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comments2.xml" ContentType="application/vnd.openxmlformats-officedocument.spreadsheetml.comments+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Default Extension="bin" ContentType="application/vnd.openxmlformats-officedocument.spreadsheetml.printerSettings"/>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6" rupBuild="4507"/>
  <workbookPr codeName="Ten_skoroszyt"/>
  <bookViews>
    <workbookView xWindow="0" yWindow="0" windowWidth="25440" windowHeight="12330" firstSheet="9" activeTab="15"/>
  </bookViews>
  <sheets>
    <sheet name="Dolnośląska JR" sheetId="34" r:id="rId1"/>
    <sheet name="Kujawsko-pomorska JR" sheetId="35" r:id="rId2"/>
    <sheet name="Lubelska JR" sheetId="33" r:id="rId3"/>
    <sheet name="Lubuska JR" sheetId="32" r:id="rId4"/>
    <sheet name="Łódzka JR" sheetId="31" r:id="rId5"/>
    <sheet name="Małopolska JR" sheetId="30" r:id="rId6"/>
    <sheet name="Mazowiecka JR" sheetId="29" r:id="rId7"/>
    <sheet name="Opolska JR" sheetId="28" r:id="rId8"/>
    <sheet name="Podkarpacka JR" sheetId="27" r:id="rId9"/>
    <sheet name="Podlaska JR" sheetId="26" r:id="rId10"/>
    <sheet name="Pomorska JR" sheetId="25" r:id="rId11"/>
    <sheet name="Śląska JR" sheetId="24" r:id="rId12"/>
    <sheet name="Świętokrzyska JR" sheetId="23" r:id="rId13"/>
    <sheet name="Warmińsko-mazurska JR" sheetId="22" r:id="rId14"/>
    <sheet name="Wielkopolska JR" sheetId="21" r:id="rId15"/>
    <sheet name="Zachodniopomorska JR" sheetId="18" r:id="rId16"/>
    <sheet name="MRiRW" sheetId="20" r:id="rId17"/>
    <sheet name="Jednostka Centralna" sheetId="19" r:id="rId18"/>
    <sheet name="CDR w Brwinowie" sheetId="1" r:id="rId19"/>
    <sheet name="Dolnośląski ODR" sheetId="2" r:id="rId20"/>
    <sheet name="Kujawsko-Pomorski ODR" sheetId="3" r:id="rId21"/>
    <sheet name="Lubelski ODR" sheetId="4" r:id="rId22"/>
    <sheet name="Lubuski ODR" sheetId="5" r:id="rId23"/>
    <sheet name="Łódzki ODR" sheetId="6" r:id="rId24"/>
    <sheet name="Małopolski ODR" sheetId="7" r:id="rId25"/>
    <sheet name="Mazowiecki ODR" sheetId="8" r:id="rId26"/>
    <sheet name="Opolski ODR" sheetId="9" r:id="rId27"/>
    <sheet name="Podkarpacki ODR" sheetId="10" r:id="rId28"/>
    <sheet name="Podlaski ODR" sheetId="11" r:id="rId29"/>
    <sheet name="Pomorski ODR" sheetId="12" r:id="rId30"/>
    <sheet name="Śląski ODR" sheetId="13" r:id="rId31"/>
    <sheet name="Świętokrzyski ODR" sheetId="14" r:id="rId32"/>
    <sheet name="Warmińsko-Mazurski ODR" sheetId="15" r:id="rId33"/>
    <sheet name="Wielkopolski ODR" sheetId="16" r:id="rId34"/>
    <sheet name="Zachodniopomorski ODR" sheetId="17" r:id="rId35"/>
    <sheet name="RAZEM" sheetId="36" r:id="rId36"/>
  </sheets>
  <calcPr calcId="162913"/>
  <extLst xmlns:x15="http://schemas.microsoft.com/office/spreadsheetml/2010/11/main">
    <ext uri="{140A7094-0E35-4892-8432-C4D2E57EDEB5}">
      <x15:workbookPr chartTrackingRefBase="1"/>
    </ext>
  </extLst>
</workbook>
</file>

<file path=xl/calcChain.xml><?xml version="1.0" encoding="utf-8"?>
<calcChain xmlns="http://schemas.openxmlformats.org/spreadsheetml/2006/main">
  <c r="M125" i="21"/>
  <c r="P9" i="20" l="1"/>
  <c r="O9"/>
  <c r="P41" l="1"/>
  <c r="T41" s="1"/>
  <c r="O41"/>
  <c r="S41" s="1"/>
  <c r="M101" i="25" l="1"/>
  <c r="M94"/>
  <c r="M92"/>
  <c r="M90"/>
  <c r="M86"/>
  <c r="M84"/>
  <c r="M68"/>
  <c r="M65"/>
  <c r="M59"/>
  <c r="M49"/>
  <c r="M44"/>
  <c r="M42"/>
  <c r="M143" i="29" l="1"/>
  <c r="M140"/>
  <c r="M138"/>
  <c r="M133"/>
  <c r="M131"/>
  <c r="M128"/>
  <c r="M124"/>
  <c r="M122"/>
  <c r="M120"/>
  <c r="M118"/>
  <c r="M110"/>
  <c r="M108"/>
  <c r="M106"/>
  <c r="M104"/>
  <c r="M95"/>
  <c r="M91"/>
  <c r="M88"/>
  <c r="M81"/>
  <c r="M80"/>
  <c r="M75"/>
  <c r="M67"/>
  <c r="M65"/>
  <c r="M63"/>
  <c r="M61"/>
  <c r="M54"/>
  <c r="M52"/>
  <c r="M50"/>
  <c r="M48"/>
  <c r="M46"/>
  <c r="M41"/>
  <c r="M37"/>
  <c r="M34"/>
  <c r="O60" i="34" l="1"/>
  <c r="I57"/>
  <c r="O55"/>
  <c r="I52"/>
  <c r="O50"/>
  <c r="O49"/>
  <c r="I44"/>
  <c r="I42"/>
  <c r="O41"/>
  <c r="I41"/>
  <c r="I40"/>
  <c r="O38"/>
  <c r="I38"/>
  <c r="I35"/>
  <c r="O34"/>
  <c r="O27"/>
  <c r="E41" i="36" l="1"/>
  <c r="D41"/>
  <c r="N16" i="17" l="1"/>
  <c r="N19" i="13" l="1"/>
  <c r="C41" i="36" l="1"/>
  <c r="B41"/>
  <c r="N69" i="28" l="1"/>
  <c r="P40" i="20" l="1"/>
  <c r="T40" s="1"/>
  <c r="O40"/>
  <c r="S40" s="1"/>
  <c r="P39"/>
  <c r="T39" s="1"/>
  <c r="O39"/>
  <c r="S39" s="1"/>
  <c r="P38"/>
  <c r="O38"/>
  <c r="P37"/>
  <c r="T37" s="1"/>
  <c r="O37"/>
  <c r="S37" s="1"/>
  <c r="P36"/>
  <c r="O36"/>
  <c r="P35"/>
  <c r="T36" s="1"/>
  <c r="O35"/>
  <c r="S36" s="1"/>
  <c r="P34"/>
  <c r="O34"/>
  <c r="P33"/>
  <c r="T33" s="1"/>
  <c r="O33"/>
  <c r="S33" s="1"/>
  <c r="P32"/>
  <c r="O32"/>
  <c r="P31"/>
  <c r="T32" s="1"/>
  <c r="O31"/>
  <c r="S32" s="1"/>
  <c r="P30"/>
  <c r="O30"/>
  <c r="P29"/>
  <c r="T29" s="1"/>
  <c r="O29"/>
  <c r="S29" s="1"/>
  <c r="P28"/>
  <c r="T28" s="1"/>
  <c r="O28"/>
  <c r="S28" s="1"/>
  <c r="P27"/>
  <c r="T27" s="1"/>
  <c r="O27"/>
  <c r="S27" s="1"/>
  <c r="P26"/>
  <c r="T26" s="1"/>
  <c r="O26"/>
  <c r="S26" s="1"/>
  <c r="P25"/>
  <c r="T25" s="1"/>
  <c r="O25"/>
  <c r="S25" s="1"/>
  <c r="P24"/>
  <c r="T24" s="1"/>
  <c r="O24"/>
  <c r="S24" s="1"/>
  <c r="P23"/>
  <c r="T23" s="1"/>
  <c r="O23"/>
  <c r="S23" s="1"/>
  <c r="P22"/>
  <c r="T22" s="1"/>
  <c r="O22"/>
  <c r="S22" s="1"/>
  <c r="P21"/>
  <c r="O21"/>
  <c r="P20"/>
  <c r="O20"/>
  <c r="P19"/>
  <c r="O19"/>
  <c r="P18"/>
  <c r="O18"/>
  <c r="P17"/>
  <c r="T20" s="1"/>
  <c r="O17"/>
  <c r="S20" s="1"/>
  <c r="P16"/>
  <c r="O16"/>
  <c r="P15"/>
  <c r="T16" s="1"/>
  <c r="O15"/>
  <c r="S16" s="1"/>
  <c r="P14"/>
  <c r="T14" s="1"/>
  <c r="O14"/>
  <c r="S14" s="1"/>
  <c r="P13"/>
  <c r="O13"/>
  <c r="P12"/>
  <c r="O12"/>
  <c r="P11"/>
  <c r="O11"/>
  <c r="P10"/>
  <c r="O10"/>
  <c r="T11"/>
  <c r="S11"/>
  <c r="P8"/>
  <c r="T8" s="1"/>
  <c r="O8"/>
  <c r="S8" s="1"/>
  <c r="P7"/>
  <c r="T7" s="1"/>
  <c r="O7"/>
  <c r="S7" s="1"/>
  <c r="T4"/>
  <c r="Y4" s="1"/>
  <c r="S4"/>
  <c r="X4" s="1"/>
  <c r="Z4" l="1"/>
  <c r="S5"/>
  <c r="X5" s="1"/>
  <c r="T5"/>
  <c r="Y5" s="1"/>
  <c r="Z5" l="1"/>
  <c r="O16" i="16"/>
  <c r="O15"/>
  <c r="O14"/>
  <c r="O13"/>
  <c r="O12"/>
  <c r="O11"/>
  <c r="O10"/>
  <c r="O9"/>
  <c r="O8"/>
  <c r="N17" i="14" l="1"/>
  <c r="N24" i="12" l="1"/>
  <c r="O8" i="10" l="1"/>
  <c r="N13" s="1"/>
  <c r="N25" i="8" l="1"/>
  <c r="N20" i="7" l="1"/>
  <c r="O16" i="5" l="1"/>
  <c r="R15"/>
  <c r="R16" s="1"/>
  <c r="Q15"/>
  <c r="Q16" s="1"/>
  <c r="O15"/>
  <c r="O13"/>
  <c r="O12"/>
  <c r="R11"/>
  <c r="R12" s="1"/>
  <c r="R13" s="1"/>
  <c r="Q11"/>
  <c r="Q12" s="1"/>
  <c r="Q13" s="1"/>
  <c r="O10"/>
  <c r="O9"/>
  <c r="O8"/>
  <c r="R7"/>
  <c r="R8" s="1"/>
  <c r="R9" s="1"/>
  <c r="R10" s="1"/>
  <c r="Q7"/>
  <c r="Q8" s="1"/>
  <c r="Q9" s="1"/>
  <c r="Q10" s="1"/>
  <c r="O7"/>
  <c r="N16" i="4" l="1"/>
  <c r="N15" i="2" l="1"/>
</calcChain>
</file>

<file path=xl/comments1.xml><?xml version="1.0" encoding="utf-8"?>
<comments xmlns="http://schemas.openxmlformats.org/spreadsheetml/2006/main">
  <authors>
    <author>Wlodyka Magdalena</author>
  </authors>
  <commentList>
    <comment ref="I7" authorId="0">
      <text>
        <r>
          <rPr>
            <b/>
            <sz val="9"/>
            <color indexed="81"/>
            <rFont val="Tahoma"/>
            <family val="2"/>
            <charset val="238"/>
          </rPr>
          <t>Wlodyka Magdalena:</t>
        </r>
        <r>
          <rPr>
            <sz val="9"/>
            <color indexed="81"/>
            <rFont val="Tahoma"/>
            <family val="2"/>
            <charset val="238"/>
          </rPr>
          <t xml:space="preserve">
min założenie z przetargu, 1500 na numer w j. pol. + 300 w j. ang.</t>
        </r>
      </text>
    </comment>
  </commentList>
</comments>
</file>

<file path=xl/comments2.xml><?xml version="1.0" encoding="utf-8"?>
<comments xmlns="http://schemas.openxmlformats.org/spreadsheetml/2006/main">
  <authors>
    <author>Angela</author>
  </authors>
  <commentList>
    <comment ref="G63" authorId="0">
      <text>
        <r>
          <rPr>
            <b/>
            <sz val="9"/>
            <color indexed="81"/>
            <rFont val="Tahoma"/>
            <family val="2"/>
            <charset val="238"/>
          </rPr>
          <t>Angela:</t>
        </r>
        <r>
          <rPr>
            <sz val="9"/>
            <color indexed="81"/>
            <rFont val="Tahoma"/>
            <family val="2"/>
            <charset val="238"/>
          </rPr>
          <t xml:space="preserve">
czy faktycznie zostawic konsultacje tel</t>
        </r>
      </text>
    </comment>
  </commentList>
</comments>
</file>

<file path=xl/sharedStrings.xml><?xml version="1.0" encoding="utf-8"?>
<sst xmlns="http://schemas.openxmlformats.org/spreadsheetml/2006/main" count="7801" uniqueCount="3535">
  <si>
    <t>L.p.</t>
  </si>
  <si>
    <t>Priorytet PROW</t>
  </si>
  <si>
    <t>Cel KSOW</t>
  </si>
  <si>
    <t>Działanie KSOW</t>
  </si>
  <si>
    <t>Nazwa/tytuł operacji</t>
  </si>
  <si>
    <t>Cel, przedmiot i temat operacji</t>
  </si>
  <si>
    <t>Forma realizacji operacji</t>
  </si>
  <si>
    <t>Wskaźniki monitorowania realizacji operacji</t>
  </si>
  <si>
    <t>Grupa docelowa</t>
  </si>
  <si>
    <t>Harmonogram / termin realizacji 
(w ujęciu kwartalnym)</t>
  </si>
  <si>
    <t>Budżet brutto operacji  
(w zł)</t>
  </si>
  <si>
    <t>Koszt kwalifikowalny operacji (w zł)</t>
  </si>
  <si>
    <t>Wnioskodawca</t>
  </si>
  <si>
    <t>Siedziba wnioskodawcy</t>
  </si>
  <si>
    <t>Wskaźnik</t>
  </si>
  <si>
    <t xml:space="preserve">Jednostka </t>
  </si>
  <si>
    <t>a</t>
  </si>
  <si>
    <t>b</t>
  </si>
  <si>
    <t>c</t>
  </si>
  <si>
    <t>d</t>
  </si>
  <si>
    <t>e</t>
  </si>
  <si>
    <t>f</t>
  </si>
  <si>
    <t>g</t>
  </si>
  <si>
    <t>h</t>
  </si>
  <si>
    <t>i</t>
  </si>
  <si>
    <t>j</t>
  </si>
  <si>
    <t>k</t>
  </si>
  <si>
    <t>l</t>
  </si>
  <si>
    <t>m</t>
  </si>
  <si>
    <t>n</t>
  </si>
  <si>
    <t>o</t>
  </si>
  <si>
    <t>p</t>
  </si>
  <si>
    <t>r</t>
  </si>
  <si>
    <t>s</t>
  </si>
  <si>
    <t>Konferencja, publikacja naukowa</t>
  </si>
  <si>
    <t xml:space="preserve">Współczesne wyzwania gospodarki wodnej na obszarach wiejskich" </t>
  </si>
  <si>
    <t xml:space="preserve">Celem operacji jest umożliwienie bezpośredniej wymiany doświadczeń oraz wiedzy różnych podmiotów zaangażowanych w gospodarowanie wodą na obszarach wiejskich, ze szczególnym uwzględnieniem rolnictwa.
Cele szczegółowe operacji:
• upowszechnienie dobrych praktyk w zakresie gospodarowania wodą na terenach rolniczych;
• propagowanie innowacyjnych technologii, technik i narzędzi w zakresie racjonalnego gospodarowania wodami;
• propagowanie współpracy między jednostkami naukowymi, rolnikami, doradcami rolniczymi, instytucjami z branży wodnej i samorządami w zakresie wykorzystania wody w różnych dziedzinach gospodarki narodowej;
• diagnoza obszarów problemowych związanych z gospodarowaniem wodą na obszarach wiejskich, wymagających zastosowania innowacyjnych rozwiązań oraz wielopodmiotowej współpracy.
</t>
  </si>
  <si>
    <t>konferencja</t>
  </si>
  <si>
    <t>1</t>
  </si>
  <si>
    <t>publikacja naukowa</t>
  </si>
  <si>
    <t>Centrum Doradztwa Rolniczego w Brwinowie</t>
  </si>
  <si>
    <t>ul. Pszczelińska 99, 05-840 Brwinów</t>
  </si>
  <si>
    <t>liczba uczestników</t>
  </si>
  <si>
    <t>II-IV</t>
  </si>
  <si>
    <t>przedstawiciele świata nauki, przedstawiciele związków branżowych rolników, rolnicy, doradcy rolniczy, pracownicy CDR i WODR zajmujący się zagadnieniami związanymi z  innowacyjnością w rolnictwie i na obszarach wiejskich, przedstawiciele administracji publicznej (rządowej i samorządowej), przedstawiciele instytucji zajmujących się gospodarką wodną (liczba uczestników: 120)</t>
  </si>
  <si>
    <t xml:space="preserve">Innowacyjne technologie w rolnictwie precyzyjnym </t>
  </si>
  <si>
    <t>Szkolenie</t>
  </si>
  <si>
    <t>doradcy rolniczy, pracownicy izb rolniczych, nauczyciele, uczniowie, studenci szkół rolniczych, rolnicy</t>
  </si>
  <si>
    <t>szkolenie</t>
  </si>
  <si>
    <t>35</t>
  </si>
  <si>
    <t>III-IV</t>
  </si>
  <si>
    <t>Forum „Sieciowanie Partnerów SIR”</t>
  </si>
  <si>
    <t>Konferencja</t>
  </si>
  <si>
    <t>100</t>
  </si>
  <si>
    <t>Partnerzy zarejestrowani w bazie SIR (przedstawiciele nauki, rolnicy, doradcy publiczni oraz komercyjni, przedsiębiorcy działjacy na rzecz rolnictwa)</t>
  </si>
  <si>
    <t>Forum wiedzy i innowacji</t>
  </si>
  <si>
    <t>Konferencja 2-dniowa</t>
  </si>
  <si>
    <t>150</t>
  </si>
  <si>
    <t>Doradcy, nauka, rolnicy, przedsiębiorcy, administracja rządowa i samorządowa</t>
  </si>
  <si>
    <t>Przedmiotem operacji jest opracowanie oraz wydanie broszury informacyjnej na temat działania "Współpraca" w ramach Programu Rozwoju Obszarów Wiejskich na lata 2014-2020 oraz roli SIR we wdrażaniu tego działania.  Celem operacji jest promocja działania na terenie kraju oraz przekazanie zainteresowanym podmiotom  podstawowych informacji dotyczących tworzenia grup operacyjnych oraz realizowanych przez nie projektów.</t>
  </si>
  <si>
    <t>publikacja</t>
  </si>
  <si>
    <t>nakład</t>
  </si>
  <si>
    <t>10.000</t>
  </si>
  <si>
    <t>Doradcy, nauka, rolnicy, przedsiębiorcy oraz wszyscy zainteresowani działaniem Współpraca</t>
  </si>
  <si>
    <t xml:space="preserve">Broszura: „Działanie Współpraca” wspierające wdrażanie innowacyjnych rozwiązań w rolnictwie </t>
  </si>
  <si>
    <t>Partnerstwo dla rozwoju II</t>
  </si>
  <si>
    <t>2</t>
  </si>
  <si>
    <t>120</t>
  </si>
  <si>
    <t xml:space="preserve"> 
Operacja ma na celu budowę sieci powiązań między sferą nauki i biznesu a rolnictwem oraz przyspieszenie transferu wiedzy i innowacji do praktyki gospodarczej. Proces tworzenia nowych rozwiązań dla gospodarski wymaga trwałego powiązania między różnymi podmiotami. Dostarczenie w ramach szkoleń wiedzy i umiejętności zawiązywania grup operacyjnych na rzecz innowacji pozwoli na ściślejszą współpracę między różnymi instytucjami i skuteczny transfer wiedzy i innowacji na obszary wiejskie.
</t>
  </si>
  <si>
    <t>szkolenia ( 2 x 2 dni)</t>
  </si>
  <si>
    <t>Spotkania informacyjno-szkoleniowe dla brokerów innowacji oraz pracowników CDR i ODR wspierających prace związane z wrażaniem działania „Współpraca”</t>
  </si>
  <si>
    <t>spotkania informacyjno-szkoleniopwe</t>
  </si>
  <si>
    <t>liczba spotkań informacyjno-szkoleniowych</t>
  </si>
  <si>
    <t>4</t>
  </si>
  <si>
    <t>160</t>
  </si>
  <si>
    <t>Pracownicy Centrum Doradztwa Rolniczego w Brwinowie wraz z Oddziałami oraz pracownicy Wojewódzkich Ośrodków Doradztwa Rolniczego (brokerzy innowacji oraz pracownicy wspierający wdrażnie Działania Współpraca), przedstawiciele MRiRW oraz ARiMR</t>
  </si>
  <si>
    <t xml:space="preserve">
Celem operacji jest przekazanie wiedzy i informacji na temat nowoczesnych rozwiązań, innowacyjnych produktów oraz prowadzonych  badań uzyskanych od instytucji badawczo naukowych oraz uczelni rolniczych przy współudziale  przedsiębiorców działających na rzecz rolnictwa. Przedstawione informacje przyczynią się do wzrostu rentowności gospodarstw oraz poprawy konkurencyjności sektora rolnego. Operacja ma za zadanie ułatwianie kontaktów między grupami odbiorców operacji celem nawiązania stałej współpracy między nauką a praktyką.
</t>
  </si>
  <si>
    <t>partnerzy SIR oraz instytucje zainteresowane tworzeniem partnerstwa 
na rzecz innowacji, przedstawiciele: Wojewódzkich Ośrodków Doradztwa Rolniczego, prywatnych podmiotów doradczych,  uczelni wyższych, firm produkcyjnych, instytutów badawczych, Grup producentów rolnych i stowarzyszenia branżowe oraz inne podmioty zainteresowane zakładaniem grup operacyjnych</t>
  </si>
  <si>
    <t>Innowacyjne wykorzystanie zasobów Dolnego Śląska w celu poprawy jakości życia w regionie – PROW 2014-2020 Działanie „Współpraca”</t>
  </si>
  <si>
    <t>Głównym celem operacji jest promowanie i wdrażanie innowacji w rolnictwie i na obszarach wiejskich województwa dolnośląskiego zgodnie z działaniem "Współpraca" poprzez: 
- zacieśnianie współpracy pomiędzy przedstawicielami jednostek naukowo-badawczych, rolnikami, przedsiębiorcami, doradcami rolniczymi podczas realizacji operacji, 
- wykorzystanie potencjału Dolnego Śląska do tworzenia partnerstw podczas ogłoszenia konkursu do Działania „Współpraca” w 2018 r.,  
- upowszechnianie innowacyjnych rozwiązań, mogących stanowić inspirację dla uczestników operacji do podejmowania działań wspierających rozwój przedsiębiorczości na obszarach wiejskich, 
- podniesienie wiedzy w zakresie innowacyjnych metod produkcji roślinnej wśród uczestników seminarium.</t>
  </si>
  <si>
    <t>seminarium</t>
  </si>
  <si>
    <t xml:space="preserve">
Liczba seminariów
Liczba uczestników seminarium, 
w tym 
liczba doradców rolniczych</t>
  </si>
  <si>
    <t xml:space="preserve">
1
90
10</t>
  </si>
  <si>
    <t>przedstawiciele jednostek naukowych, rolnicy, właściciele lasów, przedsiębiorcy, doradcy rolniczy oraz mieszkańcy obszarów wiejskich i inne podmioty zainteresowane wdrażaniem innowacji w rolnictwie i na obszarach wiejskich z Dolnego Śląska</t>
  </si>
  <si>
    <t>II, III</t>
  </si>
  <si>
    <t>Dolnośląski Ośrodek Doradztwa Rolniczego z siedzibą we Wrocławiu</t>
  </si>
  <si>
    <t>ul. Zwycięska 8,
53-033 Wrocław</t>
  </si>
  <si>
    <t xml:space="preserve">Dolnośląskie warsztaty serowarskie </t>
  </si>
  <si>
    <t>Celem operacji jest wspieranie rozwoju innowacyjnej przedsiębiorczości na obszarach wiejskich Dolnego Śląska w zakresie serowarstwa poprzez podnoszenie wiedzy i umiejętności w obszarze lokalnego przetwórstwa, zachęcanie do tworzenia partnerstw podejmujących wspólne innowacyjne przedsięwzięcia w zakresie produkcji, promocji, certyfikacji i wprowadzania do obrotu regionalnej żywności wysokiej jakości.</t>
  </si>
  <si>
    <t>warsztaty</t>
  </si>
  <si>
    <t xml:space="preserve">
Liczba warsztatów
Liczba uczestników warsztatów,
w tym
liczba doradców rolniczych</t>
  </si>
  <si>
    <t xml:space="preserve">
1
16
2</t>
  </si>
  <si>
    <t>rolnicy, producenci rolni, przedsiębiorcy sektora rolno-spożywczego, doradcy, przedstawiciele świata nauki, mieszkańcy obszarów wiejskich i inne osoby zainteresowane wdrażaniem innowacji w rolnictwie i na obszarach wiejskich, a także osoby bezpośrednio zainteresowane prowadzeniem lokalnego przetwórstwa, współpracą w zakresie tworzenia partnerstw podejmujących wspólne innowacyjne przedsięwzięcia w zakresie produkcji, promocji, certyfikacji i wprowadzania do obrotu regionalnej żywności wysokiej jakości</t>
  </si>
  <si>
    <t>II, III, IV</t>
  </si>
  <si>
    <t xml:space="preserve">Wiejskie usługi opiekuńcze – innowacyjna forma przedsiębiorczości </t>
  </si>
  <si>
    <t xml:space="preserve">Celem operacji jest propagowanie idei rozwijania wiejskich usług opiekuńczych, w tym gospodarstw opiekuńczych jako innowacyjnej formy przedsiębiorczości na obszarach wiejskich Dolnego Śląska. </t>
  </si>
  <si>
    <t>seminarium
dwudniowe warsztaty</t>
  </si>
  <si>
    <t xml:space="preserve">Liczba seminarium
Liczba uczestników seminarium,
w tym
liczba przedstawicieli LGD
liczba doradców rolniczych
Liczba warsztatów
Liczba uczestników warsztatów,
w tym
liczba przedstawicieli LGD
liczba doradców rolniczych
Broszura (liczba egzemplarzy)
</t>
  </si>
  <si>
    <t>1
60
2
2
1
30
2
2
1 000</t>
  </si>
  <si>
    <t>przedstawiciele środowisk zaangażowanych w rozwój obszarów wiejskich Dolnego Śląska, w tym doradcy rolniczy, pracownicy innych instytucji rolniczych, przedstawiciele LGD i stowarzyszeń, w tym agroturystycznych oraz mieszkańcy obszarów wiejskich Dolnego Śląska i rolnicy oraz inne osoby zainteresowane tematem dywersyfikacji działalności na obszarach wiejskich w zakresie wiejskich usług opiekuńczych, w tym gospodarstw opiekuńczych</t>
  </si>
  <si>
    <t>III, IV</t>
  </si>
  <si>
    <t>Innowacje w praktyce – cykl warsztatów polowych: rzepak, soja, kukurydza</t>
  </si>
  <si>
    <t>Celem operacji jest wspieranie innowacji w rolnictwie, produkcji żywności, oraz ułatwienie transferu wiedzy i innowacji oraz współpraca pomiędzy rolnikami a organizacjami działającymi na rzecz rolnictwa, dzięki organizacji cyklu 3 warsztatów polowych na polach rzepaku, soi i kukurydzy.</t>
  </si>
  <si>
    <t>warsztaty polowe</t>
  </si>
  <si>
    <t xml:space="preserve">
Liczba warsztatów
Liczba uczestników warsztatów,
w tym
liczba doradców rolniczych
</t>
  </si>
  <si>
    <t xml:space="preserve">
3
90
15</t>
  </si>
  <si>
    <t xml:space="preserve">producenci rolni – rolnicy, doradcy rolniczy, przedstawiciele jednostek naukowo-badawczych
</t>
  </si>
  <si>
    <t>Liczba</t>
  </si>
  <si>
    <t>Kwota</t>
  </si>
  <si>
    <t>-</t>
  </si>
  <si>
    <t>Wspieranie procesu tworzenia partnerstw na rzecz innowacji w serowarstwie.</t>
  </si>
  <si>
    <t xml:space="preserve">Celem głównym podejmowanych działań projektowych jest ułatwienie współpracy podmiotów rynkowych poprzez stworzenie warunków do poszukiwania i nawiązywania partnerstw pomiędzy nimi, w celu zwiększenia ich siły przetargowej, w tym wymiana doświadczeń 
i praktyk w zakresie produkcji serów farmerskich oraz wprowadzania ich na rynek w formie krótkich łańcuchów dostaw, a także prezentacja dobrych praktyk z tego zakresu.
</t>
  </si>
  <si>
    <t>ilość uczestników</t>
  </si>
  <si>
    <t>rolnicy - hodowcy bydła mlecznego, doradcy rolniczy, pracownicy uczelni i jednostek naukowych, przedsiębiorcy</t>
  </si>
  <si>
    <t>I-IV</t>
  </si>
  <si>
    <t>Kujawsko-Pomorski Ośrodek Doradztwa Rolniczego</t>
  </si>
  <si>
    <t>Minikowo            89-122 Minikowo</t>
  </si>
  <si>
    <t>wyjazd studyjny</t>
  </si>
  <si>
    <t>Wymogi środowiskowe a dochodowość gospodarstw mlecznych</t>
  </si>
  <si>
    <t xml:space="preserve">Nadrzędnym celem operacji jest ułatwienie współpracy i stworzenie warunków do poszukiwania i  nawiązywania partnerstw pomiędzy hodowcami bydła mlecznego, doradcami rolniczymi, przedstawicielami jednostek naukowych oraz przedsiębiorcami. Cel operacji zostanie zrealizowany poprzez wymianę wiedzy i doświadczenia z zakresu dobrostanu, żywienia, a także najnowocześniejszych rozwiązań w hodowli bydła mlecznego co przełoży się w przyszłości na poprawę sytuacji ekonomicznej gospodarstw.
</t>
  </si>
  <si>
    <t>szkolenie 1</t>
  </si>
  <si>
    <t>Minikowo                      89-122 Minikowo</t>
  </si>
  <si>
    <t>szkolenie 2</t>
  </si>
  <si>
    <t>Poprawa opłacalności produkcji żywca wołowego</t>
  </si>
  <si>
    <t>Celem głównym podejmowanych działań projektowych jest ułatwienie współpracy podmiotów rynkowych poprzez stworzenie warunków do poszukiwania i nawiązywania partnerstw pomiędzy nimi, w celu zwiększenia ich siły przetargowej, w tym wymiana doświadczeń i praktyk w zakresie hodowli bydła mięsnego oraz zwiększenie opłacalności chowu, a także prezentacja dobrych praktyk z tego zakresu.</t>
  </si>
  <si>
    <t>40</t>
  </si>
  <si>
    <t xml:space="preserve">rolnicy - producenci żywca wołowego, doradcy rolniczy. </t>
  </si>
  <si>
    <t>I-III</t>
  </si>
  <si>
    <t>Minikowo,                    89-122 Minikowo</t>
  </si>
  <si>
    <t>30</t>
  </si>
  <si>
    <t>Operacje własne</t>
  </si>
  <si>
    <t>Operacje partnerów</t>
  </si>
  <si>
    <t>Stoiska promocyjne nośnikiem informacji o Sieci na rzecz innowacji w rolnictwie i na obszarach wiejskich</t>
  </si>
  <si>
    <t>Celem operacji jest przekazanie informacji o idei, funkcjach i możliwościach jakie daje działalność Sieci na rzecz innowacji w rolnictwie i na obszarach wiejskich. Operacja wiąże się bezpośrednio z Tematem 2: Upowszechnianie wiedzy w zakresie innowacyjnych rozwiązań w rolnictwie, produkcji żywności, leśnictwie i na obszarach wiejskich.</t>
  </si>
  <si>
    <t xml:space="preserve">stoiska informacyjno-promocyjne </t>
  </si>
  <si>
    <t>liczba stoisk informacyjno-promocyjnych</t>
  </si>
  <si>
    <t>uczestnicy Dni Otwartych Drzwi organizowanych w Końskowoli, Wystawy Zwierząt Hodowlanych, Maszyn i Urządzeń Rolniczych w Sitnie, a w szczególności: rolnicy, przedsiębiorcy przetwórstwa rolno-spożywczego, doradcy rolniczy, przedstawiciele samorządów lokalnych, przedstawiciele świata nauki, przedstawiciele organizacji branżowych rolników, przedstawiciele instytucji działających w otoczeniu rolnictwa, przedstawiciele szkół rolniczych oraz mieszkańcy obszarów wiejskich</t>
  </si>
  <si>
    <t>II-III</t>
  </si>
  <si>
    <t>Lubelski Ośrodek Doradztwa Rolniczego w Końskowoli</t>
  </si>
  <si>
    <t>Końskowola ul. Pożowska 8 24-130 Końskowola</t>
  </si>
  <si>
    <t xml:space="preserve">Wyjazd studyjny do Austrii jako działanie na rzecz tworzenia sieci kontaktów dla osób wdrażających innowacje na obszarach wiejskich </t>
  </si>
  <si>
    <t>Celem operacji jest dostarczenie wiedzy na temat innowacyjnych rozwiązań w zakresie nowoczesnego rolnictwa dla rolników, doradców rolniczych, przedsiębiorców oraz przedstawicieli świata nauki. Operacja wiąże się bezpośrednio z tematami: 2. Upowszechnianie wiedzy w zakresie innowacyjnych rozwiązań w rolnictwie, produkcji żywności, leśnictwie i na obszarach wiejskich, 11. Wspieranie tworzenia sieci współpracy partnerskiej dotyczącej rolnictwa i obszarów wiejskich przez podnoszenie poziomu wiedzy w tym zakresie.</t>
  </si>
  <si>
    <t xml:space="preserve">rolnicy,
doradcy rolniczy, przedsiębiorcy, przedstawiciele instytucji rolniczych, około rolniczych i naukowych, uczelni wyższych
</t>
  </si>
  <si>
    <t>Zakładanie plantacji winorośli. Uprawa winogron, produkcja wina, soków – alternatywą dla lubelskich rolników.</t>
  </si>
  <si>
    <t>Celem  operacji jest podniesienie wiedzy oraz nabycie doświadczenia w zakresie zakładania winnic oraz pozyskanie nowych kontaktów wśród rolników, doradców, przedsiębiorców z terenu województwa lubelskiego poprzez organizację wyjazdu studyjnego. Operacja wiąże się bezpośrednio z tematami: 2. Upowszechnianie wiedzy w zakresie innowacyjnych rozwiązań w rolnictwie, produkcji żywności, leśnictwie i na obszarach wiejskich, 11. Wspieranie tworzenia sieci współpracy partnerskiej dotyczącej rolnictwa i obszarów wiejskich przez podnoszenie poziomu wiedzy w tym zakresie.</t>
  </si>
  <si>
    <t>rolnicy,
doradcy rolniczy, przedsiębiorcy, przedstawiciele instytucji rolniczych, około rolniczych i naukowych, uczelni wyższych</t>
  </si>
  <si>
    <t>Współpraca szansą na rozwój innowacyjnych metod uprawy i przetwórstwa ziół na Lubelszczyźnie</t>
  </si>
  <si>
    <t>Celem operacji jest podniesienie wiedzy w zakresie uprawy i wspólnego rozwiązywania problemów związanych z uprawą, przetwórstwem i zbytem roślin zielarskich. Operacja wiąże się bezpośrednio z tematami: 2. Upowszechnianie wiedzy w zakresie innowacyjnych rozwiązań w rolnictwie, produkcji żywności, leśnictwie i na obszarach wiejskich, 11. Wspieranie tworzenia sieci współpracy partnerskiej dotyczącej rolnictwa i obszarów wiejskich przez podnoszenie poziomu wiedzy w tym zakresie.</t>
  </si>
  <si>
    <t xml:space="preserve">Wyjazd studyjny do Czech – innowacyjne wdrożenia oraz doświadczenia w organizacji grup operacyjnych wśród Czeskich sąsiadów  </t>
  </si>
  <si>
    <t>Celem głównym operacji jest podniesienie wiedzy oraz nabycie doświadczenia w zakresie organizacji i funkcjonowania grup operacyjnych wśród rolników, doradców, przedsiębiorców z terenu województwa lubelskiego poprzez organizację wyjazdu studyjnego do Czech. Operacja wiąże się bezpośrednio z tematami: 2. Upowszechnianie wiedzy w zakresie innowacyjnych rozwiązań w rolnictwie, produkcji żywności, leśnictwie i na obszarach wiejskich, 11. Wspieranie tworzenia sieci współpracy partnerskiej dotyczącej rolnictwa i obszarów wiejskich przez podnoszenie poziomu wiedzy w tym zakresie.</t>
  </si>
  <si>
    <t>Innowacyjne metody w produkcji roślinnej przyjazne środowisku naturalnemu</t>
  </si>
  <si>
    <t>Celem operacji  jest upowszechnienie i praktyczne wdrożenie wiedzy na temat innowacyjnych systemów uprawy roli, które przyczyniają się do znacznego zmniejszenia strat azotu i fosforu z działalności rolniczej. Formą realizacji operacji będzie zorganizowanie dwóch szkoleń dla mieszkańców obszarów wiejskich, głównie producentów rolnych i doradców z terenu województwa lubuskiego w zakresie innowacyjnych metod produkcji roślinnej przyjaznych środowisku naturalnemu. Zaplanowano  szkolenia: w siedzibie Lubuskiego Ośrodka Doradztwa Rolniczego w Kalsku oraz w Gliśnie. Dzięki temu większą liczba uczestników weźmie udział w operacji i zdobędzie wiedzę na temat stosowania nowoczesnych systemów gospodarzenia, które są przyjazne dla środowiska.</t>
  </si>
  <si>
    <t>80</t>
  </si>
  <si>
    <t xml:space="preserve">Grupę docelowa operacji stanowić będą producenci rolni, przedsiębiorcy, przedstawiciele samorządu terytorialnego z terenu województwa lubuskiego oraz służby doradcze w rolnictwie. W szkoleniach uczestniczyć będzie w sumie 80 uczestników  z czego  20 będzie doradców rolnych. Operacja ma na celu zapoznanie się z nowymi rozwiązaniami w uprawie roli, które są w największym stopniu przyjazne dla środowiska naturalnego. </t>
  </si>
  <si>
    <t>Innowacyjne zwalczanie chwastów metodą elektroherbicydu</t>
  </si>
  <si>
    <t>Zdobycie wiedzy na temat możliwości skutecznego zwalczania chwastów uodpornionych na działanie chemicznych środków ochrony roślin wśród 45 uczestników tj. rolników oraz doradców rolniczych, przedsiębiorców sektora rolnego poprzez realizacje wyjazdu studyjnego na targi rolnicze połączone z prezentacją pracy elektroherbicydu, w okresie 3 miesięcy.</t>
  </si>
  <si>
    <t>45</t>
  </si>
  <si>
    <t>Grupą docelową przeprowadzonej operacji są rolnicy, którzy prowadzą produkcję roślinną metodami konwencjonalnymi lub ekologicznymi oraz doradcy rolniczy, którzy pozostają w bezpośrednich kontakcie z rolnikami i producentami rolnymi.</t>
  </si>
  <si>
    <t>Innowacje w chowie i hodowli bydła mięsnego na przykładzie francuskich doświadczeń</t>
  </si>
  <si>
    <t>Celem głównym niniejszej operacji jest podniesienie poziomu wiedzy na temat innowacyjnych technologii w produkcji bydła mięsnego wśród 30 rolników, doradców rolniczych, przedsiębiorców sektora rolnego poprzez realizacje wyjazdu studyjnego do Francji, w okresie 3 miesięcy.</t>
  </si>
  <si>
    <t xml:space="preserve">Operacja skierowana jest do:
- rolników, hodowców bydła mięsnego
- doradców rolniczych,
- przedsiębiorców,
- przedstawicieli instytucji naukowych
zainteresowanych innowacjami w chowie i hodowli bydła mięsnego, w liczbie 30 osób
</t>
  </si>
  <si>
    <t>Wyjazd studyjny ma na celu podniesienie wiedzy w zakresie organizacji i funkcjonowania grup operacyjnych wśród rolników, doradców, przedsiębiorców z terenu województwa lubuskiego oraz na temat działania „Współpraca” dla 30 uczestników w okresie 3 miesięcy na przykładnie istniejącej grupy operacyjnej w woj. kujawsko-pomorskim.</t>
  </si>
  <si>
    <t>Innowacyjne metody w chowie bydła mięsnego zmierzające do produkcji wysokiej jakości markowego mięsa</t>
  </si>
  <si>
    <t>Celem operacji jest podniesienie świadomości w zakresie nowoczesnej hodowli, innowacyjnego chowu oraz znaczenie bydła mięsnego w woj. lubuskim (Strategia Rozwoju Województwa Lubuskiego 2020), wśród 60 uczestników konferencji w okresie 3 miesięcy, 2018 roku.</t>
  </si>
  <si>
    <t>60</t>
  </si>
  <si>
    <t>Operacja skierowana jest do: rolników, hodowców bydła mięsnego, doradców rolniczych, przedsiębiorców, przedstawicieli instytucji naukowych, samorządowych
zainteresowanych innowacjami w chowie i hodowli bydła mięsnego, w liczbie 60 osób</t>
  </si>
  <si>
    <t>Innowacje w technice ochrony roślin. Optymalna ochrona – minimalizacja pozostałości pestycydów</t>
  </si>
  <si>
    <t>Głównym celem operacji jest dostarczenie wiedzy na temat innowacyjnych rozwiązań w zakresie precyzyjnego rolnictwa dla rolników, doradców rolniczych, przedsiębiorców oraz przedstawicieli świata nauki w liczbie 40 osób w okresie trzech miesięcy.</t>
  </si>
  <si>
    <t>Grupa docelowa obejmuje rolników plantatorów upraw rolniczych, przedsiębiorców, doradców rolniczych, przedstawicieli nauki,
zainteresowanych wprowadzeniem innowacyjnych rozwiązań w procesie precyzyjnego rolnictwa o łącznej liczbie 40 osób.</t>
  </si>
  <si>
    <t>Innowacje w produkcji pasz objętościowych dla bydła mlecznego</t>
  </si>
  <si>
    <t>Głównym celem operacji jest dostarczenie wiedzy na temat innowacyjnych rozwiązań w procesie tworzenia pasz objętościowych, z wykorzystaniem nowoczesnych technologii produkcji, w postaci szkolenia dla rolników, doradców rolnych, przedsiębiorców oraz przedstawicieli świata nauki w liczbie 40 osób w okresie trzech miesięcy, 2018 roku.</t>
  </si>
  <si>
    <t xml:space="preserve">Operacja skierowana jest do:
rolników, hodowców bydła mlecznego,  doradców rolniczych, przedsiębiorców, przedstawicieli instytucji naukowych, samorządowych, zainteresowanych innowacjami w chowie i hodowli bydła mlecznego, w liczbie 40 osób
</t>
  </si>
  <si>
    <t>Innowacyjne metody w procesach przetwórczych owoców winorośli</t>
  </si>
  <si>
    <t xml:space="preserve">Celem operacji jest podniesienie świadomości w zakresie nowoczesnej uprawy winorośli, innowacyjnego podejścia do technologii przetwórstwa owoców wpływającego na podniesienie walorów produkowanego wina oraz znaczenie winiarstwa woj. lubuskiego (Strategia Rozwoju Województwa Lubuskiego 2020), wśród 35 uczestników konferencji w okresie 3 miesięcy, 2018 roku. </t>
  </si>
  <si>
    <t>konferencja + warsztaty</t>
  </si>
  <si>
    <t>Operacja skierowana jest do: przedsiębiorców, rolnicy, osoby z branży rolniczej – winiarzy, doradców rolnych, przedstawicieli świata nauki,
Grupę docelową stanowić będą ww. przedstawiciele prowadzący działalność na terenie województwa lubuskiego, znających specyfikę oraz problemy terenu, producenci zainteresowani innowacjami rolniczymi i obszarów wiejskich oraz tworzeniem sieci na rzecz innowacji w rolnictwie i na obszarach wiejskich na ternie województwa.</t>
  </si>
  <si>
    <t>Lubuski Ośrodek Doradztwa Rolniczego</t>
  </si>
  <si>
    <t>Kalsk 91
66-100 Sulechów</t>
  </si>
  <si>
    <t>Rzepak ozimy w mulczu – przez uproszczenie do innowacyjności</t>
  </si>
  <si>
    <t>Głównym celem operacji jest podniesienie poziomu wiedzy na temat uproszczenia w siewie jako propozycji na innowacje w uprawie rzepaku ozimego w dobie problemów z dostępnością wody dla roślin uprawnych, wśród rolników, doradców, przedsiębiorców i przedstawicieli instytucji naukowych o liczbie 40 osób, poprzez przeprowadzenie szkolenia w okresie 3 miesięcy.</t>
  </si>
  <si>
    <t>Grupą docelową przeprowadzonej operacji są rolnicy, którzy prowadzą produkcję rośliną metodami konwencjonalnymi, przedsiębiorcy branży rolnej oraz doradcy rolniczy, którzy pozostają w bezpośrednich kontakcie z rolnikami i producentami rolnymi.</t>
  </si>
  <si>
    <t>Innowacje w produkcji trzody chlewnej</t>
  </si>
  <si>
    <t>Dostarczenie wiedzy o innowacjach w produkcji trzody chlewnej dla 60 rolników oraz doradców z województwa lubuskiego poprzez przeprowadzenie szkolenia w okresie 3 miesięcy.</t>
  </si>
  <si>
    <t xml:space="preserve">Grupę docelową niniejszej operacji będą stanowili rolnicy, w tym producenci trzody chlewnej oraz doradcy rolniczy w liczbie 60 osób zainteresowani  podnoszeniem wiedzy o innowacjach w produkcji trzody chlewnej.
Takie  dobranie grupy docelowej pozwoli na wymianę i standaryzację wiedzy w zakresie omawianych tematów. Rolnikom  pozwoli na podejmowanie świadomych i przemyślanych decyzji o wprowadzeniu innowacji obszarze swoich działalności, doradcom usprawni prace doradcze. Przedstawicielom świata nauki dostarczy cennej informacji o potrzebach w terenie, ułatwi identyfikację obszarów problemowych z zakresu omawianych tematów co powinno mieć przełożenie na ich pracę naukową w kontekście innowacyjności polskiego rolnictwa.
</t>
  </si>
  <si>
    <t>Innowacyjne metody wytwarzania produktów pochodzenia pszczelego oraz sposób doboru ziół do produkcji ziołomiodów</t>
  </si>
  <si>
    <t xml:space="preserve">Operacja ma na celu wprowadzenie innowacyjnych rozwiązań w zakresie wytwarzania i produkcji miodów oraz produktów pochodzenia pszczelego, a także rozszerzenie dotychczasowej działalności pszczelarzy i właścicieli pasiek z terenów woj. łódzkiego. Uczestnicy operacji zdobędą wiedzą na temat innowacyjnych metod  wytwarzania produktów pochodzenia pszczelego, a także doboru ziół i prowadzenia pasiek pod kątem produkcji ziołomiodów. Dowiedzą się jakie właściwości zdrowotne i odżywcze posiadają ziołomiody, a także inne produkty pozyskiwane od pszczół tj. wosk, pyłek kwiatowy, propolis czy mleczko. Uczestnicy operacji zostaną również zapoznani z uprawą  i gatunkami ziół oraz sposobem ich doboru do produkcji ziołomiodów. Dzięki operacji pszczelarze, będą mogli zdobyć nowe, innowacyjne pomysły dotyczące produkcji i przetwarzania miodów oraz pozostałych produktów pszczelich.          </t>
  </si>
  <si>
    <t>liczba uczestników operacji</t>
  </si>
  <si>
    <t>pszczelarze, rolnicy, mieszkańcy obszarów wiejskich, pracownicy naukowi, doradcy rolni</t>
  </si>
  <si>
    <t>35 000,00</t>
  </si>
  <si>
    <t>Łódzki Ośrodek Doradztwa Rolniczego</t>
  </si>
  <si>
    <t>Łódzki Ośrodek Doradztwa Rolniczego z siedzibą w Bratoszewicach                  ul. Nowości 32;            95-011 Bratoszewice</t>
  </si>
  <si>
    <t>Innowacyjne technologie wykorzystywane przy budowie oraz wyposażeniu nowoczesnych chlewni</t>
  </si>
  <si>
    <t>Seminarium ma na celu przybliżenie innowacyjnych technologii przy budowie oraz wyposażeniu chlewni.  Seminarium przyczyni się do poszerzenia wiedzy jakie nowoczesne technologie i rozwiązania stosować w chlewniach, tak aby hodowla była jak najbardziej efektywna. Operacja pozwoli na zapoznanie się z najnowszymi badaniami w tym zakresie. Dzięki spotkaniu nawiązane zostaną kontakty między naukowcami i hodowcami, które w przyszłości będą płaszczyzną wymiany wiedzy w tym zakresie.</t>
  </si>
  <si>
    <t>Seminarium</t>
  </si>
  <si>
    <t>50</t>
  </si>
  <si>
    <t>hodowcy, weterynarze, inseminatorzy, producenci trzody chlewnej, doradcy rolni</t>
  </si>
  <si>
    <t>8 000,00</t>
  </si>
  <si>
    <t>Łódzki Ośrodek Doradztwa Rolniczego z siedzibą w Bratoszewicach                  ul. Nowości 32;           95-011 Bratoszewice</t>
  </si>
  <si>
    <t>Dobre praktyki i doświadczenia przy zakładaniu grup operacyjnych na przykładzie Czech</t>
  </si>
  <si>
    <t>Celem wyjazdu jest  zapoznanie uczestników z dobrymi praktykami i doświadczeniem uzyskanym przez podmioty związane z rolnictwem w Czechach przy zakładaniu grup operacyjnych. Wyjazd studyjny przyczyni się do wymiany doświadczeń i nabycia niezbędnej wiedzy do założenia grup operacyjnych na terenie woj. łódzkiego. Uczestnicy wyjazdu będą mieli możliwość zobaczyć w praktyce jak funkcjonują grupy operacyjne, wymienić doświadczenia, zadawać pytania brokerom działającym na terenie Czech. Dzięki spotkaniu nawiązane zostaną kontakty pomiędzy tymi grupami, które w przyszłości będą podstawą do założenia grupy operacyjnej.</t>
  </si>
  <si>
    <t>potencjalni członkowie grup operacyjnych, rolnicy, hodowcy, mieszkańcy obszarów wiejskich, pracownicy naukowi, doradcy rolni</t>
  </si>
  <si>
    <t>55 000,00</t>
  </si>
  <si>
    <t>Łódzki Ośrodek Doradztwa Rolniczego z siedzibą w Bratoszewicach                  ul. Nowości 32;             95-011 Bratoszewice</t>
  </si>
  <si>
    <t>Nowoczesne technologie i problemy przy uprawie warzyw pod osłonami</t>
  </si>
  <si>
    <t>Celem operacji jest zapoznanie uczestników z innowacyjnymi technologiami oraz problemami jakie może spotkać rolnik przy uprawie warzyw pod osłonami. Podczas wyjazdu studyjnego zostaną przedstawione najnowsze wyników badań naukowych w tej dziedzinie. Operacja przyczyni się do wymiany doświadczeń i wiedzy na temat uprawy roślin warzywnych pod osłonami pomiędzy środowiskiem naukowym, doradcami, rolnikami i przetwórcami. Dzięki spotkaniu nawiązane zostaną kontakty pomiędzy tymi grupami, które w przyszłości będą płaszczyzną wymiany wiedzy w tym zakresie.</t>
  </si>
  <si>
    <t>rolnicy, przetwórcy warzyw, pracownicy naukowi, doradcy rolni</t>
  </si>
  <si>
    <t>15 000,00</t>
  </si>
  <si>
    <t>Łódzki Ośrodek Doradztwa Rolniczego z siedzibą w Bratoszewicach                  ul. Nowości 32;          95-011 Bratoszewice</t>
  </si>
  <si>
    <t xml:space="preserve">Wybrane przykłady tradycyjnego przetwórstwa produktów rolnych szansą na innowacyjny  rozwój małych gospodarstw w województwie łódzkim </t>
  </si>
  <si>
    <t>Celem operacji jest zapoznanie uczestników z wybranymi przykładami tradycyjnego przetwórstwa produktów rolnych.  Wielu rolników ze względu na problem zbytu swoich produktów rolnych, szuka nowych rozwiązań dla swojej działalności – są gotowi do podjęcia nowych wyzwań tj. zmiany profilu działalności lub jej rozszerzenia o dodatkowe formy. Wizyty w poszczególnych gospodarstwach/firmach mają pozwolić uczestnikom na poszerzenie wiedzy na temat możliwości innowacyjnego przetwórstwa produktów wytwarzanych w swoim gospodarstwie lub możliwych do zaadoptowania w swojej działalności. Poznanie innowacyjnych możliwości jakie daje tradycyjne przetwórstwo może być szansą dla rolnika na rozszerzenie swojej dotychczasowej działalności lub przekwalifikowanie jej na nową, bardziej dochodową.</t>
  </si>
  <si>
    <t>rolnicy, hodowcy, właściciele gospodarstw, przetwórcy, pracownicy naukowi, doradcy rolni</t>
  </si>
  <si>
    <t>Innowacyjne formy aktywizacji gospodarstw agroturystycznych, edukacyjnych i opiekuńczych na obszarze Małopolski.</t>
  </si>
  <si>
    <t>Celem realizacji projektu jest przekazanie wiedzy z zakresu zasad tworzenia i funkcjonowania innowacji w agroturystyce, turystyce wiejskiej, edukacji w zagrodach wiejskich oraz obiektach świadczących usługi opiekuńcze.  W ramach operacji zrealizowana zostanie konferencja oraz wydana publikacja.</t>
  </si>
  <si>
    <t>konferencja, publikacja</t>
  </si>
  <si>
    <t>liczba uczestników konferencji</t>
  </si>
  <si>
    <t>70</t>
  </si>
  <si>
    <t>Właściciele gospodarstw agroturystycznych, zagród edukacyjnych,  rolnicy, doradcy rolniczy,  przedstawiciele samorządów terytorialnych.</t>
  </si>
  <si>
    <t>IV</t>
  </si>
  <si>
    <t>Małopolski Ośrodek Doradztwa Rolniczego</t>
  </si>
  <si>
    <t xml:space="preserve"> ul. Osiedlowa 9, 32-082 Karniowice</t>
  </si>
  <si>
    <t>liczba egzemplarzy publikacji</t>
  </si>
  <si>
    <t>500</t>
  </si>
  <si>
    <t>Innowacyjne technologie w przetwórstwie mięsnym na poziomie gospodarstwa rolnego.</t>
  </si>
  <si>
    <t xml:space="preserve">Celem operacji będzie przekazanie wiedzy teoretycznej oraz praktycznych umiejętności rolnikom i doradcom rolnym działającym w sektorze rolno-spożywczym w zakresie przetwórstwa mięsa.   Cel operacji realizowany będzie poprzez działania dydaktyczne i informacyjne na które składać się będą:  szkolenie teoretyczno-warsztatowe oraz opracowanie publikacji.  Zakres tematyczny operacji obejmować będzie:  charakterystykę i dobór surowców  w przetwórstwie mięsa,  wpływ  surowca na walory zdrowotne i jakościowe produktu spożywczego,  przykłady innowacyjnych rozwiązań technologicznych obejmujących obiekty, maszyny i urządzenia dla procesów produkcyjnych oraz  zachowanie bezpieczeństwa żywności.  Przedstawione zostaną możliwości prowadzenia małego przetwórstwa na poziomie gospodarstwa rolnego. W części praktycznej, w trakcie zajęć warsztatowych, zaprezentowany zostanie proces produkcji wędlin. </t>
  </si>
  <si>
    <t>szkolenie, publikacja</t>
  </si>
  <si>
    <t>liczba uczestników szkolenia</t>
  </si>
  <si>
    <t>20</t>
  </si>
  <si>
    <t>Rolnicy, doradcy rolniczy.</t>
  </si>
  <si>
    <t>Innowacje w chowie i hodowli bydła.</t>
  </si>
  <si>
    <t xml:space="preserve">Celem operacji jest upowszechnianie  innowacyjnych rozwiązań w produkcji zwierzęcej (chów i hodowla bydła).   W ramach operacji zrealizowany zostanie wyjazd studyjny do Francji w programie którego znajdować się będą wizyty w  gospodarstwach a także udział w międzynarodowych targach hodowlanych.   Uczestnicy będą mieli możliwość zapoznania się z najnowszymi osiągnięciami i innowacyjnymi rozwiązaniami stosowanymi w branży.   </t>
  </si>
  <si>
    <t>liczba uczestników wyjazdu studyjnego</t>
  </si>
  <si>
    <t>25</t>
  </si>
  <si>
    <t>Rolnicy, mieszkańcy obszarów wiejskich, doradcy rolniczy, przedstawiciele instytucji działających na rzecz rolnictwa.</t>
  </si>
  <si>
    <t>Innowacyjne dla Małopolski metody i formy sprzedaży płodów rolnych bezpośrednio z pola i gospodarstwa.</t>
  </si>
  <si>
    <t xml:space="preserve">Celem operacji jest zapoznanie rolników  (w szczególności małych producentów rolnych) z innowacyjnymi metodami i formami sprzedaży a także  identyfikowanie, informowanie i aktywizowanie potencjalnych uczestników grup operacyjnych w ramach działania "Współpraca" PROW na lata 2014-2020.   Prezentowanie udanych przykładów działań kooperacyjnych w zakresie sprzedaży produktów rolnych przyczyni się do promowania korzyści wynikających z tworzenia partnerstw.  Operacja składać się będzie z trzech uzupełniających się działań:  konferencji, wyjazdu studyjnego oraz publikacji podsumowującej.  </t>
  </si>
  <si>
    <t>konferencja, wyjazd studyjny, publikacja</t>
  </si>
  <si>
    <t>300</t>
  </si>
  <si>
    <t>Technologia produkcji olejów roślinnych innowacyjnymi metodami</t>
  </si>
  <si>
    <t>Celem operacji jest podniesienie świadomości rolników na temat możliwości zwiększenia dochodowości gospodarstw rolnych poprzez zastosowanie alternatywnych metod sprzedaży własnego, przetworzonego produktu w miejsce poszukiwania rynków zbytu produktów nieprzetworzonych. Kolejnym aspektem jest zainicjowanie współpracy pomiędzy podmiotami, dotyczącej możliwości podejmowania wspólnych inicjatyw. Grupa docelowa zostanie zapoznana z korzyściami, jakie daje działanie „Współpraca” w ramach PROW 2014-2020 w zakresie wdrażania innowacyjnych rozwiązań przez grupy operacyjne.</t>
  </si>
  <si>
    <t xml:space="preserve">liczba uczestników </t>
  </si>
  <si>
    <t>32</t>
  </si>
  <si>
    <t>rolnicy, mieszkańcy obszarów wiejskich, doradcy, przedsiębiorcy</t>
  </si>
  <si>
    <t>Mazowiecki Ośrodek Doradztwa Rolniczego z siedzibą w Warszawie</t>
  </si>
  <si>
    <t>02-456 Warszawa, ul. Czereśniowa 98</t>
  </si>
  <si>
    <t>Rozwój innowacyjnych form przedsiębiorczości pozarolniczej na obszarach wiejskich</t>
  </si>
  <si>
    <t>Celem operacji jest przekazanie wiedzy na temat innowacyjnych rozwiązań w działalności pozarolniczej (sprzedaż produktów żywnościowych w ramach RHD, przetwórstwo owoców i sprzedaż na rynek lokalny, prowadzenie działalności zagród edukacyjnych i działalności turystycznej na terenach wiejskich) oraz zacieśnianiu współpracy pomiędzy podmiotami zaangażowanymi w ideę zrównoważonego rozwoju obszarów wiejskich. Operacja wspiera wprowadzanie innowacji w produkcji żywności poprzez  skracanie łańcucha dostaw (nawiązywanie ścisłej współpracy między producentami, podmiotami zajmującymi się przetwórstwem a konsumentami), w tym poprzez inicjowanie partnerstw do tworzenia grup operacyjnych, stanowiących beneficjentów działania "Współpraca" w ramach PROW 2014-2020.</t>
  </si>
  <si>
    <t>Mieszanki traw jako innowacyjna baza pasz objętościowych</t>
  </si>
  <si>
    <t>Celem operacji jest poszukiwanie partnerstw do współpracy w zakresie utworzenia grupy operacyjnej, której celem jest rozwiązanie problemów hodowców bydła związanych z paszami objętościowymi. Kooperacja przedstawicieli nauki, praktyki i doradztwa umożliwi zastosowanie najnowszych osiągnięć nauki w praktyce poprzez wdrożenie innowacyjnych rozwiązań przy udziale środków unijnych w ramach działania "Współpraca" w ramach PROW 2014-2020.</t>
  </si>
  <si>
    <t>Przetwórstwo mleka - spoób na podniesienie dochodu w gospodarstwie</t>
  </si>
  <si>
    <t>Operacja ma na celu poszukiwanie nowych rozwiązań w gospodarstwach rolnych oraz wspierania innowacji w rolnictwie, a w szczególności produkcji żywności (sektor przetwórstwa mleka) oraz utworzenie grup operacyjnych, które będą wspierały organizację łańcucha dostaw żywności, w tym przetwarzania i wprowadzania tych produktów do obrotu. Operacja pomoże w nawiązaniu kontaktów między uczestnikami, oraz ułatwi poszukiwanie partnerów KSOW do współpracy oraz utworzenia grupy operacyjnej z tego zakresu.</t>
  </si>
  <si>
    <t>Poszukiwanie partnerów do działania "Współpraca" inspirowane ekologią</t>
  </si>
  <si>
    <t>Celem operacji jest wskazanie możliwości zwiększenia rentowoności gospodarstw i ich konkurencyjności poprzez wdrażanie innowacyjnych rozwiązań w rolnictwie ekologicznym, a także wskazanie obszarów niszowych dla rolnictwa ekologicznego, poprzez kooperację przedstawicieli nauki, praktyki i doradztwa. Operacja ma na celu zainicjowanie współdziałania pomiędzy potencjalnymi członkami grup operacyjnych oraz promocja korzyści wynikających ze współpracy i tworzenia partnerstw w ramach działania "Współpraca" w ramach PROW 2014-2020.</t>
  </si>
  <si>
    <t>Innowacyjne metody uprawy truskawek</t>
  </si>
  <si>
    <t xml:space="preserve">Celem operacji jest przedstawienie możliwości korzystania z najnowszych technologii, we współpracy z przedstawicielami jednostek naukowo-badawczych oraz korzystając ze wsparcia finansowego ze środków unijnych, które oferuje działanie „Współpraca” w ramach PROW 2014-2020 w obszarze uprawy truskawek. Zaprezentowanie nowoczesnych metod produkcji towarowej truskawki ma przyczynić się do poprawy zdrowotności i plonowania plantacji, a tym samym zwiększenia dochodowości uprawy. </t>
  </si>
  <si>
    <t>65</t>
  </si>
  <si>
    <t>Innowacyjna gospodarka pasieczna</t>
  </si>
  <si>
    <t xml:space="preserve">Celem operacji jest zapoznanie uczestników z innowacyjnymi rozwiązaniami w gospodarce pasiecznej oraz przedstawienie możliwości praktycznego zastosowania tych rozwiązań, w tym poprzez możliwości jakie daje działanie "Współpraca" w ramach PROW 2014-2020. </t>
  </si>
  <si>
    <t>Wielokierunkowość gospodarstwa zielarskiego sposobem na rozwój obszarów wiejskich</t>
  </si>
  <si>
    <t>Celem operacji jest promocja wielokierunkowego i zrównoważonego rozwoju gospodarstw oraz przekazanie zainteresowanym podmiotom  podstawowych informacji dotyczących tworzenia grup operacyjnych oraz realizowanych przez nie projektów. Wskazanie możliwych obszarów rozwoju z naciskiem na promowanie innowacyjnych rozwiązań w gospodarstwach zielarskich, jako kooperacji przedstawicieli nauki, praktyki i doradztwa. Wyjazd studyjny dla potencjalnych beneficjentów działania "Współpraca", ukierunkowany na utworzenie grupy operacyjnej w obszarze innowacji w gospodarstwach zielarskich.</t>
  </si>
  <si>
    <t>Innowacyjne proekologiczne metody zwalczania chorób odglebowych w uprawie papryki pod osłonami</t>
  </si>
  <si>
    <t xml:space="preserve">Celem operacji jest poszukiwanie proekologicznych i innowacyjnych metod odkażania gleb od patogenów chorobotwórczych w uprawie papryki pod osłonami z  wykorzystaniem do tego celu monojonowego srebra koloidalnego i wyselekcjonowanych kultur bakteryjnych. Wyniki prac przedstawicieli jednostek naukowo badawczych pozwolą obrać właściwy kierunek do badań szczegółowych, które mogą być realizowane w szerszym zakresie i wielu kombinacjach z wykorzystaniem środków na takie działania jakie gwarantuje działanie ,,Współpraca” w ramach PROW 2014-2020. </t>
  </si>
  <si>
    <t>"Kooperatywy spożywcze jako innowacyjna i efektowna forma prowadzenia działalności na obszarach wiejskich"</t>
  </si>
  <si>
    <t xml:space="preserve"> Przeprowadzenie badania z wykorzystaniem metodą sondażu diagnostycznego i techniki ankietowej na dwóch próbach badawczych: wśród rolników (potencjalnych dostawców kooperatyw) oraz odbiorców (odbiorców produktów rolnych). Opracowanie zbiorczej analizy dotyczącej funkcjonowania i perspektyw rozwoju kooperatyw spożywczych na terenie Opolszczyzny. Przeprowadzenie cyklu 3 szkoleń, których celem będzie upowszechnienie wiedzy na temat kooperwatyw spozywczych jako innowacyjnej formy współpracy i prowadzenia działalności gospodasrczej na terenach wiejskich. </t>
  </si>
  <si>
    <t>Badania ankietowe, broszura z zanalizą badawczą, cykl szkoleń</t>
  </si>
  <si>
    <t xml:space="preserve">Badanie ankietowe 
Broszura
Cykl szkoleń 
</t>
  </si>
  <si>
    <t xml:space="preserve">30 
200
60  </t>
  </si>
  <si>
    <t>Rolnicy oraz przedsiębiorcy rolni z terenu woj. opolskiego, doradcy rolni, osoby zainteresowane współpracą w ramach kooperatyw spożywczych</t>
  </si>
  <si>
    <t>II,III, IV</t>
  </si>
  <si>
    <t>Opolski Ośrodek Doradztwa Rolniczego w Łosiowie</t>
  </si>
  <si>
    <t xml:space="preserve">Organizacja seminarium oraz wyjazdu studyjnego dotyczącego nowatorskiej uprawy owoców oraz produkcji wina jako działania na rzecz tworzenia sieci kontaktów w zakresie  wdrażanie innowacji na obszarach wiejskich. 
</t>
  </si>
  <si>
    <t xml:space="preserve"> seminarium 
wyjazd studyjny </t>
  </si>
  <si>
    <t xml:space="preserve">1. Rolnicy. 
2. Przedsiębiorcy, przedstawiciele:  instytucji naukowych, instytucji rolniczych i około rolniczych, pracownicy wdrażający fundusze pomocowe,   liderzy środowisk lokalnych wspierający lub  wdrażający innowacje na obszarach wiejskich. 
3. Doradcy.  </t>
  </si>
  <si>
    <t>II -IV</t>
  </si>
  <si>
    <t>Podkarpacki Ośrodek Doradztwa Rolniczego z siedzibą w Boguchwale</t>
  </si>
  <si>
    <t>ul. Suszyckich 9, 
36-040 Boguchwała</t>
  </si>
  <si>
    <t>Organizacja seminarium dotyczącego nowatorskiej uprawy i przetwórstwa owoców  jako działania  na rzecz  poszukiwanie partnerów KSOW do współpracy w ramach działania „Współpraca’’ oraz wyjazdu studyjnego w celu poznania zagranicznych  doświadczeń przydatnych w tworzeniu i funkcjonowaniu grup operacyjnych.</t>
  </si>
  <si>
    <t>Ekologiczny chów bydła mięsnego nie jest trudny</t>
  </si>
  <si>
    <t>Celem realizacji operacji jest wymiana wiedzy i doświadczeń  związanych z ekologicznym chowem bydła mięsnego  w  regionie województwa podlaskiego oraz  zapoznanie uczestników z możliwością wsparcia finansowego na to działanie.</t>
  </si>
  <si>
    <t>Grupę docelową będą stanowili rolnicy, doradcy rolni oraz mieszkańcy obszarów wiejskich</t>
  </si>
  <si>
    <t>Podlaski Ośrodek Doradztwa Rolniczego w Szepietowie</t>
  </si>
  <si>
    <t>Szepietowo Wawrzyńce 64       18-210 Szepietowo</t>
  </si>
  <si>
    <t>Innowacje w gospodarstwie - zakładanie i prowadzenie pasieki</t>
  </si>
  <si>
    <t xml:space="preserve">Celem organizacji warsztatów jest wspieranie i rozwój pszczelarstwa z powodu coraz częściej pojawiających się informacji o ginięciu owadów zapylających, w tym pszczoły miodnej. Chcąc zatrzymać proces wymierania populacji pszczół, zadbać o przyszłość ludzkości, warto propagować tradycję pszczelarską wśród społeczeństwa, należy podnieść poziom wiedzy i świadomość osób zainteresowanych tematyką pszczelarską w zakresie aktualnych szans i problemów w pszczelarstwie. </t>
  </si>
  <si>
    <t>warsztat</t>
  </si>
  <si>
    <t>16</t>
  </si>
  <si>
    <t>Grupę docelową będą stanowili mieszkańcy obszarów wiejskich, osoby zainteresowane tematyką pszczelarską, członkowie organizacji oraz doradcy rolni</t>
  </si>
  <si>
    <t xml:space="preserve">Gospodarstwa opiekuńcze jako nowatorskie podejście do usług społecznych oferowanych mieszkańcom obszarów wiejskich poprzez prezentację dobrych praktyk na przykładzie województwa kujawsko-pomorskiego </t>
  </si>
  <si>
    <t xml:space="preserve">Celem realizacji operacji jest poznanie dobrych praktyk oraz wymiana wiedzy i doświadczeń  związanych z zakładaniem i prowadzeniem gospodarstw opiekuńczych. Takie gospodarstwa mogą oferować opiekę dla dzieci i ludzi z problemami, a także dla seniorów, którzy szukają dla siebie sposobu na zagospodarowanie wolnego czasu.  </t>
  </si>
  <si>
    <t>Grupę docelową będą stanowili mieszkańcy obszarów wiejskich zainteresowani tematyką gospodarstw opiekuńczych, doradcy rolni oraz przedstawiciele instytucji wspierających rozwój usług opiekuńczych</t>
  </si>
  <si>
    <t>III</t>
  </si>
  <si>
    <t>Rolniku poznaj innowacje</t>
  </si>
  <si>
    <t>Celem operacji jest prezentacja i wspieranie innowacji w rolnictwie, szczególnie w chowie, hodowli i prezentacji zwierząt, w tym krów mlecznych. Ponadto zaprezentowane będą dobre praktyki, co wpłynie na podwyższenie wiedzy hodowców, zwiększenie poziomu wiedzy dotyczącej wdrażania innowacji w rolnictwie oraz pozyskiwania środków na innowacje.</t>
  </si>
  <si>
    <t>audycja, film</t>
  </si>
  <si>
    <t>liczba emisji audycji     liczba naganych filmów</t>
  </si>
  <si>
    <t>1 audycja       1 film</t>
  </si>
  <si>
    <t>Grupę docelową będą stanowili rolnicy, doradcy rolniczy oraz mieszkańcy obszarów wiejskich</t>
  </si>
  <si>
    <t>II</t>
  </si>
  <si>
    <t>"Innowacje w przedsiębiorczości na obszarach wiejskich - działania na rzecz powstania grupy operacyjnej"</t>
  </si>
  <si>
    <t>Seminarium z wyjazdem studyjnym, punkt informacyjny na  targach, ulotka, informacje  i publikacje w internecie</t>
  </si>
  <si>
    <t>Liczba uczestników operacji</t>
  </si>
  <si>
    <t xml:space="preserve">Grupę docelową przedmiotowej operacji stanowić będą głównie przedsiębiorcy, rolnicy  prowadzący lub zamierzający rozpocząć prowadzenie sprzedaży produktów w ramach: rolniczego handlu detalicznego, sprzedaży bezpośredniej oraz Marginalnej Ograniczonej Lokalnej (MOL). Liczebność grupy odbiorców uzależniona jest od formy realizacji operacji. W ramach organizowanego seminarium  oraz wyjazdu studyjnego planuje się udział około  80 uczestników. </t>
  </si>
  <si>
    <t>Pomorski Ośrodek Doradztwa Rolniczego w Lubaniu</t>
  </si>
  <si>
    <t>Lubań, ul. Tadeusza Maderskiego 3    83-422 Nowy Barkoczyn</t>
  </si>
  <si>
    <t xml:space="preserve">Szacowana liczba odwiedzających punkt informacyjny na targach                                 </t>
  </si>
  <si>
    <t>Nakład ulotki</t>
  </si>
  <si>
    <t>Liczba stron internetowych, na których zostanie zamieszczona informacja</t>
  </si>
  <si>
    <t>10</t>
  </si>
  <si>
    <t>"Rolnictwo ekologiczne –innowacje w produkcji  i przetwórstwie na rzecz skracania łańcucha dostaw (POMORSKI EKOFESTIWAL)"</t>
  </si>
  <si>
    <t>Głównym celem operacji jest pomoc w utworzeniu grupy operacyjnej działającej na rzecz wdrażania innowacyjnych metod stosowanych w rolnictwie i przetwórstwie ekologicznym oraz wdrażania projektów innowacyjnych. Grupa skupia przedstawicieli rolników, przedsiębiorców, przedstawicieli  jednostek naukowo-badawczych i innych zgodnie z PROW 2014-2020, działających na rzecz wdrażania projektów innowacyjnych. Służyć ma temu  wymiana wiedzy oraz doświadczeń pomiędzy podmiotami uczestniczącymi w realizacji operacji. W trakcie realizacji operacji poprzez takie formy jak: seminarium, wydanie publikacji i spotu informacyjno-promującego zostaną podjęte między innymi zadania dotyczące  moderacji powstania grupy operacyjnej.  Zapoznanie producentów, przetwórców, doradców, specjalistów i pracowników naukowych bądź z instytucji działających na rzecz rozwoju rolnictwa ekologicznego z innowacyjnymi rozwiązaniami, umożliwi  uczestnikom wymianę fachowej wiedzy oraz dobrych praktyk w zakresie wdrażania innowacji w rolnictwie i na obszarach wiejskich, oraz pomoże w opracowaniu wniosku o dofinasowanie w zakresie działania „Współpraca” PROW. Równie ważna dla organizatorów jest integracja środowiska, nawiązanie kontaktów. Aby doszło do utworzenia grupy operacyjnej potrzebna jest możliwość poznania się potencjalnych jej członków,  stworzenia relacji oraz potrzeby wspólnych działań w zakresie wdrażania innowacji w atmosferze odpowiedniej moderacji poprzez brokera innowacji.</t>
  </si>
  <si>
    <t>Szkolenie, plakat, broszura, film promocyjny</t>
  </si>
  <si>
    <t>Grupa docelowa będzie się składała z rolników, producentów, przedsiębiorców, członków stowarzyszenia, doradców i specjalistów ODR-ów oraz przedstawicieli instytucji naukowo-badawczych. Łącznie 80 uczestników seminarium (rolników, producentów, przedsiębiorców, członków stowarzyszenia, doradców i specjalistów ODR-ów oraz przedstawicieli instytucji naukowo-badawczych). Dodatkowo pośrednią grupą będą konsumenci żywności ekologicznej ( około 1000 osób/ dziennie odwiedzających Gdański Bazar Natury, do tego w zależności od miejsca telebimu: od 600 000 widowni/kontaktów i więcej– w ciągu 14 dni na jednym telebimie - widownia spotów reklamowych)</t>
  </si>
  <si>
    <t>Nakład plakatu</t>
  </si>
  <si>
    <t>Nakład broszury</t>
  </si>
  <si>
    <t>Film informacyjno - promocyjny</t>
  </si>
  <si>
    <t xml:space="preserve">„Zielone Agro Show – innowacje w produkcji bydła" </t>
  </si>
  <si>
    <t>Głównym celem operacji jest pomoc w utworzeniu grupy operacyjnej w zakresie produkcji zwierzęcej – bydło oraz w opracowaniu przez nią wniosku o dofinansowanie. Służyć ma temu ma  wymiana wiedzy oraz doświadczeń pomiędzy podmiotami uczestniczącymi w realizacji operacji. W trakcie wyjazdu studyjnego zostaną podjęte miedzy innymi zadania dotyczące  moderacji powstania grupy operacyjnej oraz zapoznanie się z doświadczeniami hodowców z innego regionu polski w zakresie tworzenia przez grupy operacyjne wniosków o dofinansowanie działań innowacyjnych. Zapoznanie hodowców, doradców, specjalistów i pracowników naukowych z innowacyjnymi rozwiązaniami stosowanymi w zakresie hodowli bydła. Umożliwi to uczestnikom wymianę fachowej wiedzy oraz dobrych praktyk w zakresie wdrażania innowacji w rolnictwie i na obszarach wiejskich, oraz pomoże w opracowaniu wniosku o dofinasowanie w zakresie działania „Współpraca” PROW. Równie ważna dla organizatorów jest integracja środowiska. Aby doszło do utworzenia grupy operacyjnej potrzebna jest możliwość poznania się potencjalnych jej członków,  stworzenia relacji oraz potrzeby wspólnych działań w zakresie wdrażania innowacji w atmosferze odpowiedniej moderacji poprzez brokera innowacji. Dodatkowo bardzo ważnym elementem w rozpowszechnianiu wiedzy na temat innowacji oraz działania „Współpraca” są doradcy i specjaliści PODR w Lubaniu którzy zdobywając wiedze na ten temat rozpowszechniają ją wśród innych rolników nie biorących udziału w wyjeździe studyjnym. Zielone Agro Show sprzyja nabyciu wiedzy i umiejętności praktycznych związanych z hodowlą zwierząt, oraz z pozyskiwaniem paszy objętościowej z użytków zielonych. Istnieje możliwość wzięcia udziału w efektownych pokazach maszyn podczas pracy, użytkowanych do zbioru zielonki, wspólny wyjazd rolników, doradców oraz kadry naukowej ma być inspiracją  do podjęcia i wdrożenia działań innowacyjnych.</t>
  </si>
  <si>
    <t>Wyjazd studyjny</t>
  </si>
  <si>
    <t>Grupa docelowa będzie się składała z rolników, przedsiębiorców, członków grup producenckich, doradców i specjalistów ODR-ów oraz naukowców z Uniwersytetu Technologiczno-Przyrodniczego w Bydgoszczy i/lub Uniwersytetu Przyrodniczego w Poznaniu; 15 rolników (w tym członków grupy producenckiej); 17 doradców i/lub specjalistów; 3 naukowców z Uniwersytetu Technologiczno-Przyrodniczego w Bydgoszczy i/lub Uniwersytetu Przyrodniczy w Poznaniu</t>
  </si>
  <si>
    <t>I-II</t>
  </si>
  <si>
    <t>"INNOWACJE W PRZEDSIĘBIORCZOŚCI NA OBSZARACH WIEJSKICH – UTWORZENIE POTENCJALNEJ GRUPY"</t>
  </si>
  <si>
    <t>Działanie na rzecz stworzenia grupy operacyjnej  poprzez organizacje wyjazdu w ramach którego zostaną przeprowadzone warsztaty szkoleniowe z moderatorami SIR. Operacja przyczyni się  do rozwiązania problemu stagnacji, wspierania i  rozwoju innowacyjnych działań gospodarczych oraz innowacji w rolnictwie, wzrostu zatrudnienia i poprawę jakości życia mieszkańców obszarów wiejskich. Kreowanie przedsiębiorczych postaw i motywowanie do podejmowania działań związanych z uruchomieniem dodatkowej działalności gospodarczej, umożliwi stworzenie miejsc pracy, podniesie rentowność gospodarstw rolnych. Wyjazd szkoleniowy jest doskonałą formą aktywizacji mieszkańców obszarów wiejskich, sprzyja wymianie doświadczeń i możliwości powstania grup operacyjnych, a także umożliwi  poszukiwanie partnerów KSOW do współpracy w ramach działania „Współpraca”, o którym mowa w art. 3 ust.1 pkt. 13 ustawy o wspieraniu rozwoju obszarów wiejskich z udziałem środków EFRROW w ramach PROW na lata 2014-2020.</t>
  </si>
  <si>
    <t>Warsztaty z wyjazdem studyjnym</t>
  </si>
  <si>
    <t xml:space="preserve">Wybór grupy docelowej ma na celu rozpowszechnienie idei przedsiębiorczości wśród mieszkańców terenów wiejskich, tworzenia na obszarach wiejskich nowych miejsc pracy poza rolnictwem. Operacja przyczyni się do promocji innowacyjnych rozwiązań i przedsięwzięć gospodarczych. Uczestnicy zdobędą wiedzę z zakresu małej przedsiębiorczości na obszarach wiejskich, w tym z turystyki wiejskiej. Poznają różne formy usług, zakresy usług i zajęć oferowanych przez gospodarstwa rolne, agroturystyczne i zagrody edukacyjne, funkcjonujące w województwie dolnośląskim. Poznają sposoby wytwarzania i sprzedaży bezpośredniej produktów nieprzetworzonych i przetworzonych, promocji produktów lokalnych i tradycyjnych. Zdobędą wiedzę z zakresu metod aktywizowania społeczności wiejskiej na przykładzie lokalnej grupy działania (LGD Partnerstwo Ducha Gór). Grupę docelową będą tworzyły następujące podmioty: rolnicy – 15 osób ; doradcy – 4 osób, przedsiębiorcy – 5 osób;  mieszkańcy obszarów wiejskich – 5 osób , moderator SIR - 1. Grupa będzie liczyła 30 osób. Dobór uczestników jest odpowiedniemu składowi utworzenia grupy operacyjnej. Taki dobór będzie najlepszym rozwiązaniem do utworzenia takiej grupy. </t>
  </si>
  <si>
    <t>Krótkie łańcuchy dostaw żywności w oparciu o produkty regionalne w województwie śląskim</t>
  </si>
  <si>
    <t xml:space="preserve"> Celem operacji jest przedstawienie sytuacji produktu regionalnego w województwie śląskim oraz wskazanie kierunków i działań aby doprowadzić do skrócenia łańcucha dostaw żywności przy zastosowania innowacji w tym procesie.</t>
  </si>
  <si>
    <t>Ankiety, publikacja, konferencja(1)</t>
  </si>
  <si>
    <t>liczba ankiet</t>
  </si>
  <si>
    <t xml:space="preserve"> -</t>
  </si>
  <si>
    <t>Śląski Ośrodek Doradztwa Rolniczego</t>
  </si>
  <si>
    <t>42-200 Częstochowa, ul.Wyszyńskiego 70/126</t>
  </si>
  <si>
    <t>liczba wydanych egzemplarzy publikacji</t>
  </si>
  <si>
    <t>liczba uczesników konferencji</t>
  </si>
  <si>
    <t>Modele współpracy PZDR województwa śląskiego z potencjalnymi Grupami Operacyjnymi</t>
  </si>
  <si>
    <t>Celem operacji jest przeszkolenie doradców, a następnie wyłonienie 17 potencjalnych Grup operacyjnych opartych na konkretnych problemach. Przeszkolenie rolników, przyszłych członków GO. Wypracowanie metod i modeli współpracy z rolnikami nt. innowacji w rolnictwie.</t>
  </si>
  <si>
    <t xml:space="preserve">warsztaty (2), spotkania(17), </t>
  </si>
  <si>
    <t>liczba uczestników warsztatów</t>
  </si>
  <si>
    <t>liczba uczestników spotkań</t>
  </si>
  <si>
    <t>Innowacyjne technologie w przetwórstwie sadowniczym- produkcja cydru szansą dla rolników woj.śląskiego.</t>
  </si>
  <si>
    <t>Zapoznanie uczestników seminarium z funkcjonowaniem sieci na rzecz innowacji w rolnictwie i na obszarach wiejskich, zagadnieniem innowacji w rolnictwie, możliwościami praktycznego zastosowania przedstawianych rozwiązań, nawiązanie kontaktów i współpracy pomiędzy potencjalnymi uczestnikami grup operacyjnych oraz przedstawienie dobrych praktyk w zakresie wdrażania innowacji w gospodarstwach zajmujących się produkcją sadowniczą.</t>
  </si>
  <si>
    <t>seminarium wyjazdowe</t>
  </si>
  <si>
    <t xml:space="preserve">liczba uczesników </t>
  </si>
  <si>
    <t>rolnicy, grupy rolników, doradcy, sadownicy, przedsiębiorcy sektora rolno- spożywczego</t>
  </si>
  <si>
    <t>Rolnictwo zaangażowane  społeczne -  jako innowacyjny  kierunek działalności pozarolniczej.</t>
  </si>
  <si>
    <t>Upowszechnienie wiedzy nt. prowadzenia gospodarstwa opiekuńczego i wiosek tematycznych jako innowacyjnego kierunku działalności pozarolniczej, aktywizacja mieszkańców obszarów wiejskich województaw śląskiego w tym zakresie.</t>
  </si>
  <si>
    <t>liczba uczesników wyjazdu</t>
  </si>
  <si>
    <t xml:space="preserve">rolnicy, domownicy rolników, przedstawiciele samorządu, doradcy </t>
  </si>
  <si>
    <t>Budżet brutto operacji 
(w zł)</t>
  </si>
  <si>
    <t>„Innowacyjne rozwiązania belgijskie w systemach formowania drzew oraz w systemach osłon w sadach czereśniowych dla uzyskiwania owoców wysokiej jakości”</t>
  </si>
  <si>
    <t xml:space="preserve">Celem operacji jest zapoznanie jej uczestników z innowacyjnymi rozwiązaniami w zakresie prowadzenia sadów czereśniowych, poprzez organizację wyjazdu studyjnego dla 40 osób do sadów belgijskich. Realizacja operacji przyczyni się do nawiązania międzynarodowej, partnerskiej współpracy pomiędzy różnymi instytucjami, podmiotami sfery naukowej, doradczej i producentami ukierunkowanej na poprawę rentowności i konkurencyjności gospodarstw, a w szerszej perspektywie da możliwość powstania grupy operacyjnej ukierunkowanej na rozwój polskich upraw czereśniowych, która swoje cele realizować będzie w ramach działania "Współpraca" </t>
  </si>
  <si>
    <t xml:space="preserve">
rolnicy indywidualni, grupy producentów, przedstawiciele jednostek doradczych, przedstawiciele szkół rolniczych, przedstawiciele samorządu, przedsiębiorcy działający na rzecz sektora ogrodniczego
</t>
  </si>
  <si>
    <t>II-III 
kwartał</t>
  </si>
  <si>
    <t>ŚODR Modliszewice</t>
  </si>
  <si>
    <t>Modliszewice, 
ul. Piotrkowska 30, 26-200 Końskie</t>
  </si>
  <si>
    <t>„Innowacyjne rozwiązania dla upraw ogrodniczych dla zwiększenia ich dochodowości (gatunki alternatywne)”</t>
  </si>
  <si>
    <t>Celem operacji jest zapoznanie uczestników z innowacyjnymi rozwiązaniami w zakresie technologii ogrodniczych upraw alternatywnych oraz możliwościami przetwarzania nowego produktu owocowego dla poprawy rentowności gospodarstw i grup producentów oraz ich konkurencyjności. Konferencja dla 50 osób z zakresu wyżej wymienionej tematyki przyczyni się ponadto do wymiany wiedzy fachowej oraz poznania dobrych praktyk w zakresie technologii upraw alternatywnych</t>
  </si>
  <si>
    <t xml:space="preserve">
rolnicy indywidualni, grupy producentów, przedstawiciele jednostek doradczych, przedstawiciele szkół rolniczych, przedsiębiorcy działający na rzecz sektora przetwórstwa rolnego
</t>
  </si>
  <si>
    <t>IV 
kwartał</t>
  </si>
  <si>
    <t xml:space="preserve">1
</t>
  </si>
  <si>
    <t xml:space="preserve">4
</t>
  </si>
  <si>
    <t>"Innowacyjne techniki i technologie produkcji, sprzedaży i przetwórstwa produktów ekologicznych"</t>
  </si>
  <si>
    <t xml:space="preserve">Celem operacji jest zwiększenie rentowności gospodarstw ekologicznych poprzez wprowadzenie do produkcji nowoczesnych technik i technologii produkcji, organizację sprzedaży i przetwórstwa wytwarzanych produktów oraz stworzenie stałego łańcucha żywnościowego od producenta do konsumenta z pominięciem pośredników. Cel będzie osiągnięty poprzez organizację dwudniowego wyjazdu studyjnego połączonego z blokiem wykładowym dla 45 osób do gospodarstw, które zastosowały innowacyjne rozwiązania produkcyjne i marketingowe, i osiągnęły sukces, a także zawiązanie się kontaktów między uczestnikami operacji, którzy z racji doboru grupy docelowej będą fundamentem do powstania potencjalnej grupy operacyjnej, która na realizację swoich celów wykorzysta działanie "Współpraca" </t>
  </si>
  <si>
    <t xml:space="preserve">wyjazd studyjny </t>
  </si>
  <si>
    <t>właściciele gospodarstw ekologicznych specjalizujących się w produkcji ekologicznej i zainteresowani poprawą efektywności produkcji i poszukujący nowych możliwości w zakresie zbytu warzyw i owoców ekologicznych</t>
  </si>
  <si>
    <t>III-IV kwartał</t>
  </si>
  <si>
    <t>"Gospodarstwa opiekuńcze jako alternatywna forma rozwoju gospodarstw świętokrzyskich - dobre przykłady funkcjonowania gospodarstw opiekuńczych w Holandii i Polsce"</t>
  </si>
  <si>
    <t>Celem operacji jest wstępne przygotowanie rolników do prowadzenia gospodarstw opiekuńczych i rozwoju usług opiekuńczych jako innowacyjnego kierunku działalności pozarolniczej, poprzez organizację wyjazdu studyjnego 
dla 22 osób w wyżej wymienionej tematyce na przykładzie Holandii i Polski. Realizacja operacji będzie wsparciem rozwoju przedsiębiorczości na obszarach wiejskich przez podnoszenie poziomu wiedzy i umiejętności dla potrzeb innowacyjnego przedsięwzięcia jakim jest funkcjonowanie, rozwój i popularyzacja gospodarstw opiekuńczych na terenach wiejskich w naszym kraju. Realizacja operacji będzie również promocją wysokiej jakości życia na wsi i jej promocją jako miejsca do rozwoju zawodowego</t>
  </si>
  <si>
    <t>22</t>
  </si>
  <si>
    <t>22 osoby, w tym, 19 rolników 
z terenu województwa świętokrzyskiego posiadających czynne gospodarstwa rolne 
oraz 1 przedstawiciel Regionalnego Ośrodka Polityki Społecznej 
lub Ośrodka Wsparcia Ekonomii Społecznej oraz 2 doradców ŚODR koordynujących operację</t>
  </si>
  <si>
    <t>I/III 
kwartał</t>
  </si>
  <si>
    <t>"Wdrażanie innowacyjnych rozwiązań w zakresie przetwórstwa owoców i warzyw w małych oraz średnich gospodarstwach"</t>
  </si>
  <si>
    <t>Celem operacji jest promowanie innowacyjnych rozwiązań technologicznych i organizacyjnych w zakresie przetwórstwa owoców i warzyw na bazie istniejących inkubatorów przetwórstwa poprzez organizację szkolenia połączonego z warsztatami dla 50 osób. Realizacja operacji przyczyni się do nawiązania partnerskiej współpracy pomiędzy różnymi instytucjami, podmiotami sfery naukowej oraz doradczej i właścicielami gospodarstw ukierunkowanej na ich poprawę rentowności i konkurencyjności poprzez dywersyfikację działalności i wspólne przedsięwzięcia wdrażane przez potencjalne grupy operacyjne działające w ramach działania "Współpraca"</t>
  </si>
  <si>
    <t>szkolenie z warsztatami</t>
  </si>
  <si>
    <t xml:space="preserve">rolnicy/właściciele małych 
i średnich gospodarstw (producenci owoców i warzyw) 
z województwa świętokrzyskiego, przetwórcy, samorządy, doradcy rolniczy, pracownicy naukowi </t>
  </si>
  <si>
    <t>III/IV kwartał</t>
  </si>
  <si>
    <t>II Warmińsko-Mazurskie Forum Innowacji w rolnictwie i na obszarach wiejskich</t>
  </si>
  <si>
    <t xml:space="preserve">Celem organizacji Forum jest stworzenie otwartej platformy umożliwiającej budowanie sieci kontaktów pomiędzy rolnikami, podmiotami doradczymi, jednostkami naukowymi, przedsiębiorcami sektora rolno-spożywczego oraz innymi podmiotami zainteresowanymi procesem wymiany fachowej informacji, zasobów, poparcia i możliwości w zakresie wdrażania innowacji w rolnictwie i na obszarach wiejskich. Udział zróżnicowanych środowisk przyczyni się do wymiany wiedzy i przedstawienia dobrych praktyk dotyczących zarówno innowacji technologicznych i produktowych jak również o charakterze organizacyjnym, procesowym i marketingowym a następnie nawiązywania partnerstw pomiędzy uczestnikami.
</t>
  </si>
  <si>
    <t>liczba seminariów</t>
  </si>
  <si>
    <t xml:space="preserve">rolnicy, mieszkańcy obszarów wiejskich, doradcy rolniczy oraz przedstawiciele samorządu rolniczego, jednostek naukowych, organizacji działających na rzecz rolnictwa i przedstawicieli </t>
  </si>
  <si>
    <t>II - IV</t>
  </si>
  <si>
    <t>Warmińsko-Mazurski Ośrodek Doradztwa Rolniczego z siedzibą w Olsztynie</t>
  </si>
  <si>
    <t>ul. Jagiellońska 91
10-356 Olsztyn</t>
  </si>
  <si>
    <t>liczba uczestników
/ w tym doradców rolniczych</t>
  </si>
  <si>
    <t>120
/ 16</t>
  </si>
  <si>
    <t>liczba tytułów</t>
  </si>
  <si>
    <t>prasa</t>
  </si>
  <si>
    <t>liczba ogłoszeń</t>
  </si>
  <si>
    <t>liczba artykułów</t>
  </si>
  <si>
    <t xml:space="preserve"> informacje i publikacje w Internecie
</t>
  </si>
  <si>
    <t>liczba informacji 
/ publikacji w Internecie</t>
  </si>
  <si>
    <t>3
/ 1</t>
  </si>
  <si>
    <t>liczba stron internetowych, na których zostanie zamieszczona informacja/publikacja</t>
  </si>
  <si>
    <t>liczba odwiedzin strony internetowej</t>
  </si>
  <si>
    <t>2 500</t>
  </si>
  <si>
    <t>Certyfikacja produktu tradycyjnego 
– innowacyjny kierunek promocji żywności regionalnej</t>
  </si>
  <si>
    <t>Operacja ma służyć ułatwieniu transferu wiedzy i innowacji, a także dobrych praktyk w zakresie certyfikacji produktów tradycyjnych wpływającej na promocję żywności regionalnej wysokiej jakości. 
Operacja przyczyni się do wymiany doświadczeń i budowania sieci kontaktów pomiędzy producentami żywności regionalnej, jednostkami naukowymi oraz podmiotami zainteresowanymi wdrażaniem innowacyjnych kierunków promocji i marketingu żywności regionalnej i tradycyjnej poprzez ich certyfikację.</t>
  </si>
  <si>
    <t>Grupą docelową będzie 25 osób, wśród których znajdą się rolnicy, producentów żywności regionalnej, przedstawiciele administracji rządowej i samorządowej oraz instytucji naukowej.</t>
  </si>
  <si>
    <t xml:space="preserve"> </t>
  </si>
  <si>
    <t>Warmińsko-Mazurski Ośodek Doradztwa Rolniczego z siedzibą w Olsztynie</t>
  </si>
  <si>
    <t>25
/ 8</t>
  </si>
  <si>
    <t>liczba wyjazdów studyjnych</t>
  </si>
  <si>
    <t>1 000</t>
  </si>
  <si>
    <t>Od pola do widelca – produkcja, przetwórstwo i sprzedaż w ekologii</t>
  </si>
  <si>
    <t>Głównym celem operacji jest przedstawienie uczestnikom korzyści wynikających z budowania sieci stałych kontaktów biznesowych oraz nawiązywania współpracy w dziedzinie rolnictwa ekologicznego, umożliwiających transfer innowacyjnych technologii oraz rozwiązań, przekładających się na wzrost korzyści płynących z tego systemu produkcji. 
Transfer wiedzy oraz wymiana doświadczeń pomiędzy uczestnikami operacji daje sposobność nawiązywania partnerstw pomiędzy nimi i zrzeszania się w  grupy operacyjne a następnie ubiegania się o fundusze w ramach Działania Współpraca na innowacyjne rozwiązania technologiczne stosowane w gospodarstwach ekologicznych, szczególnie w zakresie produkcji roślinnej, ale również nowatorskie rozwiązania o charakterze organizacyjnym, procesowym lub marketingowym  na rzecz tworzenia i rozwoju krótkich łańcuchów dostaw i promocji produktów w oparciu o surowce ekologiczne.</t>
  </si>
  <si>
    <t>liczba wyjazdów</t>
  </si>
  <si>
    <t>rolnicy prowadzący produkcję metodami ekologicznymi i planujący rozpoczęcie takiej działalnoci, przedstawiciele świata nauki i organizacji zrzeszających rolników i mieszkańców obszarów wiejskich oraz doradztwa rolniczego, osoby zainteresowane podjęciem działalności w zakresie niewielkiego przetwórstwa (w tym surowców wytworzonych metodami ekologicznymi).</t>
  </si>
  <si>
    <t>II - III</t>
  </si>
  <si>
    <t>liczba uczestników
/w tym doradców rolniczych</t>
  </si>
  <si>
    <t>30
/ 7</t>
  </si>
  <si>
    <t>Informacje i publikacje w Internecie</t>
  </si>
  <si>
    <t>Liczba informacji
/publikacji w internecie</t>
  </si>
  <si>
    <t>6
/ 1</t>
  </si>
  <si>
    <t>Liczba stron internetowych, na których zostanie zamieszczona informacja/publikacja</t>
  </si>
  <si>
    <t>Liczba odwiedzin strony internetowej</t>
  </si>
  <si>
    <t>2 000</t>
  </si>
  <si>
    <t>Zastosowanie innowacyjnych technologii w szacowaniu strat 
spowodowanych wystąpieniem niekorzystnych zjawisk atmosferycznych</t>
  </si>
  <si>
    <t>Operacja ma na celu wzmacnianie nawiązywania kontaktów pomiędzy nauką a praktyką w sektorze rolnym, dążących do zawiązywania partnerstw i tworzenia grup operacyjnych na rzecz wdrażania innowacyjnych rozwiązań ułatwiających producentom rolnym adaptację do zachodzącym zmian klimatycznych. Operacja poprzez upowszechnienie wiedzy nt. innowacji w rolnictwie na przykładzie sprzętu i technologii wykorzystywanych do szacowaniu strat spowodowanych wystąpieniem niekorzystnych zjawisk atmosferycznych przyczyni się do implementacji nowatorskich praktyk i procesów zarządzania produkcją roślinną w celu optymalizacji zbioru plonów i uzyskania jak najlepszych wyników ekonomicznych.</t>
  </si>
  <si>
    <t xml:space="preserve">rolnicy, doradcy rolni, przedsiębiorcy rolni oraz przedstawiciele świata nauki </t>
  </si>
  <si>
    <t>30
/ 5</t>
  </si>
  <si>
    <t>Liczba informacji/publikacji w internecie</t>
  </si>
  <si>
    <t>1 500</t>
  </si>
  <si>
    <t>Dobre praktyki wdrażania innowacji w gospodarstwach ogrodniczych.</t>
  </si>
  <si>
    <t xml:space="preserve">Celem operacji jest powiązanie jej uczestników poprzez stworzenie sieci kontaktów pomiędzy nimi, co w konsekwencji może przysłużyć się do powołania jednej lub kilku grup operacyjnych w celu wnioskowania do działania „Współpraca” w zakresie wdrażania innowacji w gospodarstwach ogrodniczych. 
Prezentowane w trakcie realizacji operacji  gospodarstwa ogrodnicze jak również firmy wzmocnią transfer wiedzy nt. innowacyjnych rozwiązań w sektorze ogrodniczym wśród uczestników, co może przyczynić się do wzrostu rentowności gospodarstw oraz ułatwienia poszukiwań partnerów i nawiązywania współpracy.  </t>
  </si>
  <si>
    <t>producenci owoców i warzyw, przedsiębiorcy, przedstawiciele świata nauki i doradztwa rolniczego</t>
  </si>
  <si>
    <t>III - IV</t>
  </si>
  <si>
    <t>20
/ 3</t>
  </si>
  <si>
    <t>18
/ 1</t>
  </si>
  <si>
    <t>Możliwości rozwoju innowacji przy wykorzystaniu badań naukowych i wyników wdrożeń prowadzonych przez instytuty naukowe</t>
  </si>
  <si>
    <t>Celem operacji jest stworzenie możliwości wymiany wiedzy i doświadczeń pomiędzy uczestnikami operacji a instytutami naukowymi, co  będzie stanowiło doskonałe źródło pomysłów do wdrażania innowacji we własnych gospodarstwach lub przedsiębiorstwach, umożliwi wzajemne poznanie się rolników i naukowców oraz stworzy wzajemne realacje, które będą podstawą do stworzenia grup operacyjnych ubiegających się o wsparcie w ramach działania "Współpraca".</t>
  </si>
  <si>
    <t>liczba odwiedzn strony internetowej</t>
  </si>
  <si>
    <t>rolnicy, mieszkańcy obszarów wiejskich, doradcy rolniczy oraz przedstawiciele jednostek naukowych</t>
  </si>
  <si>
    <t>ul. Jagiellońska 91, 10-356 Olsztyn</t>
  </si>
  <si>
    <t>liczba stron internetowych, na których będzie zamieszczona publikacja</t>
  </si>
  <si>
    <t>wydawnictwo</t>
  </si>
  <si>
    <t>broszura</t>
  </si>
  <si>
    <t>liczba uczestników
/ w tym doradcy</t>
  </si>
  <si>
    <t>30 
/ 8</t>
  </si>
  <si>
    <t>Współpraca na rzecz innowacyjności w pszczelarstwie</t>
  </si>
  <si>
    <t xml:space="preserve">Celem operacji jest ułatwienie nawiązania współpracy pomiędzy potencjalnymi partnerami w celu utworzenia grup operacyjnych z zakresu innowacyjnych rozwiązań w gospodarce pasiecznej. Realizacja operacji jest istotna z uwagi na konieczność przygotowania potencjalnych beneficjentów do wykorzystania środków finansowych Działania „Współpraca” PROW 2014-2020.
Przedmiotem operacji jest czterodniowy wyjazd studyjny do Czech związany z tematyką  innowacyjnych systemów prowadzenia gospodarki pasiecznej, metod zwalczania Varroa Destructor, zapobiegania chorobom dziesiątkującym pasieki i poprawą efektywności pasiek. Realizacja operacji ma na celu zapoznanie grupy osób interesujących się pszczelarstwem, które mogą wchodzić w skład grup operacyjnych w ramach działania Współpraca. Są to pszczelarze prowadzący pasieki, rolnicy i doradcy. 
Treści merytoryczne zostaną przekazane uczestnikom wyjazdu studyjnego podczas wizyt w pasiekach oraz w Centrum Kształcenia Pszczelarskiego. Wszystkie obiekty znajdują się w Czechach. 
</t>
  </si>
  <si>
    <t>osoba</t>
  </si>
  <si>
    <t>pszczelarze, producenci rolni oraz doradcy, naukowcy, osoby zainteresowane gospodarka pasieczną</t>
  </si>
  <si>
    <t>Wielkopolski Ośrodek Doradztwa Rolniczego w Poznaniu</t>
  </si>
  <si>
    <t>Poznań 60-163, ul.Sieradzka 29</t>
  </si>
  <si>
    <t>Nowoczesna hodowla bydła z wykorzystaniem embriotransferu</t>
  </si>
  <si>
    <t>producenci rolni oraz doradcy</t>
  </si>
  <si>
    <t xml:space="preserve">Innowacje  w nawożeniu  roślin zbożowych
</t>
  </si>
  <si>
    <t xml:space="preserve">Celem operacji jest ułatwianie transferu wiedzy i innowacji w rolnictwie poprzez promowanie nowoczesnych rozwiązań w dziedzinie nawożenia i uprawy roślin zbożowych, począwszy od roli substancji humusowej oraz innowacyjnych produktów zwiększających ich zawartość w glebie, biostymulatorów w nowoczesnej uprawie roślin oraz zastosowanie precyzyjnego nawożenia roślin zbożowych. 
Przedmiotem operacji są dwudniowe warsztaty dotyczące innowacji w uprawie i nawożeniu roślin, zbożowych skierowane do producentów rolnych, przedstawicieli instytucji samorządowych oraz doradców, obejmujące wykłady i pokaz w ramach tematyki dotyczącek m.in.roli substancji humusowych w glebie oraz innowacyjnych produktów zwiększających ich zawartość w glebie,biostymulatorów w nowoczesnej uprawie roślin,innowacji w nawożeniu zbóż azotem, nowoczesnych systemów precyzyjnego nawożenia roślin zbożowych. W ramach operacji odbędzie się pokaz działania rozsiewaczy do nawożenia precyzyjnego roślin.
</t>
  </si>
  <si>
    <t>producenci rolni, przedstawiciele instytucji samorządowych oraz doradcy</t>
  </si>
  <si>
    <t>Nowoczesne gospodarowanie pasieką</t>
  </si>
  <si>
    <t>pszczelarze oraz doradcy</t>
  </si>
  <si>
    <t xml:space="preserve">Genomika i GMO, ważne wydarzenia w sposobie zarządzania produkcją zwierzęcą </t>
  </si>
  <si>
    <t>producenci rolni, przedstawiciele instytucji naukowo-badawczych, przedstawiciele firm działajacych na rynku rolnym oraz doradcy</t>
  </si>
  <si>
    <t>Wielkopolski szparag - produkcjia i dystrybucja</t>
  </si>
  <si>
    <t>sztuka</t>
  </si>
  <si>
    <t>Ocena liniowa w nowoczesnej hodowli koni</t>
  </si>
  <si>
    <t>konferencja połączona z warsztatami</t>
  </si>
  <si>
    <t>hodowcy koni, producenci rolni oraz doradcy</t>
  </si>
  <si>
    <t>Innowacyjność warunkiem wzrostu dochodu rolniczego</t>
  </si>
  <si>
    <t>rolnicy, mieszkańcy obszarów wiejskich, przedstawiciele instytucji naukowo-badawczych, przedstawiciele rolniczych instytucji branżowych</t>
  </si>
  <si>
    <t>Innowacyjne niskoemisyjne praktyki w rolnictwie</t>
  </si>
  <si>
    <t>producenci rolni, doradcy rolniczy</t>
  </si>
  <si>
    <t>Innowacje w rolnictwie z zakresu ICT</t>
  </si>
  <si>
    <t>stoisko wystawiennicze, film</t>
  </si>
  <si>
    <t>4 stoiska wystwiennicze, 2 filmy</t>
  </si>
  <si>
    <t>producenci rolni, doradcy rolniczy, mieszkańcy obszarów wiejskich, podmioty uczesniczące w rozwoju obszarów wiejskich</t>
  </si>
  <si>
    <t>Polowe pokazy pracy maszyn rolniczych - innowacje (III edycja)</t>
  </si>
  <si>
    <t xml:space="preserve">Głównym celem realizacji operacji jest zapoznanie oraz ugruntowanie wiedzy uczestników operacji na temat innowacyjnych rozwiązań w rolnictwie i wykorzystanie jej w praktyce. Ponadto celem będzie ułatwienie transferu wiedzy, nawiązanie kontaktów, współpracy pomiędzy rolnikami, doradcami a firmami oferującymi innowacyjne rozwiązania dla rolnictwa. Polowe pokazy pracy maszyn ułatwiają tworzenie nowych oraz funkcjonowanie dotychczasowych sieci kontaktów pomiędzy odbiorcami projektu oraz pozostałymi zainteresowanymi wdrażaniem innowacji w precyzyjnym rolnictwie. </t>
  </si>
  <si>
    <t>pokazy polowe</t>
  </si>
  <si>
    <t>drukowane materiały informacyjne i promocyjne</t>
  </si>
  <si>
    <t>rolnicy, dzierżawcy, przedstawiciele grup producenckich, jednostki naukowo-badawcze oraz producenci nawozów i środków ochrony roślin, którzy współpracują z producentami maszyn rolniczych w zakresie efektywnego nawożenia i racjonalnej ochrony chemicznej</t>
  </si>
  <si>
    <t>Zachodniopomorski Ośrodek Doradztwa Rolniczego w Barzkowicach</t>
  </si>
  <si>
    <t>Barzkowice 2         73-134 Barzkowice</t>
  </si>
  <si>
    <t>Przetwórstwo mleka sposobem na dywersyfikację dochodów.</t>
  </si>
  <si>
    <t>Realizacja operacji pozwoli uczestnikom zobaczyć możliwości jakie stoją przed gospodarstwami rolnymi, da szanse wprowadzenia nowych ciągle jeszcze innowacyjnych rozwiązań na terenie województwa zachodniopomorskiego, przyczyni się także do pokazania możliwości zastosowania innowacji organizacyjnych we własnych gospodarstwach.  Uczestnicy warsztatów będą mieli możliwość poznania rodzinnych gospodarstw rolnych, które już zajmują się przetwórstwem mleka, poznania specyfiki produkcji co może realnie wpłynąć na podjęcie decyzji o wprowadzeniu innowacyjnych rozwiązań w swoich gospodarstwach i jednocześnie wpłynie na rozwój obszarów wiejskich z terenu województwa zachodniopomorskiego.</t>
  </si>
  <si>
    <t>hodowcy krów mlecznych oraz kóz, jak również  doradcy i mieszkańcy obszarów wiejskich</t>
  </si>
  <si>
    <t xml:space="preserve">Wyjazd studyjny dla rolników, przedsiębiorców rolnych, doradców rolnych, partnerów SIR do Szwecji. Doświadczenia w tworzeniu i funkcjonowaniu grup operacyjnych </t>
  </si>
  <si>
    <t>Zapoznanie się  z funkcjonowaniem sieci  innowacji na rzecz rolnictwa w Szwecji  a także z  doświadczeniami z zakresu tworzenia grup operacyjnych oraz ich funkcjonowaniem jest działaniem na rzecz tworzenia międzynarodowej sieci kontaktów dla doradców i służb wspierających wdrażanie innowacji na obszarach wiejskich. Wyjazd studyjny umożliwi uczestnikom zapoznanie się z konkretnymi przykładami działania grup operacyjnych  SIR na terenie Szwecji) a także przyczyni się do poszerzenia bazy partnerów do współpracy.</t>
  </si>
  <si>
    <t>szkolenie, wyjazd studyjny</t>
  </si>
  <si>
    <t xml:space="preserve">Rolnicy, przedsiębiorcy rolni, doradcy rolni, partnerzy SIR, naukowcy, doradcy rolni </t>
  </si>
  <si>
    <t>Współpraca wsparciem dla innowacji w uprawie roślin wysokobiałkowych</t>
  </si>
  <si>
    <t xml:space="preserve">Celem realizacji operacji jest zapoznanie uczestników z zagadnieniami innowacyjności w rolnictwie oraz możliwościami praktycznego zastosowania przedstawianych rozwiązań, nawiązanie kontaktów i współpracy pomiędzy obecnymi i potencjalnymi uczestnikami rynków rolnych. 
Szkolenie pozwoli na kontynuowanie tworzenia nowych oraz ułatwi funkcjonowanie dotychczasowych sieci kontaktów pomiędzy rolnikami, podmiotami doradczymi, jednostkami naukowymi, przedsiębiorcami sektora rolno- spożywczego oraz pozostałymi podmiotami zainteresowanymi wdrażaniem innowacji w rolnictwie i na obszarach wiejskich. 
</t>
  </si>
  <si>
    <t xml:space="preserve">plantatorzy zbóż, rzepaku, roślin wysokobiałkowych, hodowcy trzody chlewnej, drobiu, bydła, pracownicy naukowi, doradcy rolni oraz osoby zainteresowane ww. tematyką szkolenia połączonego z wyjazdem studyjnym. </t>
  </si>
  <si>
    <t>ul. Główna 1, 
49-330 Łosiów</t>
  </si>
  <si>
    <t xml:space="preserve">Dobre praktyki PROW na Pomorzu Zachodnim </t>
  </si>
  <si>
    <t>Organizacja stoiska wystawienniczego podczas cyklu imprez na obszarach wiejskich umożliwi identyfikację rozwiązań i dobrych praktyk poprzez gromadzenie i upowszechnianie przykładów operacji zrealizowanych w ramach priorytetów PROW 2014-2020. Dzięki temu działaniu ostateczni odbiorcy Programu będą mogli zapoznać się z rozwiązaniami, które zostały już wdrożone i są możliwe do stosowania.</t>
  </si>
  <si>
    <t>Operacja o charakterze promocyjno-wystawienniczym</t>
  </si>
  <si>
    <t>Liczba stoisk wystawienniczych</t>
  </si>
  <si>
    <t>Zwiedzający stoisko wystawiennicze Województwa Zachodniopomorskiego na imprezach lokalnych</t>
  </si>
  <si>
    <t>Urząd Marszałkowski Województwa Zachodniopomorskiego</t>
  </si>
  <si>
    <t>ul. Korsarzy 34,       70 - 540 Szczecin</t>
  </si>
  <si>
    <t>Liczba imprez plenerowych</t>
  </si>
  <si>
    <t>Album pn. "PROW zmienia Pomorze Zachodnie"</t>
  </si>
  <si>
    <t>Wydanie publikacji, której celem będzie identyfikacja, gromadzenie i upowszechnianie „dobrych praktyk PROW 2014-2020” z terenu województwa zachodniopomorskiego, wykazanie aktywności i pomysłowości beneficjentów, a poprzez to inspirowanie następnych wnioskodawców.</t>
  </si>
  <si>
    <t>Publikacja</t>
  </si>
  <si>
    <t>Liczba tytułow publikacji</t>
  </si>
  <si>
    <t>Potencjalni beneficjenci PROW 2014-2020, mieszkańcy obszarów wiejskich województwa zachodniopomorskiego</t>
  </si>
  <si>
    <t>Nakład publikacji</t>
  </si>
  <si>
    <t>1000</t>
  </si>
  <si>
    <t>VI</t>
  </si>
  <si>
    <t>Akademia Sołtysa</t>
  </si>
  <si>
    <t>Cykl spotkań o charakterze informacyjno-szkoleniowym dla lokalnych liderów społeczności wiejskiej. Spotkania będą miały na celu przekazanie uczestnikom wiedzy nt. kształtowania wspólnej przestrzeni publicznej w ich miejscowościach. Podczas szkoleń słuchacze uzyskają niezbędne informacje od wykładowców współpracujących z uczelniami wyższymi oraz wojewódzkim ODR.</t>
  </si>
  <si>
    <t>Seminarium szkoleniowe</t>
  </si>
  <si>
    <t>Liczba seminarów szkoleniowych</t>
  </si>
  <si>
    <t>Osoby pełniące funkcje sołtysów na obszarze województwa zachodniopomorskiego, lokalni liderzy wiejscy</t>
  </si>
  <si>
    <t>Liczba uczestników seminariów informacyjnych</t>
  </si>
  <si>
    <t>240</t>
  </si>
  <si>
    <t>Seminarium szkoleniowe dla członków Sieci Dziedzictwa Kulinarnego Pomorze Zachodnie</t>
  </si>
  <si>
    <t>Upowszechnienie wiedzy przedsiębiorców z branży  rolnictwa, ogrodnictwa, rybactwa, przetwórstwa żywności i gastronomii z zakresu przepisów formalno-prawnych: weterynaryjnych, sprzedaży bezpośredniej oraz pozyskiwania zewnętrznych środków unijnych w ramach rozwoju prowadzonych  przez członków Sieci Dziedzictwa Kulinarnego Pomorza Zachodniego przedsiębiorstw</t>
  </si>
  <si>
    <t>Liczba seminariów szkoleniowych</t>
  </si>
  <si>
    <t>Członkowie Sieci Dziedzictwa Kulinarnego Pomorza Zachodniego</t>
  </si>
  <si>
    <t>Targi Smaki Regionów w Poznaniu</t>
  </si>
  <si>
    <t>Promocja regionalnej żywności wysokiej jakości, wytwarzanej z wykorzystaniem lokalnych surowców,  tradycji kulinarnych i nowoczesnych metod pozwalających zachować wartości odżywcze.</t>
  </si>
  <si>
    <t>Targi</t>
  </si>
  <si>
    <t>Liczba targów</t>
  </si>
  <si>
    <t>Zwiedzający stoisko wystawiennicze Województwa Zachodniopomorskiego na imprezie targowej, potencjalni kontrahenci wystawców</t>
  </si>
  <si>
    <t xml:space="preserve">Liczba wystawców na stoisku wystawienniczym </t>
  </si>
  <si>
    <t>Aleja Zachodniopomorskie Smaki - produkty tradycyjne Pomorza Zachodniego w ramach Jarmarku Jakubowego</t>
  </si>
  <si>
    <t>Promocja produktów tradycyjnych i regionalnych producentów z województwa zachodniopomorskiego</t>
  </si>
  <si>
    <t>Zwiedzający stoiska wystawiennicze lokalnych wytwórców produktów tradycyjnych, regionalnych i ekologicznych Pomorza Zachodniego na imprezie plenerowej, potencjalni kontrahenci wystawców</t>
  </si>
  <si>
    <t xml:space="preserve">Liczba wystawców </t>
  </si>
  <si>
    <t>8</t>
  </si>
  <si>
    <t>2, 3</t>
  </si>
  <si>
    <t>Dożynki Wojewódzkie</t>
  </si>
  <si>
    <t>Konferencja na temat rozwoju obszarów wiejskich</t>
  </si>
  <si>
    <t>Upowszechnianie wiedzy w zakresie planowania rozwoju lokalnego z uwzględnieniem potencjału ekonomicznego, społecznego i środowiskowego danego obszaru</t>
  </si>
  <si>
    <t>Wystawa tematyczna</t>
  </si>
  <si>
    <t>Liczba konferencji</t>
  </si>
  <si>
    <t>Zaproszeni goście, przedstawiciele podmiotów działających na rzezc rozwoju obszarów wiejskich</t>
  </si>
  <si>
    <t>Liczba uczestników konferencji</t>
  </si>
  <si>
    <t>Aleja Zachodniopomorskie Smaki - Produkty Tradycyjne Pomorza Zachodniego w ramach "Pikniku nad Odrą"</t>
  </si>
  <si>
    <t>Impreza plenerowa- jarmark</t>
  </si>
  <si>
    <t>Dożynki Prezydenckie w Spale</t>
  </si>
  <si>
    <t>Kultywowanie oraz popularyzacja najbardziej wartościowych, kulturowych tradycji regionalnych, promocja dorobku kulturowego polskiej wsi oraz rozbudzanie i poszerzanie zainteresowań twórczością ludową poprzez organizację wyjazdu grupy wieńcowej i jej udział w konkursie „Na najładniejszy wieniec dożynkowy” o nagrodę Prezydenta Rzeczypospolitej Polskiej.</t>
  </si>
  <si>
    <t>Dożynki</t>
  </si>
  <si>
    <t>Targi, wystawy, imprezy lokalne, regionalne, krajowe i międzynarodowe</t>
  </si>
  <si>
    <t>Zaproszeni goście i uczestnicy Dożynek Prezydenckich oraz zwiedzający stoisko wystawiennicze Województwa Zachodniopomorskiego na dożynkach</t>
  </si>
  <si>
    <t>Uczestnicy targów wystaw, imprez lokalnych, regionalnych, krajowych i międzynarodowych</t>
  </si>
  <si>
    <t>15</t>
  </si>
  <si>
    <t>Aleja Zachodniopomorskie Smaki - Produkty Tradycyjne Pomorza Zachodniego w ramach Festiwalu Słowian i Wikingów w Wolinie</t>
  </si>
  <si>
    <t>Zwiedzający stoiska wystawiennicze wystawców na imprezie plenerowej, potencjalni kontrahenci wystawców</t>
  </si>
  <si>
    <t>Aleja Zachodniopomorskie Smaki - Produkty Tradycyjne Pomorza Zachodniego w ramach Festiwalu Kwiatów Jadalnych</t>
  </si>
  <si>
    <t>Wojewódzkie Dni Pszczelarza</t>
  </si>
  <si>
    <t>Celem operacji jest popularyzacja miodów i produktów pszczelich wśród mieszkańców województwa zachodniopomorskiego, wspieranie współpracy pomiędzy pszczelarzami oraz promocja zrównoważonego rozwoju obszarów wiejskich</t>
  </si>
  <si>
    <t>Pszczelarze, osoby zawodowo i hobbystycznie zajmujące się prowadzeniem pasiek o różnej skali produkcji z terenu województwa zachodniopomorskiego, pszczelarze z koła Pszczelarzy w Niemczech, mieszkańcy województwa zachodniopomorskiego</t>
  </si>
  <si>
    <t>Liczba uczestników imprezy</t>
  </si>
  <si>
    <t>200</t>
  </si>
  <si>
    <t>I, II, III, IV, V, VI</t>
  </si>
  <si>
    <t>1, 2</t>
  </si>
  <si>
    <t>PROW na półmetku</t>
  </si>
  <si>
    <t>Celem operacji jest przedstawianie zgromadzonych rozwiązań służących realizacji priorytetów PROW niezależnie od źródła finansowania – EFFROW, EFS, programy transgraniczne czy też inicjatywy finansowane z innych środków, np. fundusze EOG i Norwegii, promocja KSOW, budowa relacji pomiędzy partnerami KSOW a instytucjami zaangażowanymi w rozwój obszarów wiejskich w kraju i zagranicą.</t>
  </si>
  <si>
    <t>Konferencja, ew. wyjazd studyjny, upowszechnianie przez ENRD i m.in. Portal KSOW</t>
  </si>
  <si>
    <t>partnerzy KSOW, instytucje odpowiedzialne za wdrażanie PROW (w tym w zakresie KSOW i SIR), instytucje naukowe zajmujące się rozwojem obszarów wiejskich, instytucje około rolnicze</t>
  </si>
  <si>
    <t>Centrum Doradztwa Rolniczego w Brwinowie, Oddział Warszawa (Jednostka Centralne KSOW)</t>
  </si>
  <si>
    <t>ul. Wspólna 30, 00-930 Warszawa</t>
  </si>
  <si>
    <t>Harmonogram / termin realizacji
(w ujęciu kwartalnym)</t>
  </si>
  <si>
    <t>Koszt kwalifikowalny operacji 
(w zł)</t>
  </si>
  <si>
    <t>partnerzy</t>
  </si>
  <si>
    <t>własne</t>
  </si>
  <si>
    <t>Kampania informacyjno-edukacyjna polegająca na umieszczeniu wątków na temat PROW 2007-2013 oraz PROW 2014-2020 w audycjach telewizyjnych</t>
  </si>
  <si>
    <t xml:space="preserve">Celem głównym realizacji operacji jest zwiększenie poziomu wiedzy ogólnej i szczegółowej dotyczącej efektów realizacji PROW 2007-2013 na przykładzie zrealizowanych operacji na obszarze Polski. Ponadto zapewnienie informacji dotyczących warunków i trybu przyznawania pomocy w ramach PROW 2014-2020.
Cele szczegółowe:
- zwiększenie wiedzy w zakresie innowacyjnych rozwiązań w rolnictwie, produkcji żywności, leśnictwie i na obszarach wiejskich;
- zwiększenie wiedzy  w zakresie systemów jakości żywności, 
- wspieranie rozwoju przedsiębiorczości na obszarach wiejskich przez podnoszenie poziomu wiedzy i umiejętności;
- promocja jakości życia na wsi lub promocja wsi jako miejsca do życia i rozwoju zawodowego;
- wzrost liczby osób, zarówno ogółu społeczeństwa jak i potencjalnych beneficjentów, poinformowanych o polityce rozwoju obszarów wiejskich i o możliwościach finansowania.
Tematy:
1. Upowszechnianie wiedzy w zakresie innowacyjnych rozwiązań w rolnictwie, produkcji żywności, leśnictwie i na obszarach wiejskich;
2. Upowszechnienie wiedzy  w zakresie systemów jakości żywności;
3. Wspieranie rozwoju przedsiębiorczości na obszarach wiejskich przez podnoszenie poziomu wiedzy i umiejętności;
4. Promocja jakości życia na wsi lub promocja wsi jako miejsca do życia i rozwoju zawodowego.
</t>
  </si>
  <si>
    <t>Audycja/film/spot</t>
  </si>
  <si>
    <t>Audycje, programy, spoty w radio, telewizji i internecie</t>
  </si>
  <si>
    <t>60 audycji</t>
  </si>
  <si>
    <t xml:space="preserve">Rolnicy i osoby zainteresowane tematyką rolnictwa i obszarów wiejskich.
Średnia oglądalność: ok. 
400 000 widzów (wartość uśredniona, określona w oparciu o dane z poprzednich zrealizowanych kampanii). 
</t>
  </si>
  <si>
    <t>Departament Rynków Rolnych</t>
  </si>
  <si>
    <t>Ministerstwo Rolnictwa i Rozwoju Wsi, ul. Wspólna 30, 00-930 Warszawa</t>
  </si>
  <si>
    <t>2 i 3</t>
  </si>
  <si>
    <t>Organizacja stoiska informacyjno-promocyjnego MRiRW na targach Grune Woche w Berlinie w latach 2018-2019.</t>
  </si>
  <si>
    <t>Celem głównym realizacji operacji jest prezentacja osiągnięć i promocja polskiej wsi za granicą.
Cele szczegółowe operacji:
- upowszechnianie pozytywnego wizerunku polskiego rolnictwa i promocja krajowych produktów rolno– spożywczych wysokiej jakości na rynkach zagranicznych;
- wzrost liczby osób, zarówno ogółu społeczeństwa jak i potencjalnych beneficjentów, poinformowanych o polityce rozwoju obszarów wiejskich i o możliwościach finansowania;
- zwiększenie poziomu wiedzy ogólnej i szczegółowej dotyczącej PROW 2014-2020;
- upowszechnianie wiedzy zainteresowanym podmiotom w zakresie innowacji w rolnictwie i na obszarach wiejskich, a także produkcji żywności;
- upowszechnienie wiedzy w zakresie innowacyjnych rozwiązań w rolnictwie, produkcji żywności, leśnictwie i na obszarach wiejskich.</t>
  </si>
  <si>
    <t>Stoisko wystawiennicze / punkt informacyjny na targach / imprezie plenerowej/ wystawie</t>
  </si>
  <si>
    <t>Targi, wystawy, imprezy lokalne, regionalne, krajowe, międzynarodowe</t>
  </si>
  <si>
    <t>2 edycje</t>
  </si>
  <si>
    <t xml:space="preserve">Grupę docelową tworzą: producenci, przetwórcy, dystrybutorzy hurtownicy, detaliści, punkty gastronomiczne, beneficjenci, potencjalni beneficjenci, ogół społeczeństwa.
Liczebność: 400 000 osób/2018 r., 400 000/2019 r. (informacje szacunkowe z dwóch poprzednich edycji targów Grune Woche, pozyskane ze strony organizatora targów tj. Messe Berlin).
Ze względu na rosnącą popularność i zainteresowanie targami Grune Woche przypuszcza się, 
iż liczba uczestników będzie większa niż w latach ubiegłych. Tendencja wzrostowa utrzymuje się od kilku lat.
</t>
  </si>
  <si>
    <t>I; IV</t>
  </si>
  <si>
    <t>Konkurs na najlepszy przepis kulinarny wykorzystujący produkty zarejestrowane jako Chroniona Nazwa Pochodzenia (ChNP), Chronione Oznaczenie Geograficzne (ChOG) oraz Gwarantowana Tradycyjna Specjalność (GTS).</t>
  </si>
  <si>
    <t>konkurs/olimpiada</t>
  </si>
  <si>
    <t>konkurs</t>
  </si>
  <si>
    <t xml:space="preserve">Uczestnicy konkursu - uczniowie szkół gastronomicznych oraz nauczyciele - ok. 120 os.
Pośrednią grupą docelową są czytelnicy portali internetowych www.minrol.gov.pl i www.ksow.pl oraz uczniowie 
i nauczyciele szkół gastronomicznych (poza uczestnikami konkursu).
</t>
  </si>
  <si>
    <r>
      <t>Cykl szkoleń podmiotów zainteresowanych oraz zaangażowanych we wdrażanie operacji typu ,,S</t>
    </r>
    <r>
      <rPr>
        <i/>
        <sz val="11"/>
        <rFont val="Calibri"/>
        <family val="2"/>
        <charset val="238"/>
        <scheme val="minor"/>
      </rPr>
      <t>calanie gruntów</t>
    </r>
    <r>
      <rPr>
        <sz val="11"/>
        <rFont val="Calibri"/>
        <family val="2"/>
        <charset val="238"/>
        <scheme val="minor"/>
      </rPr>
      <t>" w ramach poddziałania ,,</t>
    </r>
    <r>
      <rPr>
        <i/>
        <sz val="11"/>
        <rFont val="Calibri"/>
        <family val="2"/>
        <charset val="238"/>
        <scheme val="minor"/>
      </rPr>
      <t>Wsparcie na inwestycje związane z rozwojem, modernizacją i dostosowywaniem rolnictwa i leśnictwa</t>
    </r>
    <r>
      <rPr>
        <sz val="11"/>
        <rFont val="Calibri"/>
        <family val="2"/>
        <charset val="238"/>
        <scheme val="minor"/>
      </rPr>
      <t>" objętego Programem Rozwoju Obszarów Wiejskich na lata 2014-2020.</t>
    </r>
  </si>
  <si>
    <t>Operacja ma na celu zwiększenie udziału zainteresowanych stron we wdrażaniu PROW 2014-2020 (8.2.4.3.5 Scalanie gruntów) poprzez organizację szkoleń w zakresie obowiązujących przepisów dotyczących scalania gruntów. Dodatkowo operacja będzie miała na celu nawiązanie współpracy administracji centralnej z administracją samorządową, a także wymianę zdobytych doświadczeń między podmiotami realizującymi operacje typu ,,Scalanie gruntów"</t>
  </si>
  <si>
    <t>Szkolenie/seminarium/warsztat</t>
  </si>
  <si>
    <t>liczba szkoleń</t>
  </si>
  <si>
    <t>Uczestnicy szkoleń - podmioty zainteresowane wdrażaniem oraz zaangażowane we wdrażanie operacji typu ,,Scalanie gruntów":
- pracownicy starostw powiatowych, urzędów wojewódzkich i urzędów gmin
- pracownicy Krajowego Ośrodka Wsparcia Rolnictwa oraz terenowych oddziałów
- pracownicy Ośrodków Doradztwa Rolniczego
- pracownicy uczelni wyższych
Liczebność - 200 uczestników</t>
  </si>
  <si>
    <t>II,III</t>
  </si>
  <si>
    <t>Departament Gospodarki Ziemią</t>
  </si>
  <si>
    <r>
      <t>Organizacja XLII oraz XLIII Ogólnopolskiego Konkursu Jakości Prac Scaleniowych promującego doświadczenia i najlepsze stosowane praktyki wraz z seminarium naukowym podsumowującym ten Konkurs, a także publikacja artykułów w prasie branżowej nt. operacji typu ,,</t>
    </r>
    <r>
      <rPr>
        <i/>
        <sz val="11"/>
        <rFont val="Calibri"/>
        <family val="2"/>
        <charset val="238"/>
        <scheme val="minor"/>
      </rPr>
      <t>Scalanie gruntów</t>
    </r>
    <r>
      <rPr>
        <sz val="11"/>
        <rFont val="Calibri"/>
        <family val="2"/>
        <charset val="238"/>
        <scheme val="minor"/>
      </rPr>
      <t>".</t>
    </r>
  </si>
  <si>
    <t xml:space="preserve">Operacja ma na celu zwiększenie udziału zainteresowanych stron we wdrażaniu PROW 2014-2020 (8.2.4.3.5 Scalanie gruntów) poprzez organizację corocznego Ogólnopolskiego Konkursu Jakości Prac Scaleniowych oraz seminarium podsumowującego Konkurs, a także  publikacja artykułów w prasie branżowej nt. operacji typu „Scalanie gruntów”. 
Podniesienie świadomości zainteresowanych stron we wdrażaniu operacji typu „Scalanie gruntów” może skutkować większą otwartością i zgodą na przekształcanie gruntów, tworząc tym samym możliwość dalszego zrównoważonego rozwoju obszarów wiejskich. Scalenia gruntów są projektami dającymi podstawę do poprawy warunków gospodarowania. Proces scalenia gruntów pozwala na kształtowanie przestrzeni poprzez odpowiedni podział na odpowiednie kompleksy powodując poprawę rozłogu działek oraz zmniejszenie ich ilości. W procesie scalenia można wydzielić grunty przeznaczone na różnego rodzaju zadań publicznych. Zgodnie z ustawą o scalaniu i wymianie gruntów wszczęcie postępowania scaleniowego następuje na wniosek mieszkańców wsi. Ważnym celem jest zbudowanie świadomości mieszkańców, że dalszy rozwój wsi zależy także od ich indywidualnych decyzji.
Dodatkowo operacja będzie miała na celu nawiązanie współpracy administracji centralnej z administracją samorządową, a także wymianę zdobytych doświadczeń między podmiotami realizującymi operacje typu „Scalanie gruntów”.
</t>
  </si>
  <si>
    <t>szkolenie/seminarium/warsztat 
prasa
Konkurs / olimpiada</t>
  </si>
  <si>
    <t>liczba seminariów
liczba artykułów
liczba konkursów</t>
  </si>
  <si>
    <t>2
8
2</t>
  </si>
  <si>
    <t>II,III,IV</t>
  </si>
  <si>
    <t>I,II,III,IV</t>
  </si>
  <si>
    <t>Krajowe i Regionalne Wystawy Ras Rodzimych</t>
  </si>
  <si>
    <t>Celem głównym działania jest upowszechnianie wiedzy nt. bioróżnorodności zwierząt oraz promocja ras rodzimych. Prezentacja tych zwierząt na wystawach będzie najlepszym sposobem zrealizowania celów. W ramach wystaw prowadzone będą działania informacyjno-aktywizujące dla rolników, hodowców oraz regionalnych producentów żywności. 
Temat: Upowszechnianie wiedzy w zakresie zachowania różnorodności genetycznej zwierząt gospodarskich. Podnoszenie poziomu wiedzy i umiejętności w obszarze małego przetwórstwa lokalnego oraz upowszechnianie wiedzy w zakresie innowacyjnych rozwiązań w rolnictwie i produkcji żywności.</t>
  </si>
  <si>
    <t>Targi/impreza plenerowa/wystawa</t>
  </si>
  <si>
    <t>wystawa</t>
  </si>
  <si>
    <t>Rolnicy indywidualni, rolnicy z gospodarstw rodzinnych, hodowcy zwierząt gospodarskich, osoby reprezentujące podmioty i instytucje działające na rzecz rolnictwa na obszarach wiejskich, lokalne grupy działania, organizacje pozarządowe, przedstawiciele świata nauki, szkoły rolnicze, jednostki badawcze i naukowe. Liczba grupy docelowej – w zależności od ilości wystawców i osób zwiedzających (ok. 20.000 osób).</t>
  </si>
  <si>
    <t>Departament Bezpieczeństwa Żywności i Weterynarii</t>
  </si>
  <si>
    <t>Szkoły Rolnicze - GRUNT TO DOBRY ZAWÓD</t>
  </si>
  <si>
    <t xml:space="preserve">Celem jest  upowszechnienie dostępu do usług poradnictwa edukacyjno-zawodowego absolwentom szkół ponadpodstawowych i gimnazjalnych oraz osobom dorosłym, poprzez zbudowanie spójnego, drożnego oraz dostosowanego do aktualnych potrzeb systemu poradnictwa zawodowego w systemie oświaty, służącego realizacji głównego celu, jakim jest zwiększenie liczby absolwentów kończących szkoły prowadzone przez Ministra Rolnictwa i Rozwoju Wsi oraz określenie skuteczności realizacji celów szczegółowych tj.: 
a) zwiększenie liczby osób podejmujących naukę w szkołach rolniczych, 
b) wzbogacenie oferty edukacyjnej sieci szkół rolniczych prowadzonych przez Ministra Rolnictwa i Rozwoju Wsi poprzez wprowadzenie nowych metod kształcenia dostosowanych do potrzeb rynku pracy w regionie.
</t>
  </si>
  <si>
    <t>Stoisko wystawiennicze / punkt informacyjny na targach/imprezie plenerowej/wystawie
Publikacja/ materiał (wersja drukowana i/lub elektroniczna)</t>
  </si>
  <si>
    <t>liczba wystaw 
liczba tytułów publikacji</t>
  </si>
  <si>
    <t>16
1</t>
  </si>
  <si>
    <t xml:space="preserve">1. Bezpośrednią grupę docelową stanowią: 
• uczniowie gimnazjów oraz rodzice młodych ludzi, którzy – do racjonalnych wyborów obszarów kształcenia, aby osiągnąć lepsze dopasowanie podaży i popytu na prace absolwentów,
• dorośli, szukający zainteresowania kształceniem w szkołach policealnych.
2. Pośrednią grupę docelową stanowią:
• uczniowie szkół rolniczych – w kontekście działań nakierowanych na przyszłość zawodową absolwentów,
• pracodawcy – w kontekście włączania się we współprace ze szkołami.
Szacowana liczba uczestników wynosi ok. 16 000 uczestników.
</t>
  </si>
  <si>
    <t>I,II</t>
  </si>
  <si>
    <t>Departament Spraw Społecznych i Oświaty Rolniczej</t>
  </si>
  <si>
    <t>,,ODPOCZYWAJ NA WSI"</t>
  </si>
  <si>
    <t>Głównym celem jest kreowanie wizerunku obszarów wiejskich, jako turystycznego rynku oferującego zróżnicowane i całoroczne atrakcje oraz podnoszenie rangi turystyki wiejskiej i agroturystyki w środowisku sektora turystycznego. 
Cele. 1. Budowa konsumenckiej świadomości konkretnych produktów turystycznych w skali kraju/regionu, 
2.integracja środowiska turystyki wiejskiej i agroturystyki z przedstawicielami branży turystycznej 
3. Integracja sektora turystyki wiejskiej na poziomie organizacji pozarządowych</t>
  </si>
  <si>
    <t>szkolenie/seminarium/warsztat
konferencja /kongres
Stoisko wystawiennicze/punkt informacyjny na targach/imprezie plenerowej/wystawie
publikacja/materiał (wersja drukowana i/lub elektroniczna)
Audycja/film/spot
analiza/ekspertyza/badanie
konkurs/olimpiada</t>
  </si>
  <si>
    <t>liczba szkoleń/liczba konferencji/liczba targów, wystaw/tytuły publikacji/audycje, programy/konkursy i inne</t>
  </si>
  <si>
    <t>1/2/29/6/10/1</t>
  </si>
  <si>
    <t>1. Konsument na rynku krajowym i zagranicznym -ok. 0,5 miliona 
2. Branża turystyczna w Polsce - turystyczne obiekty noclegowe, podmioty prowadzące działalność związaną z organizowaniem lub promocją turystyki - ponad 10,5 tys. turystycznych obiektów noclegowych
3. Stowarzyszenia kwaterodawców ponad 30 organizacji- organizacje pozarządowe o zasięgu ogólnopolskim, regionalnym lub lokalnym stowarzyszającym obiekty turystyki wiejskiej, których celem jest prowadzenie wszechstronnych działań na rzecz promocji i rozwoju polskiej turystyki obszarów wiejskich.</t>
  </si>
  <si>
    <r>
      <t>Międzynarodowa konferencja pn. ,,</t>
    </r>
    <r>
      <rPr>
        <i/>
        <sz val="11"/>
        <rFont val="Calibri"/>
        <family val="2"/>
        <charset val="238"/>
        <scheme val="minor"/>
      </rPr>
      <t>Aktywna Starość na obszarach wiejskich. Między diagnozą a działaniem</t>
    </r>
    <r>
      <rPr>
        <sz val="11"/>
        <rFont val="Calibri"/>
        <family val="2"/>
        <charset val="238"/>
        <scheme val="minor"/>
      </rPr>
      <t>".</t>
    </r>
  </si>
  <si>
    <t xml:space="preserve"> Podjęte zostaną tematy związane z:
- aktywizacją mieszkańców obszarów wiejskich w celu tworzenia partnerstw na rzecz realizacji projektów nakierowanych na rozwój tych obszarów, w skład których wchodzą przedstawiciele sektora publicznego, sektora prywatnego oraz organizacji pozarządowych; 
- upowszechnianiem wiedzy w zakresie planowania rozwoju lokalnego z uwzględnieniem potencjału ekonomicznego, społecznego i środowiskowego danego obszaru; 
- wspieraniem rozwoju społeczeństwa cyfrowego na obszarach wiejskich;                  - wspieraniem rozwoju przedsiębiorczości na obszarach wiejskich,                              - sytuacją osób starszych na obszarach wiejskich, w tym w szczególności: Spacyfika sytuacji na obszarach wiejskich wraz z charakterystyką populacji osób starszych; Wyzwania demograficzne w rzadowych dokumentach strategicznych i dokumentach UE; Działania i dobre praktyki na rzecz osób starszych na obszarach wiejskich; Aktywność zawodowa osób starszych na obszarach wiejskich; Mieszkańcy polskiej wsi wobec ryzyka niesamodzielności; Ekonomia społeczna w działaniach na rzecz osób starszych.
Cele operacji: Operacja realizuje Cel 3.5 Aktywizacja mieszkańców wsi na rzecz podejmowania inicjatyw w zakresie rozwoju obszarów wiejskich, w tym kreowania miejsc pracy na terenach wiejskich. Cel ten spójny jest z działaniem 11 Aktywizacja mieszkańców wsi na rzecz podejmowania inicjatyw służących włączeniu społecznemu, w szczególności osób starszych, młodzieży, niepełnosprawnych, mniejszości narodowych i innych osób wykluczonych społecznie. 
Działanie realizuje cel KSOW nr 5 Aktywizacja mieszkańców wsi na rzecz podejmowania inicjatyw w zakresie rozwoju obszarów wiejskich, w tym kreowania miejsc pracy na terenach wiejskich.
</t>
  </si>
  <si>
    <t>konferencja/kongres</t>
  </si>
  <si>
    <t xml:space="preserve">liczba konferencji </t>
  </si>
  <si>
    <t>Organizacja Spotkań informacyjnych dla uczniów i nauczycieli szkół rolniczych prowadzonych przez Ministra Rolnictwa i Rozwoju Wsi</t>
  </si>
  <si>
    <t>szkolenie/seminarium/ warsztat</t>
  </si>
  <si>
    <t xml:space="preserve">Ogół społeczności ze szczególnym uwzględnieniem udziału uczniów i nauczycieli szkół rolniczych prowadzonych przez MRiRW 
w maksymalnej liczbie 400 os. (każda grupa licząca max. 100 osób).
</t>
  </si>
  <si>
    <t>II,IV</t>
  </si>
  <si>
    <t>Organizacja spotkań informacyjnych ,,Transfer wiedzy i działalność informacyjna PROW 2014-2020".</t>
  </si>
  <si>
    <t>szkolenie/seminariu/warsztat</t>
  </si>
  <si>
    <t>liczba spotkań</t>
  </si>
  <si>
    <t>Ogół społeczności ze szczególnym uwzględnieniem udziału uczniów i nauczycieli szkół rolniczych prowadzonych przez MRiRW w maksymalnej liczbie 820 os. (każda grupa licząca max. 410 osób).</t>
  </si>
  <si>
    <t>Nagrody dla laureatów Olimpiad Wiedzy i Umiejętności, konkursów dla uczniów i ich opiekunów ze szkół ponadpodstawowych</t>
  </si>
  <si>
    <t xml:space="preserve">Upowszechnianie wiedzy w zakresie innowacyjnych rozwiązań w rolnictwie, produkcji żywności, leśnictwie i na obszarach wiejskich; wspieranie rozwoju przedsiębiorczości na obszarach wiejskich przez podnoszenie poziomu wiedzy i umiejętności; promocja jakości życia na wsi; promocja wsi jako miejsca do życia i rozwoju zawodowego, promocja dziedzictwa kulturowego wsi. Wzbogacenie młodzieży o przygotowanie zawodowe, a jednocześnie pogłębienie wiedzy i umiejętności w celu unowocześniania, innowacyjności i transferu wiedzy w rolnictwie służące rozwojowi polskiego rolnictwa. Rozwijanie zainteresowań uczniów problemami żywienia, upowszechniania wzorców racjonalnego żywienia, promocja zdrowia, tradycji regionalnych.
</t>
  </si>
  <si>
    <t>konkurs / olimpiada</t>
  </si>
  <si>
    <t>liczba konkursów</t>
  </si>
  <si>
    <t>Ogół społeczeństwa ze szczególnym uwzględnieniem młodzieży i kadry pedagogicznej szkół ponadpodstawowych. Grupę docelową stanowią laureaci finału centralnego Olimpiad i finału konkursów „Smaki Wsi” i „Indeks dla Rolnika”. Szacowana liczba uczestników ok. 142.</t>
  </si>
  <si>
    <t>Imprezy wystawiennicze z udziałem szkół rolniczych prowadzonych przez MRIRW w zakresie promowania PROW 2014-2020 w szkołach rolniczych oraz wśród mieszkańców obszarów wiejskich</t>
  </si>
  <si>
    <t xml:space="preserve">Upowszechnianie wiedzy w zakresie innowacyjnych rozwiązań w rolnictwie, produkcji żywności, leśnictwie i na obszarach wiejskich, upowszechnianie wiedzy w zakresie optymalizacji wykorzystywania przez mieszkańców obszarów wiejskich zasobów środowiska naturalnego, wspieranie rozwoju przedsiębiorczości na obszarach wiejskich przez podnoszenie poziomu wiedzy i umiejętności. Cele to: Realizacja działania ma umożliwić zwiększenia wiedzy i innowacyjności na obszarach wiejskich, w szczególności wśród młodzieży 
i nauczycieli szkól rolniczych, a także promować uczenie się przez całe życie w celu  podnoszenie potencjału ludzkiego i poprawy funkcjonowania gospodarstw rolnych. 
</t>
  </si>
  <si>
    <t>Stoisko wystawiennicze /punkt informacyjny na targach/imprezie plenerowej/wystawie</t>
  </si>
  <si>
    <t xml:space="preserve">Ogół społeczeństwa zamieszkującego obszary wiejskie, ze szczególnym uwzględnieniem uczniów i nauczycieli ponadpodstawowych szkół rolniczych, społeczności lokalnej oraz osób zainteresowanych wdrażaniem inicjatyw na rzecz rozwoju obszarów wiejskich. </t>
  </si>
  <si>
    <t>Organizacja cyklu konferencji dla dyrektorów szkół rolniczych prowadzonych przez Ministra Rolnictwa i Rozwoju Wsi oraz dyrektora Krajowego Centrum Edukacji Rolniczej dotyczących PROW 2014-2020</t>
  </si>
  <si>
    <t xml:space="preserve">Realizacja działania ma umożliwić zwiększenie wiedzy i innowacyjności na obszarach wiejskich, w szczególności wśród młodzieży i nauczycieli szkól rolniczych, a także promować uczenie się przez całe życie w celu zwiększania potencjału ludzkiego i poprawy funkcjonowania gospodarstw rolnych. 
</t>
  </si>
  <si>
    <t>konferencja / kongres</t>
  </si>
  <si>
    <t xml:space="preserve">Bezpośrednio: dyrektorzy maksymalnie 54 szkół rolniczych prowadzonych przez Ministra Rolnictwa i Rozwoju Wsi
i 1 dyrektor Krajowego Centrum Edukacji Rolniczej w Brwinowie. 
Pośrednio: ogół społeczeństwa, podmioty uczestniczące w rozwoju obszarów wiejskich, ze szczególnym uwzględnieniem nauczycieli szkół rolniczych i młodzieży zamieszkującej obszary wiejskie i miejskie.
</t>
  </si>
  <si>
    <t>I,III,IV</t>
  </si>
  <si>
    <t>Opracowanie i druk informatora o jednostkach doradztwa rolniczego</t>
  </si>
  <si>
    <t xml:space="preserve">Celem jest zapewnienie doradztwa rolniczego dla wszystkich państw UE. Przekazanie informacji o jednostkach doradztwa rolniczego (jdr) zapewniają działania sieciujące dla doradców i przedstawicieli instytucji doradczych z innych krajów UE oraz instytutów w zakresie wdrażania innowacji, przyczyniając się do wspierania transferu wiedzy i innowacji. </t>
  </si>
  <si>
    <t xml:space="preserve">Publikacja/ materiał (wersja drukowana i/lub elektroniczna) </t>
  </si>
  <si>
    <t xml:space="preserve">liczba egzemplarzy publikacji </t>
  </si>
  <si>
    <t>rolnicy i mieszkańcy obszarów wiejskich, naukowcy z instytutów badawczych, przedstawiciele urzędów rządowych i samorządowych oraz UE, przedstawiciele organizacji międzynarodowych zajmujący się doradztwem rolniczym. Liczebność grupy około 1500 osób</t>
  </si>
  <si>
    <t>Departament Strategii, Analiz i Rozwoju</t>
  </si>
  <si>
    <t>1,2,5</t>
  </si>
  <si>
    <t>Współpraca międzynarodowa w ramach strategii UE dla regionu Morza Bałtyckiego (SUERMB)</t>
  </si>
  <si>
    <t xml:space="preserve">Celem operacji jest udział strony polskiej (przedstawicieli MRR) w działaniach podejmowanych w ramach strategii UE dla regionu Morza Bałtyckiego. Strategia UE dla regionu Morza Bałtyckiego to kompleksowy makroregionalnej współpracy międzynarodowej, którego celem jest lepsze wykorzystanie potencjału, jakim dysponują kraje UE leżące w basenie Morza Bałtyckiego. Przewidziano możliwość prowadzenia współpracy dotyczącej rozwoju obszarów wiejskich w ramach strategii UE dla regionu Morza Bałtyckiego (SUERMB).  </t>
  </si>
  <si>
    <t>szkolenie/seminarium/warsztat</t>
  </si>
  <si>
    <t>przedstawiciele MRiRW lub innych instytucji związanych z rolnictwem i rozwojem obszarów wiejskich pośrednio interesariusze z obszarów wiejskich - 3 przedstawicieli</t>
  </si>
  <si>
    <t>Opracowanie i druk publikacji pod roboczym tytułem ,,Kodeks dobrych praktyk w zakresie doradztwa rolniczego:</t>
  </si>
  <si>
    <t>Zapewnienie doradztwa rolniczego, upowszechnianie wiedzy na temat dobrych praktyk w zakresie doradztwa rolniczego, wspieranie transferu wiedzy i innowacji dla: rolników, mieszkańców wsi, naukowców, resortu rolnictwa, parlamentarzystów, samorządów wiejskich. Wiedza będzie wykorzystywana w praktyce oraz w procesie programowania i legislacji.</t>
  </si>
  <si>
    <t>publikacja/materiał (wersja drukowana i/lub elektroniczna)</t>
  </si>
  <si>
    <t>liczba tytułów 
liczba egzemplarzy</t>
  </si>
  <si>
    <t>1
1500</t>
  </si>
  <si>
    <t>1 i 3</t>
  </si>
  <si>
    <t xml:space="preserve">Organizacja w 16 województwach wyjazdów studyjnych do zagród edukacyjnych </t>
  </si>
  <si>
    <t xml:space="preserve">Przedmiotowa operacja odwołuje się do dwóch celów szczegółowych PROW 2014-2020 tj. 6A-Ułatwienie różnicowania działalności, zakładania i rozwoju małych przedsiębiorstw, a także tworzenia miejsc pracy, odpowiadający na potrzeby reorientacji małych gospodarstw w kierunku rolniczym lub pozarolniczym i tworzenie możliwości zatrudnienia poza rolnictwem bez zmiany miejsca zamieszkania; 6B - Wspieranie lokalnego rozwoju na obszarach wiejskich, jako odpowiedź na potrzeby tworzenia możliwości zatrudniania poza rolnictwem bez zmiany miejsca zamieszkania, rozwoju infrastruktury technicznej i społecznej na obszarach wiejskich oraz aktywizacji mieszkańców obszarów wiejskich i wykorzystanie potencjałów endogenicznych na rzecz rozwoju lokalnego. Działanie szczególnie sprzyja promocji zrównoważonego rozwoju obszarów wiejskich, poprzez promowanie innowacyjnego podejścia do aktywności gospodarczej.
Tematem operacji jest wspieranie przedsiębiorczości na obszarach wiejskich przez podnoszenie wiedzy i umiejętności dotyczącej możliwości realizacji działań edukacyjnych w gospodarstwach rolnych oraz promocja jakości życia na wsi poprzez przekazywanie wiedzy dotyczącej życia na wsi i produkcji żywności dzieciom i młodzieży przychodzącym do zagrody edukacyjnej a przez to kształtowanie przyszłych postaw konsumpcyjnych. </t>
  </si>
  <si>
    <t>krajowe wyjazdy studyjne</t>
  </si>
  <si>
    <t>Bezpośrednio - około 800 osób, przedstawicieli (nauczyciele i kadra zarządzająca) przedszkoli i szkół podstawowych działających na terenie danego województwa (16 województw), z udziałem doradców zatrudnionych w 16 WODR-ach</t>
  </si>
  <si>
    <t xml:space="preserve">Organizacja cyklu spotkań poświęconych innowacjom w rolnictwie i na obszarach wiejskich </t>
  </si>
  <si>
    <t xml:space="preserve">Innowacyjne rozwiązania dla rolnictw i obszarów wiejskich. Celem głównym organizowanych spotkań jest wsparcie upowszechniania innowacji w rolnictwie i na obszarach wiejskich. Cele szczegółowe - przekazanie przedstawicielom doradztwa i praktyki rolniczej informacji o innowacyjnych rozwiązaniach dla rolnictw i obszarów wiejskich, w szczególności wypracowanych w wyniku projektów B+R współfinansowanych ze środków publicznych. Rozwój współpracy pomiędzy podmiotami zaangażowanymi w proces tworzenia, wdrażania i upowszechniania innowacyjności w sektorze rolno-żywnościowym i na obszarach wiejskich. </t>
  </si>
  <si>
    <t>przedstawiciele doradztwa rolniczego, praktyki rolniczej, sektora B+R i administracji. Liczebność około 675 osób, oraz rolnicy i mieszańcy obszarów wiejskich</t>
  </si>
  <si>
    <t>Organizacja spotkania dla członków SWG AKIS (Strategic Working Group; Agricultural Knowledge and Innovation System)</t>
  </si>
  <si>
    <t xml:space="preserve">Zapewnienie współpracy oraz dostarczenie wiedzy państwom – członkom SWG AKIS. Ułatwianie wymiany wiedzy fachowej oraz dobrych praktyk w zakresie wdrażania innowacji w rolnictwie i na obszarach wiejskich. </t>
  </si>
  <si>
    <t>Bezpośrednio – uczestnicy spotkania około 40 osób  (w tym ok. 30 os. członków Grupy – przedstawicieli poszczególnych państw).  Pośrednio rolnicy oraz ogół społeczeństwa korzystający z wdrażania innowacyjnych rozwiązań w zakresie praktyki rolniczej.</t>
  </si>
  <si>
    <t xml:space="preserve">Organizacja ,,Wysp Innowacji" na targach i wystawach rolniczych </t>
  </si>
  <si>
    <t>Celem głównym operacji jest promocja i upowszechnianie innowacji w rolnictwie i na obszarach wiejskich. Cel ten zostanie osiągnięty poprzez realizację celu szczegółowego którym jest stworzenie platformy wymiany opinii i doświadczeń pomiędzy przedstawicielami środowiska naukowego i doradztwa a praktyką rolniczą, związanych m.in. z możliwościami transferu wiedzy i umożliwiających skuteczne wdrażanie instrumentów Wspólnej Polityki Rolnej. Cele te są spójne z zakresem Działania 2, tj. zapewnienie działań sieciujących dla doradców i służb  wspierających wdrażanie innowacji na obszarach wiejskich. Działanie to przyczyni się wprost do realizacji Priorytetu przekrojowego PROW 2014-2020 tj. wsparcia transferu wiedzy i innowacji w rolnictwie, leśnictwie i na obszarach wiejskich
oraz celu KSOW dotyczącego wspierania innowacji w rolnictwie produkcji żywności, leśnictwie i na obszarach wiejskich.
Temat:  Promocja innowacji w sektorze rolno-żywnościowym i na obszarach wiejskich.</t>
  </si>
  <si>
    <t>Grupą docelową jest 10 instytutów badawczych nadzorowanych przez Ministra Rolnictwa i Rozwoju Wsi oraz jednostki doradztwa rolniczego (Centrum Doradztwa Rolniczego - CDR i 16 wojewódzkich ośrodków doradztwa rolniczego – ODR).
Odbiorcami pośrednimi operacji będą natomiast rolnicy, mieszkańcy obszarów wiejskich,
uczniowie szkół rolniczych, producenci, przetwórcy, generalnie ogół społeczeństwa – tj. wszystkie zainteresowane osoby odwiedzające targi i wystawy. Targi AGROTECH w Kielcach odwiedziło w ubiegłym roku ponad 70 tys. osób, a Wystawę AGRO SHOW w Bednarach ponad 150 tysięcy
zainteresowanych.</t>
  </si>
  <si>
    <t>I</t>
  </si>
  <si>
    <t>I; III</t>
  </si>
  <si>
    <t>Organizacja międzynarodowej konferencji na temat doradztwa rolniczego pt. ,,Wyzwania dla doradztwa rolniczego po 2020"</t>
  </si>
  <si>
    <t xml:space="preserve">Celem jest zapewnienie przekazania informacji o planowanych zadaniach dla doradztwa rolniczego przez KE po 2020 roku, wymiana poglądów, doświadczeń i prezentacja dobrych praktyk w kontekście międzynarodowym oraz prezentacja innowacyjnych rozwiązań dotyczących transferu wiedzy z nauki do praktyki rolniczej. </t>
  </si>
  <si>
    <t>Konferencja/kongres</t>
  </si>
  <si>
    <t>Pracownicy instytucji doradztwa rolniczego i instytutów badawczych, przedstawiciele Stowarzyszenia EUFRAS, Mirr, ARiMR, KOWR, Rad Społecznych Doradztwa Rolniczego, prywatnych podmiotów doradczych, innych przedstawicieli państw UE, pośrednio rolnicy i ogół społeczeństwa korzystający ze wsparcia doradczego i wdrażania innowacyjnych rozwiązań w zakresie praktyki rolniczej ogółem ok. 300 osób</t>
  </si>
  <si>
    <t>Organizacja wyjazdu studyjnego do wybranego kraju UE na temat funkcjonowania doradztwa rolniczego</t>
  </si>
  <si>
    <t>Upowszechnienie organizacji i zasad funkcjonowania jednostek doradztwa rolniczego, wymiana doświadczeń i prezentacja dobrych praktyk oraz stosowanych form i metod doradzania w kontekście międzynarodowym oraz prezentacja innowacyjnych rozwiązań procesu transferu wiedzy z nauki do praktyki rolniczej. Cele te są spójne z zakresem Działania 2, tj. zapewniają działania sieciujące dla doradców i przedstawicieli instytucji doradczych z innych krajów UE oraz z instytutów w zakresie wdrażania innowacji. Przyczyniają się do wspierania transferu wiedzy i innowacji, mają na celu wsparcie innowacji w rolnictwie. 
Temat: Zapoznanie kadry zarządzającej jdr i MRiRW z funkcjonowaniem doradztwa rolniczego w wybranym kraju UE.</t>
  </si>
  <si>
    <t>Zagraniczne wyjazdy studyjne</t>
  </si>
  <si>
    <t>Pracownicy instytucji doradztwa rolniczego, przedstawiciele MRiRW - ok. 80 osób.</t>
  </si>
  <si>
    <t>Organizacja seminariów/spotkania dla kadry zarządzającej instytutów badawczych i jednostek doradztwa rolniczego</t>
  </si>
  <si>
    <t xml:space="preserve">Współpraca instytucji doradztwa rolniczego i instytutów badawczych w celu zapewnienia wdrażania innowacyjnych rozwiązań z nauki do praktyki rolniczej. Cele: zapewnienie wdrażania innowacyjnych rozwiązań z nauki do praktyki rolniczej. Dostarczenie wiedzy o najnowszych wynikach badań rolniczych i innowacjach zalecanych do upowszechniania. Zwiększenie zainteresowania uczestników seminariów oraz spotkania jdr oraz instytutów wdrażania innowacji. </t>
  </si>
  <si>
    <t>liczba seminariów
liczba spotkań</t>
  </si>
  <si>
    <t>2
1</t>
  </si>
  <si>
    <t>pracownicy instytucji doradztwa rolniczego i instytutów badawczych, przedstawiciele SWG AKIS - Łącznie 200 osób. Rolnicy i ogół społeczeństwa korzystający z wdrażania innowacyjnych rozwiązań</t>
  </si>
  <si>
    <t>Organizacja spotkań informacyjnych dla jednostek doradztwa rolniczego</t>
  </si>
  <si>
    <t xml:space="preserve">Celem operacji jest wymiana wiedzy pomiędzy podmiotami uczestniczącymi w rozwoju obszarów wiejskich. Jako cel szczegółowy należy uznać wymianę wiedzy w zakresie wdrażania Programu oraz wypracowania rozwiązań potrzebnych dla rozwoju wsi i rolnictwa i ich transfer do praktyki. </t>
  </si>
  <si>
    <t xml:space="preserve">liczba spotkań </t>
  </si>
  <si>
    <t>Bezpośrednio - pracownicy instytucji doradztwa rolniczego (3 x ok. 50 os. w 2018 r. + 4 x ok. 50 os. w 2019 r. = ok. 350 os.); pośrednio rolnicy oraz ogół społeczeństwa korzystający na usprawnieniach w zakresie transferu wiedzy i innowacji w rolnictwie oraz na obszarach wiejskich</t>
  </si>
  <si>
    <t xml:space="preserve">Organizacja spotkań dla doradców rolniczych w instytutach badawczych i wzorcowych gospodarstwach rolnych </t>
  </si>
  <si>
    <t>Celem głównym organizowanych spotkań jest wsparcie transferu wiedzy i innowacji. Celem szczegółowym  stworzenie warunków do   wymiany opinii i doświadczeń pomiędzy przedstawicielami środowiska naukowego i praktyki rolniczej a pracownikami jednostek doradztwa rolniczego, związanych m.in. z możliwościami transferu wiedzy i umożliwiających skuteczne wdrażanie instrumentów Wspólnej Polityki Rolnej. Cele te są spójne z zakresem Działania 2, tj. zapewnienie działań sieciujących dla doradców i służb wspierających wdrażanie innowacji na obszarach wiejskich.
Efektywne upowszechnianie wiedzy i doświadczeń we wdrażaniu innowacji w rolnictwie i na obszarach wiejskich</t>
  </si>
  <si>
    <t>szkolenia/ seminaria/ inne formy szkoleniowe</t>
  </si>
  <si>
    <t xml:space="preserve">Bezpośrednio – wybrani pracownicy jednostek doradztwa rolniczego; pośrednio rolnicy oraz mieszkańcy obszarów wiejskich korzystający z usług świadczonych przez doradztwo publiczne m.in. w zakresie transferu wiedzy i innowacji w rolnictwie oraz na obszarach wiejskich. W każdym ze spotkań weźmie udział około 40 przedstawicieli doradztwa, tak więc we wszystkich 6-ciu spotkaniach weźmie udział ok 240 uczestników. </t>
  </si>
  <si>
    <t>Aktualizacja i druk (dodruk) publikacji pn. ''Informator o instytutach badawczych nadzorowanych przez Ministra Rolnictwa i Rozwoju Wsi - wydanie II".</t>
  </si>
  <si>
    <t>Celem głównym jest przekazanie informacji o instytutach badawczych nadzorowanych przez MRiRW, ich działalności oraz obszarach badawczych, a także potencjale w tworzeniu i wdrażaniu innowacyjnych rozwiązań w polskim rolnictwie.
Celami szczegółowymi są: wymiana wiedzy i informacji pomiędzy podmiotami uczestniczącymi w rozwoju obszarów wiejskich oraz rozpowszechnianie rezultatów działalności innowacyjnej instytutów badawczych. Realizacja przyjętych celów wpłynie na ułatwienie wymiany wiedzy pomiędzy podmiotami uczestniczącymi w rozwoju obszarów wiejskich, wsparcie transferu wiedzy i innowacji w rolnictwie i na obszarach wiejskich oraz na zwiększenie udziału zainteresowanych stron we wdrażaniu inicjatyw na rzecz rozwoju obszarów wiejskich
Temat: Upowszechnienie wiedzy w zakresie badań naukowych i innowacyjnych rozwiązań w rolnictwie, produkcji żywności i na obszarach wiejskich poprzez wydanie publikacji pn. "Informator o instytutach badawczych nadzorowanych przez Ministra Rolnictwa i Rozwoju Wsi" - wydanie II zaktualizowane.</t>
  </si>
  <si>
    <t>Publikacja/ materiał (wersja drukowana i/lub elektroniczna)</t>
  </si>
  <si>
    <t>tytuły publikacji wydanych w formie papierowej
liczba egzemplarzy</t>
  </si>
  <si>
    <t>1
1000</t>
  </si>
  <si>
    <t>Bezpośrednio 1000 osób/podmiotów działających na obszarze rolnictwa i rozwoju obszarów wiejskich, instytucji wspierających upowszechnienie wiedzy z zakresu PROW 2014-2020, w tym w szczególności jednostek doradztwa rolniczego, administracji państwowej i samorządowej, uczelnie i szkoły rolnicze.</t>
  </si>
  <si>
    <t>Organizacja międzynarodowej konferencji na temat współpracy nauki i praktyki w obszarze badań i innowacji w rolnictwie.</t>
  </si>
  <si>
    <t>Celem operacji jest wzmocnienie współpracy nauki rolniczej z praktyką rolniczą, w szczególności w zakresie tworzenia innowacyjnych rozwiązań oraz ich wdrażania. Celami szczegółowymi są wymiana poglądów, doświadczeń i prezentacja dobrych praktyk w kontekście innowacyjnych rozwiązań dotyczących transferu wiedzy i informacji w szeroko rozumianym sektorze rolno-spożywczym i na obszarach wiejskich</t>
  </si>
  <si>
    <t>Konferencja/Kongres</t>
  </si>
  <si>
    <t xml:space="preserve">Około 150 pracowników zaplecza naukowo-badawczego, w tym instytutów badawczych Mirr oraz instytucji doradztwa rolniczego, Krajowego Ośrodka Wsparcia Rolnictw, przedstawiciele Rad Społecznych Doradztwa Rolniczego. </t>
  </si>
  <si>
    <t>Wykonanie publikacji pn. ,,Przykłady najlepszych innowacji wypracowanych przez Instytuty Badawcze nadzorowane przez Ministra Rolnictwa i Rozwoju Wsi".</t>
  </si>
  <si>
    <t>Celem głównym jest przekazanie informacji o przykładach dobrych praktyk działalności innowacyjnej w instytutach badawczych nadzorowanych przez MRiRW oraz ich potencjale w tworzeniu i wdrażaniu innowacyjnych rozwiązań w polskim rolnictwie. 
Celami szczegółowymi są: wymiana wiedzy i informacji pomiędzy podmiotami uczestniczącymi w rozwoju obszarów wiejskich oraz rozpowszechnianie rezultatów działalności innowacyjnej instytutów badawczych. Realizacja przyjętych celów wpłynie na ułatwienie wymiany wiedzy pomiędzy podmiotami uczestniczącymi w rozwoju obszarów wiejskich, wsparcie transferu wiedzy i innowacji w rolnictwie na obszarach wiejskich oraz zwiększenie udziału zainteresowanych stron we wdrażaniu inicjatyw na rzecz rozwoju obszarów wiejskich.
Temat: Upowszechnienie wiedzy i informacji w zakresie innowacyjnych rozwiązań poprzez wykonanie publikacji pn. "Przykłady najlepszych innowacji wypracowanych przez instytuty badawcze nadzorowane przez Ministra Rolnictwa i Rozwoju Wsi".</t>
  </si>
  <si>
    <t xml:space="preserve">tytuły publikacji wydanych w formie papierowej
liczba egzemplarzy </t>
  </si>
  <si>
    <t>Bezpośrednio 1000 osób/podmiotów działających na obszarze rolnictwa i rozwoju obszarów wiejskich, w tym instytucjach wspierających upowszechnienie wiedzy z zakresu PROW 2014-2020, a w szczególności jednostek doradztwa rolniczego, administracji państwowej i samorządowej, uczelni i szkół rolniczych, a także producentów rolnych i przedsiębiorców sektora rolno-spożywczego.</t>
  </si>
  <si>
    <t>Organizacja międzynarodowej konferencji na temat upowszechniania wiedzy o działalności Stałego Komitetu ds. Badań w Rolnictwie (SCAR) przy Dyrektoriacie Badań i Innowacji Komisji Europejskiej.</t>
  </si>
  <si>
    <t xml:space="preserve">Celem operacji jest przekazanie wiedzy i informacji o planowanych zadaniach dla zaplecza naukowo-badawczego Polski i krajów UE13, w efekcie której wzmocniona zostanie współpraca z ESROW. Celami szczegółowymi są: wymiana poglądów, doświadczeń i prezentacja dobrych praktyk w kontekście międzynarodowym oraz prezentacja innowacyjnych rozwiązań dotyczących transferu wiedzy z nauki 
do praktyki rolniczej. Realizacja założonych celów przyczyni się do wsparcia transferu wiedzy i innowacji w rolnictwie, produkcji żywności i na obszarach wiejskich.
</t>
  </si>
  <si>
    <t>Bezpośrednio – ok 60 pracowników zaplecza naukowo-badawczego Polski i krajów UE 13 oraz instytucji wspierających upowszechnianie wiedzy z zakresu PROW 2014-2020 i działań SCAR.</t>
  </si>
  <si>
    <t>Organizacja wizyty studyjnej w zagranicznych instytutach badawczych</t>
  </si>
  <si>
    <t>ilość wyjazdów studyjnych</t>
  </si>
  <si>
    <t xml:space="preserve">Bezpośrednio – ok 50 pracowników zaplecza naukowo-badawczego Polski oraz instytucji wspierających upowszechnianie wiedzy z zakresu PROW 2014-2020. </t>
  </si>
  <si>
    <t>Prezentacja i promocja współpracy z instytutami naukowymi, udział w pracach grup roboczych i strategicznych Stałego Komitetu ds. Badań w Rolnictwie (SCAR) przy Dyrektoriacie Badań i Innowacji Komisji Europejskiej</t>
  </si>
  <si>
    <t xml:space="preserve">Celem głównym jest przekazanie informacji o planowanych zadaniach dla zaplecza naukowo-badawczego, a także struktur wspierających wdrażanie innowacji w sektorze rolno-żywnościowym i na obszarach wiejskich. Celami szczegółowymi są: wymiana poglądów, doświadczeń i prezentacja dobrych praktyk w kontekście międzynarodowym w zakresie transferu wiedzy z nauki do praktyki rolniczej.
</t>
  </si>
  <si>
    <t xml:space="preserve">Bezpośrednio – ok 150 pracowników zaplecza naukowo-badawczego Polski i struktur wspierających wdrażanie innowacji w sektorze rolno-żywnościowym i na obszarach wiejskich z zakresu PROW 2014-2020 i działań SCAR. </t>
  </si>
  <si>
    <t>Seminarium wraz z wyjazdem studyjnym dotyczące realizacji działań leśnych PROW</t>
  </si>
  <si>
    <t xml:space="preserve">(1) Gromadzenie przykładów operacji realizujących poszczególne priorytety Programu, który to cel zostanie wypełniony poprzez zorganizowanie wyjazdu studyjnego. Wyjazd studyjny zorganizowany zostanie na obszarach leśnych, na terenach nadleśnictwa gdzie realizowane były projekty z zakresu działań leśnych PROW; (2) Uaktualnienie informacji z zakresu realizacji działań leśnych PROW dla grupy ok. 50 osób; (3) Doskonalenie współpracy pomiędzy podmiotami zaangażowanymi w realizację działań leśnych PROW (wymiana kontaktów, informacji itp. pomiędzy przedstawicielami instytucji biorących udział w seminarium); (4) Wspieranie efektywnego gospodarowania zasobami i przechodzenia na gospodarkę niskoemisyjną i odporną na zmianę klimatu w sektorach rolnym, spożywczym i leśnym.  (5) Podniesienie jakości realizacji PROW. Dzięki obecności na seminarium przedstawicieli instytucji  zaangażowanych we wdrażanie działań leśnych PROW, możliwe będzie podjęcie szerokiej dyskusji mającej na celu omówienie procesu wdrażania i dotychczasowej realizacji działań leśnych PROW. (6) Realizacja zadań wynikających z Programu Rozwoju Obszarów Wiejskich na lata 2014-2020, w których zawarty jest obowiązek informowania i promowania działań obszarowych wdrażanych w ramach PROW 2014-2020. </t>
  </si>
  <si>
    <t>seminarium
osób</t>
  </si>
  <si>
    <t>1
50</t>
  </si>
  <si>
    <t>Grupa ok. 50 osób reprezentujących podmioty w różny sposób zaangażowane w realizację działań leśnych PROW (np. pracownicy centrali oraz oddziałów regionalnych ARiMR, pracownicy Dyrekcji Generalnej oraz Dyrekcji Regionalnych Lasów Państwowych, pracownicy Ministerstwa Środowiska).</t>
  </si>
  <si>
    <t>Departament Płatności Bezpośrednich</t>
  </si>
  <si>
    <t xml:space="preserve">Upowszechnainie wiedzy pomiedzy szkołami rolniczymi a osobami zainteresowanymi edukacją na rzecz rozwoju obszarów wiejskich. </t>
  </si>
  <si>
    <t>Audycja/ film/spot</t>
  </si>
  <si>
    <t>emisja spotu i emisja audycji</t>
  </si>
  <si>
    <t>270 emisji spotu
22 emisje audycji</t>
  </si>
  <si>
    <t>Ogół społeczeństwa ze szczególnym uwzględnieniem zamieszkującego obszary wiejskie, uczniów i nauczycieli ponadpodstawowych szkół rolniczych, społeczności lokalnej oraz osób zainteresowanych wdrażaniem inicjatyw na rzecz rozwoju obszarów wiejskich poprzez emisję spotu i audycji w Telewizji Polskiej, planuje się 270 emisji spotu oraz min. 22 emisje audycji</t>
  </si>
  <si>
    <t>1 i 2</t>
  </si>
  <si>
    <t xml:space="preserve">Szlakiem dobrych praktyk PROW. Wizyty studyjne dla dziennikarzy. </t>
  </si>
  <si>
    <t xml:space="preserve">Przedstawiciele mediów zagranicznych (wszystkich krajów unijnych i innych krajów ważnych z punktu widzenia promocji i rozwoju sektora rolno-spożywczego) oraz przedstawiciele mediów krajowych − zajmujący się tematyką ekonomiczno-gospodarczą, rolną, żywnościową i pokrewnymi. Udział około 40 dziennikarzy, w tym około 20 dziennikarzy krajowych i około 20 dziennikarzy zagranicznych; Z każdą grupą podróżować będzie przedstawiciel organizatorów (2 osoby z Biura Prasowego) oraz tłumacz (w przypadku wyjazdów z udziałem dziennikarzy zagranicznych). </t>
  </si>
  <si>
    <t>Biuletyn informacyjny 
"Nasza euroPROWincja" 
w wersji polskiej i angielskiej</t>
  </si>
  <si>
    <t>Liczba publikacji
Całkowity nakład</t>
  </si>
  <si>
    <t>1
7200</t>
  </si>
  <si>
    <t>ogół społeczeństwa, potencjalni beneficjenci oraz beneficjenci</t>
  </si>
  <si>
    <t>Urząd Marszałkowski Województwa Wielkopolskiego</t>
  </si>
  <si>
    <t xml:space="preserve"> Al. Niepodległości 34
61-714 Poznań</t>
  </si>
  <si>
    <t>Strona promocyjna PROW 2014-2020 w Magazynie Samorządowym "Monitor Wielkopolski"</t>
  </si>
  <si>
    <t>Prasa</t>
  </si>
  <si>
    <t>Liczba wydań prasowych</t>
  </si>
  <si>
    <t>Al. Niepodległości 34
61-714 Poznań</t>
  </si>
  <si>
    <t xml:space="preserve">Szkolenia i działania na rzecz  tworzenia sieci kontaktów dla LGD </t>
  </si>
  <si>
    <t xml:space="preserve">Wsparcie LGD w poszukiwaniu partnerów do współpracy oraz podnoszeniu ich kompetencji </t>
  </si>
  <si>
    <t>szkolenia/warsztaty/spotkania</t>
  </si>
  <si>
    <t>Liczba szkoleń/warsztatów/spotkań</t>
  </si>
  <si>
    <t>przedstawiciele LGD</t>
  </si>
  <si>
    <t>Wielkopolska Wielkanoc w Parlamencie Europejskim - prezentacja dorobku i potencjału wielkopolskich LGD oraz promocja Wielkopolski</t>
  </si>
  <si>
    <t>Wsparcie LGD w zakresie poszukiwania partnerów do współpracy międzyterytorialnej i międzynarodowej oraz podniesienie kompentencji LGD w zakresie wykonywania zadań związanych z realizacją Lokalnych Strategii Rozwoju oraz promocja regionalnego dziedzictwa kulturowego i kulinarnego, a także regionalnych produktów wysokiej jakości oraz promocja działań i aktywności wielkopolskich LGD-ów na forum międzynarodowym.</t>
  </si>
  <si>
    <t xml:space="preserve">Wyjazd studyjny </t>
  </si>
  <si>
    <t xml:space="preserve">liczba wyjazdów studyjnych </t>
  </si>
  <si>
    <t>Dzień Św. Marcina w Brukseli</t>
  </si>
  <si>
    <t xml:space="preserve">Wyjazd szkoleniowy mający na celu wsparcie lokalnych grup działania w zakresie poszukiwania partnerów do współpracy międzyterytorialnej i międzynarodowej oraz podniesienie kompetencji lokalnych grup działania w zakresie wykonywanych przez nie zadań, związanych z realizacją Lokalnych Strategii Rozwoju. </t>
  </si>
  <si>
    <t>Konferencja podsumowująca dotychczasowe efekty wdrażania PROW 2014-2020 oraz PO Rybactwo i Morze 2014-2020</t>
  </si>
  <si>
    <t>Konferencja, której ma ułatwić wymianę wiedzy między podmiotami uczestniczącymi w PROW 2014-2020 i PO Rybactwo i Morze 2014-2020 oraz wymianę i rozpowszechnianie rezultatów działań na rzecz rozwoju obszarów wiejskich</t>
  </si>
  <si>
    <t xml:space="preserve">konferencja </t>
  </si>
  <si>
    <t>podmioty uczestniczące w realizacji i wdrażaniu PROW 2014-2020;
instytucje zaangażowane w rozwój obszarów wiejskich lub zaangażowane bezpośrednio w realizację i wdrażanie PROW 2014-2020 lub PO Rybactwo i Morze 2014-2020</t>
  </si>
  <si>
    <t xml:space="preserve">Wymiana wiedzy oraz rezultatów działań pomiędzy podmiotami uczestniczącymi w rozwoju obszarów wiejskich, w tym spotkania w subregionach Województwa Wielkopolskiego </t>
  </si>
  <si>
    <t>Celem spotkań jest ułatwianie wymiany wiedzy między podmiotami uczestniczącymi w realizacji i wdrażaniu PROW 2014-2020 oraz wymiana i rozpowszechnianie wniosków w subregionach woj. wlkp.</t>
  </si>
  <si>
    <t xml:space="preserve">szkolenia/spotkania  </t>
  </si>
  <si>
    <t>Liczba szkoleń  lub spotkań</t>
  </si>
  <si>
    <t>podmioty uczestniczące w realizacji i wdrażaniu PROW 2014-2020;
instytucje zaangażowane w rozwój obszarów wiejskich lub zaangażowane bezpośrednio w realizację i wdrażanie PROW 2014-2020</t>
  </si>
  <si>
    <t>Międzynarodowe Targi Przemysłu Spożywczego, Rolnictwa i Ogrodnictwa "Grüne Woche 2018" w Berlinie</t>
  </si>
  <si>
    <t>Udział w targach za granicą w celu realizacji przez rolników wspólnych inwestycji w szczególności poprzez zwiększenie zainteresowania producentów rolnych zrzeszaniem się w organizacje, grupy producenckie, tworzenie struktur handlowych oraz powiązań organizacyjnych lub innych form współpracy</t>
  </si>
  <si>
    <t>targi, spotkania</t>
  </si>
  <si>
    <t xml:space="preserve">liczba targów/ liczba spotkań </t>
  </si>
  <si>
    <t>1/1</t>
  </si>
  <si>
    <t>ogół społeczeństwa, podmioty uczestniczące w realizacji i wdrażaniu PROW 2014-2020;
instytucje zaangażowane w rozwój obszarów wiejskich lub zaangażowane bezpośrednio w realizację i wdrażanie PROW 2014-2020; przedstawiciele branży rolno-spożywczej</t>
  </si>
  <si>
    <t>Udział w krajowych i zagranicznych wydarzeniach związanych z promocją współpracy w sektorze rolnym i realizacji przez rolników wspólnych inwestycji oraz organizacja wizyt przedstawicieli państw i regionów w Wielkopolsce</t>
  </si>
  <si>
    <t>Wspieranie profesjonalnej współpracy i realizacji przez rolników wspólnych inwestycji, w szczególności poprzez zwiększenie zainteresowania producentów rolnych zrzeszaniem się w organizacje, grupy producenckie, tworzenie wspólnych struktur handlowych czy powiązań organizacyjnych lub innych form współpracy; rozwijanie współpracy z partnerami krajowymi i zagranicznymi</t>
  </si>
  <si>
    <t>szkolenia/spotkania/wyjazdy studyjne</t>
  </si>
  <si>
    <t>liczba szkoleń/spotkań/wyjazdów stud.</t>
  </si>
  <si>
    <t>podmioty uczestniczące w realizacji i wdrażaniu PROW 2014-2020;
instytucje zaangażowane w rozwój obszarów wiejskich lub zaangażowane bezpośrednio w realizację i wdrażanie PROW 2014-2020; przedstawiciele branży rolno-spożywczej</t>
  </si>
  <si>
    <t>Dożynki Prezydenckie Spała 2018</t>
  </si>
  <si>
    <t xml:space="preserve">Promocja działań i aktywności wielkopolskich LGD-ów na forum krajowym oraz osiągnięć w dziedzinie rolnictwa i przetwórstwa rolno-spożywczego. Celem operacji jest także zachowanie dziedzictwa kulturowego wsi, w tym obrzędowości związanej ze zbiorem. </t>
  </si>
  <si>
    <t>targi/imprezy plenerowe/wystawy</t>
  </si>
  <si>
    <t>liczba targów/imprez plenerowych/wystaw</t>
  </si>
  <si>
    <t>producenci rolni, samorządowcy oraz ogół społeczeństwa; podmioty uczestniczące w realizacji i wdrażaniu PROW 2014-2020;
instytucje zaangażowane w rozwój obszarów wiejskich lub zaangażowane bezpośrednio w realizację i wdrażanie PROW 2014-2020; przedstawiciele LGD, członkinie KGW</t>
  </si>
  <si>
    <t>Targi Smaki Regionów</t>
  </si>
  <si>
    <t xml:space="preserve">Promocja regionalnej żywności wysokiej jakości, wytwarzanej z wykorzystaniem lokalnych surowców,  tradycji kulinarnych i nowoczesnych metod pozwalających zachować wartości odżywcze.  </t>
  </si>
  <si>
    <t>targi</t>
  </si>
  <si>
    <t>liczba targów</t>
  </si>
  <si>
    <t>Odwiedzający targi, potencjalni konsumenci  produktów rolno- spożywczych, producenci żywności wysokiej jakości</t>
  </si>
  <si>
    <t>Udział i organizacja spotkań dotyczących możliwości realizacji przedsięwzięć w ramach PROW 2014-2020 oraz aktywizacji mieszkańców obszarów wiejskich</t>
  </si>
  <si>
    <t>Wzrost świadomości i wiedzy na temat możliwości realizacji przedsięwzięć w ramach PROW 2014-2020 wśród potencjalnych beneficjentów</t>
  </si>
  <si>
    <t>konferencje, spotkania, szkolenia, imprezy plenerowe</t>
  </si>
  <si>
    <t>liczba konferencji, spotkań, szkoleń, imprez plenerowych</t>
  </si>
  <si>
    <t>beneficjenci oraz potencjalni beneficjenci PROW 2014-2020; podmioty uczestniczące w realizacji i wdrażaniu PROW 2014-2020;
instytucje zaangażowane w rozwój obszarów wiejskich lub zaangażowane bezpośrednio w realizację i wdrażanie PROW 2014-2020</t>
  </si>
  <si>
    <t>Konkurs dla beneficjentów PROW 2014-2020  na najciekawszy projekt zrealizowany  w ramach poddziałania 19.2: wsparcie na wdrażanie operacji w ramach strategii rozwoju lokalnego kierowanego przez społeczność</t>
  </si>
  <si>
    <t>Pokazanie najciekawszych projektów wynikających z realizacji strategii rozwoju lokalnego kierowanego przez społeczność; zachęcenie beneficjentów do dzielenia się doświadczeniem i dobrymi praktykami; promocja podejścia LEADER w ramach PROW 2014-2020</t>
  </si>
  <si>
    <t>beneficjenci oraz potencjalni beneficjenci PROW 2014-2020</t>
  </si>
  <si>
    <t>1, 3</t>
  </si>
  <si>
    <t>Udział w krajowych i zagranicznych wydarzeniach związanych z promocją turystyki wiejskiej oraz dziedzictwa kulturowego i kulinarnego, a także dobrych praktyk samorządowych w zakresie zrównoważonego rozwoju oraz organizacja wizyt przedstawicieli państw i regionów w Wielkopolsce</t>
  </si>
  <si>
    <t>Promocja działań i aktywności wielkopolskich LGD-ów na forum krajowym i międzynarodowym. Promocja turystyki wiejskiej oraz dziedzictwa kulturowego i kulinarnego, a także dobrych praktyk samorządowych w zakresie zrównoważonego rozwoju oraz organizacja wizyt przedstawicieli państw i regionów   w Wielkopolsce</t>
  </si>
  <si>
    <t>szkolenia, spotkania, warsztaty, wyjazdy studyjne, konferencje</t>
  </si>
  <si>
    <t>liczba szkoleń, spotkań, warsztatów, wyjazdów studyjnych, konferencji</t>
  </si>
  <si>
    <t>samorządowcy w tym przedstawiciele Urzędu Marszałkowskiego  oraz przedstawiciele LGD; instytucje zaangażowane w rozwój obszarów wiejskich oraz bezpośrednio w realizację i wdrażanie PROW 2014-2020</t>
  </si>
  <si>
    <t>Celem realizacji operacji jest zwiekszenie zaangażowania społeczności wiejskich z terenu wojewóztwa warmińsko-mazurskiego na rzecz swoich miejscowości, wrzost wiedzy w zakresie mozliwości realziacji przedsięwziec na obszarach wiejskich oraz poznawanie dobrych praktyk, które przyczynią się do podnoszenia jakości realziowanych projektów.</t>
  </si>
  <si>
    <t>Osoby zaangażowane w Program Odnowy Wsi Województwa Warmińsko-Mazurskiego "Wieś Warmii, Mazur i Powiśla miejscem w którym warto żyć…". Liderzy działający w swoich społecznościach, w szczególności liderzy wiejscy, członkowie grup odnowy wsi, sołtysi, osoby wyróżniające się w swoim środowisku, włądze gminne, koordynatorzy gminni, moderatorzy, pracownicy Urzędu Marszałkowskiego Województwa Warmińsko-Mazurskiego w Olsztynie.</t>
  </si>
  <si>
    <t>Urząd Marszałkowski Województwa Warmińsko-Mazurskiego w Olsztynie</t>
  </si>
  <si>
    <t>ul. Emilii Plater 1, 10-562 Olsztyn</t>
  </si>
  <si>
    <t>Żywność wysokiej jakości sposobem na pobudzenie aktywności gospodarczej mieszkańców województwa</t>
  </si>
  <si>
    <t>Celem głównym operacji jest przekazanie wiedzy uczestnikom przedsięwzięcia dotyczącej między innymi tworzenia krótkich łańcuchów dostaw, systemów jakości żywności, rolniczego handlu detalicznego, nowoczesnych metod promocji oraz wspieranie tworzenia się powiązań pomiędzy rolnikami zajmującymi się rolnictwem ekologicznym a przedsiębiorstwami lokalnymi, hotelarzami posiadającymi restauracje a producentami lokalnej żywności opartej o tradycyjne metody wytwarzania.</t>
  </si>
  <si>
    <t>Członkowie Sieci Dziedzictwo Kulinarne Warmia Mazury, Powiśle, rolnicy i przetwórcy żywności ekologicznej, właściciele/przedstawiciele hoteli posiadajacych restauracje, instytucje branżowe,sanitarne, weterynaryjne władze rządowe, samorządowe, ośrodki doradztwa rolniczego , ośrodki naukowe, izby rolnicze i gospodarcze.</t>
  </si>
  <si>
    <t>I,II,III</t>
  </si>
  <si>
    <t>Udział w targach poświęconych żywności regionalnej, tradycyjnej i naturalnej</t>
  </si>
  <si>
    <t>Celem głównym operacji jest promocja i wsparcie sektora żywności regionalnej, tradycyjnej i naturalnej z województwa warmińsko-mazurskiego, upowszechnianie wiedzy w zakresie tworzenia krotkich łańcuchów dostaw, wspieranie tworzenia się powiązań pomiędzy podmiotami rynku spożywczego oraz prezentacja regionalnego dziedzictwa kulinarnego.</t>
  </si>
  <si>
    <t>udział w targach</t>
  </si>
  <si>
    <t>Producenci i przetwórcy regionalnej żywności, w tym członkowie sieci Dziedzictwo Kulinarne Warmia, Mazury, Powiśle. Dodatkowo również odwiedzający targi konsumenci.</t>
  </si>
  <si>
    <t>Wizyta studyjna producentów i przetwórców żywności naturalnej, tradycyjnej, lokalnej, regionalnej w przedsiębiorstwach partnerskich województw zrzeszonych w Europejskiej Sieci Dziedzictwo Kulinarne</t>
  </si>
  <si>
    <t>Poznanie dobrych praktyk w zakresie wdrażania Programu Rozwoju Obszarów Wiejskich</t>
  </si>
  <si>
    <t>wizyta studyjna</t>
  </si>
  <si>
    <t>Producenci i przetwórcy żywności naturalnej, tradycyjnej, lokalnej, regionalnej będący członkami sieci Dziedzictwo Kulinarne Warmia, Mazury, Powiśle, przedstawiciele Urzędu Marszałkowskiego Województwa Warmińsko-Mazurskiego w Olsztynie</t>
  </si>
  <si>
    <t>III,IV</t>
  </si>
  <si>
    <t xml:space="preserve"> Organizacja konkursu na "Najładniejszy wieniec dożynkowy"</t>
  </si>
  <si>
    <t xml:space="preserve">Celem organizacji konkursu jest aktywizacja społeczności lokalnych i gminnych. Kultywowanie oraz popularyzacja najbardziej wartościowych,  kulturowych tradycji, popularyzacja tradycji ludowej związanej z twórczością artystyczną oraz prezentacja bogactwa plonów wkomponowanych w wieniec  dożynkowy.
</t>
  </si>
  <si>
    <t>Społeczności lokalne, gminne. Osoby zaangażowane  w rozwój obszarów wiejskich.</t>
  </si>
  <si>
    <t xml:space="preserve">Album Świętokrzyskia Sieć Dziedzictwa Kulinarnego </t>
  </si>
  <si>
    <t xml:space="preserve">Upowszechnienie wiedzy o dziedzictwie kulinarnym oraz 
wskazywanie  możliwości wykorzystywania walorów tradycyjnych, regionalnych i lokalnych produktów i potraw w ofercie gospodarstw agroturystycznych, w turystyce wiejskiej i lokalnej gastronomii.  Inspirowaniei do tworzenia nowatorskiej kuchni, opartej na lokalnych produktach użytych w niekonwencjonalny sposób, zaspokajającej oczekiwania najbardziej wymagających konsumentów. 
</t>
  </si>
  <si>
    <t>Wydawnictwo</t>
  </si>
  <si>
    <t xml:space="preserve">Mieszkańcy Województwa świętokrzyskiego, producenci żywności, restauratorzy, a także turyści  
</t>
  </si>
  <si>
    <t>Samorząd Województwa Świętokrzyskiego</t>
  </si>
  <si>
    <t>al.. IX Wieków Kielc 3, 25- 516 Kielce</t>
  </si>
  <si>
    <t>Publikacja  Porejestrowego Doświadczalnictwa Odmianowego w Województwie świętokrzyskim</t>
  </si>
  <si>
    <t>Rolnicy Województwa świętokrzyskiego</t>
  </si>
  <si>
    <t>"Potrawy regionalne i tradycyjne z gęsiny"</t>
  </si>
  <si>
    <t xml:space="preserve">Celem jest upowszechnianie walorów zdrowotnych i smakowych gęsiny w ofercie żywieniowej gospodarstw agroturystycznych, mieszkańców i poszerzenie ofert restauratorów oraz propagowanie gęsi kieleckiej jako produktu regionalnego oraz zachęcenie mieszkańców regionu do zmiany nawyków żywieniowych. Promocja idei żywności tradycyjnej, upowszechniania wiedzy o tradycji chowu i hodowli w regionie, możliwościach kulinarnych jej przyrządzania oraz możliwościach pogłębienia wiedzy o jej walorach , popularyzacji  i sposobach podtrzymania gatunku. </t>
  </si>
  <si>
    <t>Warsztaty</t>
  </si>
  <si>
    <t>120 - 150</t>
  </si>
  <si>
    <t>Koła gospodyń wiejskich z terenu województwa świętokrzyskiego, mieszkańcy regionu świę-tokrzyskiego</t>
  </si>
  <si>
    <t>Wyjazd studyjny dla członków Świętokrzyskiej Sieci Dziedzictwa Kulinarnego do Województwa podkarpackiego</t>
  </si>
  <si>
    <t xml:space="preserve">Wspieranie  rozwoju rynku żywności wysokiej jakości (regionalnej, tradycyjnej, lokalnej, ekologicznej) 
- wymiana doświadczeń międzyregionalnych,
- zdobycie nowych inspiracji służących poprawie konkurencyjności, rozszerzeniu oferty i wzmocnieniu  ekonomicznemu członków Sieci,
-  zwiększenie zatrudnienia oraz dostarczenie konsumentom wystarczającej ilości 
poszukiwanej na rynku żywności naturalnej,
- wzrost liczby turystów odwiedzających region (turystyka kulinarna),
- rozwój obszarów wiejskich i poprawa warunków życia ich mieszkańców.
Realizacja ww. celów przyczyni się do rozwoju gospodarczego regionu. Utrwali na rynku pozycję podmiotów szczególnie tych małych, które stanowią główną część Sieci. Celem jest ich rozwój i zwiększenie zatrudnienia, które wpłynie na ograniczenie ubóstwa i wyłączenia społecznego. Celem wyjazdu jest też poszukiwanie inspiracji, które zaowocują nowymi 
inicjatywami w zakresie rozwoju własnych firm oraz szeroko pojętym rozwoju obszarów wiejskich.
</t>
  </si>
  <si>
    <t>30-  40</t>
  </si>
  <si>
    <t>Członkowie  ŚSDK</t>
  </si>
  <si>
    <t>Udział w Targach  Agrotravel</t>
  </si>
  <si>
    <t>Promowanie  walorów  turystycznych i gospodarczych, promocja bogactwa kultury ludowej, przyrodniczej, historycznej oraz produktów lokalnych, kreowanie miejsc pracy na terenach wijeskich.</t>
  </si>
  <si>
    <t>20 - 30</t>
  </si>
  <si>
    <t>Koła Gospodyń Wiejskich z terenu województwa świętokrzyskiego, członkowie ŚSDK</t>
  </si>
  <si>
    <t>Warszaty szkoleniowe  / Pszczoła</t>
  </si>
  <si>
    <t xml:space="preserve">Celem realizowanej operacji jest zwiększenie udziału zainteresowanych stron we wdrażaniu inicjatyw na rzecz rozwoju obszarów wiejskich, poprzez realizację warsztatów szkoleniowych dla członków Sieci  Dziedzictwo Kulinarne Świętokrzyskie. Uczestnicy zapoznają się z procesem wytwarzania i produkcj miodów,  produktów miodopochodnych oraz innego wykorzystania produktów pszczelarskich. </t>
  </si>
  <si>
    <t>30 - 40</t>
  </si>
  <si>
    <t>Członkowie ŚSDK, orach osoby chetne do podjecia działalnosci pszczelarskiej</t>
  </si>
  <si>
    <t xml:space="preserve">Wyjazd studyjny zagraniczny do krajów UE </t>
  </si>
  <si>
    <t xml:space="preserve">Celem realizowanej operacji jest podniesienie jakości zadań realizowanych w zakresie rozwoju obszarów wiejskich oraz wymiana wiedzy, doświadczeń i dobrych praktyk związanych z rozwojem rolnictwa, dziedzictwem kulturowym i przyrodniczym wsi, a także podstawowymi usługami lokalnymi dla ludności wiejskiej w zakresie wsparcia ze środków UE. </t>
  </si>
  <si>
    <t>8 do 12</t>
  </si>
  <si>
    <t>W wizycie studyjnej będą uczestniczyły osoby odpowiedzialne za zagadnienia związane   z realizacją zadań z zakresu rozwiązywania problemów szerszego zastosowania i  wykorzystania odnawialnych źródeł energii na terenach wiejskich, a także wdrażania inicjatyw z zakresu rozwoju obszarów wiejskich , rolnictwa, przetwórstwa artykułów rolno- spożywczych, dziedzictwa kulturowego i przyrodniczego wsi w jednostkach samorządu terytorialnego .</t>
  </si>
  <si>
    <t>Wyjazd studyjny zagraniczny</t>
  </si>
  <si>
    <t>Przedmiotem operacji jest zorganiozwanie wyjazdu studyjnego do Szwecji, którego celem jest promocja współpracy w sektorze rolnym. Zakres tematyczny: gospodarstwa agrotursytczne, gospodarstwa edukacyjne, produkty regionalne, sprzedaż bezpośrednia</t>
  </si>
  <si>
    <t>liczba wyjazdów/wizyt studyjnych</t>
  </si>
  <si>
    <t>Partnerzy KSOW, rolnicy, osoby prowadzące gospodarstwa edukacyjne/agroturystyczne, przedstawiciele instytucji działających na rzecz rozwoju obszarów wiejskich etc.</t>
  </si>
  <si>
    <t>Samorząd Województwa Ślaskiego</t>
  </si>
  <si>
    <t>ul. Ligonia 46/ 40-037 Katowice</t>
  </si>
  <si>
    <t xml:space="preserve">Forum Sołtysów Województwa Śląskiego </t>
  </si>
  <si>
    <t>Przedmiotem operacji jest zorganiozwanie na terenie województwa śląskiego dwudniowego forum m.in. dla sołtysów  z województwa ślaskiego oraz przedstawicieli instytucji działających na rzecz rozwoju obszarów wiejskich. Celem forum jest uzyskanie równowagi ekonomicznej, przyrodniczej i społecznej na obszarach wiejskich poprzez promocję zrównoważonego rozwoju obszarów wiejskich.</t>
  </si>
  <si>
    <t>forum/konferencja</t>
  </si>
  <si>
    <t>liczba konferencji, spotkań, seminariów</t>
  </si>
  <si>
    <t>Sołtysi z województwa śląskiego, przedstawiciele instytucji działających na rzecz rolnictwa, rozwoju obszarów wiejskich oraz Partnerzy KSOW</t>
  </si>
  <si>
    <t>Dobre praktyki na obszarach wiejskich województwa pomorskiego</t>
  </si>
  <si>
    <t>sympozjum</t>
  </si>
  <si>
    <t>liczba sympozjów</t>
  </si>
  <si>
    <t>sztuk/1</t>
  </si>
  <si>
    <t>JST, oraganizacje pozarządowe, podmioty działające na rzecz rozwoju obszarów wiejskich,  przedsiębiorcy z obszrów wiejskich,  rolnicy, instytucje okołorolnicze</t>
  </si>
  <si>
    <t>Urząd Marszałkowski Województwa Pomorskiego</t>
  </si>
  <si>
    <t>ul. Okopowa 21/27, 80-810 Gdańsk</t>
  </si>
  <si>
    <t>liczba uczestników sympozjów</t>
  </si>
  <si>
    <t>osoba/120</t>
  </si>
  <si>
    <t>debata/forum dyskusyjne</t>
  </si>
  <si>
    <t>liczba debat/konferencji</t>
  </si>
  <si>
    <t xml:space="preserve">środowisko akademickie, organizacje pozarządowe, JST, organizacje zaangażowane w tematykę europejską, media </t>
  </si>
  <si>
    <t>liczba uczestników debat/forów dyskusyjnych</t>
  </si>
  <si>
    <t>osoba/50</t>
  </si>
  <si>
    <t>publikacja ( wersja drukowana i elektroniczna)</t>
  </si>
  <si>
    <t>liczba  publikacji</t>
  </si>
  <si>
    <t>tytuł/1</t>
  </si>
  <si>
    <t>beneficjenci/potencjalni beneficjenci, ogół społeczeństwa</t>
  </si>
  <si>
    <t>nakład (wersja drukowana)</t>
  </si>
  <si>
    <t>sztuk/1000</t>
  </si>
  <si>
    <t>liczba wersja elektroniczna</t>
  </si>
  <si>
    <t>sztuk/ 1</t>
  </si>
  <si>
    <t>badania/analiza</t>
  </si>
  <si>
    <t>liczba badan/analiz</t>
  </si>
  <si>
    <t>Pomorskie Święto Produktu Tradycyjnego</t>
  </si>
  <si>
    <t xml:space="preserve">Celem operacji jest promocja walorów i osiągnięć pomorskiego rolnictwa głównie lokalnych i tradycyjnych produktów żywnościowych. Pomorskie jest regionem wielokulturowym co sprawia, że produkty kulinarne z Kaszub, Kociewia, Żuław, Powiśla czy Ziemi Słupskiej to niezliczone bogactwo. W ramach operacji sfinansowane zostanie działanie związane z organizacją wydarzenia o  charakterze wydarzenia wystawienniczo-handlowego pn. Pomorskie Święto Produktu Tradycyjnego. Działanie to sprzyjać będzie wymianie doświadczeń, nawiązywaniu kontaktów oraz wzmacnianiu identyfikacji lokalnej żywności wysokiej jakości oraz produktów wpisanych na Listę Produktów Tradycyjnych. Podejmowane przez Województwo działanie bazuje na 11-letnim doświadczeniu (cykliczność edycji). Obecny kształt wydarzenia jest efektem uwzględniania zarówno potrzeb wystawców jak i oczekiwań odwiedzających  oraz trendów konsumenckich. Z roku na rok zwiększa się liczba wystawców z województwa pomorskiego prezentujących żywność wysokiej jakości oraz liczba ich odwiedzających. Dodatkowym elementem Pomorskiego Święta Produktu Tradycyjnego  będzie  konkurs kulinarny rozgrywany w dwóch kategoriach „produkt” i „potrawa”. Celem konkursu jest kultywowanie i pogłębianie wiedzy o tradycjach kuchni regionalnej województwa pomorskiego, promowanie potraw, specyficznych dla naszego regionu oraz zachowanie niepowtarzalnych smaków produktów żywnościowych. </t>
  </si>
  <si>
    <t xml:space="preserve">targi/impreza plenerowa </t>
  </si>
  <si>
    <t>liczba wystawców</t>
  </si>
  <si>
    <t>sztuka/40</t>
  </si>
  <si>
    <t>grupa bezposrednia: wystawcy (producenci lokalnych wyrobów żywnościowych w tym produktów tradycyjnych, przedstawiciele firm gastronomicznych, loklani przedsiębiorcy związani z sekotrem rolno-spożywczym, KGW); grupa pośrednia: ogół społeczeństwa</t>
  </si>
  <si>
    <t>liczba odwiedzających</t>
  </si>
  <si>
    <t>osoba/3500</t>
  </si>
  <si>
    <t>liczba dni targowych</t>
  </si>
  <si>
    <t>dzień/1</t>
  </si>
  <si>
    <t>liczba imprez towarzyszacych</t>
  </si>
  <si>
    <t>sztuka/1</t>
  </si>
  <si>
    <t>Gromadzenie przykładów operacji realizowanych w ramach Programu Rozwoju Obszarów Wiejskich 2014-2020 w województwie podlaskim</t>
  </si>
  <si>
    <t>Inne materiały informacyjne – forma elektroniczna dostępna w internecie / konkursy/ uczestnicy konkursów</t>
  </si>
  <si>
    <t>15/1/ min. 20</t>
  </si>
  <si>
    <t xml:space="preserve">Mieszkańcy terenów wiejskich, rolnicy, doradcy rolniczy, przedstawiciele samorządu lokalnego oraz podmiotów wspierających rozwój obszarów wiejskich.  </t>
  </si>
  <si>
    <t>Urząd Marszałkowski Województwa Podlaskiego</t>
  </si>
  <si>
    <t>Białystok, 
ul. Kard. S. Wyszyńskiego 1,  
15-888 Białystok</t>
  </si>
  <si>
    <t>Forum Podlaskiej Sieci LGD</t>
  </si>
  <si>
    <t>Liczba konferencji/ Liczba uczestników konferencji</t>
  </si>
  <si>
    <t>1/min. 25</t>
  </si>
  <si>
    <t>Przedstawiciele LGD oraz instytucji zarządzającej/ wdrażającej RLKS</t>
  </si>
  <si>
    <t>Cykl warsztatów praktycznych dla uczniów i kadr szkół rolniczych w zakresie doboru odmian</t>
  </si>
  <si>
    <t>Liczba warsztatów/uczestnicy warsztatów</t>
  </si>
  <si>
    <t>min. 1/min. 25</t>
  </si>
  <si>
    <t>Uczniowie i nauczyciele szkół rolniczych z województwa podlaskiego</t>
  </si>
  <si>
    <t xml:space="preserve">Popularyzacja przetwórstwa mleka na Podlasiu, jako dodatkowego źródła dochodu </t>
  </si>
  <si>
    <t>min. 3/min. 60</t>
  </si>
  <si>
    <t>Osoby rozważające podjęcie działalności gospodarczej w zakresie trurystyki wiejskiej lub małego przetwórstwa zamieszkujące obszary wiejskie województwa podlaskiego, koła gospodyń wiejskich</t>
  </si>
  <si>
    <t>Wydanie poradnika "Zasady procesu produkcyjnego i higieny w zatwierdzonej urzędowo serowarni farmerskiej i rzemieślniczej"</t>
  </si>
  <si>
    <t>Materiał drukowany</t>
  </si>
  <si>
    <t>Materiały edukacyjne – nakład/ Materiały edukacyjne – dystrybucja</t>
  </si>
  <si>
    <t>min. 800/min. 300</t>
  </si>
  <si>
    <t>Rolnicy, przetwórcy, instytucje wspierające rolnictwo</t>
  </si>
  <si>
    <t>Realizacja badania "Bariery związane z produkcją żywności ekologicznej w województwie podlaskim" (w tym proces konsultacyjny związany ze współpracą międzyinstytucjonalną)</t>
  </si>
  <si>
    <t>Badanie</t>
  </si>
  <si>
    <t>Publikacje samodzielne – forma elektroniczna dostępna w internecie</t>
  </si>
  <si>
    <t>Współpraca na "zerowym kilometrze" - włoskie inspiracje w sektorze rolnym</t>
  </si>
  <si>
    <t>Wyjazd studyjny połączony z informacjami i publikacjami w internecie</t>
  </si>
  <si>
    <t xml:space="preserve">Publikacje samodzielne – forma elektroniczna dostępna w internecie/  
Materiały edukacyjne – forma elektroniczna dostępna w internecie
</t>
  </si>
  <si>
    <t>4/4</t>
  </si>
  <si>
    <t>Ogół społeczeństwa, rolnicy, instytucje wspierające rolnictwo</t>
  </si>
  <si>
    <t>Prezentacja osiągnięć i promocja podlaskiego rolnictwa</t>
  </si>
  <si>
    <t>Targi, wystawy</t>
  </si>
  <si>
    <t>Liczba targów/wystaw</t>
  </si>
  <si>
    <t>min. 1</t>
  </si>
  <si>
    <t>Odwiedzający targi, potencjalni konsumenci  produktów rolno- spożywczych, producenci żywności wysokiej jakości - wystawcy podczas targów</t>
  </si>
  <si>
    <t>Olimpiada Aktywności Wiejskiej</t>
  </si>
  <si>
    <t>Konkurs</t>
  </si>
  <si>
    <t>Liczba konkursów/ uczestnicy konkursów</t>
  </si>
  <si>
    <t>1/min. 10</t>
  </si>
  <si>
    <t>Lokalni liderzy wiejscy, sołtysi, reprezentanci organizacji pozarządowych, przedstawiciele samorządu gminnego oraz środowiska zainteresowane rozwojem obszarów wiejskich województwa podlaskiego</t>
  </si>
  <si>
    <t>Kosmetyki prosto z gospodarstwa</t>
  </si>
  <si>
    <t>min. 1/ min. 20</t>
  </si>
  <si>
    <t>Konferencja agroturystyczna</t>
  </si>
  <si>
    <t>Liczba konferencji/uczestnicy konferencji</t>
  </si>
  <si>
    <t>1/min. 50</t>
  </si>
  <si>
    <t>Mieszkańcy obszarów wiejskich (w szczególności podmioty prowadzące obiekty agroturystyczne)</t>
  </si>
  <si>
    <t>EKOGALA - międzynarodowe targi produktów i żywności wysokiej jakości</t>
  </si>
  <si>
    <t>Celem targów jest  promocja produktów i żywności wysokiej jakości, tj. produktów ekologicznych oraz wpisanych na listę Ministra Rolnictwa i Rozwoju Wsi. Targi to doskonała okazja do nawiązywania kontaktów handlowych pomiędzy wytwórcami i dystrybutorami żywności oraz produktów ekologicznych, zapoznania się z nowymi trendami i technologiami w branży oraz wzajemną wymianą doświadczeń.</t>
  </si>
  <si>
    <t xml:space="preserve">Realizacja operacji obejmować będzie: przygotowanie części wystawienniczej wraz z prezentacją produktów - wystawa, konferencje tematyczne i seminaria, konkursy, promocję operacji w mediach, pokazy tematyczne związane z żywnością wysoskiej jakości. </t>
  </si>
  <si>
    <t>liczba wystaw</t>
  </si>
  <si>
    <t>szt 1</t>
  </si>
  <si>
    <t>Ogół społeczeństwa, wytwórcy oraz podmioty zainteresowane produktem ekologicznym i tradycyjnym.</t>
  </si>
  <si>
    <t xml:space="preserve"> II - IV kwartał</t>
  </si>
  <si>
    <t>Urząd Marszałkowski Województwa Podkarpackiego</t>
  </si>
  <si>
    <t>Al.Łukasza Cieplińskiego 4,              35-010 Rzeszów</t>
  </si>
  <si>
    <t>XIII Podkarpackie Święto Miodu</t>
  </si>
  <si>
    <t>Celem operacji jest promocja pszczelarstwa jako jednego z atutów naszego regionu, odznaczającego się  wielką popularnością, tradycyjnym prowadzeniem gospodarki  pasiecznej oraz ogromnym zaangażowaniem pszczelarzy w pozyskiwanie  różnych gatunków  miodów najwyższej jakości, które są szansą na pokazanie tożsamości regionu i zachowanie dziedzictwa  kulinarnego.</t>
  </si>
  <si>
    <t>Formy realizowanej operacji to: wystawa, konferencja, degustacja produktów na bazie miodu i produktów pszczelich.</t>
  </si>
  <si>
    <t>Ogół społeczeństwa, wytwórcy oraz podmioty zainteresowane produktami pszczelimi i midem.</t>
  </si>
  <si>
    <t>Szkolenia i działania na rzecz tworzenia sieci kontaktów dla Lokalnych Grup Działania (LGD), w tym zapewnienie pomocy technicznej w zakresie współpracy międzyterytorialnej</t>
  </si>
  <si>
    <t xml:space="preserve">Wsparcie lokalnych grup działania w zakresie poszukiwania partnerów do współpracy międzyterytorialnej oraz podniesienie kompetencji w zakresie wykonywania przez nie zadań, związanych z wdrażaniem strategii rozwoju lokalnego </t>
  </si>
  <si>
    <t>Szkolenie, spotkanie, wyjazd studyjny - wg potrzeb zgłaszanych przez LGD</t>
  </si>
  <si>
    <t>podróż studyjna</t>
  </si>
  <si>
    <t>Przedstawiciele LGD i jednostki regionalnej KSOW województwa opolskiego</t>
  </si>
  <si>
    <t>I - IV</t>
  </si>
  <si>
    <t>Urząd Marszałkowski Województwa Opolskiego</t>
  </si>
  <si>
    <t>ul. Piastowska 14, 45-082 Opole</t>
  </si>
  <si>
    <t>Festiwal Twórczości Artystycznej „Opolskie Szmaragdy”</t>
  </si>
  <si>
    <t>Zaprezentowanie szerokiej publiczności województwa opolskiego twórczości solistów oraz amatorskich zespołów muzycznych – ludowych, wokalnych i wokalno-instrumentalnych z ośrodków kultury z regionu. Dla artystów z mniejszych miejscowości, z terenów wiejskich będzie to doskonała okazja do występu na profesjonalnej scenie przed dużą publicznością, a dla wszystkich artystów – szansa na wymianę wiedzy i doświadczeń w zakresie sztuki muzycznej oraz ich promocję i promocję ośrodków, z których się wywodzą.</t>
  </si>
  <si>
    <t xml:space="preserve">Targi/ impreza plenerowa/ wystawa </t>
  </si>
  <si>
    <t xml:space="preserve">liczba dni targowych </t>
  </si>
  <si>
    <t xml:space="preserve">Osoby biorące udział w festiwalu: członkowie amatorskich zespołów muzycznych z terenu województwa opolskiego, wokaliści, muzycy, mieszkańcy województwa opolskiego, turyści krajowi i zagraniczni </t>
  </si>
  <si>
    <t>„Opolska Wioska Smaków i Tradycji” - promocja obszarów wiejskich województwa opolskiego</t>
  </si>
  <si>
    <t>Stoisko wystawiennicze na imprezie plenerowej</t>
  </si>
  <si>
    <t>liczba stoisk</t>
  </si>
  <si>
    <t xml:space="preserve">1
</t>
  </si>
  <si>
    <t>Grupę docelową stanowią osoby odwiedzające targi z kraju i zagranicy, poszukujące ofert spędzenia wolnego czasu poza miejscem zamieszkania.</t>
  </si>
  <si>
    <t>Ekspertyza – tradycyjne przydomowe ogrody Opolszczyzny oraz warsztaty</t>
  </si>
  <si>
    <t xml:space="preserve">Celem projektu jest aktywizacja mieszkańców wsi na rzecz podejmowania inicjatyw związanych z tworzeniem, odtwarzaniem i ochroną naturalnych ogrodów przydomowych stanowiących cenny ekosystem związany m.in. z rolnictwem. Operacja ta przyczyni się do rozwoju obszarów wiejskich poprzez upowszechnienie wiedzy nt. rodzimych i rzadkich roślin występujących naturalnie na Śląsku Opolskim oraz  roślin użytkowych, które mogą być wykorzystywane przez mieszkańców wsi w przydomowych ogrodach. Celem projektu jest również zachęcenie mieszkańców terenów wiejskich do tworzenia ogrodów nawiązujących do tradycyjnych wiejskich ogrodów Śląska Opolskiego. </t>
  </si>
  <si>
    <t>Analiza/ ekspertyza/ badanie</t>
  </si>
  <si>
    <t>liczba ekspertyz</t>
  </si>
  <si>
    <t xml:space="preserve">Grupą docelową operacji są mieszkańcy wsi zlokalizowanych na terenie Stobrawskiego Parku Krajobrazowego, dzieci i młodzież, pracownicy samorządowi, członkowie stowarzyszeń itp. </t>
  </si>
  <si>
    <t>Wystawa - jubileusz 30-lecia Zespołu Opolskich Parków Krajobrazowych</t>
  </si>
  <si>
    <t>Celem przedsięwzięcia polegającego na organizacji zewnętrznej wystawy fotograficznej z okazji 30-lecia parków krajobrazowych „Góra Św. Anny” i „Góry Opawskie” jest zrównoważony rozwój obszarów wiejskich. Projekt umożliwi wymianę informacji, wiedzy i doświadczeń w zakresie: ochrony bioróżnorodności, odtwarzania 
i ochrony ekosystemów, rozwoju ekstensywnego rolnictwa, zarządzania obszarami objętymi ochroną. 
Wystawa ta będzie również upowszechniała wiedzę w zakresie optymalizacji wykorzystywania przez mieszkańców obszarów wiejskich zasobów środowiska naturalnego. Będzie także promowała wieś jako miejsce do życia i rozwoju zawodowego.</t>
  </si>
  <si>
    <t>Targi/ impreza plenerowa/ wystawa</t>
  </si>
  <si>
    <t>Mieszkańcy województwa opolskiego w tym obszarów wiejskich oraz turyści. Dodatkowo informacja o wystawie zostanie przekazana pracownikom urzędów zarządzających obszarami wiejskimi, liderom lokalnych grup działania oraz innym podmiotom zainteresowanym rozwojem wsi.</t>
  </si>
  <si>
    <t>Organizacja Dożynek Wojewódzkich. Udział Województwa Opolskiego w Dożynkach Prezydenckich</t>
  </si>
  <si>
    <t>Zwiększenie udziału społeczności wiejskiej we wdrażaniu inicjatyw na rzecz rozwoju obszarów wiejskich poprzez promocję wsi jako miejsca do życia ze szczególnym uwzględnieniem kultywowania tradycji święta plonów na obszarach wiejskich oraz zachowania dziedzictwa kulturowego regionu</t>
  </si>
  <si>
    <t>Targi/ impreza plenerowa/ wystawa / stoisko wystawiennicze na imprezie plenerowej</t>
  </si>
  <si>
    <t>Przedstawiciele sołectw województwa opolskiego (grupy wieńcowe), mieszkańcy obszarów wiejskich, rolnicy, przedstawiciele władz samorządowych i rządowych oraz instytucji około rolniczych, twórcy ludowi, producenci produktów lokalnych i tradycyjnych, grupy folklorystyczne</t>
  </si>
  <si>
    <t>liczba stoisk wystawienniczych</t>
  </si>
  <si>
    <t>Udział w Targach "Smaki Regionów" podczas Targów "POLAGRA FOOD 2018"</t>
  </si>
  <si>
    <t xml:space="preserve">Promocja produktów tradycyjnych i regionalnych, jakości życia na wsi oraz promocja wsi jako miejsca do życia i rozwoju zawodowego. </t>
  </si>
  <si>
    <t>Producenci rolni i przedsiębiorcy prowadzący dostawy bezpośrednie, sprzedaż bezpośrednią, działalność marginalną, lokalną i ograniczoną, rolnicy prowadzący rolniczy handel detaliczny,  gospodarstwa agroturystyczne oraz mieszkańcy obszarów wiejskich oferujący produkty tradycyjne, członkowie sieci Dziedzictwo Kulinarne Opolskie, twórcy ludowi</t>
  </si>
  <si>
    <t>Wyjazd na finał konkursu o Europejską Nagrodę Odnowy Wsi 2018 (Austria)</t>
  </si>
  <si>
    <t>Zwiększenie zainteresowania podmiotów działających na obszarach wiejskich we wdrażaniu inicjatyw na rzecz rozwoju obszarów wiejskich, poszerzenie wiedzy 
i zdobycie nowych doświadczeń 
w działaniach realizowanych na rzecz aktywizacji obszarów wiejskich.</t>
  </si>
  <si>
    <t xml:space="preserve">Projekt „Wyjazd na finał konkursu o Europejską Nagrodę Odnowy Wsi 2018 (Austria)” kierowany jest do zgłoszonej do udziału w konkursie społeczności wiejskiej, liderów odnowy wsi, samorządu gminnego w celu realizacji zadań poprawiających jakość życia na wsi. </t>
  </si>
  <si>
    <t>3</t>
  </si>
  <si>
    <t xml:space="preserve">VI </t>
  </si>
  <si>
    <t xml:space="preserve">Wydawnictwo/broszura nt. KSOW </t>
  </si>
  <si>
    <t xml:space="preserve">podsumowanie dotychczasowej działalności KSOW w województwie mazowieckim oraz wskazanie kierunków działań na przyszłość, prezentacja dobrych praktyk </t>
  </si>
  <si>
    <t>opracowanie, druk i dystrybucja wydawnictwa/broszury nt. KSOW</t>
  </si>
  <si>
    <t xml:space="preserve">liczba wydanych broszur, artykułów, publikacji itp. </t>
  </si>
  <si>
    <t>minimum 1000 maksimum 2000</t>
  </si>
  <si>
    <t xml:space="preserve">ogół społeczeństwa ze szczególnym uwzględnieniem mieszkańców obszarów wiejskich województwa mazowieckiego </t>
  </si>
  <si>
    <t xml:space="preserve">Urząd Marszałkowski  Województwa Mazowieckiego w Warszawie </t>
  </si>
  <si>
    <t>ul. Jagiellońska 26, 03-719 Warszawa</t>
  </si>
  <si>
    <t>Konkurs na najaktywniejsze sołectwo</t>
  </si>
  <si>
    <t xml:space="preserve">pobudzenie aktywności lokalnej i nagrodzenie dobrych praktyk w zakresie rozwoju "małych ojczyzn" i wykorzystania funduszu sołeckiego </t>
  </si>
  <si>
    <t>konkurs z nagrodami</t>
  </si>
  <si>
    <t xml:space="preserve">liczba konkursów </t>
  </si>
  <si>
    <t>sołtysi, rolnicy z Mazowsza</t>
  </si>
  <si>
    <t>liczba uczestników konkursu</t>
  </si>
  <si>
    <t>minimum 15 maksimum 50</t>
  </si>
  <si>
    <t xml:space="preserve">liczba plakatów </t>
  </si>
  <si>
    <t xml:space="preserve">500 </t>
  </si>
  <si>
    <t>Wizyta studyjna dla sołtysów - producentów rolnych i potencjalnych producentów rolnych</t>
  </si>
  <si>
    <t xml:space="preserve">promocja spółdzielczości i realizacji przez rolników wspólnych inwestycji w łańcuchu żywnościowym </t>
  </si>
  <si>
    <t>wizyta studyjna - element towarzyszący konkursowi na najaktywniejsze sołectwo, promocja spółdzielczości na obszarach wiejskich</t>
  </si>
  <si>
    <t>liczba wyjazdów/wizyt studyjnych/wymian eksperckich</t>
  </si>
  <si>
    <t>liczba uczestników wyjazdów/wizyt studyjnych/wymian eksperckich</t>
  </si>
  <si>
    <t>II,III,IV, V,VI</t>
  </si>
  <si>
    <t>Kampania promocyjna „WIEŚci z Mazowsza” cz.1</t>
  </si>
  <si>
    <t xml:space="preserve">promocja działań podejmowanych na obszarach wiejskich wraz z informowaniem o nich społeczeństwa ze szczególnym uwzględnieniem wsparcia współpracy w sektorze rolnym i realizacji przez rolników wspólnych inwestycji, wspieranie rozwoju przedsiębiorczości na obszarach wiejskich, promocja jakości życia na wsi oraz wsi jako miejsca do życia i rozwoju zawodowego, wspieranie rozwoju społeczeństwa cyfrowego na obszarach wiejskich </t>
  </si>
  <si>
    <t xml:space="preserve">audycje na kanale YouTube, profil w mediach społecznościowych </t>
  </si>
  <si>
    <t>liczba działań promocyjnych w mediach</t>
  </si>
  <si>
    <t>minimum 8 maksimum 23</t>
  </si>
  <si>
    <t>mieszkańcy województwa mazowieckiego, w szczególności zainteresowani tematyką rolną oraz zagadnieniami z nimi związanymi, m.in. rolnicy, mieszkańcy obszarów wiejskich, władze samorządowe, organizacje rolnicze</t>
  </si>
  <si>
    <t>liczba wykorzystanych innych narzędzi komunikacji dla informacji lub promocji lub upowszechniania dobrych praktyk, np. mediów społecznościowych</t>
  </si>
  <si>
    <t xml:space="preserve">Prezentacje targowe </t>
  </si>
  <si>
    <t>promocja produktów tradycyjnych i regionalnych oraz walorów agroturystycznych mazowieckiej wsi</t>
  </si>
  <si>
    <t xml:space="preserve">stoisko wystawiennicze na targach, mazowieckie koło fortuny z nagrodami - materiałami promocyjnymi, wykonanymi na potrzeby tej operacji </t>
  </si>
  <si>
    <t>liczba targów, wystaw, jarmarków, festynów, dożynek</t>
  </si>
  <si>
    <t>minimum 1 maksimum 3</t>
  </si>
  <si>
    <t>współwystawcy i odwiedzający targi</t>
  </si>
  <si>
    <t>liczba kompletów promocyjnych (tylko gadżety)</t>
  </si>
  <si>
    <t>minimum 200 maksimum 1000</t>
  </si>
  <si>
    <t xml:space="preserve">Broszura Smaki Mazowsza </t>
  </si>
  <si>
    <t xml:space="preserve">promocja produktów tradycyjnych i regionalnych w tym Sieci Dziedzictwa Kulinarnego Mazowsze oraz Listy Produktów Tradycyjnych </t>
  </si>
  <si>
    <t>opracowanie, druk i dystrybucja broszury</t>
  </si>
  <si>
    <t>minimum 5000 maksimum 15000</t>
  </si>
  <si>
    <t>Urząd Marszałkowski  Województwa Mazowieckiego w Warszawie</t>
  </si>
  <si>
    <t xml:space="preserve">Dożynki Województwa Mazowieckiego </t>
  </si>
  <si>
    <t>promocja produktów tradycyjnych i regionalnych oraz tradycji mazowieckiej wsi</t>
  </si>
  <si>
    <t xml:space="preserve">stoisko wystawiennicze na dożynkach, konkurs - mazowieckie koło fortuny z nagrodami - materiałami promocyjnymi i kalendarzami na 2018 rok, wykonanymi na potrzeby tej operacji </t>
  </si>
  <si>
    <t xml:space="preserve">uczestnicy dożynek województwa mazowieckiego </t>
  </si>
  <si>
    <t>liczba kompletów: materiałów promocyjnych (tylko gadżety) i kalendarzy</t>
  </si>
  <si>
    <t>minimum 200 maksimum 500</t>
  </si>
  <si>
    <t xml:space="preserve">Konkurs na najaktywniejszą liderkę wiejską w województwie mazowieckim </t>
  </si>
  <si>
    <t xml:space="preserve">popularyzacja dobrych praktyk w zakresie działalności kobiet na obszarach wiejskich </t>
  </si>
  <si>
    <t>mieszkańcy obszarów wiejskich, liderki obszarów wiejskich Mazowsza</t>
  </si>
  <si>
    <t xml:space="preserve">liczba uczestników konkursów </t>
  </si>
  <si>
    <t>minimum 10; maksimum 40</t>
  </si>
  <si>
    <t xml:space="preserve">Konkurs na najlepszą orkiestrę dętą Krajowej Sieci Obszarów Wiejskich w województwie mazowieckim </t>
  </si>
  <si>
    <t>popularyzacja dobrych praktyk w zakresie  zachowania dziedzictwa kulturalnego poprzez kultywowanie tradycji pokoleniowej i rozwój działalności orkiestr dętych</t>
  </si>
  <si>
    <t>mieszkańcy Mazowsza, orkiestry dęte z Mazowsza</t>
  </si>
  <si>
    <t>minimum 300; maksimum 500</t>
  </si>
  <si>
    <t>XII Mazowiecki Kongres Rozwoju Obszarów Wiejskich</t>
  </si>
  <si>
    <t>stworzenie możliwości współpracy 
i wymiany doświadczeń dla wszystkich instytucji działających na rzecz rozwoju obszarów wiejskich na poziomie lokalnym, regionalnym</t>
  </si>
  <si>
    <t>kongres tematyczny</t>
  </si>
  <si>
    <t>beneficjenci i potencjalni beneficjenci środków UE</t>
  </si>
  <si>
    <t>liczba uczestników  konferencji, spotkań, seminariów</t>
  </si>
  <si>
    <t>minimum 150 maksimum 270</t>
  </si>
  <si>
    <t>Wkładka tematyczna do gazet</t>
  </si>
  <si>
    <t xml:space="preserve">dotarcie z informacją nt. dobrych praktyk na rzecz rozwoju obszarów wiejskich  </t>
  </si>
  <si>
    <t xml:space="preserve">jedna wkładka tematyczna w maksymalnie sześciu gazetach regionalnych </t>
  </si>
  <si>
    <t>partnerzy i potencjalni partnerzy KSOW, mieszkańcy Mazowsza</t>
  </si>
  <si>
    <t>Kampania promocyjna „WIEŚci z Mazowsza” cz. 2</t>
  </si>
  <si>
    <t xml:space="preserve">promocja działań podejmowanych na obszarach wiejskich wraz z informowaniem o nich społeczeństwa ze szczególnym uwzględnieniem eksponowania regionalnej różnorodności i dziedzictwa kulturowego  (w tym produktów tradycyjnych i regionalnych) oraz  promocja funkcji społecznych i pozarolniczych gospodarstw rolnych (w tym turystyki wiejskiej i agroturystyki)  </t>
  </si>
  <si>
    <t xml:space="preserve">audycje na kanale YouTube,  profil w mediach społecznościowych </t>
  </si>
  <si>
    <t>minimum 2 maksimum 8</t>
  </si>
  <si>
    <t>mieszkańcy województwa mazowieckiego, w szczególności zainteresowani tematyką rolną oraz zagadnieniami z nimi związanymi, m.in. rolnicy, mieszkańcy obszarów wiejskich, władze samorządowe, organizacje rolnicze, właściciele gospodarstw agroturystycznych, producenci żywności regionalnej i tradycyjnej, pracownicy skansenów, muzeów oraz obiektów podtrzymujących tradycje ludowe na Mazowszu</t>
  </si>
  <si>
    <t>Szkolenia dla LGD</t>
  </si>
  <si>
    <t>Zwiększenie poziomu wiedzy ogólnej i szczegółowej dotyczącej podejścia LEADER, w tym zapewnienie informacji dotyczących warunków i trybu przyznawania pomocy, dla  potencjalnych beneficjentów w zakresie praktycznej wiedzy i umiejętności o sposobie przygotowania wniosków, biznesplanów oraz dla beneficjentów w zakresie przygotowania wniosków o płatność.</t>
  </si>
  <si>
    <t>szkolenia</t>
  </si>
  <si>
    <t xml:space="preserve">liczba uczestników szkoleń </t>
  </si>
  <si>
    <t>Urząd Marszałkowski Województwa Małopolskiego</t>
  </si>
  <si>
    <t>31-156 Kraków, ul. Basztowa 22</t>
  </si>
  <si>
    <t>Wyjazd studyjny dla LGD</t>
  </si>
  <si>
    <t xml:space="preserve">Organizacja wyjazdu studyjnego dla przedstawicieli Lokalnych Grup Działania (LGD) podyktowana jest koniecznością wymiany doświadczeń 
i podzieleniem się dobrymi praktykami z przedstawicielami LGD z innych krajów UE, w tym przypadku Portugalii.
</t>
  </si>
  <si>
    <t>ilość wyjazdów</t>
  </si>
  <si>
    <t>Konferencja  "Bezpieczeństwo Żywności a industry 4.0"</t>
  </si>
  <si>
    <t>Zgromadzenie wśród uczestników konferencji zarówno wśród słuchaczy jak i prelegentów jak największej liczby osób związanych z rozwojem obszarów wiejskich, takich jak rolnicy, przedstawiciele ośrodków doradztwa rolniczego i jednostek samorządowych. Ujęcie w programie konferencji wystąpień tematycznie związanych z bezpieczeństwem żywności, polityką rozwoju obszarów wiejskich i wsparciem finansowym oraz wydanie publikacji konferencyjnej zawierającej artykuły z zakresu określonego tematu.</t>
  </si>
  <si>
    <t>spotkanie</t>
  </si>
  <si>
    <t>liczba uczestników konferencji, spotkań, seminariów</t>
  </si>
  <si>
    <t>80 osób</t>
  </si>
  <si>
    <t>uczestnicy łańcucha żywnościowego: producenci pierwotni i rolni; przetwórcy; firmy obsługujące procesy logistyczne - magazynowanie, dystrybucja, sprzedaż wyrobów spożywczych; producenci opakowań do żywności; przedstawiciele jednostek samorządu terytorialnego, ośrodków doradztwa rolniczego i innych podmiotów zajmujących się stroną prawno-organizacyjną funkcjonowania łańcucha żywnościowego; przedstawiciele uczelni wyższych specjalizujących się w problematyce konferencji z kraju i zagranicy (80 osób)</t>
  </si>
  <si>
    <t>Urząd Marszałkowski Województwa Łódzkiego</t>
  </si>
  <si>
    <t>Al. Piłsudskiego 8, 90-051 Łódź</t>
  </si>
  <si>
    <t>Publikacja dotycząca rozwoju obszarów wiejskich województwa łódzkiego</t>
  </si>
  <si>
    <t>Publikacja poświęcona wspieraniu przedsiębiorczości na bazie produktów lokalnych/tradycyjnych województwa łódzkiego, mająca na celu aktywizację mieszkańców obszarów wiejskich w kierunku podejmowania przedsiębiorczych działań związanych z wykorzystaniem produktów tradycyjnych.</t>
  </si>
  <si>
    <t xml:space="preserve">publikacja </t>
  </si>
  <si>
    <t xml:space="preserve">liczba wydanych publikacji </t>
  </si>
  <si>
    <t>5 000 sztuk</t>
  </si>
  <si>
    <t>mieszkańcy województwa łódzkiego</t>
  </si>
  <si>
    <t>Warsztaty dla mieszkańców obszarów wiejskich z województwa łódzkiego</t>
  </si>
  <si>
    <t>Celem warsztatów jest aktywizacja mieszkańców obszarów wiejskich województwa łódzkiego i poprawa jakości ich życia poprzez rozwijanie w nich przedsiębiorczości i kreatywności. Szkolenie będzie dotyczyło rozwijania zdolności kulinarnych w oparciu o produkty tradycyjne i wskazywania na tę drogę jako na sposób podtrzymywania tradycji na obszarach wiejskich. Operacja wpłynie na aktywizację uczestników szkolenia, wzrost pozyskiwania środków unijnych z PROW 2014-2020 na rozpoczęcie działalności gospodarczej, zmniejszenie bezrobocia i ubóstwa na terenach wiejskich, zmniejszenie liczby osób wykluczonych społecznie, rozwój gospodarczy małych miejscowości.</t>
  </si>
  <si>
    <t>warsztaty/ szkolenie</t>
  </si>
  <si>
    <t>40 osób</t>
  </si>
  <si>
    <t xml:space="preserve">mieszkańcy obszarów wiejskich województwa łódzkiego </t>
  </si>
  <si>
    <t xml:space="preserve">Leader w teorii i praktyce - spotkanie/a szkoleniowe dla przedstawicieli lokalnych grup działania </t>
  </si>
  <si>
    <t>Podniesienie kompetencji lokalnych grup działania w zakresie wykonywanych przez nie zadań związanych z realizacją lokalnych strategii rozwoju w szczególności w zakresie monitoringu i ewaluacji LSR, ochrony danych osobowych oraz realizacji projektów współpracy.</t>
  </si>
  <si>
    <t>spotkanie szkoleniowe</t>
  </si>
  <si>
    <t>70 osób</t>
  </si>
  <si>
    <t>przedstawiciele lokalnych grup działania z terenu województwa łódzkiego</t>
  </si>
  <si>
    <t xml:space="preserve">90-051 Łódź, 
al. Piłsudskiego 8 </t>
  </si>
  <si>
    <t>Wyjazd studyjny z zakresu rolnictwa ekologicznego</t>
  </si>
  <si>
    <t>Celem wyjazdu jest podniesienie wiedzy oraz zachęcenie mieszkańców obszarów wiejskich do efektywnego gospodarowania zasobami środowiska naturalnego ze szczególnym uwzględnieniem rolnictwa ekologicznego. Upowszechnianie wiedzy w tym zakresie będzie miało bezpośredni wpływ na zmianę profilu produkcji w gospodarstwach na ekologiczny. Ponadto wyjazd będzie dotyczył promocji żywności tradycyjnej, regionalnej i ekologicznej.</t>
  </si>
  <si>
    <t>liczba uczestników wyjazdu</t>
  </si>
  <si>
    <t>50 osób</t>
  </si>
  <si>
    <t xml:space="preserve"> szkolenie dla Lokalnych Grup Działania</t>
  </si>
  <si>
    <t>Wymiana wiedzy w zakresie lokalnych sterategii rozwoju, podniesienie wiedzy i umiejętności</t>
  </si>
  <si>
    <t>ilość szkoleń</t>
  </si>
  <si>
    <t xml:space="preserve"> potencjalni beneficjenci, instytucje zaangażowane pośrednio we wdrażanie Programu, Lokalne Grupy Działania</t>
  </si>
  <si>
    <t>Urząd Marszałkowski Województwa Lubuskiego</t>
  </si>
  <si>
    <t>ul. Podgórna 7, 65-057 Zielona Góra</t>
  </si>
  <si>
    <t>Wyjazd studyjny do Saksoni</t>
  </si>
  <si>
    <t>Aktywizacja mieszkańców wsi na rzecz podejmowania inicjatyw związanych z rozwojem wsi, poprzez przeniesienie dobrych praktyk wyniesionych z wyjazdu studyjnego</t>
  </si>
  <si>
    <t>ilość uczestników wyjazdu</t>
  </si>
  <si>
    <t>beneficjenci, potencjalni beneficjenci, instytucje zaangażowane pośrednio we wdrażanie Programu, producenci produktów regionalnych</t>
  </si>
  <si>
    <t>Krajowy wyjazd studyjny dla liderów wiejskich</t>
  </si>
  <si>
    <t xml:space="preserve"> potencjalni beneficjenci, instytucje zaangażowane pośrednio we wdrażanie Programu, liderzy ze środowisk wiejskich</t>
  </si>
  <si>
    <t>Dni Otwartych Farm</t>
  </si>
  <si>
    <t>Pokazanie uczestnikom najciekawszych gospodarstw agroturystycznych, ekologicznych, rolnych z terenu województwa</t>
  </si>
  <si>
    <t>cykl spotkań w gospodarstwach</t>
  </si>
  <si>
    <t xml:space="preserve">ilość uczestników </t>
  </si>
  <si>
    <t>ogół społeczeństwa z naciskiem na młodzież i dzieci z terenów wiejskich</t>
  </si>
  <si>
    <t xml:space="preserve">Udział Województwa Lubuskiego w targach </t>
  </si>
  <si>
    <t>Promowanie polskich produktów żywnościowych, kultury wiejskiej, dziedzictwa kulturowego oraz nowych technologii. Wymiana doświadczeń, nawiązanie kontaktów i promocja polskich rozwiązań</t>
  </si>
  <si>
    <t>Udział w targach</t>
  </si>
  <si>
    <t xml:space="preserve">ilośc stoisk </t>
  </si>
  <si>
    <t>Ogół społeczeństwa, beneficjenci, potencjalni beneficjenci, instytucje zaangażowane pośrednio we wdrażanie Programu</t>
  </si>
  <si>
    <t>Zakup i promocja produktów regionalnych podczas imprez</t>
  </si>
  <si>
    <t>Promowanie regionalnych producentów żywności, wytwórców produktów lokalnych, lokalnych twórców i artystów, produktów regionalnych, tradycyjnych</t>
  </si>
  <si>
    <t>ilość przeprowadzonych degustacji</t>
  </si>
  <si>
    <t>ogół społeczeństwa</t>
  </si>
  <si>
    <t xml:space="preserve">Konkurs dla studentów uczelni wyższych  woj. lubuskiego </t>
  </si>
  <si>
    <t>"Mój pomysł na biznes na wsi - warto inwestować w obszary wiejskie</t>
  </si>
  <si>
    <t xml:space="preserve">ilośc konkursów </t>
  </si>
  <si>
    <t>studenci uczelni wyższych woj.. lubuskiego</t>
  </si>
  <si>
    <t xml:space="preserve">II- IV </t>
  </si>
  <si>
    <t>Artykuły w prasie regionalnej i lokalnej</t>
  </si>
  <si>
    <t xml:space="preserve">artykuły w prasie </t>
  </si>
  <si>
    <t>ilość artykułów</t>
  </si>
  <si>
    <t>Konferencja na temat wspólnej polityki rolnej</t>
  </si>
  <si>
    <t xml:space="preserve">Rozwój przedsiebiorczości poprzez wspólną politykę rolną po roku 2020. Szanse i zagrożenia </t>
  </si>
  <si>
    <t>II- III</t>
  </si>
  <si>
    <t>Wspólpraca w sektorze rolnym na pograniczu polsko - niemieckim</t>
  </si>
  <si>
    <t>Promocja współpracy w sektorze rolnym</t>
  </si>
  <si>
    <t>liczba konferencji/ spotkań</t>
  </si>
  <si>
    <t xml:space="preserve">"Perspektywy rozwoju żywności ekologicznej w województwie lubuskim". </t>
  </si>
  <si>
    <t>Opracowanie: " Określenie perspektyw rozwoju rynku zdrowej żywności  w woj.. Lubuskim"</t>
  </si>
  <si>
    <t>badanie/ publikacja</t>
  </si>
  <si>
    <t>ilość odsłon wersji elektronicznej</t>
  </si>
  <si>
    <t>Ogół społeczeństwa</t>
  </si>
  <si>
    <t xml:space="preserve">cykl konferencji, spotkań informacyjno - promocyjnych </t>
  </si>
  <si>
    <t>Cykl konferencji oraz spotkań informacyjno - promocyjnych dotyczących pozyskiwania pieniędzy z funduszy strukturalnych dla mieszkańców wsi</t>
  </si>
  <si>
    <t>konferencje, spotkania, stoiska informacyjne</t>
  </si>
  <si>
    <t>Wydanie publikacji na temat produktów tradycyjnych regionu</t>
  </si>
  <si>
    <t xml:space="preserve">Tradycyjna kuchnia regionu lubuskiego. </t>
  </si>
  <si>
    <t xml:space="preserve">nakład </t>
  </si>
  <si>
    <t>Organizacja jarmarków, wystaw, punktów informacyjnych, warsztatów</t>
  </si>
  <si>
    <t>Aktywizacja mieszkańców wsi na rzecz podejmowania inicjatyw związanych z rozwojem wsi</t>
  </si>
  <si>
    <t>Stoisko wystawiennicze, punkt informacyjny na imprezie plenerowej, wystawie, warsztaty</t>
  </si>
  <si>
    <t>Moja rola w rozwoju obszarów wiejskich - szkoleia i warsztaty</t>
  </si>
  <si>
    <t xml:space="preserve">Aktywizacja mieszkańców wsi na rzecz podejmowania inicjatyw związanych z rozwojem wsi oraz wymiana wiedzy i doświadczeń </t>
  </si>
  <si>
    <t>szkolenie, warsztaty</t>
  </si>
  <si>
    <t xml:space="preserve">II - IV </t>
  </si>
  <si>
    <t>Zapewnienie pomocy technicznej w zakresie współpracy międzynarodowej  na rzecz tworzenia kontaktów - organizacja wizyty studyjnej do wybranego państwa UE dla LGD z terenu Woj. Lubelskiego</t>
  </si>
  <si>
    <t>Aktywizacja LGD z Woj.Lubelskiego na rzecz podejmowania inicjatyw w zakresie rozwoju obszarów wiejskich poprzez organizację wyjazdu studyjnego. Dobre praktyki w zakresie funkcjonowania LGD w wybranym państwie UE - możliwośc nawiązania współpracy. Organizacja wyjazdu przyczyni sie do aktywizacji mieszkańców obszarów wiejskich w celu tworzenia partnerstw na rzecz realizacji projektów nakierowanych na rozwój tych obszarów, w skład których wchodzą przedstawiciele sektora publicznego, sektora prywatnego oraz organizacji pozarządowych</t>
  </si>
  <si>
    <t>LGD, Samorządowcy</t>
  </si>
  <si>
    <t>Samorząd Województwa Lubelskiego</t>
  </si>
  <si>
    <t>Artura Grottgera 4, 20-029 Lublin</t>
  </si>
  <si>
    <t>Zapewnienie pomocy technicznej w zakresie współpracy międzyterytorialnej na rzecz tworzenia kontaktów - organizacja wizyty na teren wybranej LGD na terenie Polski</t>
  </si>
  <si>
    <t xml:space="preserve">Aktywizacja LGD z Woj.Lubelskiego na rzecz podejmowania inicjatyw w zakresie rozwoju obszarów wiejskich poprzez organizację wizyty w wybranej LGD na terenie Polski dotycząca zakresu utworzenia i funkcjonowania inkubatora przedsiębiorczości. </t>
  </si>
  <si>
    <t>Kiermasz Wielkanocny</t>
  </si>
  <si>
    <t>Impreza plenerowa</t>
  </si>
  <si>
    <t>wystawcy</t>
  </si>
  <si>
    <t>Rolnicy, NGO, Przetwórcy</t>
  </si>
  <si>
    <t>Warsztaty dotyczące produktu regionalnego i wyrobów rękodzieła</t>
  </si>
  <si>
    <t xml:space="preserve">Zwiększenie udzału zainteresowanych stron we wdrażaniu inicjatyw służących rozwojowi obszarów wiejskich. Organizacja warsztatów wspiera rozwoj przedsiębiorczości na obszarach wiejskich przez podnoszenie poziomu wiedzy i umiejętności w obszarze małego przetwórstwa lokalnego , w tym tworzenie nowych miejsc pracy. Wspieranie organizacji łańcucha żywności oraz rolników i producentów produkujących i przetwarzających żywność i produkty rolne. Promocja żywności tradycyjnej i regionalnej oraz ekologicznej. </t>
  </si>
  <si>
    <t>mieszkańcy obszarów wiejskich</t>
  </si>
  <si>
    <t>Jarmark Bożonarodzeniowy</t>
  </si>
  <si>
    <t xml:space="preserve">Zwiększenie udzału zainteresowanych stron we wdrażaniu inicjatyw służących rozwojowi obszarów wiejskich. Organizacja Jarmarku wspiera rozwoj przedsiębiorczości na obszarach wiejskich przez podnoszenie poziomu wiedzy i umiejętności w obszarze małego przetwórstwa lokalnego , w tym tworzenie nowych miejsc pracy. Wspieranie organizacji łańcucha żywności oraz rolników i producentów produkujących i przetwarzających żywność i produkty rolne. Promocja żywności tradycyjnej i regionalnej oraz ekologicznej. </t>
  </si>
  <si>
    <t xml:space="preserve"> Wsparcie alternatywnych form produkcji rolnej wobec ASF</t>
  </si>
  <si>
    <t xml:space="preserve"> Celem szkolenia jest przeciwdziałanie rozszerzaniu się ASF, wspieranie organizacji łańcucha żywności oraz rolników i producentów produkujących i przetwarzających żywność i produkty rolne. Dobre praktyki w zakresie  hodowli. </t>
  </si>
  <si>
    <t>Szkolenia , konferencja</t>
  </si>
  <si>
    <t>rolnicy, przetwórcy, samorzadowcy</t>
  </si>
  <si>
    <t>Kongres Sołtysów</t>
  </si>
  <si>
    <t>Organizacja kongresu sołtysów ma na celu aktywizację mieszkańców obszarów wiejskich w celu tworzenia partnerstw na rzecz realizacji projektów nakierowanych na rozwój tych obszarów. Upowszechnianie wiedzy w zakresie innowacyjnych rozwiązań w rolnictwie, produkcji żywności, leśnictwie i na obszarach wiejskich. Promocja jakości życia na wsi lub promocja wsi jako miejsca do życia i rozwoju zawodowego.Zwiększenie udziału zainteresowanych stron we wdrażaniu inicjatyw na rzecz rozwoju obszarów wiejskich.</t>
  </si>
  <si>
    <t>Impreza plenerowa, konkursy</t>
  </si>
  <si>
    <t>sołtysi, rolnicy</t>
  </si>
  <si>
    <t xml:space="preserve">Konferencja mleczarska </t>
  </si>
  <si>
    <t xml:space="preserve">Organizacja konferencji ma na celu aktywizację producentów mleka w celu tworzenia partnerstw na rzecz realizacji projektów nakierowanych na rozwój tych obszarów. Upowszechnianie wiedzy w zakresie innowacyjnych rozwiązań w rolnictwie, produkcji żywności, leśnictwie i na obszarach wiejskich. </t>
  </si>
  <si>
    <t>szkoły rolnicze, producenci mleka,przetwórcy</t>
  </si>
  <si>
    <t>Święto Ziół</t>
  </si>
  <si>
    <t>Impreza plenerowa ma na celu aktywizację mieszkańców obszarów wiejskich w celu tworzenia partnerstw na rzecz realizacji projektów nakierowanych na rozwój tych obszarów, realizacji współnych inwestycji. Upowszechnianie wiedzy w zakresie innowacyjnych rozwiązań w rolnictwie, produkcji żywności, leśnictwie i na obszarach wiejskich. Promocja jakości życia na wsi lub promocja wsi jako miejsca do życia i rozwoju zawodowego.Zwiększenie udziału zainteresowanych stron we wdrażaniu inicjatyw na rzecz rozwoju obszarów wiejskich.</t>
  </si>
  <si>
    <t>producenci ziół, rolnicy, stowarzyszenia</t>
  </si>
  <si>
    <t>Informowanie społeczeństwa o rozwoju obszarów wiejskich.</t>
  </si>
  <si>
    <t>Celem realizowanej operacji jest wspieranie rozwoju obszarów wiejskich poprzez gromadzenie i przekazywanie dobrych praktyk na publikacjach lub materiałach  drukowanych.</t>
  </si>
  <si>
    <t>Opracowanie i druk</t>
  </si>
  <si>
    <t>egzemplarze</t>
  </si>
  <si>
    <t>potencjalni beneficjenci</t>
  </si>
  <si>
    <t>Konkurs "Wieś na weekend'2018"</t>
  </si>
  <si>
    <t>aktywizacja organizacji i instytucji do działania partnerskiego podczas organizacji lokalnych imprez, upowszechniających przykłady nowatorskich rozwiązań i promujących dobre praktyki zrealizowane w ramach priorytetów PROW 2014-2020.</t>
  </si>
  <si>
    <t>szt.</t>
  </si>
  <si>
    <t xml:space="preserve">instytucje i organizacje działające na terenach wiejskich </t>
  </si>
  <si>
    <t>Województwo Kujawsko-Pomorskie</t>
  </si>
  <si>
    <t>pl. Teatralny 2, 87-100 Toruń</t>
  </si>
  <si>
    <t xml:space="preserve">Wizyta studyjna w kraju UE dla przedstawicieli lokalnych grup działania z kujawsko-pomorskiego </t>
  </si>
  <si>
    <t>aktywizacja mieszkańców wsi na rzecz podejmowania inicjatyw w zakresie rozwoju obszarów wiejskich, wdrażanie lokalnych strategii rozwoju</t>
  </si>
  <si>
    <t>członkowie lokalnych grup działania oraz przedstawiciele
instytucji i organizacji zaangażowanych w rozwój obszarów wiejskich</t>
  </si>
  <si>
    <t>Szkolenie dla pracowników biur lgd</t>
  </si>
  <si>
    <t>podniesienie kompetencji pracowników biur odpowiedzialnych za przeprowadzenie procedur związanych z wdrażaniem lokalnych strategii rozwoju</t>
  </si>
  <si>
    <t>pracownicy biur lokalnych grup działania</t>
  </si>
  <si>
    <t>Wymiana doświadczeń z przedstawicielami instytucji i organizacji w UE nt. współpracy w sektorze rolnym</t>
  </si>
  <si>
    <t>poszerzenie wiedzy pracowników Urzędu Marszałkowskiego w Toruniu, zwiększenie udziału zainteresowanych stron, przedstawicieli partnerów KSOW  we wdrażaniu inicjatyw na rzecz rozwoju obszarów wiejskich</t>
  </si>
  <si>
    <t>wyjazd zagraniczny</t>
  </si>
  <si>
    <t>pracownicy Urzędu Marszałkowskiego w Toruniu, przedstawieciele partnerów KSOW z Woj. Kujawsko-Pomorskiego</t>
  </si>
  <si>
    <t xml:space="preserve">I-IV </t>
  </si>
  <si>
    <t xml:space="preserve">Wizyta studyjna w regionie, który jest członkiem Europejskiej Sieci Dziedzictwa Kulinarnego - wymiana doświadczeń </t>
  </si>
  <si>
    <t xml:space="preserve">W celu poznania dokonań innych regonów w zakresie wykreowania jednolitej marki regionalnej, w 2018 r. planuje się zorganizowanie wizyty studyjnej do regionu członkowskiego ESDK - Województwa Dolnośląskiego.  Celem wizyty będzie zapoznanie się z doświadczeniami innych regionów w skonsolidowanej promocji członków sieci ESDK, której efektem ma być wzrost konkurencyjności i atrakcyjności gospodarczej regionu. </t>
  </si>
  <si>
    <t>członkowie Stowarzyszenia Dziedzictwa Kulinarnego Kujawy i Pomorze</t>
  </si>
  <si>
    <t xml:space="preserve">Prezentacja potencjału produktów regionalnych Kujaw i Pomorza na targach rolno-spożywczych </t>
  </si>
  <si>
    <t>promocja sektora rolnego regionu oraz prezentacja producentów żywności wysokiej jakości, nawiązanie kontaktów handlowych przez wystawców</t>
  </si>
  <si>
    <t>stoisko wystawiennicze</t>
  </si>
  <si>
    <t>producenci żywności tradycyjnej i regionalnej</t>
  </si>
  <si>
    <t xml:space="preserve">III-IV </t>
  </si>
  <si>
    <t>Promocja działań SR KSOW i projektów partnerów w mediach</t>
  </si>
  <si>
    <t>Celem projektu jest informowanie i promocja działań realizowanych w ramach PROW 2014-2020, wymiana wiedzy nt. Programu oraz upowszechnianie przykładów operacji zrealizowanych w ramach Programu;</t>
  </si>
  <si>
    <t>felietony</t>
  </si>
  <si>
    <t>mieszkańcy Regionu Kujaw i Pomorza</t>
  </si>
  <si>
    <t>II, VI</t>
  </si>
  <si>
    <t>Prezentacje Tradycyjnych Stołów Wielkanocnych, Palm i Pisanek we Wrocławiu</t>
  </si>
  <si>
    <t>zaktywizowanie mieszkańców obszarów wiejskich do współpracy i budowania partnerskich relacji, kultywowanie tradycji wielkanocnych, kultywowanie dziedzictwa kulturowego i kulinarnego, wymiana wiedzy i doświadczeń między członkami Kół Gospodyń Wiejskich, które są uczestnikami prezentacji; promocja jakości życia na wsi lub promocja wsi jako miejsca do życia i rozwoju zawodowego;</t>
  </si>
  <si>
    <t>targi, wystawy, imprezy lokalne, regionalne, krajowe i międzynarodowe</t>
  </si>
  <si>
    <t>członkinie Kół Gospodyń Wiejskich</t>
  </si>
  <si>
    <t>Urząd Marszałkowski Województwa Dolnośląskiego</t>
  </si>
  <si>
    <t>Wybrzeże Słowackiego 12-14, 50-411 Wrocław</t>
  </si>
  <si>
    <t>liczba upominków</t>
  </si>
  <si>
    <t>26</t>
  </si>
  <si>
    <t>Targi Naturalnej Żywności Natura Food w Łodzi</t>
  </si>
  <si>
    <t>promocja regionalnej żywności, produktów wpisanych na listę produktów tradycyjnych, rolnictwa ekologicznego, agroturystyki, możliwość zaprezentowania oferty eksportowej, nawiązanie kontaktów gospodarczych i handlowych.  Udział w targach to jednocześnie platforma wymiany doświadczeń organizacji i stowarzyszeń zaangażowanych w pracę na rzecz rozwoju obszarów wiejskich regionów i krajów wspólnoty. wspieranie rozwoju przedsiębiorczości na obszarach wiejskich przez podnoszenie poziomu wiedzy i umiejętności.</t>
  </si>
  <si>
    <t>wynajęcie powierzchni wystawienniczej z zabudową na potrzeby wystawców</t>
  </si>
  <si>
    <t xml:space="preserve">osoby zainteresowane żywnością regionalną, ekologiczną, rękodziełem </t>
  </si>
  <si>
    <t>promocja regionalnej żywności, produktów wpisanych na listę produktów tradycyjnych, rolnictwa ekologicznego, agroturystyki, możliwość zaprezentowania oferty eksportowej, nawiązanie kontaktów gospodarczych i handlowych.  Udział w targach to jednocześnie platforma wymiany doświadczeń organizacji i stowarzyszeń zaangażowanych w pracę na rzecz rozwoju obszarów wiejskich regionów i krajów wspólnoty; wspieranie rozwoju przedsiębiorczości na obszarach wiejskich przez podnoszenie poziomu wiedzy i umiejętności:</t>
  </si>
  <si>
    <t xml:space="preserve">wynajęcie powierzchni wystawienniczej z zabudową na potrzeby wystawców, </t>
  </si>
  <si>
    <t>osoby zainteresowane żywnością regionalną, ekologiczną,  rękodziełem</t>
  </si>
  <si>
    <t>Prezentacje  Tradycyjnych Stołów Wigilijnych we Wrocławiu</t>
  </si>
  <si>
    <t>zaktywizowanie mieszkańców obszarów wiejskich do współpracy i budowania partnerskich relacji, kultywowanie tradycji okresu bożonarodzeniowego, kultywowanie dziedzictwa kulturowego i kulinarnego, wymiana wiedzy i doświadczeń między członkami Kół Gospodyń Wiejskich, które będą uczestnikami prezentacji; promocja jakości życia na wsi lub promocja wsi jako miejsca do życia i rozwoju zawodowego;</t>
  </si>
  <si>
    <t>III,VI</t>
  </si>
  <si>
    <t>Konkurs wojewódzki  "Nasze Kulinarne Dziedzictwo - Smaki Regionów"</t>
  </si>
  <si>
    <t>promocja produktów regionalnych i tradycyjnych z Dolnego Śląska oraz zaktywizowanie mieszkańców obszarów wiejskich do podejmowania działań na rzecz rozwoju rynków produktów regionalnych i tradycyjnych; promocja jakości życia na wsi lub promocja wsi jako miejsca do życia i rozwoju zawodowego;</t>
  </si>
  <si>
    <t>spotkanie (podsumowanie konkursu)</t>
  </si>
  <si>
    <t>konkursy</t>
  </si>
  <si>
    <t>producenci produktów regionalnych, tradycyjnych, przetwórcy, rolnicy, właściciele gospodarstw agroturystycznych</t>
  </si>
  <si>
    <t>uczestnicy konkursów</t>
  </si>
  <si>
    <t>liczba nagród</t>
  </si>
  <si>
    <t>Konkurs "Piękna Wieś Dolnośląska"</t>
  </si>
  <si>
    <t>wyłonienie oraz wypromowanie najlepszych, najbardziej innowacyjnych i wzorcowych przykładów aktywności mieszkańców z terenów wiejskich.  Opierając się na założeniu, że na wsi najlepiej działa zdrowa rywalizacja oparta na dobrym przykładzie, konkurs  sprawia, że wsie mobilizując się realizują przedsięwzięcia, które w innej sytuacji by nie powstały lub ich zakres byłby znacznie mniejszy; promocja jakości życia na wsi lub promocja wsi jako miejsca do życia i rozwoju zawodowego;</t>
  </si>
  <si>
    <t>przedstawiciele grup odnowy wsi, liderzy wiejscy, przedstawiciele samorządów gminnych</t>
  </si>
  <si>
    <t>I,II, III</t>
  </si>
  <si>
    <t>Międzynarodowa konferencja nt. promocji produktów regionalnych</t>
  </si>
  <si>
    <t>promocja regionalnej żywności, produktów wpisanych na listę produktów tradycyjnych, rolnictwa ekologicznego, agroturystyki, możliwość zaprezentowania oferty eksportowej, nawiązanie kontaktów gospodarczych i handlowych. Planowany jest udział przedstawicieli landów niemieckich - Saksonii i Brandeburgii i związana z tym wymiana wiedzy i doświadczeń nt. promocji produktów tradycyjnych i regionalnych</t>
  </si>
  <si>
    <t>konferencje</t>
  </si>
  <si>
    <t>uczestnicy konferencji</t>
  </si>
  <si>
    <t>Szkolenie pt. Poprawienie zdrowotności dolnośląskich pasiek pszczelich</t>
  </si>
  <si>
    <t xml:space="preserve"> wymiana wiedzy i doświadczeń na linii pszczelarze-naukowcy; upowszechnianie wiedzy w zakresie dotyczącym zachowania różnorodności genetycznej roślin lub zwierząt; poprawienie zdrowotności dolnośląskich pasiek pszczelich przez powiększenie wiedzy i umiejętności szczelarzy</t>
  </si>
  <si>
    <t>pszczelarze</t>
  </si>
  <si>
    <t>uczestnicy szkoleń/ seminariów/ innych form szkoleniowych</t>
  </si>
  <si>
    <r>
      <t>Cel operacji:</t>
    </r>
    <r>
      <rPr>
        <sz val="11"/>
        <rFont val="Calibri"/>
        <family val="2"/>
        <charset val="238"/>
        <scheme val="minor"/>
      </rPr>
      <t xml:space="preserve"> Celem operacji jest wzrost świadomości społeczeństwa w zakresie polityki rozwoju obszarów wiejskich i możliwości uzyskania dofinansowania przedsięwzięć mających wpływ na rozwój tych obszarów poprzez zaprezentowanie przykładów wykorzystania funduszy UE w woj. podlaskim. </t>
    </r>
    <r>
      <rPr>
        <b/>
        <sz val="11"/>
        <rFont val="Calibri"/>
        <family val="2"/>
        <charset val="238"/>
        <scheme val="minor"/>
      </rPr>
      <t xml:space="preserve">Przedmiot operacji: </t>
    </r>
    <r>
      <rPr>
        <sz val="11"/>
        <rFont val="Calibri"/>
        <family val="2"/>
        <charset val="238"/>
        <scheme val="minor"/>
      </rPr>
      <t xml:space="preserve">Identyfikacja, zgromadzenie i upowszechnienie przykładów operacji zrealizowanych ze środków PROW 2014-2020, dzięki którym potencjalni beneficjenci programu będą mogli zapoznać się z zastosowanymi rozwiązaniami. </t>
    </r>
    <r>
      <rPr>
        <b/>
        <sz val="11"/>
        <rFont val="Calibri"/>
        <family val="2"/>
        <charset val="238"/>
        <scheme val="minor"/>
      </rPr>
      <t xml:space="preserve">Temat operacji: </t>
    </r>
    <r>
      <rPr>
        <sz val="11"/>
        <rFont val="Calibri"/>
        <family val="2"/>
        <charset val="238"/>
        <scheme val="minor"/>
      </rPr>
      <t>Upowszechnianie wiedzy dotyczacej zarzadzania projektami z zakresu rozwoju obszarów wiejskich,</t>
    </r>
    <r>
      <rPr>
        <b/>
        <sz val="11"/>
        <rFont val="Calibri"/>
        <family val="2"/>
        <charset val="238"/>
        <scheme val="minor"/>
      </rPr>
      <t xml:space="preserve">  </t>
    </r>
    <r>
      <rPr>
        <sz val="11"/>
        <rFont val="Calibri"/>
        <family val="2"/>
        <charset val="238"/>
        <scheme val="minor"/>
      </rPr>
      <t>Upowszechnianie wiedzy w zakresie planowania rozwoju lokalnego z uwzględnieniem potencjału ekonomicznego, społecznego i środowiskowego danego obszaru.</t>
    </r>
  </si>
  <si>
    <r>
      <rPr>
        <b/>
        <sz val="11"/>
        <rFont val="Calibri"/>
        <family val="2"/>
        <charset val="238"/>
        <scheme val="minor"/>
      </rPr>
      <t>Cel operacji:</t>
    </r>
    <r>
      <rPr>
        <sz val="11"/>
        <rFont val="Calibri"/>
        <family val="2"/>
        <charset val="238"/>
        <scheme val="minor"/>
      </rPr>
      <t xml:space="preserve">  Podniesienie poziomu wiedzy i kompetencji  LGD w procesie wdrażania RLKS. </t>
    </r>
    <r>
      <rPr>
        <b/>
        <sz val="11"/>
        <rFont val="Calibri"/>
        <family val="2"/>
        <charset val="238"/>
        <scheme val="minor"/>
      </rPr>
      <t xml:space="preserve">Przedmiot operacji: </t>
    </r>
    <r>
      <rPr>
        <sz val="11"/>
        <rFont val="Calibri"/>
        <family val="2"/>
        <charset val="238"/>
        <scheme val="minor"/>
      </rPr>
      <t xml:space="preserve">Wsparcie kompetencyjne LGD w procesie wdrażania LSR/RLKS poprzez zorganizowanie forum LGD, wymiana doświadczeń LGD, upowszechnianie dobrych praktyk w zakresie RLKS. </t>
    </r>
    <r>
      <rPr>
        <b/>
        <sz val="11"/>
        <rFont val="Calibri"/>
        <family val="2"/>
        <charset val="238"/>
        <scheme val="minor"/>
      </rPr>
      <t>Temat operacji:</t>
    </r>
    <r>
      <rPr>
        <sz val="11"/>
        <rFont val="Calibri"/>
        <family val="2"/>
        <charset val="238"/>
        <scheme val="minor"/>
      </rPr>
      <t xml:space="preserve"> Upowszechnianie wiedzy w zakresie planowania rozwoju lokalnego z uwzględnieniem potencjału ekonomicznego, społecznego i środowiskowego danego obszaru.</t>
    </r>
  </si>
  <si>
    <r>
      <rPr>
        <b/>
        <sz val="11"/>
        <rFont val="Calibri"/>
        <family val="2"/>
        <charset val="238"/>
        <scheme val="minor"/>
      </rPr>
      <t>Cel operacji:</t>
    </r>
    <r>
      <rPr>
        <sz val="11"/>
        <rFont val="Calibri"/>
        <family val="2"/>
        <charset val="238"/>
        <scheme val="minor"/>
      </rPr>
      <t xml:space="preserve"> Propagowanie szeroko pojętej wiedzy rolniczej, zarówno teoretycznej jak i praktycznej.  Rozwijanie zainteresowań uczniów rolnictwem, upowszechnianie wzorców racjonalnego gospodarowania gruntami rolnymi. Nawiązanie współpracy pomiędzy szkołami. </t>
    </r>
    <r>
      <rPr>
        <b/>
        <sz val="11"/>
        <rFont val="Calibri"/>
        <family val="2"/>
        <charset val="238"/>
        <scheme val="minor"/>
      </rPr>
      <t xml:space="preserve">Przedmiot operacji: </t>
    </r>
    <r>
      <rPr>
        <sz val="11"/>
        <rFont val="Calibri"/>
        <family val="2"/>
        <charset val="238"/>
        <scheme val="minor"/>
      </rPr>
      <t xml:space="preserve">Propagowanie wśród młodych rolników/przyszłych producentów racjonalnego gospodarowania gruntami rolnymi, uświadomienie im czym jest rekomendacja odmian. </t>
    </r>
    <r>
      <rPr>
        <b/>
        <sz val="11"/>
        <rFont val="Calibri"/>
        <family val="2"/>
        <charset val="238"/>
        <scheme val="minor"/>
      </rPr>
      <t xml:space="preserve">Temat operacji: </t>
    </r>
    <r>
      <rPr>
        <sz val="11"/>
        <rFont val="Calibri"/>
        <family val="2"/>
        <charset val="238"/>
        <scheme val="minor"/>
      </rPr>
      <t>Upowszechnianie wiedzy w zakresie innowacyjnych rozwiązań w rolnictwie, produkcji żywności, leśnictwie i na obszarach wiejskich.</t>
    </r>
  </si>
  <si>
    <r>
      <rPr>
        <b/>
        <sz val="11"/>
        <rFont val="Calibri"/>
        <family val="2"/>
        <charset val="238"/>
        <scheme val="minor"/>
      </rPr>
      <t xml:space="preserve">Cel operacji: </t>
    </r>
    <r>
      <rPr>
        <sz val="11"/>
        <rFont val="Calibri"/>
        <family val="2"/>
        <charset val="238"/>
        <scheme val="minor"/>
      </rPr>
      <t xml:space="preserve">Celem operacji jest upowszechnianie dobrych praktyk w farmerskim wytwarzaniu produktów mlecznych, poprzez prowadzenie działań edukacyjno-promocyjnych w celu podniesienia poziomu konkurencyjności, wzrostu liczby gospodarstw rolnych sektora farmerskiego przetwórstwa mleka. </t>
    </r>
    <r>
      <rPr>
        <b/>
        <sz val="11"/>
        <rFont val="Calibri"/>
        <family val="2"/>
        <charset val="238"/>
        <scheme val="minor"/>
      </rPr>
      <t>Przedmiot operacji:</t>
    </r>
    <r>
      <rPr>
        <sz val="11"/>
        <rFont val="Calibri"/>
        <family val="2"/>
        <charset val="238"/>
        <scheme val="minor"/>
      </rPr>
      <t xml:space="preserve">  Zapoznanie uczestników warsztatów z metodami wytwarzania sera w warunkach domowych oraz zachęcenie osób zamieszkujących obszary wiejskie do rozpoczęcia  działalność, w zakresie działalności zwiazanej z turystyką wiejską lub małym przetwórstwem. </t>
    </r>
    <r>
      <rPr>
        <b/>
        <sz val="11"/>
        <rFont val="Calibri"/>
        <family val="2"/>
        <charset val="238"/>
        <scheme val="minor"/>
      </rPr>
      <t xml:space="preserve">Temat operacji: </t>
    </r>
    <r>
      <rPr>
        <sz val="11"/>
        <rFont val="Calibri"/>
        <family val="2"/>
        <charset val="238"/>
        <scheme val="minor"/>
      </rPr>
      <t xml:space="preserve">Wspieranie rozwoju przedsiębiorczości na obszarach wiejskich przez podnoszenie poziomu wiedzy i umiejętności w obszarze małego przetwórstwa lokalnego lub w obszarze rozwoju zielonej gospodarki, w tym tworzenie nowych miejsc pracy.      </t>
    </r>
  </si>
  <si>
    <r>
      <rPr>
        <b/>
        <sz val="11"/>
        <rFont val="Calibri"/>
        <family val="2"/>
        <charset val="238"/>
        <scheme val="minor"/>
      </rPr>
      <t xml:space="preserve">Cel operacji: </t>
    </r>
    <r>
      <rPr>
        <sz val="11"/>
        <rFont val="Calibri"/>
        <family val="2"/>
        <charset val="238"/>
        <scheme val="minor"/>
      </rPr>
      <t xml:space="preserve">Promocja i upowszechnanie najlepszych praktyk w rolnictwie. </t>
    </r>
    <r>
      <rPr>
        <b/>
        <sz val="11"/>
        <rFont val="Calibri"/>
        <family val="2"/>
        <charset val="238"/>
        <scheme val="minor"/>
      </rPr>
      <t>Przedmiot operacji:</t>
    </r>
    <r>
      <rPr>
        <sz val="11"/>
        <rFont val="Calibri"/>
        <family val="2"/>
        <charset val="238"/>
        <scheme val="minor"/>
      </rPr>
      <t xml:space="preserve"> Zapoznanie producentów i kandydatów na producentów sera wytwarzanego na niewielką skalę z wymogami higienicznymi dla serowarni oraz zachęcenie osób zamieszkujących obszary wiejskie do rozpoczęcia  działalności w zakresie małego przetwórstwa. </t>
    </r>
    <r>
      <rPr>
        <b/>
        <sz val="11"/>
        <rFont val="Calibri"/>
        <family val="2"/>
        <charset val="238"/>
        <scheme val="minor"/>
      </rPr>
      <t>Temat operacji:</t>
    </r>
    <r>
      <rPr>
        <sz val="11"/>
        <rFont val="Calibri"/>
        <family val="2"/>
        <charset val="238"/>
        <scheme val="minor"/>
      </rPr>
      <t xml:space="preserve">  Wspieranie rozwoju przedsiębiorczości na obszarach wiejskich przez podnoszenie poziomu wiedzy i umiejętności w obszarze małego przetówrstwa lokalnego.    </t>
    </r>
  </si>
  <si>
    <r>
      <rPr>
        <b/>
        <sz val="11"/>
        <rFont val="Calibri"/>
        <family val="2"/>
        <charset val="238"/>
        <scheme val="minor"/>
      </rPr>
      <t>Cel operacji:</t>
    </r>
    <r>
      <rPr>
        <sz val="11"/>
        <rFont val="Calibri"/>
        <family val="2"/>
        <charset val="238"/>
        <scheme val="minor"/>
      </rPr>
      <t xml:space="preserve"> Popularyzowanie upraw i przetwórstwa metodami ekologicznymi </t>
    </r>
    <r>
      <rPr>
        <b/>
        <sz val="11"/>
        <rFont val="Calibri"/>
        <family val="2"/>
        <charset val="238"/>
        <scheme val="minor"/>
      </rPr>
      <t>Przedmiot operacji:</t>
    </r>
    <r>
      <rPr>
        <sz val="11"/>
        <rFont val="Calibri"/>
        <family val="2"/>
        <charset val="238"/>
        <scheme val="minor"/>
      </rPr>
      <t xml:space="preserve"> Rozwijanie towarowej produkcji żywności wytwarzanej certyfikowanymi metodami ekologicznymi . </t>
    </r>
    <r>
      <rPr>
        <b/>
        <sz val="11"/>
        <rFont val="Calibri"/>
        <family val="2"/>
        <charset val="238"/>
        <scheme val="minor"/>
      </rPr>
      <t xml:space="preserve">Temat operacji: </t>
    </r>
    <r>
      <rPr>
        <sz val="11"/>
        <rFont val="Calibri"/>
        <family val="2"/>
        <charset val="238"/>
        <scheme val="minor"/>
      </rPr>
      <t>Upowszechnianie wiedzy w zakresie systemów jakości związanych z rolnictwem ekologicznym</t>
    </r>
  </si>
  <si>
    <r>
      <rPr>
        <b/>
        <sz val="11"/>
        <rFont val="Calibri"/>
        <family val="2"/>
        <charset val="238"/>
        <scheme val="minor"/>
      </rPr>
      <t>Cel operacji:</t>
    </r>
    <r>
      <rPr>
        <sz val="11"/>
        <rFont val="Calibri"/>
        <family val="2"/>
        <charset val="238"/>
        <scheme val="minor"/>
      </rPr>
      <t xml:space="preserve"> Upowszechnianie wiedzy o spółdzielczości oraz innych formach współpracy w sektorze rolnym. </t>
    </r>
    <r>
      <rPr>
        <b/>
        <sz val="11"/>
        <rFont val="Calibri"/>
        <family val="2"/>
        <charset val="238"/>
        <scheme val="minor"/>
      </rPr>
      <t xml:space="preserve">Przedmiot operacji: </t>
    </r>
    <r>
      <rPr>
        <sz val="11"/>
        <rFont val="Calibri"/>
        <family val="2"/>
        <charset val="238"/>
        <scheme val="minor"/>
      </rPr>
      <t xml:space="preserve">Informowanie mieszkańców obszarów wiejskich o możliwościach i zaletach współpracy w sektorze rolnym ze szczególnym uwzględnieniem spółdzielczości na przykładach włoskich. </t>
    </r>
    <r>
      <rPr>
        <b/>
        <sz val="11"/>
        <rFont val="Calibri"/>
        <family val="2"/>
        <charset val="238"/>
        <scheme val="minor"/>
      </rPr>
      <t>Temat operacji:</t>
    </r>
    <r>
      <rPr>
        <sz val="11"/>
        <rFont val="Calibri"/>
        <family val="2"/>
        <charset val="238"/>
        <scheme val="minor"/>
      </rPr>
      <t xml:space="preserve"> Wspieranie tworzenia sieci współpracy partnerskiej dotyczącej rolnictwa i obszarów wiejskich przez podnoszenie poziomu wiedzy w tym zakresie.           </t>
    </r>
  </si>
  <si>
    <r>
      <rPr>
        <b/>
        <sz val="11"/>
        <rFont val="Calibri"/>
        <family val="2"/>
        <charset val="238"/>
        <scheme val="minor"/>
      </rPr>
      <t>Cel operacji:</t>
    </r>
    <r>
      <rPr>
        <sz val="11"/>
        <rFont val="Calibri"/>
        <family val="2"/>
        <charset val="238"/>
        <scheme val="minor"/>
      </rPr>
      <t xml:space="preserve"> Prezentacja i promocja ekologicznych, tradycyjnych i regionalnych produktów żywnościowych wysokiej jakości z województwa podlaskiego. </t>
    </r>
    <r>
      <rPr>
        <b/>
        <sz val="11"/>
        <rFont val="Calibri"/>
        <family val="2"/>
        <charset val="238"/>
        <scheme val="minor"/>
      </rPr>
      <t xml:space="preserve">Przedmiot operacji: </t>
    </r>
    <r>
      <rPr>
        <sz val="11"/>
        <rFont val="Calibri"/>
        <family val="2"/>
        <charset val="238"/>
        <scheme val="minor"/>
      </rPr>
      <t xml:space="preserve">Zaprezentowanie dorobku podlaskiego rolnictwa szczególnie w obszarze dziedzictwa kulturowego i kulinarnego. </t>
    </r>
    <r>
      <rPr>
        <b/>
        <sz val="11"/>
        <rFont val="Calibri"/>
        <family val="2"/>
        <charset val="238"/>
        <scheme val="minor"/>
      </rPr>
      <t xml:space="preserve">Temat operacji: </t>
    </r>
    <r>
      <rPr>
        <sz val="11"/>
        <rFont val="Calibri"/>
        <family val="2"/>
        <charset val="238"/>
        <scheme val="minor"/>
      </rPr>
      <t xml:space="preserve">Promocja jakości życia na wsi lub promocja wsi jako miejsca do życia i rozwoju zawodowego.          </t>
    </r>
  </si>
  <si>
    <r>
      <rPr>
        <b/>
        <sz val="11"/>
        <rFont val="Calibri"/>
        <family val="2"/>
        <charset val="238"/>
        <scheme val="minor"/>
      </rPr>
      <t xml:space="preserve">Cel operacji: </t>
    </r>
    <r>
      <rPr>
        <sz val="11"/>
        <rFont val="Calibri"/>
        <family val="2"/>
        <charset val="238"/>
        <scheme val="minor"/>
      </rPr>
      <t xml:space="preserve">Aktywizacja oraz wzmocnienie potencjału społecznego mieszkańców obszarów wiejskich. </t>
    </r>
    <r>
      <rPr>
        <b/>
        <sz val="11"/>
        <rFont val="Calibri"/>
        <family val="2"/>
        <charset val="238"/>
        <scheme val="minor"/>
      </rPr>
      <t xml:space="preserve">Przedmiot operacji: </t>
    </r>
    <r>
      <rPr>
        <sz val="11"/>
        <rFont val="Calibri"/>
        <family val="2"/>
        <charset val="238"/>
        <scheme val="minor"/>
      </rPr>
      <t xml:space="preserve">Ukazanie najlepszych praktyk związanych z rozwojem obszrów wiejskich. </t>
    </r>
    <r>
      <rPr>
        <b/>
        <sz val="11"/>
        <rFont val="Calibri"/>
        <family val="2"/>
        <charset val="238"/>
        <scheme val="minor"/>
      </rPr>
      <t>Temat operacji:</t>
    </r>
    <r>
      <rPr>
        <sz val="11"/>
        <rFont val="Calibri"/>
        <family val="2"/>
        <charset val="238"/>
        <scheme val="minor"/>
      </rPr>
      <t xml:space="preserve"> Wspieranie rozwoju przedsiębiorczości na obszarach wiejskich przez podnoszenie poziomu wiedzy i umiejętności w obszarach innych niż wskazane w pkt. 4.7.   </t>
    </r>
  </si>
  <si>
    <r>
      <rPr>
        <b/>
        <sz val="11"/>
        <rFont val="Calibri"/>
        <family val="2"/>
        <charset val="238"/>
        <scheme val="minor"/>
      </rPr>
      <t>Cel operacji:</t>
    </r>
    <r>
      <rPr>
        <sz val="11"/>
        <rFont val="Calibri"/>
        <family val="2"/>
        <charset val="238"/>
        <scheme val="minor"/>
      </rPr>
      <t xml:space="preserve"> Celem operacji jest przekazanie rozwiązań i wiedzy w zakresie wytwarzania kosmetyków z lokalnych surowców przez mieszkańców obszarów wiejskich. </t>
    </r>
    <r>
      <rPr>
        <b/>
        <sz val="11"/>
        <rFont val="Calibri"/>
        <family val="2"/>
        <charset val="238"/>
        <scheme val="minor"/>
      </rPr>
      <t xml:space="preserve">Przedmiot operacji:  </t>
    </r>
    <r>
      <rPr>
        <sz val="11"/>
        <rFont val="Calibri"/>
        <family val="2"/>
        <charset val="238"/>
        <scheme val="minor"/>
      </rPr>
      <t xml:space="preserve">Zapoznanie uczestników warsztatów z metodami wytwarzania kosmetyków naturalnych oraz zachęcenie osób zamieszkujących obszary wiejskie do rozpoczęcia  przedsiębiorstwa w tym zakresie. </t>
    </r>
    <r>
      <rPr>
        <b/>
        <sz val="11"/>
        <rFont val="Calibri"/>
        <family val="2"/>
        <charset val="238"/>
        <scheme val="minor"/>
      </rPr>
      <t xml:space="preserve">Temat operacji: </t>
    </r>
    <r>
      <rPr>
        <sz val="11"/>
        <rFont val="Calibri"/>
        <family val="2"/>
        <charset val="238"/>
        <scheme val="minor"/>
      </rPr>
      <t xml:space="preserve">Wspieranie rozwoju przedsiębiorczości na obszarach wiejskich przez podnoszenie poziomu wiedzy i umiejętności w obszarze małego przetwórstwa lokalnego lub w obszarze rozwoju zielonej gospodarki, w tym tworzenie nowych miejsc pracy.      </t>
    </r>
  </si>
  <si>
    <r>
      <rPr>
        <b/>
        <sz val="11"/>
        <rFont val="Calibri"/>
        <family val="2"/>
        <charset val="238"/>
        <scheme val="minor"/>
      </rPr>
      <t>Cel operacji:</t>
    </r>
    <r>
      <rPr>
        <sz val="11"/>
        <rFont val="Calibri"/>
        <family val="2"/>
        <charset val="238"/>
        <scheme val="minor"/>
      </rPr>
      <t xml:space="preserve"> Promocja dobrych praktyk rozwoju zrównoważonego obszarów wiejskich z wykorzystaniem walorów przyrodniczych, krajobrazowych i turystycznych województwa podlaskiego.</t>
    </r>
    <r>
      <rPr>
        <b/>
        <sz val="11"/>
        <rFont val="Calibri"/>
        <family val="2"/>
        <charset val="238"/>
        <scheme val="minor"/>
      </rPr>
      <t xml:space="preserve"> Przedmiot operacji: </t>
    </r>
    <r>
      <rPr>
        <sz val="11"/>
        <rFont val="Calibri"/>
        <family val="2"/>
        <charset val="238"/>
        <scheme val="minor"/>
      </rPr>
      <t xml:space="preserve">Uświadomienie uczestnikom – mieszkańcom obszarów wiejskich, jakie walory ma ich region i jak mogą wykorzystywać bogactwo i różnorodność dziedzictwa kulturowego dla poprawy jakości życia i tworzenia nowych miejsc pracy. </t>
    </r>
    <r>
      <rPr>
        <b/>
        <sz val="11"/>
        <rFont val="Calibri"/>
        <family val="2"/>
        <charset val="238"/>
        <scheme val="minor"/>
      </rPr>
      <t>Temat operacji:</t>
    </r>
    <r>
      <rPr>
        <sz val="11"/>
        <rFont val="Calibri"/>
        <family val="2"/>
        <charset val="238"/>
        <scheme val="minor"/>
      </rPr>
      <t xml:space="preserve"> Upowszechnianie wiedzy w zakresie optymalizacji wykorzystywania przez mieszkańców obszarów wiejskich zasobów środowiska naturalnego. </t>
    </r>
  </si>
  <si>
    <t xml:space="preserve">Liczba </t>
  </si>
  <si>
    <t>Dolnośląska JR</t>
  </si>
  <si>
    <t>Kujawsko-pomorska JR</t>
  </si>
  <si>
    <t>Lubelska JR</t>
  </si>
  <si>
    <t>Lubuska JR</t>
  </si>
  <si>
    <t>Łódzka JR</t>
  </si>
  <si>
    <t>Małopolska JR</t>
  </si>
  <si>
    <t>Mazowiecka JR</t>
  </si>
  <si>
    <t>Opolska JR</t>
  </si>
  <si>
    <t>Podkarpacka JR</t>
  </si>
  <si>
    <t>Podlaska JR</t>
  </si>
  <si>
    <t>Pomorska JR</t>
  </si>
  <si>
    <t>Śląska JR</t>
  </si>
  <si>
    <t>Świętokrzyska JR</t>
  </si>
  <si>
    <t>Warmińsko-mazurska JR</t>
  </si>
  <si>
    <t>Wielkopolska JR</t>
  </si>
  <si>
    <t>Zachodniopomorska JR</t>
  </si>
  <si>
    <t>Dolnośląski WODR</t>
  </si>
  <si>
    <t>Kujawsko-pomorski WODR</t>
  </si>
  <si>
    <t>Lubelski WODR</t>
  </si>
  <si>
    <t>Lubuski WODR</t>
  </si>
  <si>
    <t>Łódzki WODR</t>
  </si>
  <si>
    <t>Małopolski WODR</t>
  </si>
  <si>
    <t>Mazowiecki WODR</t>
  </si>
  <si>
    <t>Opolski WODR</t>
  </si>
  <si>
    <t>Podkarpacki WODR</t>
  </si>
  <si>
    <t>Podlaski WODR</t>
  </si>
  <si>
    <t>Pomorski WODR</t>
  </si>
  <si>
    <t>Śląski WODR</t>
  </si>
  <si>
    <t>Świętokrzyski WODR</t>
  </si>
  <si>
    <t>Warmińsko-mazurski WODR</t>
  </si>
  <si>
    <t>Wielkopolski WODR</t>
  </si>
  <si>
    <t>Zachodniopomorski WODR</t>
  </si>
  <si>
    <t>RAZEM</t>
  </si>
  <si>
    <t>Jednostka Centralna</t>
  </si>
  <si>
    <t>Instytucja Zarządzająca</t>
  </si>
  <si>
    <t>Projekt zakłada realizację imprezy związanej z promocją agroturystyki, turystyki wiejskiej, kultury ludowej 
i tradycji obszarów wiejskich, która wpłynie pozytywnie na promocję terenów wiejskich poprzez popularyzację agroturystyki, ekoturystyki i turystyki wiejskiej, prezentację obszarów wiejskich ich atrakcji przyrodniczych, kulturowych i ludowych. Celem jest przedstawienie potencjału oraz przekonanie potencjalnych turystów do korzystania z ofert opolskich gospodarstw agroturystycznych oraz usług oferowanych przez przedsiębiorców z terenów wiejskich województwa opolskiego w zakresie turystyki, krajoznawstwa, rekreacji, gastronomi oraz innych pozwalających na rozwój gospodarczy terenów wiejskich Opolszczyzny.</t>
  </si>
  <si>
    <t xml:space="preserve">Zwiększenie udziału zainteresowanych stron we wdrażaniu inicjatyw służących rozwojowi obszarów wiejskich. Organizacja kiermaszu wraz z warsztatami plecenia palm wielkanocnych wspiera rozwoj przedsiębiorczości na obszarach wiejskich przez podnoszenie poziomu wiedzy i umiejętności w obszarze małego przetwórstwa lokalnego , w tym tworzenie nowych miejsc pracy. Wspieranie organizacji łańcucha żywności oraz rolników i producentów produkujących i przetwarzających żywność i produkty rolne. Promocja żywności tradycyjnej i regionalnej oraz ekologicznej. </t>
  </si>
  <si>
    <t>Innowacyjne metody produkcji zwierzęcej, w tym bydła mięsnego w województwie zachodniopomorskim</t>
  </si>
  <si>
    <t>Celem realizacji jest podniesienie wiedzy w zakresie innowacyjnych metod produkcji zwierzęcej, w tym bydła mięsnego wśród 50 uczestników zainteresowanych mozliwościa współpracy we wdrażaniu innowacyjnych metod produkcji zwierzęcej oraz stymulowanie do takiej współpracy. Przedmiotem operacji jest organizacja 2-dniowej konferencji dla 50 uczestników, w tym 25 rolników, 10 przedsiębiorców, 10 doradców i 5 naukowców. Tematem operacji są innowacyjne metody w zakresie produkcji zwierzęcej, w tym bydła mięsnego w województwie zachodniopomorskim.</t>
  </si>
  <si>
    <t>rolnicy, przedsiębiorcy, doradcy, naukowcy</t>
  </si>
  <si>
    <t xml:space="preserve">Częstochowskie Stowarzyszenie Rozwoju Małej Przedsiębiorczości  </t>
  </si>
  <si>
    <t>ul.Tkacka 5/6, 42-200 Częstochowa</t>
  </si>
  <si>
    <t>Celem operacji jest ułatwienie nawiązania współpracy pomiędzy potencjalnymi partnerami w celu utworzenia grup operacyjnych z zakresu nowoczesnej hodowli bydła. Realizacja operacji jest istotna z uwagi na konieczność przygotowania potencjalnych beneficjentów do wykorzystania środków finansowych Działania „Współpraca” PROW 2014-2020.
Przedmiotem operacji jest pięciodniowy wyjazd studyjny do Holandii związany z tematyką nowoczesnej hodowli bydła z wykorzystaniem embriotransferu dla podmiotów, które mogą wchodzić w skład grup operacyjnych w ramach działania Współpraca.  
Wyjazd studyjny dotyczy zagadnienia nowoczesnej hodowli bydła z wykorzystaniem innowacyjnych technik rozrodu, ze szczególnym uwzględnieniem przenoszenia zarodków, przygotowanie dawczyń i biorczyń.Tematyka poruszana podczas wyjazdu studyjnego obejmuje również tworzenie grup operacyjnych i realizacji przez nie projektów w ramach działania „Współpraca”.
W ramach operacji przygotowana zostanie publikacja podsumowująca zagadnienia realizowane podczas wyjazdu, której autorami będą pracownicy Wielkopolskiego Ośrodka Doradztwa Rolniczego w Poznaniu oraz specjaliści zajmujący się problematyką rozrodu bydła.</t>
  </si>
  <si>
    <t>Celem operacji jest ułatwianie transferu wiedzy i innowacji w rolnictwie poprzez promowanie nowoczesnych rozwiązań w gospodarce pasiecznej, którymi są  innowacyjne systemy prowadzenia gospodarki pasiecznej przy podkreśleniu korzyści  jakie dają pszczoły w rolnictwie.
Przedmiotem operacji jest jednodniowy wyjazd studyjny dotyczący innowacji stosowanych w gospodarce pasiecznej skierowane do pszczelarzy,  producentów rolnych i doradców.
Podczas szkolenia pszczelarze uzyskają wiedzę na temat elementów nowoczesnej gospodarki pasiecznej, ochrony pszczół w środowisku przyrodniczym, innowacyjnych metod pozyskiwanych matek, odkładów i innych produktów pszczelich przy wykorzystaniu nowoczesnego sprzętu. Wyjazd będzie obejmował pasieki znajdujące się na terenie Wielkopolski.</t>
  </si>
  <si>
    <t xml:space="preserve">Celem operacji jest ułatwienie nawiązania współpracy pomiędzy potencjalnymi partnerami w celu utworzenia grup operacyjnych w zakresie powstania nowych i udoskonalonych praktyk pomagających w poprawnym zarządzaniu produkcją zwierzęcą w oparciu o wyniki krajowej pracy hodowlanej  oraz wykorzystujące krajowe źródła białka paszowego bez udziału GMO.
Przedmiotem operacji jest jednodniowe seminarium  związane z tematyką genomiki i pasz z udziałem GMO. Grupa docelowa to rolnicy prowadzący gospodarstwa w Wielkopolsce, zajmujący się hodowlą zwierzęcą, przedstawiciele instytucji naukowo-badawczych i branżowych związków hodowlanych oraz doradcy.
Seminarium dotyczy obszaru zarządzania produkcją zwierzęcą, z uwzględnieniem tematyki genomiki w ujęciu naukowym i w praktyce rolniczej, problematyki GMO – pasze ze składnikami modyfikowanymi genetycznie. </t>
  </si>
  <si>
    <t>Celem operacji jest ułatwianie transferu wiedzy i innowacji w rolnictwie poprzez promowanie nowoczesnych rozwiązań w gospodarstwach zajmujących się produkcją szparaga, które w istotny sposób mają wpływ na dochodowość prowadzonej plantacji.
Przedmiotem operacji jest przygotowanie publikacji dotyczącej  innowacji stosowanych przy produkcji i dystrybucji szparaga z uwzględnieniem zachowania krótkich łańcuchów żywności. Publikacja skierowana jest do producentów rolnych, doradców, osób zainteresowanych tematyką ekonomicznych aspektów produkcji szparaga, problemów w uprawie szparaga, dobór środków ochrony roślin do ochrony plantacji szparaga przed chorobami, szkodnikami i chwastami, identyfikację ospodarstw w Wielkopolsce zajmujące się uprawą szparaga. Produkcja szparaga, przetwórstwo i sprzedaż gotowych wyrobów może stanowić dla wielu osób źródło utrzymania. Planowana operacja ma na celu wskazanie kierunku działania przy jednoczesnym omówieniu potencjalnych źródeł zagrożeń oraz sposobów ich zapobiegania.</t>
  </si>
  <si>
    <t xml:space="preserve">Celem konferencji połączonej z warsztatami jest ułatwianie transferu wiedzy i innowacji w rolnictwie poprzez przekazywanie wiedzy na temat wymogów hodowlanych dotyczących koni oraz przeprowadzania liniowej oceny koni hodowlanych.
Przedmiotem operacji jest jednodniowa konferencja  połączona z warsztatami dotycząca zagadnień hodowli koni skierowana do hodowców koni, producentów rolnych oraz doradców, obejmujące tematykę postępowania z klaczami hodowlanymi w okresie okołoporodowym oraz z nowonarodzonym źrebakiem – zabiegi praktyczne oraz nowoczesnej oceny koni hodowlanych szlachetnych przeznaczonych do wyczynu sportowego.
Warsztaty umożliwią w sposób praktyczny przeprowadzenie oceny liniowej na grupie ok. 20 szt. koni. Pozwala ona wykonać szczegółową charakterystykę koni pod kątem najważniejszych dla selekcji cech użytkowych i pokrojowych. </t>
  </si>
  <si>
    <t xml:space="preserve">Celem operacji jest wspieranie transferu wiedzy i innowacji w rolnictwie poprzez przekazanie wiedzy na temat innowacyjnych rozwiązań stosowanymi w produkcji roślinnej, produkcji bydła oraz produkcji trzody chlewnej.
Przedmiotem operacji jest jednodniowa konferencja na temat innowacyjnych rozwiązań w gospodarstwach rolnych, skierowana do rolników, doradców, przedstawicieli instytucji naukowo-badawczych oraz przedstawicieli rolniczych instytucji branżowych, obejmująca tematykę innowacji w produkcji roślinnej, uproszczonej technologii uprawy, precyzyjnego nawożenienia; tematykę innowacyjnych aspektów hodowlanych
w chowie i hodowli trzody chlewnej, z uwzględnieniem bioasekuracji i antybiotykooporności; tematykę innowacji w nowoczesnej organizacji chowu, rozrodu i żywienia bydła mlecznego.
Konferencja obejmuje wymianę doświadczeń pomiędzy praktykami – „od rolnika do rolnika” – przedstawienie i omówienie rozwiązań stosowanych w nowoczesnych gospodarstwach, gdzie będą prezentowane oraz porównywane innowacyjne rozwiązania przez wiodących rolników z Polski. Po części plenarnej, rozpoczną się dyskusje pomiędzy uczestnikami konferencji. Ostatnim punktem konferencji będzie dyskusja z udziałem ekspertów. </t>
  </si>
  <si>
    <t>Celem operacji jest ułatwianie transferu wiedzy i innowacji w rolnictwie w zakresie innowacyjnych niskoemisyjnych praktyk rolniczych oraz zrównoważonego stosowania nawozów mineralnych w połączeniu z modyfikacją innych elementów technologii produkcji.
Przedmiotem operacji jest dwudniowy wyjazd studyjny dotyczący innowacyjnych niskoemisyjnych praktyk w rolnictwie do Instytutu Uprawy Nawożenia i Gleboznawstwa w Puławach, skierowany do producentów rolnych województwa wielkopolskiego oraz doradców zajmujących się problematyką ochrony środowiska w gospodarstwach rolnych, obejmujący wykłady i wizyty w laboratorium i gospodarstwach doświadczalnych z następującej tematyki:zmiany klimatu i  rolnictwo niskoemisyjne, niskoemisyjne systemy uprawy roli,k ierunki produkcji roślinnej i zwierzęcej oraz maszyny wykorzystywane do uprawy w gospodarstwach doświadczalnych.</t>
  </si>
  <si>
    <t>Celem operacji jest zwiększenie dostępu do wiedzy i upowszechnienie nowoczesnych technologii zastosowanych w rolnictwie oraz nowych usług doradczych. Realizacja operacji przyczyni się do upowszechnienia wiedzy z zakresu wykorzystania nowoczesnych rozwiązań w rolnictwie z zakresu narzędzi i systemów ICT oraz zwiększenia kompetencji cyfrowych w dziedzinie wykorzystania narzędzi i aplikacji internetowych w rolnictwie i na obszarach wiejskich.
Przedmiotem operacji są 4 stoiska wystawiennicze w obszarach temetycznych: systemy wpomagania decyzji w ochronie roślin, wykorzystanie dronów w rolnictwie i na obszarach wiejskich oraz wykorzystanie aplikacji w rolnictwie.  W ramach operacji zrealizowane zostaną 2 filmy z zakresu praktycznego wykorzystania oprogramowania do wspomagania decyzji w ochronie ziemniaków przed zarazą ziemniaka oraz popularyzacji wykorzystywania informacji meteorologicznej z sieci stacji agrometeorologicznych  oraz systemów wspomagania decyzji w ochronie roślin.</t>
  </si>
  <si>
    <t>Innowacyjne metody produkcji roślinnej w województwie wielkopolskim</t>
  </si>
  <si>
    <t>Celem operacji jest podniesienie wiedzy w zakresie innowacyjnych metod produkcji roślinnej wśród 50 uczestników zainteresowanych możliwością współpracy we wdrażaniu innowacyjnych metod produkcji roślinnej oraz stymulowanie do takiej współpracy. Przedmiotem operacji jest organizacja dwudniowej konferencji dla 50 przedstawicieli grupy docelowej, w tym 25 rolników, 10 przedsiębiorców, 10 doradców i 5 naukowców. Tematem operacji są innowacyjne metody w zakresie produkcji roślinnej w województwie wielkopolskim.</t>
  </si>
  <si>
    <t>rolnicy, doradcy, przedsiębiorcy, naukowcy</t>
  </si>
  <si>
    <t>Częstochowskie Stowarzyszenie Rozwoju Małej Przedsiębiorczości</t>
  </si>
  <si>
    <t>Innowacyjne metody produkcji specjalnych i mleka w województwie warmińsko-mazurskim</t>
  </si>
  <si>
    <t>Celem operacji jest podniesienie wiedzy w zakresie innowacyjnych metod produkcji specjalnej w rolnictwie oraz produkcji mleka wśród osób zainteresowanych udziałem w tworzeniu grup operacyjnych do działania "Współpraca" z PROW 2014-2020. Produkcja specjalna i produkcja mleka są bardzo narażone na niestabilność cen rynkowych, dlatego niezwykle istotne jest wdrażanie innowacyjnych rozwiązań zwiększających rentowność tych rodzajów produkcji. Przedmiotem operacji jest organizacja 2-dniowej konferencji dla 50 uczestników grupy docelowej, w tym 25 rolników, 10 przedsiębiorców, 10 naukowców, 5 rolników. Tematem operacji sa innowacyjne metody w zakresie produkcji specjalnej i produkcji mleka w województwie warmińsko-mazurskim.</t>
  </si>
  <si>
    <t>rolnicy, przedsiębiorcy, doradcy rolniczy, przedstawiciele nauki</t>
  </si>
  <si>
    <t>ul. Tkacka 5, 42-200 Częstochowa</t>
  </si>
  <si>
    <t>liczba stron internetowych, na których zostanie zamieszczona informacja /publikacja</t>
  </si>
  <si>
    <t>Liczba stron internetowych, na których zostanie zamieszczona informacja /publikacja</t>
  </si>
  <si>
    <t>konferencja /kongres</t>
  </si>
  <si>
    <t>"Budowanie grupy partnerskiej ukierunkowanej 
na innowacyjne metody produkcji i przetwórstwa 
na Ziemi Sandomierskiej"</t>
  </si>
  <si>
    <t>Celem operacji jest zainicjowanie współpracy rolników i przedsiębiorców z branży przetwórstwa rolno-spożywczego z terenu Ziemi Sandomierskiej ukierunkowanej na utworzenie grupy operacyjnej w ramach działania "Współpraca", której zadaniem będzie kreowanie innowacyjnych metod przetwórstwa i dystrybucji warzyw i owoców, a w tym upowszechnianie innowacyjnych metod zagospodarowania plonów (poprzez nowe metody przetwórcze), wdrażanie innowacyjnych form i metod dystrybucji na rynkach lokalnych owoców, warzyw i przetworów dostosowanych do aktualnych oczekiwań konsumenta oraz zbudowanie modelowego rozwiązania współpracy producentów, przedsiębiorców, organizacji pozarządowych, instytucji doradczych, jednostek naukowych i innych podmiotów z branży rolno-spożywczej kreujących innowacje w rolnictwie.
Przedmiotem operacji jest przeprowadzenie wyjazdu studyjnego dla 25 osób oraz konferencji dla 60 osób, dzięki którym zrealizowane zostaną powyższe cele. Realizacja operacji przyczyni się do upowszechniania wiedzy w zakresie innowacyjnych rozwiązań w ogrodnictwie i produkcji żywności, w sposób praktyczny umożliwi stworzenie sieci współpracy partnerskiej pomiędzy jej uczestnikami oraz umożliwi podnoszenie poziomu wiedzy z zakresu wysoce wyspecjalizowanej produkcji warzywniczej i sadowniczej.</t>
  </si>
  <si>
    <t xml:space="preserve">wyjazd studyjny
</t>
  </si>
  <si>
    <t xml:space="preserve">25
</t>
  </si>
  <si>
    <t xml:space="preserve">rolnicy, przedsiębiorcy związani 
z branżą rolno-spożywczą, w tym właściciele obiektów gastronomicznych, gospodarstw agroturystycznych z rejonu Sandomierszczyzny oraz przedstawiciele samorządów, organizacji pozarządowych, Inkubatora Przetwórczego 
w Dwikozach oraz jednostek doradczych i naukowych </t>
  </si>
  <si>
    <t>Ośrodek Promowania 
i Wspierania Przedsiębiorczości Rolnej 
w Sandomierzu</t>
  </si>
  <si>
    <t>ul. Poniatowskiego 2, 27-600 Sandomierz</t>
  </si>
  <si>
    <t>rolnicy, grupy rolników, doradcy, przedstawiciele nauki, instytutów naukowo-badawczych, przedsiębiorcy sektora rolno-spożywczego, przedstawiciele instytucji działających na rzecz polskiego rolnictwa,samorządowcy i  przedstawiciele LGD</t>
  </si>
  <si>
    <t>rolnicy, grupy rolników, doradcy, przedstawiciele nauki, instytutów naukowo-badawczych, przedsiębiorcy sektora rolno-spożywczego,</t>
  </si>
  <si>
    <t>Innowacyjne rozwiązania w małych gospodarstwach rolnych województwa śląskiego</t>
  </si>
  <si>
    <t>Celem operacji jest podniesienie wiedzy uczestników w zakresie  innowacyjnych metod produkcji w małych gospodarstwach rolnych a także stymulowanie współpracy w tym obszarze.   Poruszana będzie również  tematyka  małego przetwórstwa oraz dystrybucji produktów pochodzenia rolniczego. Przedmiotem operacji jest organizacja konferencji 2-dniowej dla 50 uczestników grupy docelowej, w tym 25 rolników, 10 doradców, 10 przedsiębiorców i 5 naukowców. Tematem operacji są innowacyjne metody produkcji w małych gospodarstwach rolnych, w tym w zakresie małego przetwórstwa w województwie małopolskim.</t>
  </si>
  <si>
    <t>liczba uczestników  konferencji</t>
  </si>
  <si>
    <t>Rolnicy, przedsiębiorcy, doradcy, naukowcy.</t>
  </si>
  <si>
    <t>ul. Tkacka 5/6,  42-200 Częstochowa</t>
  </si>
  <si>
    <t>Głównym celem operacji jest stworzenie dogodnych warunków do powstania grupy operacyjnej pracującej na rzecz wzrostu świadomości społeczeństwa wiejskiego. Potencjalna grupa ma skupiać rolników, przedsiębiorców oraz przedstawicieli jednostek naukowo-badawczych. Wśród celów szczegółowych operacji należy wymienić:
1. Wzrost świadomości środowiska wiejskiego, wspieranie transferu wiedzy, wspieranie transferu innowacji na obszarach wiejskich, wymianę wiedzy w zakresie łańcucha dostaw żywności.
2. Wspieranie  innowacyjnych działań w zakresie RHD i MLO jako elementu poprawy rentowności gospodarstw wiejskich. Operacja ma pomóc w nawiązaniu kontaktów, współpracy oraz przedstawieniu innowacyjnych rozwiązań społeczeństwu wiejskiemu.</t>
  </si>
  <si>
    <t>Działania na rzecz powstania potencjalnej grupy operacyjnej w zakresie produkcji, marketingu i sprzedaży produktów pszczelich</t>
  </si>
  <si>
    <t xml:space="preserve">Powstanie potencjalnej grupy operacyjnej zajmującej się działaniami zmierzającymi do zwiększenia rentowności produkcji pszczelarskiej poprzez zdiagnozowanie problemów i wdrożenia wypracowanych rozwiązań w praktyce:                                                                                                            a) nawiązanie współpracy z naukowcami i innymi podmiotami które mogą uczestniczyć w działaniu Współpraca i wyposażenie uczestników projektu w wiedzę dotyczącą pozyskiwania nowych produktów pszczelich maj 2018
b) seminarium na temat „Promocja produktów pszczelich” – 50 osób- maj 2018
c) wyjazd studyjny - poznanie dobrych przykładów współpracy funkcjonujących w innych regionach kraju w tym wdrażania innowacji przez grupy operacyjne na terenie woj. lubelskiego, dzielenie się wiedzą i doświadczeniem związanym z produkcją pszczelarską  – 30 osób - wrzesień 2018
d) opracowanie broszury „Promocja produktów pszczelich” maj 2018
e) działania na rzecz powstania grupy operacyjnej moderowane przez brokera innowacji z PODR
</t>
  </si>
  <si>
    <t>seminarium, wyjazd studyjny, broszura</t>
  </si>
  <si>
    <t>liczba uczestników seminarium</t>
  </si>
  <si>
    <t xml:space="preserve">
Grupa docelowa wyłoniona w trakcie rekrutacji oparta jest o osoby wymienione w rozporządzeniu „Współpraca”  liczy 50 osób z których 30 osób są to osoby które wezmą udział w wyjeździe studyjnym. Grupa ta została skonstruowana w oparciu o potrzeby merytoryczne oraz funkcjonowanie przyszłej grupy operacyjnej oraz rozporządzenie dotyczące działania „Współpraca”
Grupa docelowa składa się z:
- mieszkańców obszarów wiejskich 
- osób prowadzących gospodarstwa pasieczne
- rolników i członków ich rodzin
- naukowców,
- przedsiębiorców
- przedstawicieli organizacji pozarządowych
- doradców rolniczych
</t>
  </si>
  <si>
    <t>Zespół Szkół Rolniczych Centrum Kształcenia Praktycznego im. Józefa Wybickiego w Bolesławowie</t>
  </si>
  <si>
    <t>Bolesławowo 15, 83-250 Skarszewy</t>
  </si>
  <si>
    <t>nakład broszury</t>
  </si>
  <si>
    <t>1200</t>
  </si>
  <si>
    <t>Innowacyjne metody produkcji zwierzęcej, w tym bydła mięsnego w województwie pomorskim</t>
  </si>
  <si>
    <t xml:space="preserve">Celem operacji jest podniesienie wiedzy w zakresie innowacyjnych metod produkcji zwierzęcej, w tym bydła mięsnego wśród 50 uczestników zainteresowanych możliwością współpracy we wdrażaniu innowacyjnych metod produkcji zwierzęcej oraz stymulowanie do takiej współpracy:                                                              - promowanie i rozwój produkcji zwierzęcej, w tym bydła mięsnego na obszarze realizacji poprzez wielopodmiotową współpracę we wdrażaniu innowacyjnych rozwiązań tej produkcji,
- poznanie innowacyjnych i nowych technologii produkcji zwierzęcej oraz roli nauki w transferze wiedzy i innowacji w tym zakresie,
- przedstawienie przykładów dobrych praktyk w zakresie wdrażania innowacji w produkcji zwierzęcej. Przedmiotem operacji jest organizacja 2-dniowej konferencji dla 50 uczestników, w tym 25 rolników, 10 przedsiębiorców, 10 doradców i 5 naukowców. Tematem operacji są innowacyjne metody w zakresie produkcji zwierzęcej, w tym bydła mięsnego w województwie pomorskim.
</t>
  </si>
  <si>
    <t>Grupę docelowa operacji stanowić będą przedstawiciele podmiotów, które mogą wchodzić w skład grup operacyjnych EPI. W każdej konferencji, w każdym województwie udział weźmie 50 uczestników, w tym 25 rolników, 10 przedsiębiorców, 10 doradców i 5 naukowców. Będą to osoby, które prowadzą działalność na terenie województwa pomorskiego lub znają jego specyfikę w zakresie produkcji zwierzęcej. Tak zbudowana grupa docelowa będzie gwarantem odpowiedniej identyfikacji problemów w zakresie produkcji zwierzęcej, przedstawienia możliwości ich rozwiązania oraz zawiązania współpracy podmiotów w tym zakresie.</t>
  </si>
  <si>
    <t>Kierunki innowacyjnego, zrównoważonego rozwoju sektora rolno-spożywczego województwa podlaskiego</t>
  </si>
  <si>
    <t>Upowszechnianie wiedzy w zakresie innowacyjnych rozwiązań w rolnictwie, produkcji żywności, leśnictwie i na obszarach wiejskich, zaprezentowanie nowych i innowacyjnych rozwiązań przetwarzania i przechowywania żywności, możliwych do zastosowania szczególnie w małych i średnich zakładach produkujących żywność, zintegrowanie interesariuszy środowiska produkcji rolnej i przetwórstwa żywności, które mogłoby prowadzić do rozwoju mikroprzedsiębiorstw, które mogą doprowadzić do rozwoju i ukształtowania się Inteligentnej Regionalnej Specjalności województwa podlaskiego.</t>
  </si>
  <si>
    <t>producenci płodów rolnych, rolnicy, małe i średnie firmy produkujące żywność, firmy o charakterze lokalnym i regionalnym, przedstawiciele świata nauki</t>
  </si>
  <si>
    <t>Państwowa Wyższa Szkoła Informatyki i Przedsiębiorczości w Łomży</t>
  </si>
  <si>
    <t>ul. Akademicka 14        18-400 Łomża</t>
  </si>
  <si>
    <t>Innowacyjne metody produkcji specjalnych i mleka w województwie podlaskim</t>
  </si>
  <si>
    <t>Celem operacji jest podniesienie wiedzy w zakresie innowacyjnych metod produkcji specjalnej i produkcji mleka wśród 50 uczestników zainteresowanych możliwością współpracy we wdrażaniu innowacyjnych metod produkcji specjalnej i produkcji mleka oraz stymulowanie do takiej współpracy. promowanie i rozwój produkcji specjalnej i produkcji mleka na obszarze realizacji poprzez wielopodmiotową współpracę we wdrażaniu innowacyjnych rozwiązań tej produkcji, poznanie innowacyjnych i nowych technologii produkcji specjalnych i produkcji mleka oraz roli nauki w transferze wiedzy i innowacji w tym zakresie, przedstawienie przykładów dobrych praktyk w zakresie wdrażania innowacji w produkcji specjalnej i produkcji mleka. Przedmiotem operacji jest organizacja 2-dniowej konferencji dla 50 uczestników z grupy docelowej, w tym 25 rolników, 10 przedsiębiorców, 10 doradców i 5 naukowców. Tematem operacji są innowacyjne metody w zakresie produkcji specjalnej i produkcji mleka w województwie podlaskim.</t>
  </si>
  <si>
    <t>osoby</t>
  </si>
  <si>
    <t>rolnicy, przedsiębiorcy, doradcy i naukowcy</t>
  </si>
  <si>
    <t>24 571,50</t>
  </si>
  <si>
    <t>ul. Tkacka 5/6           42-200 Częstochowa</t>
  </si>
  <si>
    <t xml:space="preserve">Celem operacji jest poszukiwanie partnerów KSOW do współpracy w ramach działania „Współpraca” poprzez wspieranie  tworzenia sieci kontaktów pomiędzy rolnikami , doradcami, przedstawicielami instytucji naukowych, przedstawicielami instytucji rolniczych i około rolniczych  (służbami)  wspierających wdrażanie innowacji na obszarach wiejskich w zakresie nowatorskiej  uprawy owoców oraz przetwórstwa.  
Zakres obejmował bedzie: przeszkolenie 45 uczestników projektu w ramach zorganizowanego seminarium  i  45 uczestników wyjazdu studyjnego   z tematyki dotyczącej nowatorskiej uprawy i przetwórstwa owoców  jako działań na rzecz  poszukiwania partnerów KSOW do współpracy w ramach działania „Współpraca’’ oraz poznanie zagranicznych  doświadczeń przydatnych w tworzeniu i funkcjonowaniu grup operacyjnych. </t>
  </si>
  <si>
    <t xml:space="preserve">Celem operacji  jest wspieranie  tworzenia sieci kontaktów pomiędzy rolnikami , doradcami, przedstawicielami instytucji naukowych, przedstawicielami instytucji rolniczych i około rolniczych. Kontakty te słuzyć bedą  wdrażaniu innowacji na obszarach wiejskich w zakresie uprawy owoców oraz produkcji wina.
Zakres będzie obejmował zorganizowanie seminarium dla 45 osób oraz wyjazdu studyjnego dla 45 osób . Pozyskana wiedza podczas seminarium będzie  poparta  doświadczeniami producentów i przetwórców  (zajmującymi się przede wszystkim nowatorską uprawą winogron i produkcją win)  zaobserwowanymi podczas wyjazdu studyjnego.  </t>
  </si>
  <si>
    <t>1. 1
2. 45
3. 1
4. 45</t>
  </si>
  <si>
    <t>1. seminarium 
2. ilość uczestników 
seminarium 
3. wyjazd studyjny 
4. ilość uczestników wyjazdu</t>
  </si>
  <si>
    <t xml:space="preserve">1. seminarium 
2. ilość uczestników 
seminarium osób  
3. wyjazd studyjny 
4. ilość uczestników wyjazdu
</t>
  </si>
  <si>
    <t>Podejmowanie współpracy w zakresie tworzenia grup operacyjnych dotyczących produkcji i dystrybucji żywności ekologicznej na Podkarpaciu</t>
  </si>
  <si>
    <t xml:space="preserve">Celem operacji pt. ,, Podejmowanie współpracy w zakresie tworzenia grup operacyjnych dotyczących produkcji i dystrybucji żywności ekologicznej na Podkarpaciu'' jest zdobycie wiedzy i doświadczeń na temat tworzenia grupy operacyjnej na rzecz wdrażania innowacji w produkcji oraz dystrybucji żywności ekologicznej. Wymiana doświadczeń i przekazywanie wiedzy w zakresie uwarunkowań rozwoju rolnictwa ekologicznego, przyczyni sie do zwiększenia możliwościami promocji i dystrybucji produktów ekologicznych oraz podniesienia świadomości ekologicznej. Cel wyjazdu wpisuje się w realizację priorytetu  PROW „Wspieranie transferu wiedzy i innowacji w rolnictwie, leśnictwie i na obszarach wiejskich” poprzez :
- osobisty kontakt podkarpackich rolników z bawarskimi rolnikami stosującymi innowacyjne rozwiązania w zakresie produkcji i marketingu żywności ekologicznej,
- wymiana spostrzeżeń pomiędzy zagranicznymi a podkarpackimi rolnikami, poszukiwanie partnerów i inicjowanie wdrażania rozwiązań od nauki do praktyki.
- osobista opieka brokera innowacji nad realizacją wyłonionych pomysłów innowacyjnych na konkretnych przykładach zagranicznych.
Wyjazd studyjny pozwoli producentom rolnym zainteresowanym produkcją żywności ekologicznej zaobserwować nowe sposoby produkcji, poznać sieci dystrybucji i skutecznego marketingu, a tym samym da możliwość wprowadzenia zmian w swoich gospodarstwach i ugruntowania pozycji na rynku. W przypadku doradców i pracowników nauki wyjazd umożliwi im pogłębienie wiedzy teoretycznej i praktycznej z dziedziny rolnictwa ekologicznego, a tym samym w przyszłości szerszą edukację społeczeństwa i promowanie oraz propagowanie rolnictwa ekologicznego, co niesie korzyści dla całej gospodarki. Udział w wyjeździe studyjnym umożliwi obserwację zasad funkcjonowania grupy operacyjnej i poznania innowacyjnych rozwiązań w zakresie wytwarzania i rynkowej dystrybucji żywności ekologicznej za granicą  poszerzając wiedzę w tym zakresie podkarpackich rolników. </t>
  </si>
  <si>
    <t xml:space="preserve">1. Organizacja 1 wyjazdu studyjnego.
2. Liczba osób biorących udział w wyjeździe studyjnym - 23 osób
</t>
  </si>
  <si>
    <t>II/ III kw</t>
  </si>
  <si>
    <t>Uniwersytet Rzeszowski, Wydział Ekonomii, Katedra Polityki Gospodarczej</t>
  </si>
  <si>
    <t xml:space="preserve">35-601 Rzeszów ul. Ćwiklińskiej 2 </t>
  </si>
  <si>
    <r>
      <rPr>
        <b/>
        <sz val="11"/>
        <rFont val="Calibri"/>
        <family val="2"/>
        <charset val="238"/>
        <scheme val="minor"/>
      </rPr>
      <t>rolnicy</t>
    </r>
    <r>
      <rPr>
        <sz val="11"/>
        <rFont val="Calibri"/>
        <family val="2"/>
        <charset val="238"/>
        <scheme val="minor"/>
      </rPr>
      <t xml:space="preserve"> –zainteresowani produkcją żywności ekologicznej, unowocześnieniem swoich gospodarstw, a tym samym poprawą konkurencyjności na rynku,
</t>
    </r>
    <r>
      <rPr>
        <b/>
        <sz val="11"/>
        <rFont val="Calibri"/>
        <family val="2"/>
        <charset val="238"/>
        <scheme val="minor"/>
      </rPr>
      <t>doradcy  rolniczyczy,</t>
    </r>
    <r>
      <rPr>
        <sz val="11"/>
        <rFont val="Calibri"/>
        <family val="2"/>
        <charset val="238"/>
        <scheme val="minor"/>
      </rPr>
      <t xml:space="preserve"> którzy zajmują się wdrażaniem innowacyjnych rozwiązań na obszarach wiejskich
</t>
    </r>
    <r>
      <rPr>
        <b/>
        <sz val="11"/>
        <rFont val="Calibri"/>
        <family val="2"/>
        <charset val="238"/>
        <scheme val="minor"/>
      </rPr>
      <t xml:space="preserve">pracownicy naukowi, </t>
    </r>
    <r>
      <rPr>
        <sz val="11"/>
        <rFont val="Calibri"/>
        <family val="2"/>
        <charset val="238"/>
        <scheme val="minor"/>
      </rPr>
      <t xml:space="preserve">których zainteresowania naukowo-dydaktyczne obejmują tematykę rozwoju rolnictwa i obszarów wiejskich.
</t>
    </r>
  </si>
  <si>
    <t>1. 1
2. 23</t>
  </si>
  <si>
    <t>Innowacyjne metody produkcji roślinnej w województwie opolskim</t>
  </si>
  <si>
    <t>Celem, przedmiotem i tematem opercji jest podniesienie wiedzy w zakresie innowacyjnych metod produkcji roślinnej wśród zainteresowanych możliwością współpracy we wdrażaniu innowacyjnych metod produkcji roślinnej oraz stymullowanie do takiej współpracy. Przedmiotem operacji jest organizacja dwudniowej konferencji dla 50 uczestników grupy docelowej, w tym 25 rolników, 10 przedsiębiorców, 10 doradców i 5 naukowców. Tematem operacji są Innowacyjne metody w zakresie produkcji roślinnej.</t>
  </si>
  <si>
    <t>Rolnicy, przedsiębiorcy, doradcy, naukowcy</t>
  </si>
  <si>
    <t>II/III</t>
  </si>
  <si>
    <t>Częstochowski Stowarzyszenie Rozwoju Małej Przedsiębiorczości</t>
  </si>
  <si>
    <t>ul. Tkacka 5/6    42-200 Częstocohwa</t>
  </si>
  <si>
    <t>Innowacyjne rozwiązania w małych gospodarstwach rolnych w województwie małopolskim.</t>
  </si>
  <si>
    <t>Innowacyjne metody produkcji roślinnej w województwie łódzkim</t>
  </si>
  <si>
    <t>Celem, przedmiotem i tematem opercji jest podniesienie wiedzy w zakresie innowacyjnych metod produkcji roślinnej wśród zainteresowanych możliwością współpracy we wdrażaniu innowacyjnych metod produkcji roślinnej oraz stymullowanie do takiej współpracy. Przedmiotem operacji jest organizacja dwudniowej konferencji dla 50 uczestników grupy docelowej, w tym 25 rolników, 10 przedsiębiorców, 10 doradców i 5 naukowców. Tematem operacji są Innowacyjne metody w zakresie produkcji roślinnej w województwie łódzkim.</t>
  </si>
  <si>
    <r>
      <t>Wyjazd studyjny pn. Poszukiwanie i przygotowanie potencjalnych członków grup operacyjnych w województwie lubuskim – na przykładzie dobrych praktyk z województwa kujawsko-pomorskiego</t>
    </r>
    <r>
      <rPr>
        <b/>
        <sz val="11"/>
        <color rgb="FF000000"/>
        <rFont val="Calibri"/>
        <family val="2"/>
        <charset val="238"/>
        <scheme val="minor"/>
      </rPr>
      <t xml:space="preserve"> </t>
    </r>
  </si>
  <si>
    <r>
      <t xml:space="preserve">Grupą docelową, do której skierowane będą zaproszenia to: partnerzy KSOW i SIR z woj. lubuskiego,        rolnicy, doradcy rolni, przetwórcy, przedsiębiorcy, </t>
    </r>
    <r>
      <rPr>
        <sz val="11"/>
        <color rgb="FF000000"/>
        <rFont val="Calibri"/>
        <family val="2"/>
        <charset val="238"/>
        <scheme val="minor"/>
      </rPr>
      <t>przedstawiciele jednostek samorządu terytorialnego, organizacji pozarządowych oraz jednostek naukowych-30 osób. Wyjazd studyjny skierowany jest do potencjalnych członków grupy operacyjnej, osób zainteresowanych założeniem takiej grupy, bądź udziałem w takiej grupie. Celem wyjazdu jest odpowiednie przygotowanie tych osób do funkcjonowania w ramach grupy operacyjnej na rzecz innowacji - EPI.</t>
    </r>
  </si>
  <si>
    <t>Innowacyjne metody produkcji zwierzęcej, w tym bydła mięsnego w województwie lubuskim</t>
  </si>
  <si>
    <t>Celem operacji jest podniesienie wiedzy w zakresie innowacyjnych metod produkcji zwierzęcej, w tym bydła mięsnego wśród 50 uczestników zainteresowanych możliwością współpracy we wdrażaniu innowacyjnych metod produkcji zwierzęcej oraz stymulowanie do takiej współpracy. Przedmiotem operacji jest organizacja 2-dniowej konferencji dla 50 uczestników grupy docelowej, w tym 25 rolników, 10 doradców, 10 przedsiębiorców i 5 naukowców. Tematem operacji są innowacyjne metody w zakresie produkcji zwierzęcej, w tym bydła mięsnego w województwie lubuskim.</t>
  </si>
  <si>
    <t>Grupę docelowa operacji stanowić będą przedstawiciele podmiotów, które mogą wchodzić w skład grup operacyjnych EPI. W konferencji udział weźmie 50 uczestników, w tym 25 rolników, 10 przedsiębiorców, 10 doradców i 5 naukowców. Będą to osoby, które prowadzą działalność na terenie województwa lubuskiego lub znają jego specyfikę w zakresie produkcji zwierzęcej. Tak zbudowana grupa docelowa będzie gwarantem odpowiedniej identyfikacji problemów w zakresie produkcji zwierzęcej, przedstawienia możliwości ich rozwiązania oraz zawiązania współpracy podmiotów w tym zakresie.</t>
  </si>
  <si>
    <t>ul. Tkacka 5/6 42-200 Częstochowa</t>
  </si>
  <si>
    <t xml:space="preserve">IV           </t>
  </si>
  <si>
    <t>Współpraca szansą na rozwój obszarów wiejskich poprzez innowacje</t>
  </si>
  <si>
    <t>Celem operacji jest podniesienie wiedzy i umiejętności w zakresie innowacyjnych rozwiązań stymulujących rozwój obszarów wiejskich. Operacja wiąże się bezpośrednio z Tematami: 
1. Aktywizacja mieszkańców obszarów wiejskich w celu tworzenia partnerstw na rzecz realizacji projektów nakierowanych na rozwój tych obszarów, w skład których wchodzą przedstawiciele sektora publicznego, sektora prywatnego oraz organizacji pozarządowych, 
2. Upowszechnianie wiedzy w zakresie innowacyjnych rozwiązań w rolnictwie, produkcji żywności, leśnictwie i na obszarach wiejskich, 
3. Upowszechnianie wiedzy w zakresie tworzenia krótkich łańcuchów dostaw w rozumieniu art. 2 ust. 1 akapit drugi lit. m rozporządzenia nr 1305/2013 w sektorze rolno-spożywczym, 
7. Wspieranie rozwoju przedsiębiorczości na obszarach wiejskich przez podnoszenie poziomu wiedzy i umiejętności w obszarze małego przetwórstwa lokalnego lub w obszarze rozwoju zielonej gospodarki, w tym tworzenie nowych miejsc pracy, 
9. Promocja jakości życia na wsi lub promocja wsi jako miejsca do życia i rozwoju zawodowego, 
11. Wspieranie tworzenia sieci współpracy partnerskiej dotyczącej rolnictwa i obszarów wiejskich przez podnoszenie poziomu wiedzy w tym zakresie, 
12. Upowszechnianie wiedzy dotyczącej zarządzania projektami z zakresu rozwoju obszarów wiejskich, 
13. Upowszechnianie wiedzy w zakresie planowania rozwoju lokalnego z uwzględnieniem potencjału ekonomicznego, społecznego i środowiskowego danego obszaru.</t>
  </si>
  <si>
    <t>liczba seminariów
liczba uczestników</t>
  </si>
  <si>
    <t>5
20</t>
  </si>
  <si>
    <t>przedstawicielie  branży owocowo-warzywnej (producenci, przedsiębiorcy) oraz środowisk naukowych oraz innych potencjalnych interesariuszy zgodnie z Rozporządzeniem Ministra Rolnictwa i Rozwoju Wsi z dnia 23 grudnia 2016 r. w sprawie szczegółowych warunków i trybu przyznawania oraz wypłaty pomocy finansowej w ramach działania „Współpraca” objętego Programem Rozwoju Obszarów Wiejskich na lata 2014–2020</t>
  </si>
  <si>
    <t>Lubelskie Stowarzyszenie Miłośników Cydru</t>
  </si>
  <si>
    <t>Mikołajówka 11       23-250 Urzędów</t>
  </si>
  <si>
    <t>Innowacyjna produkcja zwierzęca na terenie województwa kujawsko-pomorskiego. Zwiększenie udziału wysokobiałkowych komponentów paszowych pochodzenia krajowego, w tym śruty rzepakowej w produkcji mleka, trzody chlewnej oraz bydła opasowego. Akronim INNOWACYJNE BIAŁKO.</t>
  </si>
  <si>
    <t>Celem głównym działań projektowych jest zapewnienie wsparcia organizacyjnego i merytorycznego do powstania na terenie województwa kujawsko-pomorskiego grupy operacyjnej lub grup operacyjnych producentów rolnych, zainteresowanych podjęciem współpracy w ramach działania "Współpraca" oraz ułatwienie tej współpracy, efektem której będzie wdrożenie praktyk innowacyjnych w obszarze produkcji zwierzęcej, polegających na zwiększeniu udziału w strukturze wysokobiałkowych komponentów paszowych śruty rzepakowej i roslin strączkowych. Na terenie wojewodztwa kujawsko-pomorskiego prowadzona jest różnorodna produkcja zwierzeca, ale biorąc pod uwagę jednocześnie skalę wykorzystania importyowanej śruty sojowej oraz możliwosci fizjologiczne konwersji systemow żywienia poszczególnych gatunków na w/w lokalne źródła białka, projekt zostanie skoncentrowany na producentach mleka, bydła opasowego oraz trzody chlewnej.</t>
  </si>
  <si>
    <t>seminarium I</t>
  </si>
  <si>
    <t>Producenci rolni, doradcy rolniczy, przedstawiciele organizacji branżowych i rolniczych, w tym izb rolniczych, a także samorządu terytorialnego</t>
  </si>
  <si>
    <t>Krajowe Zrzeszenie Producentów Rzepaku i Roślin Białkowych</t>
  </si>
  <si>
    <t>Warszawa 
ul. Szkolna 2/4, lokal nr 403, 
00-006 Warszawa</t>
  </si>
  <si>
    <t>seminarium II</t>
  </si>
  <si>
    <t>seminarium III</t>
  </si>
  <si>
    <t>ekspertyza</t>
  </si>
  <si>
    <t>Dolny Śląsk. Zielona dolina żywności i zdrowia – wyjazd studyjny partnerów KSOW.</t>
  </si>
  <si>
    <t xml:space="preserve">Celem operacji (wyjazdu studyjnego) jest udział 18-osobowej grupy partnerów KSOW bądź przedstawicieli partnerów KSOW, potencjalnych członków grupy operacyjnej w ramach działania „Współpraca”, o składzie zgodnym z wytycznymi zawartymi w Rozporządzeniu Ministra Rolnictwa i Rozwoju Wsi z dnia 23 grudnia w sprawie szczególnych warunków i trybu przyznawania oraz wypłaty pomocy finansowej w ramach działania „Współpraca” objętego Programem Rozwoju Obszarów Wiejskich na lata 2014-2020, działającej na rzecz innowacji, która poprzez udział w wyjeździe studyjnym do Francji wypracuje do dnia 30 września 2018 r. podstawy wprowadzania innowacji w województwie dolnośląskim.  Poprzez wstępne porównanie celów i zasad certyfikacji planowanych do realizacji w regonie (w zakresie certyfikacji żywności) z celami i zasadami odpowiadających systemów funkcjonujących w innych krajach, wybrano system francuski La Nouvelle Agriculture®, zarządzany przez zrzeszenie Cooperativa Terrena. Wyjazd studyjny 18-osobowej grupy partnerów KSOW bądź przedstawicieli partnerów KSOW, potencjalnych członków grupy operacyjnej w ramach działania „Współpraca”, pozwoli na:
- opracowanie pomysłów wdrożenia na terenie województwa dolnośląskiego innowacyjnych rozwiązań zaproponowanych podczas wizyt studyjnych przez uczestników wyjazdu,
- zapoznanie się uczestnikom ze standardami działań związanych z certyfikacją jakości żywności, 
- zacieśnienie i rozwinięcie współpracy pomiędzy przedstawicielami sektorów: prywatnego, publicznego i społecznego na rzecz rozwoju obszarów wiejskich,
- podniesienie uczestnikom operacji rozwiązań proceduralnych w obszarze opracowywania i wdrażania znaku towarowego,
- zapoznanie się uczestnikom ze sposobem wdrożenia i działania regionalnego systemu jakości lokalnych produktów żywnościowych na przykładzie systemu La Nouvelle Agriculture®,
- podniesienie wiedzy beneficjentom w zakresie interakcji w procesie certyfikacji żywności pomiędzy: producentami, władzami samorządowymi, uczelniami i lokalnymi strukturami spółdzielczymi a konsumentami i ich organizacjami wspierającymi „lokalne zakupy”.   </t>
  </si>
  <si>
    <t xml:space="preserve">
Liczba wyjazdów studyjnych
Liczba uczestników.
w tym 
liczba doradców</t>
  </si>
  <si>
    <t xml:space="preserve">
1
18
3</t>
  </si>
  <si>
    <t xml:space="preserve">rolnicy, jednostki naukowe oraz uczelnie, przedsiębiorcy, podmioty świadczące usługi doradcze,
przedstawiciele jednostek samorządu terytorialnego
</t>
  </si>
  <si>
    <t>Uniwersytet Przyrodniczy we Wrocławiu</t>
  </si>
  <si>
    <t>ul. C. K. Norwida 25, 50-375 Wrocław</t>
  </si>
  <si>
    <t>Celem operacji jest przedstawienie innowacyjnych rozwiązań przez chętnych do udziału w operacji zarejestrowanych Partnerów SIR, ich wzajemne sieciowanie, dzięki, którym może nawiązać się współpraca wieloaktorowa przyczyniająca się do rozwoju polskiego rolnictwa i będąca przez to dobrą praktyką chętnie kopiowaną przez inne podmioty działające w sektorze rolnym.</t>
  </si>
  <si>
    <t xml:space="preserve">Przedmiotem operacji jest zorganizowanie spotkań informacyjno-szkoleniowych dla brokerów innowacji oraz pracowników WODR i CDR wspierających pracę brokerów. Celem operacji są cykliczne spotkania, podczas których uczestnicy wymieniają się doświadczeniami oraz dobrymi praktykami z zakresu wspierania tworzących się grup operacyjnych EPI, uzyskają bieżące informacje dotyczące działania "Współpraca" w ramach PROW 2014-2020. Jednoczenie spotkania te wskażą kierunki pracy koordynatorów SIR w województwach, które mogą być wsparciem dla brokerów.
</t>
  </si>
  <si>
    <t>Promocja innowacji w hodowli bydła mięsnego podczas Europejskich Targów Hodowlanych w Clermount-Ferrand</t>
  </si>
  <si>
    <t>Głównym celem operacji jest pomoc w utworzeniu grupy operacyjnej w zakresie produkcji zwierzęcej – bydło mięsne oraz w opracowaniu przez nią wniosku o dofinansowanie. Służyć ma temu  wymiana wiedzy oraz doświadczeń pomiędzy podmiotami uczestniczącymi w realizacji operacji. W trakcie wyjazdu studyjnego zostaną podjęte miedzy innymi zadania dotyczące  moderacji powstania grupy operacyjnej oraz zapoznanie się z doświadczeniami francuskimi w zakresie tworzenia przez grupy operacyjne wniosków o dofinansowanie działań innowacyjnych. Francja posiada duże doświadczenie w zakresie stosowana postępu genetycznego w produkcji zwierzęcej.   Zapoznanie hodowców, doradców, specjalistów i pracowników naukowych z innowacyjnymi rozwiązaniami stosowanymi we Francji w zakresie hodowli bydła. Umożliwi to uczestnikom wymianę fachowej wiedzy oraz dobrych praktyk w zakresie wdrażania innowacji w rolnictwie i na obszarach wiejskich, oraz pomoże w opracowaniu wniosku o dofinasowanie w zakresie działania „Współpraca” PROW. Równie ważna dla organizatorów jest integracja środowiska. Aby doszło do utworzenia grupy operacyjnej potrzebna jest możliwość poznania się potencjalnych jej członków,  stworzenia relacji oraz potrzeby wspólnych działań w zakresie wdrażania innowacji w atmosferze odpowiedniej moderacji poprzez brokera innowacji. Wśród hodowców dominują członkowie grup producenckich stanowi to potencjał do realizacji wspólnych rozwiązań innowacyjnych, które służyć mogą szerokiemu gronu odbiorców na obszarach wiejskich. Międzynarodowe Targi sprzyjają nabyciu wiedzy i umiejętności praktycznych związanych z hodowlą zwierząt, pracami hodowlanymi w gospodarstwie rolnym oraz inspirują do podjęcia wdrożenia działań innowacyjnych. Podniesienie wiedzy i jakości życia społeczności lokalnej na obszarze województw uczestniczących poprzez uczestnictwo w wystawie międzynarodowej  daje możliwość zapoznania się z poszczególnymi rasami, obserwację zachowania zwierząt, oraz ich oceny i wyboru najlepszych sztuk.</t>
  </si>
  <si>
    <t>Rolnicy, w tym przedstawiciele grup producenckich, doradcy, naukowcy.</t>
  </si>
  <si>
    <t>Maderskiego 3, 
83-422 Lubań</t>
  </si>
  <si>
    <t xml:space="preserve">Budowanie sieci partnerstw w celu wdrażania innowacji w zakresie wprowadzania do obrotu żywności wysokiej jakości </t>
  </si>
  <si>
    <t xml:space="preserve">Celem głównym operacji jest przedstawienie innowacyjnych rozwiązań dotyczących dywersyfikacji dochodów gospodarstwa poprzez rozwój działalności w kierunku produkcji i sprzedaży wysokiej jakości żywności, wykorzystując w tym celu krótkie łańcuchy dostaw. Ponadto celem operacji jest upowszechnienie wiedzy i zdobycie nowych doświadczeń wśród 80 bezpośrednich uczestników operacji z zakresu systemów jakości żywności, w których uczestnictwo może dać rolnikom wymierne korzyści. Realizacja powyższych celów przyczyni się do rozwoju przedsiębiorczości na obszarach wiejskich i podniesie poziom wiedzy oraz umiejętności w obszarze małego przetwórstwa lokalnego.
Celem szczegółowym operacji jest powiązanie uczestników operacji, stworzenie dla nich sieci kontaktów, co będzie służyło powołaniu jednej lub kilku grup operacyjnych w celu wnioskowania do działania „Współpraca”, w ramach którego przewiduje się wyodrębnienie nowego przedmiotu operacji ukierunkowanego na tworzenie i rozwój krótkich łańcuchów dostaw i rynków lokalnych. Cele szczegółowe będą realizowane w sposób spójnej koncepcji realizowanej poprzez:
⇒ podniesienie wiedzy i świadomości 80 uczestników spotkania informacyjno-szkoleniowego na temat tworzenia sieci kontaktów, w tym zasad funkcjonowania i celów sieci SIR;
⇒ upowszechnianie wiedzy, wśród 80 uczestników operacji, na temat korzyści płynących z zawiązywania partnerstw w kontekście tworzenia grup operacyjnych do działania Współpraca oraz przedstawienie podstawowych założeń działania Współpraca w kontekście naboru wniosków w roku 2018;
⇒ transfer wiedzy i doświadczeń zdobytych przez 80 uczestników wyjazdu studyjnego do Czech, Austrii, Słowacji i Węgier;
⇒ aktywizacja rolników, doradców oraz jednostki naukowe jak również całego sektora okołorolniczego do bardziej zacieśnionej współpracy w celu wdrożenia nowatorskich rozwiązań w zakresie produkcji żywności wysokiej jakości, skrócenia łańcucha jej dostaw wśród uczestników z woj. warmińsko-mazurskiego, podlaskiego, mazowieckiego i dolnośląskiego oraz nawiązania partnerstwa między tymi podmiotami;
⇒ upowszechnianie wiedzy i jej popularyzowanie, wśród 1 000 interesariuszy wydanej broszury oraz szerokiego grona odwiedzających strony internetowe Partnerów operacji, w zakresie szans płynących z networkingu w sektorze rolnym, leśnym i spożywczym, zawiązywania partnerstw celu dywersyfikacji źródeł dochodu, oczekiwań i postaw nabywczych konsumentów regionalnych produktów żywnościowych oraz dyferencjacji produktów regionalnych w tym wdrażania strategii wyróżniania tych produktów według tożsamości regionalnej i wykorzystania czynnika tradycji w marketingu.
</t>
  </si>
  <si>
    <t>Spotkanie, wyjazd studyjny, konferencja, broszura</t>
  </si>
  <si>
    <t>rolnicy, doradcy, przedstawiciele samorządu rolniczego, przedstawiciele nauki oraz przedstawiciele innych organizacji czy instytucji  działających na rzecz rozwoju rolnictwa</t>
  </si>
  <si>
    <t xml:space="preserve"> broszura (liczba egzemplarzy)</t>
  </si>
  <si>
    <t>Cykl konferencji w zakresie innowacyjnych rozwiązań w małych gospodarstwach rolnych</t>
  </si>
  <si>
    <t>Celem operacji jest podniesienie wiedzy uczestników w zakresie  innowacyjnych metod produkcji w małych gospodarstwach rolnych a także stymulowanie współpracy w tym obszarze.   Poruszana będzie również  tematyka  małego przetwórstwa oraz dystrybucji produktów pochodzenia rolniczego. Przedmiotem operacji jest organizacja 4-ch 2-dniowych konferencjij dla 200 uczestników grupy docelowej, w tym 100 rolników, 40 doradców, 40 przedsiębiorców i 20 naukowców. Tematem operacji są innowacyjne metody produkcji w małych gospodarstwach rolnych, w tym w zakresie małego przetwórstwa w województwach: śląskim, małopolskim, świętokrzyskim oraz podkarpackim.</t>
  </si>
  <si>
    <t>4 konferencje</t>
  </si>
  <si>
    <t>ul. Tkacka 5/6,  
42-200 Częstochowa</t>
  </si>
  <si>
    <t>III Konferencja Naukowa "Agrotechniczne aspekty uprawy winorośli i jakości wina w Polsce", Winnica - Technologia - Enologia - Zdrowie</t>
  </si>
  <si>
    <t>celem operacji jest upowszechnianie wiedzy w zakresie innowacyjnych rozwiązań  związanych z uprawą winorośli i produkcją wina na obszarach wiejskich na terenie Dolnego Śląska. Planowane jest zorganizowanie konferencji, przeprowadzenie warsztatów oraz wydanie publikacji - monografii. Tematy zgodne z § 17 ust. 1 pkt  9 rozporządzenia rozporządzenia Ministra Rolnictwa i Rozwoju Wsi z dnia 17 stycznia 2017 r. w sprawie krajowej sieci obszarów wiejskich w ramach Programu Rozwoju Obszarów Wiejskich na lata 2014–2020.</t>
  </si>
  <si>
    <t>szkolenie/ seminarium/ warsztat/ spotkanie; konferencja/ kongres;  publikacja/ materiał drukowany</t>
  </si>
  <si>
    <t>liczba konferencji/kongresów</t>
  </si>
  <si>
    <t>Naukowcy prowadzący badania i studia w obszarach objętych tematyka konferencji, w tym doktoranci (w tym młodzi naukowcy do 35 roku życia); praktycy oraz producenci zainteresowani poszerzeniem oferty gospodarstwa, właściciele winnic i winiarni, osoby zainteresowane rozpoczęciem działalności winiarskiej, osoby zawodowo zainteresowane tematyką polskiego wina, osoby związane zawodowo z braną winiarską, w tym (nauczyciele, studenci sommelierzy, restauratorzy, kucharze).</t>
  </si>
  <si>
    <t>ul. C.K. Norwida 25, 50-375 Wrocław</t>
  </si>
  <si>
    <t>liczba uczestników konferencji/kongresów</t>
  </si>
  <si>
    <t>liczba szkoleń/seminariów/warsztatów/spotkań</t>
  </si>
  <si>
    <t>liczba uczestników szkoleń/seminariów/warsztatów/spotkań</t>
  </si>
  <si>
    <t>liczba sztuk publikacji/materiałów drukowanych</t>
  </si>
  <si>
    <t>XXIII Regionalna Wystawa Zwierząt Hodowlanych Książ 2018</t>
  </si>
  <si>
    <t xml:space="preserve"> celem operacji jest promocja chowu i hodowli zwierząt gospodarskich na Dolnym Śląsku oraz szeroko pojęta promocja problematyki rozwoju obszarów wiejskich regionu. Działania realizowane w ramach operacji będą skierowane na zwiększenie poziomu wiedzy, a także utrwalenie już zdobytego doświadczenia w zakresie prowadzenia gospodarstwa wśród rolników województwa dolnośląskiego, ze szczególnym uwzględnieniem rolników zajmujących się chowem zwierząt gospodarskich. Planowane jest zorgazniowanie wystawy, poublikacja ogłoszenia prasowego, spotów informacyjnych w radiu/telewizji. Tematy zgodne z § 17 ust. 1 pkt  9 rozporządzenia rozporządzenia Ministra Rolnictwa i Rozwoju Wsi z dnia 17 stycznia 2017 r. w sprawie krajowej sieci obszarów wiejskich w ramach Programu Rozwoju Obszarów Wiejskich na lata 2014–2020.</t>
  </si>
  <si>
    <t>targi/ impreza plenerowa/ wystawa; prasa; audycja/ film/ spot odpowiednio w radiu i telewizji</t>
  </si>
  <si>
    <t>liczba nagród dla hodowców (grawerowane dyplomy)</t>
  </si>
  <si>
    <t>Producenci rolni – hodowcy bydła, koni, trzody chlewnej, owiec kóz, królików, a także drobnego inwentarza – wystawcy prezentujący ok. 200 zwierząt różnych gatunków; instytucje działające na rzecz rolnictwa ze szczególnym uwzględnieniem hodowców zwierząt; Jednostki naukowo-badawcze – przedstawiciele Uniwersytetu Przyrodniczego we Wrocławiu; Przetwórcy i wytwórcy produktów regionalnych; przedstawiciele firm okołorolniczych – wytwórcy pasz, producenci sprzętu do produkcji pasz; osoby odwiedzające wystawę.</t>
  </si>
  <si>
    <t>Dolnośląski Ośrodek Doradztwa Rolniczego we Wrocławiu</t>
  </si>
  <si>
    <t>ul. Zwycięska 8, 53-033 Wrocław</t>
  </si>
  <si>
    <t>liczba spotów w radiu/telewizji (planowana liczba emisji)</t>
  </si>
  <si>
    <t>prasa (planowana liczba ogłoszeń)</t>
  </si>
  <si>
    <t>Pomysł na sukces - wymiana wiedzy  i doświadczeń pomiędzy partnerami KSOW</t>
  </si>
  <si>
    <t>celem operacji jest wymiana wiedzy pomiędzy podmiotami uczestniczącymi w rozwoju obszarów wiejskich, zwiększenie intensywności współpracy i integracji, wymiana innowacyjnych rozwiązań w zakresie obszarów wiejskich, poznanie dobrych praktyk wypracowanych przez partnerów projektu szczególnie w obszarze rozwoju przedsiębiorczości poprzez współorganizację i współuczestnictwo w szeregu działań odbywających się na terenie gmin Świerzawa, Dzierżoniów i miejscowości Niedźwiedzice w okresie od kwietnia do końca września 2018 roku. Planowane jest zorganizowanie 2 wyjazdów studyjnych wraz z drukiem materiałów informacyjno-promocyjnych. Tematy zgodne z § 17 ust. 1 pkt  9 rozporządzenia rozporządzenia Ministra Rolnictwa i Rozwoju Wsi z dnia 17 stycznia 2017 r. w sprawie krajowej sieci obszarów wiejskich w ramach Programu Rozwoju Obszarów Wiejskich na lata 2014–2020.</t>
  </si>
  <si>
    <t xml:space="preserve"> Mieszkańcy gmin wiejskich (partnerów projektu): gminy Dzierżoniów oraz gmin Kłodzko  i Świerzawa. Będą to wiejscy liderzy, sołtysi, członkowie organizacji pozarządowych i wiejskich, a także przedstawiciele lokalnych społeczności angażujący się społecznie. W grupie znajdą się ponadto osoby stawiające pierwsze kroki w budowaniu ofert wiosek tematycznych i pracujące nad poszerzeniem oferty.</t>
  </si>
  <si>
    <t>Gmina Dzierżoniów</t>
  </si>
  <si>
    <t>Ul. Piastowska 1, 58-200 Dzierżoniów</t>
  </si>
  <si>
    <t>liczba czestników wyjazdów studyjnych</t>
  </si>
  <si>
    <t>Święto Sera i Wina. Spotkanie Regionów.</t>
  </si>
  <si>
    <t>celem operacji  jest promocja regionalnych wyrobów serowarskich i winiarskich, a także prowadzenie edukacji społecznej nakierowanej na wskazywanie wpływu produktów regionalnych i tradycyjnych na szeroko rozumiane aspekty zdrowotne oraz ich znaczenie ekonomiczne dla regionu wśród około 1500 mieszkańców Dolnego Śląska.  Planowane jest zorganizowanie imprezy plenerowej, warsztatów, seminariów oraz promocja operacji. Tematy zgodne z § 17 ust. 1 pkt  9 rozporządzenia rozporządzenia Ministra Rolnictwa i Rozwoju Wsi z dnia 17 stycznia 2017 r. w sprawie krajowej sieci obszarów wiejskich w ramach Programu Rozwoju Obszarów Wiejskich na lata 2014–2020.</t>
  </si>
  <si>
    <t>szkolenie/ seminarium/ warsztat/ spotkanie; targi/ impreza plenerowa/ wystawa; publikacja/ materiał drukowany; audycja/ film/ spot odpowiednio w radiu i telewizji; informacje i publikacje w internecie</t>
  </si>
  <si>
    <t xml:space="preserve">Producenci sera i wina z Dolnego Śląska – członkowie Stowarzyszenia Serowarów Farmerskich i Zagrodowych oraz Stowarzyszenia Winnice Dolnośląskie; konsumenci i producenci żywności z Dolnego Śląska zainteresowani ruchem Slow Food; mieszkańcy Dolnego Śląska – głównie Wrocławia i okolic (w szczególności okolic Pawłowic, Domaszczyna, Ramiszowa, Mirkowa) -  dorośli oraz dzieci i młodzież.
</t>
  </si>
  <si>
    <t>liczba spotów w radiu (planowana liczba emisji)</t>
  </si>
  <si>
    <t>promocja operacji w internecie - liczba kampanii informacyjnych</t>
  </si>
  <si>
    <t>Realizacja audycji telewizyjnej pt. "Zrób to ze smakiem"</t>
  </si>
  <si>
    <t>celem operacji jest zwiększenie liczby inicjatyw mieszkańców terenów wiejskich na rzecz rozwoju gospodarczego wsi, zwłaszcza wśród osób do 35 roku życia, zapobieganie inercji oraz wykluczeniu gospodarczemu ze względu na odległość od wielkich aglomeracji.
Zachęcanie do współpracy członków społeczności wiejskiej. Celem programu będzie promocja kuchni dolnośląskiej, wyrobów regionalnych, mody na slow food, a więc żywność wyrabianą w tradycyjny sposób. Prezentowane będą efekty współpracy pomiędzy organizacjami pozarządowymi, publicznymi i lokalnym samorządem. Planowana jest realizacja 10 audycji telewizyjnych.  Tematy zgodne z § 17 ust. 1 pkt  9 rozporządzenia rozporządzenia Ministra Rolnictwa i Rozwoju Wsi z dnia 17 stycznia 2017 r. w sprawie krajowej sieci obszarów wiejskich w ramach Programu Rozwoju Obszarów Wiejskich na lata 2014–2020.</t>
  </si>
  <si>
    <t>audycja telewizyjna</t>
  </si>
  <si>
    <t>liczba audycji telewizyjnych</t>
  </si>
  <si>
    <t>Mieszkańcy dolnośląskich wsi, zwłaszcza osoby między 20 a 35 rokiem życia.</t>
  </si>
  <si>
    <t xml:space="preserve">Telewizja Polska S.A. z siedzibą w Warszawie ul. J.P.Woronicza 17 00-999 Warszawa 
Oddział Terenowy we Wrocławiu ul. Karkonoska 8  
53-015 Wrocław
</t>
  </si>
  <si>
    <t>ul. Karkonoska 8, 53-015 Wrocław</t>
  </si>
  <si>
    <t>Rolnictwo wspierane społecznie - badanie szans rozwoju małych gospodarstw rolnych na Dolnym Śląsku w aspekcie produkcji  żywności wysokiej jakości</t>
  </si>
  <si>
    <t>celem operacji jest rozwój dolnośląskiego rynku żywności wysokiej jakości w ramach założeń Rolnictwa Wspieranego Społecznie poprzez eksperckie wspieranie rolników, producentów żywności, inicjowanie współpracy na linii producent – koordynator sieci – konsument oraz edukację konsumentów, jak również producentów żywności prowadzącą do zmiany mentalności i postaw.  Planowane jest zorganizowanie konferencji, przeprowadzenie badania ankietowego oraz druk publikacj i plakatówi. Tematy zgodne z § 17 ust. 1 pkt  9 rozporządzenia rozporządzenia Ministra Rolnictwa i Rozwoju Wsi z dnia 17 stycznia 2017 r. w sprawie krajowej sieci obszarów wiejskich w ramach Programu Rozwoju Obszarów Wiejskich na lata 2014–2020.</t>
  </si>
  <si>
    <t>konferencja/ kongres; publikacja/materiał drukowany; analiza/ ekspertyza/ badanie</t>
  </si>
  <si>
    <t xml:space="preserve"> - Przedstawiciele rolników (producentów żywności wysokiej jakości), - przedstawiciele koordynatora sieci (członkowie stowarzyszenia), - Członkowie sieci (podmioty łączące rolników - producentów żywności wysokiej jakości i konsumentów), - przedstawiciele konsumentów (dorośli, młodzież).</t>
  </si>
  <si>
    <t>Stowarzyszenie "Żywność dla przyszłości"</t>
  </si>
  <si>
    <t>liczba badań ankietowych</t>
  </si>
  <si>
    <t>Włączenie społeczne poprzez realizację  Festiwalu Ducha Góra</t>
  </si>
  <si>
    <t>celem operacji jest aktywizacja i włączenie społeczności lokalnych wiejskich obszaru LGD Partnerstwo Ducha Gór w realizację Festiwalu Ducha Gór, poprzez opracowanie, zaplanowanie i realizację własnych inicjatyw opartych na autentycznych, lokalnych zasobach i tradycjach lokalnych obszaru Karkonoszy.  Planowane jest przeprowadzenie seminariów, szkoleń oraz promocja operacji. Tematy zgodne z § 17 ust. 1 pkt  9 rozporządzenia rozporządzenia Ministra Rolnictwa i Rozwoju Wsi z dnia 17 stycznia 2017 r. w sprawie krajowej sieci obszarów wiejskich w ramach Programu Rozwoju Obszarów Wiejskich na lata 2014–2020.</t>
  </si>
  <si>
    <t>szkolenie/ seminarium/ warsztat/ spotkanie; audycja/ film/ spot odpowiednio w radiu i telewizji</t>
  </si>
  <si>
    <t xml:space="preserve">
1. W zakresie seminarium i warsztatów: liderzy i grupy inicjatywne z poszczególnych gmin i miejscowości obszaru LGD. 
2. W zakresie warsztatów kulturowych: mieszkańców i turyści w sezonie letnim jako grup testujących ofertę zbudowaną przez społeczności lokalne. Tutaj założone jest uczestnictwo rodzin z dziećmi, zatem co najmniej połowa osób będzie poniżej 35 r. ż.
</t>
  </si>
  <si>
    <t>LGD Partnerstwo Ducha Gór</t>
  </si>
  <si>
    <t>ul. Konstytucji 3 Maja 25, 58-540 Karpacz</t>
  </si>
  <si>
    <t>liczba uczestników szkoleń/seminariów/warsztatów/sptokań</t>
  </si>
  <si>
    <t>liczba audycji/spotów w radiu (planowana liczba emisji)</t>
  </si>
  <si>
    <t>Podejmowanie inicjatyw środowiska wiejskiego w Gminie Radków poprzez uzyskanie umiejętności i kwalifikacji w zakresie przetwarzania produktów rolniczych</t>
  </si>
  <si>
    <t>celem operacji jest podniesienie wiedzy teoretycznej i praktycznej mieszkańców Gminy Radków z zakresu technologii, wymagań higienicznych, bezpieczeństwa żywności, zagrożeń w przetwórstwie żywności, stosowania dobrych praktyk produkcyjnych i higienicznych oraz wymagań prawno-administracyjnych przy zakładaniu małego przetwórstwa w gospodarstwie rolnym. Planowane jest  zorganizowanie szkolenia i warsztatu oraz wyjazdu studyjnego. Tematy zgodne z § 17 ust. 1 pkt  9 rozporządzenia rozporządzenia Ministra Rolnictwa i Rozwoju Wsi z dnia 17 stycznia 2017 r. w sprawie krajowej sieci obszarów wiejskich w ramach Programu Rozwoju Obszarów Wiejskich na lata 2014–2020.</t>
  </si>
  <si>
    <t xml:space="preserve">szkolenie/ seminarium/ warsztat/ spotkanie; wyjazd studyjny </t>
  </si>
  <si>
    <t xml:space="preserve">rolnicy, osoby związane z rolnictwem, pochodząe przede wszystkim z obszarów wiejskich gminy Radków. </t>
  </si>
  <si>
    <t>Gmina Radków</t>
  </si>
  <si>
    <t>Rynek 1, 57-420 Radków</t>
  </si>
  <si>
    <t>liczba uczestników wyjazdów studyjnych</t>
  </si>
  <si>
    <t>Organizacja dwudniowego seminarium "Rozwój Lokalny Kierowany przez Społeczność w województwie kujawsko-pomorskim -pierwsze doświadczenia"</t>
  </si>
  <si>
    <t>wzmocnienie pozycji lokalnych grup działania w regionie kujawsko-pomorskim oraz zwiększenie ich potencjału w celu realizacji wspólnych inicjatyw i aktywizacji lokalnych społeczności</t>
  </si>
  <si>
    <t>członkowie lokalnych grup działania i przedstawiciele instytucji nadzorujących proces wdrażania lokalnych strategii rozwoju</t>
  </si>
  <si>
    <t>Stowarzyszenie LGD Pojezierze Brodnickie</t>
  </si>
  <si>
    <t>Karbowo, ul. Wczasowa 46, 87-300 Brodnica</t>
  </si>
  <si>
    <t>Wzmocnienie kompetencji i współpracy podmiotów z obszaru LGD "Gminy Powiatu Świeckiego" związanych z rozwojem turystyki na obszarach wiejskich Kociewia</t>
  </si>
  <si>
    <t xml:space="preserve">wzmocnienie sieci kontaktów i współpracy podmiotów z obszaru LGD "Gminy Powiatu Świeckiego" związanych z rozwojem turystyki na obszarach wiejskich Kociewia </t>
  </si>
  <si>
    <t xml:space="preserve">przedstawiciele podmiotów branży turystycznej </t>
  </si>
  <si>
    <t xml:space="preserve">LGD Gminy Powiatu Świeckiego </t>
  </si>
  <si>
    <t>Chmielniki 2b, 86-100 Świecie</t>
  </si>
  <si>
    <t xml:space="preserve">Inkubator kuchenny jako innowacyjne miejsce małego przetwórstwa na wsi </t>
  </si>
  <si>
    <t>zapoznanie uczestników ze sposobem organizacji i działania inkubatora kuchennego w aspekcie bezpieczeństwa zywności, prawnym i organizacjnym</t>
  </si>
  <si>
    <t>rolnicy i przetwórcy żywności producenci trzody chlewnej, sadownicy, przedstawicielki kół gospodyń wiejskich</t>
  </si>
  <si>
    <t>Gmina Aleksandrów Kujawski</t>
  </si>
  <si>
    <t>Słowackiego 12, 87-700 Aleksandrów Kujawski</t>
  </si>
  <si>
    <t>Ekologiczna żywność i kosmetyki</t>
  </si>
  <si>
    <t>zmiana kierunku konkurowania producentów żywności ekologicznej, poprawa jakości produkcji i promowanie ich certyfikacji, poszerzenie wiedzy uczestników nt. aktualnych trendów rynkowych, zapoznanie się z międzynarodowym rynkiem kosmetyki naturalnej</t>
  </si>
  <si>
    <t>członkowie Stowarzyszenia, rolnicy i przetwórcy żywności ekologicznej, doradcy i przedstawiciele instytucji i organizacji wspierających rozwój ww. produkcji, właściciele gospodrstw agroturystycznych</t>
  </si>
  <si>
    <t>Kujawsko-Pomorskie Stowarzyszenie Producentów Ekologicznych EKOŁAN</t>
  </si>
  <si>
    <t>Pokrzydowo 139, 87-312 Zbiczno</t>
  </si>
  <si>
    <t>Pszczoła ważnym ogniwem ekosystemu</t>
  </si>
  <si>
    <t>podniesienie wiedzy uczestników przedsięwzięć nt.  związku pomiędzy rozwojem pszczelarstwa, ochroną rodzin pszczelich, zwiększeniem różnorodności upraw, ich plonowaniem, a zrównoważonym rozwojem obszarów wiejskich</t>
  </si>
  <si>
    <t>220-260</t>
  </si>
  <si>
    <t>właściciele pasiek, regionalni producenci sprzętu, rolnicy, sdownicy, zielarze, plantatorzy, działkowicze, mieszkańcy regionu</t>
  </si>
  <si>
    <t>Regionalny Związek Pszczelarzy w Toruniu</t>
  </si>
  <si>
    <t>Środkowa 11, 87-100 Toruń</t>
  </si>
  <si>
    <t>700-800</t>
  </si>
  <si>
    <t>impreza plenerowa</t>
  </si>
  <si>
    <t>Jak skutecznie chronić rodziny pszczele przed chorobami i zatruciem pestycydami</t>
  </si>
  <si>
    <t>zaangażowanie naukowców, pszczelarzy, rolników i właścicieli ogrodów i ogródków w podejmowaniu inicjatyw na rzecz ochrony rodzin pszczelich, poszerzenie ich wiedzy nt. właściwego stosowania środków ochrony roślin</t>
  </si>
  <si>
    <t>pszczelarze, rolnicy, właściciele ogrodów i ogródków, uczestnicy imprezy plenerowej: dzieci, młodzież</t>
  </si>
  <si>
    <t xml:space="preserve">II-IV </t>
  </si>
  <si>
    <t>Kujawsko-Pomorski Ośrodek Doradztwa Rolniczego w Minikowie</t>
  </si>
  <si>
    <t>89-122 Minikowo</t>
  </si>
  <si>
    <t>Wyjazd studyjny "Od pola do stołu" - promocja dobrych praktyk w przetwórstwie i rolnictwie ekologicznym</t>
  </si>
  <si>
    <t>usprawnienie  systemu produkcji żywności ekologicznej poprzez wymianę wiedzy i doświadczeń pomiędzy podmiotami; zatrzymanie spadkowej tendencji ilości gospodarstw produkujących metodami ekologicznymi w regionie</t>
  </si>
  <si>
    <t>rolnicy i przetwórcy żywności ekologicznej, doradcy i przedstawiciele instytucji i organizacji wspierających rozwój ww. produkcji, media</t>
  </si>
  <si>
    <t>Wymiana wiedzy i doświadczeń z zakresu uprawy roślin i mechanizacji rolnictwa pomiędzy polskimi a niemieckimi producentami rolnymi - wyjazd studyjny</t>
  </si>
  <si>
    <t>ułatwianie wymiany wiedzy pomiędzy uczestnikami wizyta a niemieckimi farmerami, wizytacja imprezy targowej "Dni Pola" w Niemczech, które odbywa się pod hasłem "Produkcja rolnicza 2030"</t>
  </si>
  <si>
    <t>rolnicy, doradcy rolni, nauczyciele</t>
  </si>
  <si>
    <t>"Bo w grupie siła"</t>
  </si>
  <si>
    <t>rozpowszechnienie informacji nt. istoty tworzenia i funkcjonowania grup producentów rolnych oraz korzyści płynących ze wspólnego działania i funkcjonowania grup producentów rolnych</t>
  </si>
  <si>
    <t>440-484</t>
  </si>
  <si>
    <t>rolnicy z  Regionu Kujaw i Pomorza</t>
  </si>
  <si>
    <t>Kujawsko-Pomorska Izba Rolnicza z siedzibą w Przysieku</t>
  </si>
  <si>
    <t>Przysiek, 87-134 Zławieś Wielka</t>
  </si>
  <si>
    <t>Promocja regionu Kujaw i Pomorza oraz producentów wysokiej jakości żywności tradycyjnej i regionalnej zrzeszonych w Klastrze Spółdzielczym, Spiżarni Kujawsko-Pomorskiej na targach ogólnopolskich.</t>
  </si>
  <si>
    <t>promocja żywności wysokiej jakości oraz poprawa rozpoznawalności marki Spiżarni Kujawsko-Pomorskiej poprzez organizację stoisk na ogólnopolskich targach żywności</t>
  </si>
  <si>
    <t>stoiska wystawiennicze na targach</t>
  </si>
  <si>
    <t>firmy zrzeszone w Klastrze Spółdzielczym  Spiżarnia Kujawsko-Pomorska, sieci handlowe, sklepy, kucharze</t>
  </si>
  <si>
    <t>Spiżarnia Kujawsko-Pomorska, Klaster Spółdzielczy</t>
  </si>
  <si>
    <t>Kujawsko-Pomorska Akademia Liderów</t>
  </si>
  <si>
    <t>Celem projektu jest zwiększenie zaangażowanie społecznego liderów - mieszkańców województwa kujawsko-pomorskiego na rzecz przeciwdziałania wykluczeniu społecznemu z wykorzystaniem lokalnego potencjału</t>
  </si>
  <si>
    <t>mieszkańcy obszaró wiejskich Regionu Kujaw i Pomorza</t>
  </si>
  <si>
    <t>Stowarzyszenie Towarzystwo Rozwoju Gminy Płużnica</t>
  </si>
  <si>
    <t xml:space="preserve">87-214 Płużnica 37a,  </t>
  </si>
  <si>
    <t>Promocja obszarów wiejskich poprzez Festiwal Kulinariów i Sztuki Ludowej</t>
  </si>
  <si>
    <t xml:space="preserve">Zwiększenie udziału zainteresowanych stron we wdrażaniu inicjatyw na rzecz rozwoju obszarów wiejskich.  Wspieranie rozwoju przedsiębiorczości na obszarach wiejskich przez podnoszenie poziomu wiedzy i umiejętności w obszarze małego przetwórstwa lokalnego lub w obszarze rozwoju zielonej gospodarki, w tym tworzenie nowych miejsc pracy.  Promocja jakości życia na wsi lub promocja wsi jako miejsca do życia i rozwoju zawodowego. Upowszechnianie wiedzy w zakresie planowania rozwoju lokalnego z uwzględnieniem potencjału ekonomicznego, społecznego i środowiskowego danego obszaru
</t>
  </si>
  <si>
    <t>Impreza Plenerowa</t>
  </si>
  <si>
    <t>Liczba wystawców</t>
  </si>
  <si>
    <t>Producenci produktów tradycyjnych, LGD z terenu Województwa Lubelskiego, mieszkańcy Województwa Lubelskiego</t>
  </si>
  <si>
    <t>Lokalna Grupa Działania Ziemi Kraśnickiej</t>
  </si>
  <si>
    <t>ul. Słowackiego 7, 23-210 Kraśnik</t>
  </si>
  <si>
    <t>Szacunkowa liczba uczestników imprezy</t>
  </si>
  <si>
    <t>Dobre praktyki w realizacji zadań z zakresu PROW 2014-2020 na terenie Powiatu Lubelskiego</t>
  </si>
  <si>
    <t xml:space="preserve">Zwiększenie udziału zainteresowanych stron we wdrażaniu inicjatyw na rzecz rozwoju obszarów wiejskich. Upowszechnianie wiedzy dotyczącej zarządzania projektami z zakresu rozwoju obszarów wiejskich.  Upowszechnianie wiedzy w zakresie planowania rozwoju lokalnego z uwzględnieniem potencjału ekonomicznego, społecznego i środowiskowego danego obszaru
</t>
  </si>
  <si>
    <t>Liczba wydanych publikacji</t>
  </si>
  <si>
    <t>1300</t>
  </si>
  <si>
    <t>Mieszkańcy Powiatu Lubelskiego</t>
  </si>
  <si>
    <t>Lokalna Grupa Działania na rzecz Rozwoju Gmin Powiatu Lubelskiego "Kraina Wokół Lublina"</t>
  </si>
  <si>
    <t>ul. Narutowicza 37/5, 20-016 Lublin</t>
  </si>
  <si>
    <t>Lokalna Grupa Działania inicjatorem działań wspierających rozwój obszarów wiejskich</t>
  </si>
  <si>
    <t xml:space="preserve">Aktywizacja mieszkańców wsi na rzecz podejmowania inicjatyw w zakresie rozwoju obszarów wiejskich, w tym kreowania miejsc pracy na terenach wiejskich. Wspieranie rozwoju przedsiębiorczości na obszarach wiejskich przez podnoszenie poziomu wiedzy i umiejętności.
Temat 9: Promocja jakości życia na wsi lub promocja wsi jako miejsca do życia i rozwoju zawodowego
Temat 11: Wspieranie tworzenia sieci współpracy partnerskiej dotyczącej rolnictwa i obszarów wiejskich przez podnoszenie poziomu wiedzy w tym zakresie
Temat 13: Upowszechnianie wiedzy w zakresie planowania rozwoju lokalnego z uwzględnieniem potencjału ekonomicznego, społecznego i środowiskowego danego obszaru
</t>
  </si>
  <si>
    <t>Szkolenie, wyjazd studyjny</t>
  </si>
  <si>
    <t>Liczba szkoleń</t>
  </si>
  <si>
    <t>Przedstawiciele LGD z terenu Województwa Lubelskiego, Przedstawiciele Urzędu Marszałkowskiego Województwa Lubelskiego</t>
  </si>
  <si>
    <t>Liczba uczestników trzech szkoleń</t>
  </si>
  <si>
    <t>Liczba wyjazdów studyjnych</t>
  </si>
  <si>
    <t>Liczba uczestników dwóch wyjazdów</t>
  </si>
  <si>
    <t>Mleczne Przysmaki</t>
  </si>
  <si>
    <t>Impreza Plenerowa, Szkolenie</t>
  </si>
  <si>
    <t>Rolnicy i Producenci Rolni, Mieszkańcy Powiatu Ryckiego</t>
  </si>
  <si>
    <t>Gminna Biblioteka Publiczna w Ułężu</t>
  </si>
  <si>
    <t>Ułęż 173, 08-504 Ułęż</t>
  </si>
  <si>
    <t xml:space="preserve">Liczba wystawców produktów tradycyjnych </t>
  </si>
  <si>
    <t>Liczba uczestników  szkolenia</t>
  </si>
  <si>
    <t>Festiwal Edukacyjno-Promocyjny "PASIEKA" w Bełżycach</t>
  </si>
  <si>
    <t xml:space="preserve">Zwiększenie udziału zainteresowanych stron we wdrażaniu inicjatyw na rzecz rozwoju obszarów wiejskich.  Aktywizacja mieszkańców obszarów wiejskich w celu tworzenia partnerstw na rzecz realizacji projektów nakierowanych na rozwój tych obszarów, w skład których wchodzą przedstawiciele sektora publicznego, sektora prywatnego oraz organizacji pozarządowych. Upowszechnianie wiedzy w zakresie tworzenia krótkich łańcuchów dostaw w sektorze rolno-spożywczym.  Promocja jakości życia na wsi lub promocja wsi jako miejsca do życia i rozwoju zawodowego
</t>
  </si>
  <si>
    <t>Impreza Plenerowa, Konferencja</t>
  </si>
  <si>
    <t>Pszelarze, Mieszkańcy Województwa Lubelskiego, Wystawcy produktów tradycyjnych</t>
  </si>
  <si>
    <t>Miejski Dom Kultury w Bełżycach</t>
  </si>
  <si>
    <t>ul. Tysiąclecia 26, 24-200 Bełżyce</t>
  </si>
  <si>
    <t>Liczba uczestników Konferencji</t>
  </si>
  <si>
    <t>Wojewódzka Wystawa Koni Zimnokrwistych Tuczna 2018</t>
  </si>
  <si>
    <t xml:space="preserve"> Zwiększenie udziału zainteresowanych stron we wdrażaniu inicjatyw na rzecz rozwoju obszarów wiejskich. Upowszechnianie wiedzy w zakresie tworzenia krótkich łańcuchów dostaw sektorze rolno-spożywczym.  Wspieranie rozwoju przedsiębiorczości na obszarach wiejskich przez podnoszenie poziomu wiedzy i umiejętności. Wspieranie tworzenia sieci współpracy partnerskiej dotyczącej rolnictwa i obszarów wiejskich przez podnoszenie poziomu wiedzy w tym zakresie.  Upowszechnianie wiedzy w zakresie planowania rozwoju lokalnego z uwzględnieniem potencjału ekonomicznego, społecznego i środowiskowego danego obszaru.
</t>
  </si>
  <si>
    <t>Wystawa, Konferencja, Publikacja</t>
  </si>
  <si>
    <t>Hodowcy Koni, Rolnicy, Mieszkańcy Województwa Lubelskiego, Grupy Producenckie</t>
  </si>
  <si>
    <t>Gminna Biblioteka Publiczna w Tucznej</t>
  </si>
  <si>
    <t>Tuczna 86, 21-523 Tuczna</t>
  </si>
  <si>
    <t>Aktywne Sołectwa - spotkanie sołtysów z terenu powiatu lubelskiego</t>
  </si>
  <si>
    <t xml:space="preserve"> Zwiększenie udziału zainteresowanych stron we wdrażaniu inicjatyw na rzecz rozwoju obszarów wiejskich.  Aktywizacja mieszkańców obszarów wiejskich w celu tworzenia partnerstw na rzecz realizacji projektów nakierowanych na rozwój tych obszarów, w skład których wchodzą przedstawiciele sektora publicznego, sektora prywatnego oraz organizacji pozarządowych. Promocja jakości życia na wsi lub promocja wsi jako miejsca do życia i rozwoju zawodowego
 Wspieranie tworzenia sieci współpracy partnerskiej dotyczącej rolnictwa i obszarów wiejskich przez podnoszenie poziomu wiedzy w tym zakresie Upowszechnianie wiedzy dotyczącej zarządzania projektami z zakresu rozwoju obszarów wiejskich
</t>
  </si>
  <si>
    <t>Spotkanie</t>
  </si>
  <si>
    <t>Liczba uczestników spotkania</t>
  </si>
  <si>
    <t>Mieszkańcy Powiatu Lubelskiego, Sołtysi, Przedstawiciele organizacji pozarządowych, przedstawiciele JST</t>
  </si>
  <si>
    <t>Gleba njabogatsze środowisko życia - ochrona oraz jej racjonalne wykorzystanie</t>
  </si>
  <si>
    <t xml:space="preserve"> Zwiększenie udziału zainteresowanych stron we wdrażaniu inicjatyw na rzecz rozwoju obszarów wiejskich. Upowszechnianie wiedzy w zakresie optymalizacji wykorzystywania przez mieszkańców obszarów wiejskich zasobów środowiska naturalnego.  Wspieranie rozwoju przedsiębiorczości na obszarach wiejskich przez podnoszenie poziomu wiedzy i umiejętności. Wspieranie tworzenia sieci współpracy partnerskiej dotyczącej rolnictwa i obszarów wiejskich przez podnoszenie poziomu wiedzy w tym zakresie
</t>
  </si>
  <si>
    <t>Konferencja, Szkolenia</t>
  </si>
  <si>
    <t>Rolnicy, Domownicy Rolnika, Osoby zamierzające rozpocząć działalność rolniczą, przedsiębiorcy, doradcy rolni</t>
  </si>
  <si>
    <t>Lubelska Izba Rolnicza</t>
  </si>
  <si>
    <t>Lublin, Pogodna 50A, 20-337 Lublin</t>
  </si>
  <si>
    <t>Liczba osob na konferencji</t>
  </si>
  <si>
    <t>Liczba osób na szkoleniach</t>
  </si>
  <si>
    <t>Festiwal Promocyjno-Edukacyjny "Kiszeniaki i Kwaszeniaki"</t>
  </si>
  <si>
    <t xml:space="preserve"> Zwiększenie udziału zainteresowanych stron we wdrażaniu inicjatyw na rzecz rozwoju obszarów wiejskich.  Upowszechnianie wiedzy w zakresie planowania rozwoju lokalnego z uwzględnieniem potencjału ekonomicznego, społecznego i środowiskowego danego obszaru. Upowszechnianie wiedzy w zakresie tworzenia krótkich łańcuchów dostaw w sektorze rolno-spożywczym.  Upowszechnianie wiedzy w zakresie optymalizacji wykorzystywania przez mieszkańców obszarów wiejskich zasobów środowiska naturalnego. Wspieranie rozwoju przedsiębiorczości na obszarach wiejskich przez podnoszenie poziomu wiedzy i umiejętności w obszarze małego przetwórstwa lokalnego lub w obszarze rozwoju zielonej gospodarki, w tym tworzenie nowych miejsc pracy.  Promocja jakości życia na wsi lub promocja wsi jako miejsca do życia i rozwoju zawodowego. Wspieranie rozwoju przedsiębiorczości na obszarach wiejskich przez podnoszenie poziomu wiedzy i umiejętności. Wspieranie tworzenia sieci współpracy partnerskiej dotyczącej rolnictwa i obszarów wiejskich przez podnoszenie poziomu wiedzy w tym zakresie
 Aktywizacja mieszkańców obszarów wiejskich w celu tworzenia partnerstw na rzecz realizacji projektów nakierowanych na rozwój tych obszarów, w skład których wchodzą przedstawiciele sektora publicznego, sektora prywatnego oraz organizacji pozarządowych
</t>
  </si>
  <si>
    <t>Szacowana liczba uczestników imprezy plenerowej</t>
  </si>
  <si>
    <t>Mieszkańcy Województwa Lubelskiego</t>
  </si>
  <si>
    <t>Regionalny Ośrodek Kultury i Sportu w Krzczonowie</t>
  </si>
  <si>
    <t>ul. Żeromskiego 11, 23-110 Krzczonów</t>
  </si>
  <si>
    <t>Wydanie Przewodnika "Szlakiem Lubelskich Smaków"</t>
  </si>
  <si>
    <t xml:space="preserve"> Zwiększenie udziału zainteresowanych stron we wdrażaniu inicjatyw na rzecz rozwoju obszarów wiejskich.  Aktywizacja mieszkańców obszarów wiejskich w celu tworzenia partnerstw na rzecz realizacji projektów nakierowanych na rozwój tych obszarów, w skład których wchodzą przedstawiciele sektora publicznego, sektora prywatnego oraz organizacji pozarządowych.  Wspieranie rozwoju przedsiębiorczości na obszarach wiejskich przez podnoszenie poziomu wiedzy i umiejętności w obszarze małego przetwórstwa lokalnego lub w obszarze rozwoju zielonej gospodarki, w tym tworzenie nowych miejsc pracy.  Wspieranie tworzenia sieci współpracy partnerskiej dotyczącej rolnictwa i obszarów wiejskich przez podnoszenie poziomu wiedzy w tym zakresie
</t>
  </si>
  <si>
    <t>Mieszkańcy Województwa Lubelskiego, Rolnicy, Przedsiębiorcy</t>
  </si>
  <si>
    <t>Stowarzyszenie na rzecz Rozwoju Gminy Fajsławice</t>
  </si>
  <si>
    <t>Fajsławice 106,     20-060 Fajsławice</t>
  </si>
  <si>
    <t>Kraina Mlekiem i Miodem Płynąca - edukacyjno-promocyjne warsztaty serowarskie i pszczelarskie</t>
  </si>
  <si>
    <t xml:space="preserve"> Zwiększenie udziału zainteresowanych stron we wdrażaniu inicjatyw na rzecz rozwoju obszarów wiejskich. Upowszechnianie wiedzy w zakresie innowacyjnych rozwiązań w rolnictwie, produkcji żywności, leśnictwie i na obszarach wiejskich. Upowszechnianie wiedzy w zakresie optymalizacji wykorzystywania przez mieszkańców obszarów wiejskich zasobów środowiska naturalnego. Wspieranie rozwoju przedsiębiorczości na obszarach wiejskich przez podnoszenie poziomu wiedzy i umiejętności w obszarze małego przetwórstwa lokalnego lub w obszarze rozwoju zielonej gospodarki, w tym tworzenie nowych miejsc pracy. Promocja jakości życia na wsi lub promocja wsi jako miejsca do życia i rozwoju zawodowego
</t>
  </si>
  <si>
    <t>Warsztaty, Impreza Plenerowa</t>
  </si>
  <si>
    <t>Szacowana Liczba uczestników imprezy plenerowej</t>
  </si>
  <si>
    <t>Mieszkańcy Województwa Lubelskiego, Młodzież z terenu Gminy Kłoczew, Pszczelarze</t>
  </si>
  <si>
    <t>Gminny Ośrodek Kultury w Kloczewie</t>
  </si>
  <si>
    <t>Klonowa 2, 08-550 Kłoczew</t>
  </si>
  <si>
    <t>Liczba Warsztatów</t>
  </si>
  <si>
    <t>Liczba uczestników 4 warsztatów</t>
  </si>
  <si>
    <t>XX Lubelskie Święto Chleba</t>
  </si>
  <si>
    <t xml:space="preserve">Zwiększenie udziału zainteresowanych stron we wdrażaniu inicjatyw na rzecz rozwoju obszarów wiejskich. Upowszechnianie wiedzy w zakresie tworzenia krótkich łańcuchów dostaw w sektorze rolno-spożywczym. Upowszechnianie wiedzy w zakresie systemów jakości żywności. Upowszechnianie wiedzy w zakresie optymalizacji wykorzystywania przez mieszkańców obszarów wiejskich zasobów środowiska naturalnego.  Promocja jakości życia na wsi lub promocja wsi jako miejsca do życia i rozwoju zawodowego. Wspieranie tworzenia sieci współpracy partnerskiej dotyczącej rolnictwa i obszarów wiejskich przez podnoszenie poziomu wiedzy w tym zakresie
</t>
  </si>
  <si>
    <t xml:space="preserve">Impreza Plenerowa, Konkursy, Ogłoszenia Prasowe, Spoty Radiowe, Stoisko Wystawiennicze, Warsztaty </t>
  </si>
  <si>
    <t>Mieszkańcy Województwa Lubelskiego, Rzemieślnicy, Producenci, Młodzież ze szkół branżowych rzemieślniczych</t>
  </si>
  <si>
    <t>Cech Rzemiosł Spożywczych</t>
  </si>
  <si>
    <t>ul. Rynek 2, 20-111 Lublin</t>
  </si>
  <si>
    <t>Szacowana Liczba osób odwiedzających stoisko wystawiennicze</t>
  </si>
  <si>
    <t>Liczba Konkursów</t>
  </si>
  <si>
    <t>Liczba uczestników 5 konkursów</t>
  </si>
  <si>
    <t>Liczba Spotów Radiowych</t>
  </si>
  <si>
    <t>Liczba ogłoszeń prasowych</t>
  </si>
  <si>
    <t>Liczba warsztatów</t>
  </si>
  <si>
    <t>Liczba uczestników warsztatów</t>
  </si>
  <si>
    <t>Liczba wydawców ogłoszeń prasowych</t>
  </si>
  <si>
    <t>Tworzenie i Funkcjonowanie obiektów skortowych na przykładzie krajów UE</t>
  </si>
  <si>
    <t xml:space="preserve"> Zwiększenie udziału zainteresowanych stron we wdrażaniu inicjatyw na rzecz rozwoju obszarów wiejskich.  Aktywizacja mieszkańców obszarów wiejskich w celu tworzenia partnerstw na rzecz realizacji projektów nakierowanych na rozwój tych obszarów, w skład których wchodzą przedstawiciele sektora publicznego, sektora prywatnego oraz organizacji pozarządowych. Upowszechnianie wiedzy w zakresie optymalizacji wykorzystywania przez mieszkańców obszarów wiejskich zasobów środowiska naturalnego.  Wspieranie rozwoju przedsiębiorczości na obszarach wiejskich przez podnoszenie poziomu wiedzy i umiejętności. Upowszechnianie wiedzy w zakresie planowania rozwoju lokalnego z uwzględnieniem potencjału ekonomicznego, społecznego i środowiskowego danego obszaru
</t>
  </si>
  <si>
    <t>Wyjazd studyjny, publikacja</t>
  </si>
  <si>
    <t>Liczba uczestników wyjazdu</t>
  </si>
  <si>
    <t>Przedstawiciele LZS, Przedstawiciele NGO z terenu Województwa Lubelskiego, JST, Zespoły Sportowe</t>
  </si>
  <si>
    <t>Fundacja Aktywne Społeczeństwo</t>
  </si>
  <si>
    <t>Józefin 50, 23-250 Urzędów</t>
  </si>
  <si>
    <t>Młody Eurydyta Lider Społeczności Lokalnej</t>
  </si>
  <si>
    <t xml:space="preserve"> Zwiększenie udziału zainteresowanych stron we wdrażaniu inicjatyw na rzecz rozwoju obszarów wiejskich.  Aktywizacja mieszkańców obszarów wiejskich w celu tworzenia partnerstw na rzecz realizacji projektów nakierowanych na rozwój tych obszarów, w skład których wchodzą przedstawiciele sektora publicznego, sektora prywatnego oraz organizacji pozarządowych
 Upowszechnianie wiedzy w zakresie innowacyjnych rozwiązań w rolnictwie, produkcji żywności, leśnictwie i na obszarach wiejskich.  Promocja jakości życia na wsi lub promocja wsi jako miejsca do życia i rozwoju zawodowego
</t>
  </si>
  <si>
    <t>Szkolenie e-lerningowe, Szkolenie Stacjonarne</t>
  </si>
  <si>
    <t>Liczba Szkoleń                E-Learning</t>
  </si>
  <si>
    <t>Uczniowie szkół rolniczych, nauczyciele szkół rolniczych</t>
  </si>
  <si>
    <t>Liczba uczestników szkolenia e-learning</t>
  </si>
  <si>
    <t>liczba szkoleń stacjonarnych</t>
  </si>
  <si>
    <t>Liczba osób 3 szkoleń stacjonarnych</t>
  </si>
  <si>
    <t xml:space="preserve">Eko Jarmark w Gminie Ostrówek </t>
  </si>
  <si>
    <t xml:space="preserve"> Zwiększenie udziału zainteresowanych stron we wdrażaniu inicjatyw na rzecz rozwoju obszarów wiejskich. Upowszechnianie wiedzy w zakresie tworzenia krótkich łańcuchów dostaw w sektorze rolno-spożywczym. Upowszechnianie wiedzy w zakresie systemów jakości żywności. Upowszechnianie wiedzy w zakresie optymalizacji wykorzystywania przez mieszkańców obszarów wiejskich zasobów środowiska naturalnego. Promocja jakości życia na wsi lub promocja wsi jako miejsca do życia i rozwoju zawodowego. Wspieranie tworzenia sieci współpracy partnerskiej dotyczącej rolnictwa i obszarów wiejskich przez podnoszenie poziomu wiedzy w tym zakresie
</t>
  </si>
  <si>
    <t>Szkolenie, Targi, Stoiska wystawiennicze, Konkursy</t>
  </si>
  <si>
    <t>Osoby z terenu Gminy Ostrówek oraz z Gmin sąsiednich</t>
  </si>
  <si>
    <t>Gmina Ostrówek</t>
  </si>
  <si>
    <t>Ostrówek Kolonia 32, 21-102 Ostrówek</t>
  </si>
  <si>
    <t>Liczba uczestników 1 szkolenia</t>
  </si>
  <si>
    <t>Liczba targow</t>
  </si>
  <si>
    <t>Liczba uczestników targów</t>
  </si>
  <si>
    <t>Liczba stoisk</t>
  </si>
  <si>
    <t xml:space="preserve">Liczba odwiedzających stoiska </t>
  </si>
  <si>
    <t>Liczba Konkursow</t>
  </si>
  <si>
    <t>Liczba uczestników konkursów</t>
  </si>
  <si>
    <t>Przygraniczny Festiwal Smaków</t>
  </si>
  <si>
    <t xml:space="preserve">Zwiększenie udziału zainteresowanych stron we wdrażaniu inicjatyw na rzecz rozwoju obszarów wiejskich. Aktywizacja mieszkańców obszarów wiejskich w celu tworzenia partnerstw na rzecz realizacji projektów nakierowanych na rozwój tych obszarów, w skład których wchodzą przedstawiciele sektora publicznego, sektora prywatnego oraz organizacji pozarządowych.  Upowszechnianie wiedzy w zakresie tworzenia krótkich łańcuchów dostaw w  sektorze rolno-spożywczym. Upowszechnianie wiedzy w zakresie optymalizacji wykorzystywania przez mieszkańców obszarów wiejskich zasobów środowiska naturalnego.  Upowszechnianie wiedzy w zakresie dotyczącym zachowania różnorodności genetycznej roślin lub zwierząt. Wspieranie rozwoju przedsiębiorczości na obszarach wiejskich przez podnoszenie poziomu wiedzy i umiejętności w obszarze małego przetwórstwa lokalnego lub w obszarze rozwoju zielonej gospodarki, w tym tworzenie nowych miejsc pracy. Promocja jakości życia na wsi lub promocja wsi jako miejsca do życia i rozwoju zawodowego. Wspieranie tworzenia sieci współpracy partnerskiej dotyczącej rolnictwa i obszarów wiejskich przez podnoszenie poziomu wiedzy w tym zakresie. Upowszechnianie wiedzy dotyczącej zarządzania projektami z zakresu rozwoju obszarów wiejskich. Upowszechnianie wiedzy w zakresie planowania rozwoju lokalnego z uwzględnieniem potencjału ekonomicznego, społecznego i środowiskowego danego obszaru
</t>
  </si>
  <si>
    <t>Konkurs, Publikacja, Szkolenie</t>
  </si>
  <si>
    <t>Rolnicy, Lokalni Liderzy, KGW</t>
  </si>
  <si>
    <t>Stowarzyszenie Zielony Domek</t>
  </si>
  <si>
    <t>Wieprzów Tarnawadzki 36,    22-600 Tarnawatka</t>
  </si>
  <si>
    <t>Liczba osob biorących udział w konkursie</t>
  </si>
  <si>
    <t>Liczba osób 6 szkoleń</t>
  </si>
  <si>
    <t>Współpraca i Współdziałanie na rzecz poprawy życia mieszkańców wsi</t>
  </si>
  <si>
    <t xml:space="preserve"> Zwiększenie udziału zainteresowanych stron we wdrażaniu inicjatyw na rzecz rozwoju obszarów wiejskich.  Aktywizacja mieszkańców obszarów wiejskich w celu tworzenia partnerstw na rzecz realizacji projektów nakierowanych na rozwój tych obszarów, w skład których wchodzą przedstawiciele sektora publicznego, sektora prywatnego oraz organizacji pozarządowych
Upowszechnianie wiedzy w zakresie tworzenia krótkich łańcuchów dostaw  w sektorze rolno-spożywczym. Upowszechnianie wiedzy w zakresie systemów jakości żywności.
Wspieranie rozwoju przedsiębiorczości na obszarach wiejskich przez podnoszenie poziomu wiedzy i umiejętności w obszarze małego przetwórstwa lokalnego lub w obszarze rozwoju zielonej gospodarki, w tym tworzenie nowych miejsc pracy 
Wspieranie rozwoju przedsiębiorczości na obszarach wiejskich przez podnoszenie poziomu wiedzy i umiejętności. Promocja jakości życia na wsi lub promocja wsi jako miejsca do życia i rozwoju zawodowego. Wspieranie tworzenia sieci współpracy partnerskiej dotyczącej rolnictwa i obszarów wiejskich przez podnoszenie poziomu wiedzy w tym zakresie.  Upowszechnianie wiedzy w zakresie planowania rozwoju lokalnego z uwzględnieniem potencjału ekonomicznego, społecznego i środowiskowego danego obszaru
</t>
  </si>
  <si>
    <t>Targi, Konkurs, Szkolenie, Konferencja</t>
  </si>
  <si>
    <t>Liczba Targów</t>
  </si>
  <si>
    <t>KGW, Przetwórcy Lokalni, Rolnicy, Przedsiębiorcy</t>
  </si>
  <si>
    <t>Lokalna Grupa Działania "Krasnystaw Plus"</t>
  </si>
  <si>
    <t>ul. Matysiaka 7     22-300 Krasnystaw</t>
  </si>
  <si>
    <t>Liczba uczestników Targów</t>
  </si>
  <si>
    <t>Liczba Uczestników Warsztatów</t>
  </si>
  <si>
    <t>Liczba Konferencji</t>
  </si>
  <si>
    <t>Współpraca w sektorze rolnym szansą na rozwój obszarów wiejskich</t>
  </si>
  <si>
    <t xml:space="preserve"> Zwiększenie udziału zainteresowanych stron we wdrażaniu inicjatyw na rzecz rozwoju obszarów wiejskich
 Upowszechnianie wiedzy w zakresie tworzenia krótkich łańcuchów dostaw w  sektorze rolno-spożywczym .Wspieranie rozwoju przedsiębiorczości na obszarach wiejskich przez podnoszenie poziomu wiedzy i umiejętności w obszarze małego przetwórstwa lokalnego lub w obszarze rozwoju zielonej gospodarki, w tym tworzenie nowych miejsc pracy . Promocja jakości życia na wsi lub promocja wsi jako miejsca do życia i rozwoju zawodowego. Wspieranie tworzenia sieci współpracy partnerskiej dotyczącej rolnictwa i obszarów wiejskich przez podnoszenie poziomu wiedzy w tym zakresie
</t>
  </si>
  <si>
    <t>Konferencja, Wyjazd studyjny</t>
  </si>
  <si>
    <t>Rolnicy, Producenci z terenu Województwa Lubelskiego</t>
  </si>
  <si>
    <t>Liczba uczestników wyjazdów studyjnych</t>
  </si>
  <si>
    <t>Święto Jabłka Józefowskiego</t>
  </si>
  <si>
    <t xml:space="preserve">Zwiększenie udziału zainteresowanych stron we wdrażaniu inicjatyw na rzecz rozwoju obszarów wiejskich. Aktywizacja mieszkańców obszarów wiejskich w celu tworzenia partnerstw na rzecz realizacji projektów nakierowanych na rozwój tych obszarów, w skład których wchodzą przedstawiciele sektora publicznego, sektora prywatnego oraz organizacji pozarządowych
</t>
  </si>
  <si>
    <t>Impreza Plenerowa, Publikacja, Spoty Radiowe, Informacja w Prasie, Informacja w Telewizji</t>
  </si>
  <si>
    <t>Liczba uczestników Imprezy plenerowej</t>
  </si>
  <si>
    <t>Miszkańcy Województwa Lubelskiego, Lokalni Producenci</t>
  </si>
  <si>
    <t>Stowarzyszenie Lokalna Grupa Działania "Owocowy Szlak"</t>
  </si>
  <si>
    <t>Lubelska 4, 24-300 Opole Lubelskie</t>
  </si>
  <si>
    <t>Liczba informacji telewizyjnych</t>
  </si>
  <si>
    <t xml:space="preserve"> Zwiększenie udziału zainteresowanych stron we wdrażaniu inicjatyw na rzecz rozwoju obszarów wiejskich.  Aktywizacja mieszkańców obszarów wiejskich w celu tworzenia partnerstw na rzecz realizacji projektów nakierowanych na rozwój tych obszarów, w skład których wchodzą przedstawiciele sektora publicznego, sektora prywatnego oraz organizacji pozarządowych.  Upowszechnianie wiedzy w zakresie tworzenia krótkich łańcuchów dostaw w  sektorze rolno-spożywczym. Wspieranie rozwoju przedsiębiorczości na obszarach wiejskich przez podnoszenie poziomu wiedzy i umiejętności w obszarze małego przetwórstwa lokalnego lub w obszarze rozwoju zielonej gospodarki, w tym tworzenie nowych miejsc pracy.  Promocja jakości życia na wsi lub promocja wsi jako miejsca do życia i rozwoju zawodowego</t>
  </si>
  <si>
    <t>W poszukiwaniu dobrych praktyk w LGD/NGO, Samorządach oraz winnicach na Bałkanach.</t>
  </si>
  <si>
    <t>Wymiana doświadczeń, podpatrywanie dobrych praktyk w ramach działań realizowanych przez Samorządy oraz LGD w Chhorwacji oraz samorządy i NGO w Bośni. Nawiązanie kontaktów międzynarodowych.</t>
  </si>
  <si>
    <t>liczba wyjazdów studyjnych/liczba uczestników</t>
  </si>
  <si>
    <t>1/25</t>
  </si>
  <si>
    <t>LGD z woj. Lubuskiego</t>
  </si>
  <si>
    <t xml:space="preserve">II </t>
  </si>
  <si>
    <t>Stowarzyszenie Zielona Dolina Odry i Warty</t>
  </si>
  <si>
    <t>ul. 1 Maja 1B,         69 - 113 Górzyca</t>
  </si>
  <si>
    <t>Razem dla Lubuskiego – Współpraca się opłaca.</t>
  </si>
  <si>
    <t>Wyposażenie uczestników w wiedzę i  umiejętności do sprawnego wdrażania RLKSu</t>
  </si>
  <si>
    <t>liczba szkoleń/liczba uczestników</t>
  </si>
  <si>
    <t>pracownicy LGD z województwa lubuskiego</t>
  </si>
  <si>
    <t>Lokalna Grupa Działania Zielone Światło</t>
  </si>
  <si>
    <t>ul. Piastów 10 B,     66 - 600 Krosno Odrzańskie</t>
  </si>
  <si>
    <t>Konferencja Kobieta ABC – Etap II Kobieta Dynamiczna EF</t>
  </si>
  <si>
    <t>Zwiększenie udziału zainteresowanych stron we wdrażaniu inicjatyw na rzecz rozwoju obszarów wiejskich oraz promocja rozwoju obszarów wiejskich wśród społeczności trzech powiatów</t>
  </si>
  <si>
    <t>liczba konferencji/liczba uczestników</t>
  </si>
  <si>
    <t>1/13</t>
  </si>
  <si>
    <t>liderki stowarzyszeń, członkinie KGW, sołtyski, aktywne mieszkanki wsi i małych miast, radne z powiatu gorzowskiego, świebodzińskiego, słubickiego</t>
  </si>
  <si>
    <t>Powiat Gorzowski</t>
  </si>
  <si>
    <t>ul. Pankiewicza 5-7, 66-400 Gorzów Wielkopolski</t>
  </si>
  <si>
    <t>Zielone budownictwo w lubuskiej wsi</t>
  </si>
  <si>
    <t>wymiana wiedzy pomiędzy podmiotami uczestniczącymi w rozwoju obszarów wiejskich z zakresu budownictwa naturalnego (zielonego) oraz rozpowszechnienie rezultatów tych działań</t>
  </si>
  <si>
    <t>szkolenie, analiza, informacje i publikacje w internecie</t>
  </si>
  <si>
    <t>liczba szkoleń, liczba uczestników, analiza, liczba informacji i publikacji w internecie, liczba stron internetowych na których zostanie zamieszczona informacja i publikacja, liczba odwiedzin strony internetowej</t>
  </si>
  <si>
    <t>5/30/1/6/4/500</t>
  </si>
  <si>
    <t>lokalni liderzy, mieszkańcy terenów wiejskich województwa lubuskiego</t>
  </si>
  <si>
    <t>Stowarzyszenie „Lokalna Grupa Działania Między Odrą a Bobrem”</t>
  </si>
  <si>
    <t>ul. Lipowa 1, 66-003 Zabór</t>
  </si>
  <si>
    <t>Jak odmieniać wsie w Powiecie Krośnieńskim</t>
  </si>
  <si>
    <t>upowszechnianie wiedzy warunkującej rozwój obszarów wiejskich oraz promocja jakości życia na wsi, a także zmiana postrzegania terenów wiejskich jako miejsc atrakcyjnych do życia, pracy, rozwoju społecznego i aktywizacji społecznej</t>
  </si>
  <si>
    <t>1/100</t>
  </si>
  <si>
    <t xml:space="preserve">przedstawiciele organizacji pozarządowych, sołtysi, lokalni liderzy, przedstawiciele grup nieformalnych, kluby sportowe, niezrzeszeni mieszkańcy powiatu krośnieńskiego </t>
  </si>
  <si>
    <t>Klub Sportowy Ju Jitsu SATORI</t>
  </si>
  <si>
    <t>ul. E. Plater5, 66-600 Krosno Odrzańskie</t>
  </si>
  <si>
    <t>Agroturystyka potencjałem dla obszarów wiejskich Powiatu Żagańskiego</t>
  </si>
  <si>
    <t>poprawa jakości życia na obszarach wiejskich na terenie Powiatu Żagańskiego</t>
  </si>
  <si>
    <t>1/20</t>
  </si>
  <si>
    <t>przedstawiciele lokalnych samorządów, przedstawiciele Powiatu Żagańskiego</t>
  </si>
  <si>
    <t>Powiat Żagański</t>
  </si>
  <si>
    <t>ul. Dworcowa 39, 68 - 100 Żagań</t>
  </si>
  <si>
    <t>Wyjazd studyjny dla pszczelarzy z województwa lubuskiego</t>
  </si>
  <si>
    <t>rozwój umiejętności i kwalifikacji pszczelarzy województwa lubuskiego oraz zachęcenie młodych pszczelarzy do podnoszenia wiedzy, kompetencji i kwalifikacji przy prowadzeniu działalności pasiecznej</t>
  </si>
  <si>
    <t>1/40</t>
  </si>
  <si>
    <t>pszczelarze z terenu województwa lubuskiego</t>
  </si>
  <si>
    <t>Lubuski Związek Pszczelarzy</t>
  </si>
  <si>
    <t>ul. Drzewna 15, 65-060 Zielona Góra</t>
  </si>
  <si>
    <t>Rozszerzanie sieci współpracy producentów produktów regionalnych i tradycyjnych</t>
  </si>
  <si>
    <t>pokazanie dobrych przykładów z przedsiębiorczej wsi kujawsko - pomorskiej oraz podlaskiej wskaże nowe innowacyjne kierunki do rozwoju wsi lubuskiej, poprzez wymianę wiedzy i doświadczeń, aktywizowanie i mobilizacje społeczeństwa wiejskiego</t>
  </si>
  <si>
    <t>1/35</t>
  </si>
  <si>
    <t>producenci rolni, rolnicy, pszczelarze, sadownicy, winiarze, producenci produktów regionalnych i tradycyjnych, aktywni mieszkańcy obszarów wiejskich, liderzy w swoich środowiskach lokalnych, członkowie grup producneckich z województwa lubuskiego</t>
  </si>
  <si>
    <t>Lubuska Izba Rolnicza</t>
  </si>
  <si>
    <t>ul. Kożuchowska 15A, 65 - 364 Zielona Góra</t>
  </si>
  <si>
    <t>Społeczny Lider Obszarów Wiejskich</t>
  </si>
  <si>
    <t>aktywizacja osób z całego woj. Lubuskiego i zapoznanie ich z możlwościami realizacji inicjatyw na rzecz rozwoju obszarów wiejskich przez lokalne społeczności</t>
  </si>
  <si>
    <t>młodzież wiejska z terenu województwa lubuskiego</t>
  </si>
  <si>
    <t>Związek Młodzieży Wiejskiej</t>
  </si>
  <si>
    <t>ul. Chmielna 6, 00-020 Warszawa</t>
  </si>
  <si>
    <t>Młodzi Producenci Rolni</t>
  </si>
  <si>
    <t>organizacja konferencji promującej szeroką współpracę młodych producentów rolnych oraz osób związanych zawodowo lub zamieszkujących tereny wiejskie woj. lubuskiego</t>
  </si>
  <si>
    <t>konferencja/konkurs, olimpiada</t>
  </si>
  <si>
    <t>liczba konferencji/liczba uczestników/liczba olimpiad/liczba uczestników olimiapdy</t>
  </si>
  <si>
    <t>1/40/1/20</t>
  </si>
  <si>
    <t>młodzież wiejska z terenu  województwa lubuskiego</t>
  </si>
  <si>
    <t>Organizacja konferencji poświęconej rozwojowi obszarów wiejskich</t>
  </si>
  <si>
    <t>zwiększenie udziału zainteresowanych stron we wdrażaniu inicjatyw na rzecz rozwoju obszarów wiejskich, poprzez organizację konferencji poświęconej upowszechnianiu wiedzy, w zakresie planowania rozwoju lokalnego przetówrstwa lokalnego i zielonej gospodarki</t>
  </si>
  <si>
    <t>kongres/konferencja</t>
  </si>
  <si>
    <t>liczba konferencji/liczba uczestników,</t>
  </si>
  <si>
    <t>1/203</t>
  </si>
  <si>
    <t>osoby z obszarów wiejskich, aktywiści, społecznicy, przedsiębiorcy, osoby które chcą wpływać na rozwój lokalny i są zainteresowane dokonywaniem pozytywnych zmian w swoim otoczeniu, poprzez realizację różnego rodzaju inicjatyw</t>
  </si>
  <si>
    <t>Klub Sportowy War Race</t>
  </si>
  <si>
    <t>ul. Brzozowa 14D/53, 67-300 Wiechlice</t>
  </si>
  <si>
    <t>Forum Liderów Obszarów Wiejskich</t>
  </si>
  <si>
    <t>rozwijanie kontaktów i współpracy społeczności wiejskiej, poprzez wyminę doświadczeń, aktywizowanie i mibilizwanie społeczeństwa wiejskiego oraz wyrównywanie ich szans rozwojowych</t>
  </si>
  <si>
    <t>młodzież szkolna, studenci, młodzi rolnicy, członkowie org. pozarządowych działających na obszarach wiejskich, osoby pracujące z młodzieżą, zaangażowane w działalność organizacji pozarządowych, nauczyciele, przedstawiciel samorządu terytorialnego, decydenci</t>
  </si>
  <si>
    <t>Otwarci na rozwój sołtysi z Powiatu Żagańskiego</t>
  </si>
  <si>
    <t>sołtysi z terenu Powiatu Żagańskiego przedstawiciele samorządu powiatowego oraz osoby działające na rzecz obszarów wiejskich</t>
  </si>
  <si>
    <t>Zasoby środowiska naturalnego w rozwoju przedsiębiorczości mieszkańców obszarów wiejskich</t>
  </si>
  <si>
    <t>wsparcie rozwoju przedsiębiorczości na obszarach wiejskich poprzez podnoszenie poziomu wedzy i umiejętności w obszarze małego przetwórstwa lokalnego</t>
  </si>
  <si>
    <t>liczba warsztatów/liczba uczestników</t>
  </si>
  <si>
    <t xml:space="preserve">mieszkańcy obszarów wiejskich woj. Lubuskiego, rolnicy, osoby prężnie działające na rzecz rozwoju swojej wsi </t>
  </si>
  <si>
    <t>ul. Kożuchowska 15A, 65 - 364 Zielona góra</t>
  </si>
  <si>
    <t>Powiatowe Święto Plonów 2018</t>
  </si>
  <si>
    <t xml:space="preserve">promocja rozwoju obszarów wiejskich wśród społeczności Powiatu Żagańskiego, pobudzanie do większej integracji mieszkańców wsi i miast </t>
  </si>
  <si>
    <t>liczba imprez plenerowych/liczba uczestników</t>
  </si>
  <si>
    <t>1/1300</t>
  </si>
  <si>
    <t>mieszkańcy Powiatu Żagańskiego</t>
  </si>
  <si>
    <t>Dożynki Gminne – Przytoczna 2018</t>
  </si>
  <si>
    <t>zainicjowanie wspólnych działań przez producentów rolnych, zrzeszanie organizacji które wzmocnią ich pozycje na rynku i pozwolą rozwijać produkcję we właścimym kierunku</t>
  </si>
  <si>
    <t>1/1000</t>
  </si>
  <si>
    <t>mieszkańcy powiatu międzyrzeckiego w szczególności Gminy Przytoczna a przede wszystkim rolnicy i osoby korzystające ze środków PROW</t>
  </si>
  <si>
    <t>Gmina Przytoczna</t>
  </si>
  <si>
    <t>ul. Rokitniańska 4, 66 - 340 Przytoczna</t>
  </si>
  <si>
    <t>Powiatowe Święto Plonów</t>
  </si>
  <si>
    <t xml:space="preserve">promocja rozwoju obszarów wiejskich wśród społeczności Powiatu Korsnieńskiego, prezentacja dobrych praktyk, pobudzanie do integracji mieszkańców wsi i miast powiatu </t>
  </si>
  <si>
    <t>targi/impreza plenerowa/wystawa</t>
  </si>
  <si>
    <t>liczba targów, imprez plenerowych, wystaw/liczba uczestników</t>
  </si>
  <si>
    <t>mieszkańcy powiatu krośnieńskiego</t>
  </si>
  <si>
    <t>Powiat Krośnieński</t>
  </si>
  <si>
    <t>ul. Piastów 10B, 66 - 600 Krosno Odrzańskie</t>
  </si>
  <si>
    <t>„Wystawa żywności ekologicznej i promocja przetwórstwa na poziomie gospodarstwa”</t>
  </si>
  <si>
    <t>zorganizowanie wystawy żywności ekologicznej, powiązanej z jej degustacją, rozpowszechnienie wiedzy na temat możliwości zaopatrywania się w zdrową żywność bespośrednio w gospodarstwie na terenie woj. Lubuskiego, promocja żywnmości ekologicznej i przetwórtswa na poziomie gospodarstwa</t>
  </si>
  <si>
    <t>liczba wystaw/liczba uczestników</t>
  </si>
  <si>
    <t>1/6000</t>
  </si>
  <si>
    <t>rolnicy z terenu woj. Lubuskiego prowadzący swoje gospodarstwa metodami ekologicznymi i oferujący sprzedaż swoich produktów oraz konsumenci uczestnicy kiermaszu ogrodniczego organizowanego przez LODR</t>
  </si>
  <si>
    <t>Kalsk 91, 66 - 100 Sulechów</t>
  </si>
  <si>
    <t>celem jest umożliwienie udziału w projekcie osób, które przekażą dalej zdobyte informacje i wiedze w soim środowisku lokalnym</t>
  </si>
  <si>
    <t>liczba konferencji/liczba uczestbnioków</t>
  </si>
  <si>
    <t>1/80</t>
  </si>
  <si>
    <t>młodzież szkolna, studenci, młodzi rolnicy, członkowie organizacji pozarządowych działających na obszarrach wiejskich</t>
  </si>
  <si>
    <t>Centrum Metamorfoz</t>
  </si>
  <si>
    <t>ul. Moniuszki 23A, 65-409 Zielona Góra</t>
  </si>
  <si>
    <t xml:space="preserve">Debata Rolna 2018 </t>
  </si>
  <si>
    <t>przekazanie i praktyczne wykorzystanie wiedzy przez uczestników konferencji z zaproponowanego zakresu tematycznego, która posłuży do rozwoju bądź obrania kierunku rozwoju własnych gospodarstw a tym samym do zowoju obszarów wiejskich, tak aby było to miejsce zachęcające do zakładania i prowadzenia działalności zarobkowej oraz zamieszkania</t>
  </si>
  <si>
    <t>liczba konferencji/liczba uczestnikow</t>
  </si>
  <si>
    <t>1/30</t>
  </si>
  <si>
    <t xml:space="preserve">mieszkańcy obszarów  wisjkich o  rolnicy z woj. Lubuskiego, grupy producneckie, przesdtawiciele LGD oraz doradzcy rolniczy, przedstawiciele związków i roganizacji rolniczych </t>
  </si>
  <si>
    <t>Aktywizacja i rozwój gospodarstw rolnych i firm poprzez organizację konkursu Agroliga</t>
  </si>
  <si>
    <t>przeprowadzenie konkursu, którego głównym celem będzie wyłonienie oraz promocja 10 najlepszych gospodarstw i 5 firm działających na rzecz rolnictwa w woj. Lubuskim w okresie 6 miesięcy</t>
  </si>
  <si>
    <t>liczba konkursów/liczba uczestników</t>
  </si>
  <si>
    <t>1/15</t>
  </si>
  <si>
    <t>gospodarstwa rolne oraz przedsiębiorstwa działające na rynku regionalnym</t>
  </si>
  <si>
    <t>Konkurs na „Najlepsze gospodarstwo ekologiczne w województwie lubuskim”</t>
  </si>
  <si>
    <t>popularyzowanie i rozwój rolnictwa ekologiczneg, zachęcanie innych producentów do przestawienia swojej produkcji na produkcję ekolgiczną, promocja żywności ekologicznej</t>
  </si>
  <si>
    <t>liczba konkursów/liczba uczestników/liczba laureatów</t>
  </si>
  <si>
    <t>1/14/6</t>
  </si>
  <si>
    <t xml:space="preserve">gospodarstwa ekologiczne  z terenu woj. lubuskiego </t>
  </si>
  <si>
    <t>Wizyta studyjna dla pracowników i członków lokalnych grup działania z terenu woj. łódzkiego do LGD Partnerstwo Ducha Gór</t>
  </si>
  <si>
    <t xml:space="preserve">Celem projektu jest podniesienie poziomu wiedzy nt. współpracy międzyregionalnej oraz wzrost zaangażowania uczestników wizyty studyjnej we wdrażanie działań na rzecz łódzkiej sieci lokalnych grupa działania. Cel zostanie osiągnięty poprzez udział w warsztatach i spotkaniach z członkami i pracownikami LGD Partnerstwo Ducha Gór. Realizacja operacji przyczyni się przede wszystkim do wspierania tworzenia sieci współpracy partnerskiej dotyczącej rolnictwa i obszarów wiejskich przez podnoszenie poziomu wiedzy w tym zakresie, a tym samym zrealizowany zostanie temat numer 11. </t>
  </si>
  <si>
    <t>członkowie oraz pracownicy lokalnych grup działania z terenu województwa łódzkiego</t>
  </si>
  <si>
    <t>Łódzka Sieć Lokalnych Grup Działania</t>
  </si>
  <si>
    <t>Ul. 11 listopada 65, 95-040 Koluszki</t>
  </si>
  <si>
    <t xml:space="preserve">Liczba uczestników </t>
  </si>
  <si>
    <t>36</t>
  </si>
  <si>
    <t>Florystyka - szansa na rozwój i pracę</t>
  </si>
  <si>
    <t xml:space="preserve">Celem operacji jest rozwój przedsiębiorczości na obszarach wiejskich poprzez promocję zawodu florysty jako zawodu wpisującego się w kreatywny przemysł, przyczyniający się do rozwoju obszarów wiejskich województwa łódzkiego. Podczas warsztatów poruszone zostaną między innymi tematy: jak założyć działalność gpospodarczą, jak wykorzystać środki unijne na rozwój przedsębiorczości, jak wypromować wieś jako miejsce do życia i rozwoju zawodowego, a dzięki temu wdrożony zostanie zakres i założenia tematów numer 8 i 9. </t>
  </si>
  <si>
    <t>młodzież gimnazjalna oraz osoby dorosłe z terenu województwa łódzkiego</t>
  </si>
  <si>
    <t>Powiat Piotrkowski</t>
  </si>
  <si>
    <t>Ul. Dąbrowskiego 7, 97-300 Piotrków Trybunalski</t>
  </si>
  <si>
    <t>Liczba uczestników</t>
  </si>
  <si>
    <t>materiał drukowany</t>
  </si>
  <si>
    <t>Liczba tytułów publikacji / materiałów drukowanych</t>
  </si>
  <si>
    <t>Liczba konkursów</t>
  </si>
  <si>
    <t xml:space="preserve">Liczba uczestników konkursów </t>
  </si>
  <si>
    <t>Potrzeby i możliwości rozwoju oferty wypoczynkowej i terapeutyczno-opiekuńczej dla seniorów w gospodarstwach agroturystycznych w województwie łódzkim</t>
  </si>
  <si>
    <t>Celem operacji jest zbadanie potrzeb oraz możliwości rozwoju oferty rekreacyjno-wypoczynkowej i terapeutyczno-opiekuńczej dla seniorów w gospodarstwach agroturystycznych w województwie łódzkim. Przeprowadzone badanie spowoduje, że zrealizowany zostanie zakres trzech tematów: aktywizacja mieszkańców obszarów wiejskich w celu tworzenia partnerstw na rzecz realizacji projektów nakierowanych na rozwój tych obszarów, w skład których wchodzą przedstawiciele sektora publicznego, sektora prywatnego oraz organizacji pozarządowych (temat 1); wspieranie rozwoju przedsiębiorczości na obszarach wiejskich przez podnoszenie poziomu wiedzy i umiejętności w obszarach innych niż wskazane w temacie 7. (temat 8) oraz promocja jakości życia na wsi lub promocja wsi jako miejsca do życia i rozwoju zawodowego (temat 9).</t>
  </si>
  <si>
    <t>analiza/ekspertyza/badanie</t>
  </si>
  <si>
    <t>analiza</t>
  </si>
  <si>
    <t>5 segmentów: seniorzy, właściciele gospodarstw agroturystycznych, kierownicy domów pomocy społecznej, zarządy stowarzyszeń agroturystycznych, doradzcy rolniczy z państwowych ośrodków doradztwa rolniczego</t>
  </si>
  <si>
    <t>Uniwersytet Łódzki</t>
  </si>
  <si>
    <t>Ul. Narutowicza 68, 90-136 Łódź</t>
  </si>
  <si>
    <t>Wymiana dobrych praktyk pomiędzy mieszkańcami LGD "Podkowa" a LGD "Zielone Bieszczady" - wizyta studyjna</t>
  </si>
  <si>
    <t>lokalni liderzy z terenu działania LGD „Podkowa” w tym członkowie OSP, kół gospodyń wiejskich, sołtysi oraz przedstawiciele lokalnych stowarzyszeń, a także rolnicy, przedsiębiorcy i mieszkańcy</t>
  </si>
  <si>
    <t>Lokalna Grupa Działania "Podkowa"</t>
  </si>
  <si>
    <t>Czechy 142, 98-220 Zduńska Wola</t>
  </si>
  <si>
    <t xml:space="preserve">Inteligentny rozwój obszarów wiejskich ("smart rural development"): koncepcja, wymiary, metody. 
Ekspertyza naukowa
</t>
  </si>
  <si>
    <t>Celem operacji jest wykonanie analizy oraz przygotowanie ekspertyzy na temat inteligentnego rozwoju obszarów wiejskich („smart rural development”). Koncepcja inteligentnego rozwoju wsi odnosi się do procesów innowacji społecznych, a tym samym opiera się na kształtowaniu procesów na bazie mocnych stron i zasobów terytorialnych. Dzięki wdrożeniu operacji zrealizwany zostanie temat związany z upowszechnianiem wiedzy w zakresie planowania rozwoju lokalnego z uwzględnieniem potencjału ekonomicznego, społecznego i środowiskowego danego obszaru (temat 13).</t>
  </si>
  <si>
    <t>abaliza/ekspertyza/badanie</t>
  </si>
  <si>
    <t>jednostki samorządu terytorialnego województwa łódzkiego</t>
  </si>
  <si>
    <t>Global Point</t>
  </si>
  <si>
    <t>Ul. Warszawska 70, 59-500 Jelenia Góra</t>
  </si>
  <si>
    <t>publikacja / materiał drukowany</t>
  </si>
  <si>
    <t>Udział w targach rolniczych szansą na wprowadzenie innowacyjnych rozwiązań na obszarach wiejskich</t>
  </si>
  <si>
    <t>Celem projektu jest upowszechnienie wiedzy w zakresie innowacyjnych rozwiązań w rolnictwie wśród mieszkańców powiatu piotrkowskiego poprzez organizację wyjazdu studyjnego. Dzięki tej inicjatywie możliwe będzie zrealizowanie tematu numer 8, dotyczącego wspierania rozwoju przedsiębiorczości na obszarach wiejskich przez podnoszenie poziomu wiedzy i umiejętności w obszarach innych niż wskazane w temacie 7.</t>
  </si>
  <si>
    <t>przedstawiciele powiatu piotrkowskiego zajmujący się produkcją rolną i chcących wprowadzać innowacyjne rozwiązania oraz unowocześniać linie produkcyjne</t>
  </si>
  <si>
    <t>"Od pomysłu do biznesu" Konferencja lokalnych produktów"</t>
  </si>
  <si>
    <t>Celem projektu jest stworzenie możliwości podniesienia wiedzy, skorzystania z doświadczeń oraz nawiązania kontaktów i współpracy pomiędzy rolnikami, wytwórcami produktów żywnościowych wysokiej jakości z restauratorami i hotelarzami z terenu gminy Uniejów. Organizacja przedsięwzięcia zostanie oparta o posiadane doświadczenie i możliwości, związane z cyklicznie odbywającym się Uniejowskim Festiwalem Smaków.
Operacja obejmuje swoim zakresem temt dotyczący wspierania tworzenia sieci współpracy partnerskiej dotyczącej rolnictwa i obszarów wiejskich przez podnoszenie poziomu wiedzy w tym zakresie (temat 11)</t>
  </si>
  <si>
    <t xml:space="preserve">szkolenie </t>
  </si>
  <si>
    <t>rolnicy, lokalni przetwórcy spożywczy, mieszkańcy obszarów wiejskich gminy Uniejów, restauratorzy, hotelarze i kucharze z terenu województwa łódzkiego</t>
  </si>
  <si>
    <t>Gmina Uniejów</t>
  </si>
  <si>
    <t>Ul. Bł. Bogumiła 13, 99-210 Uniejów</t>
  </si>
  <si>
    <t>liczba konferencji</t>
  </si>
  <si>
    <t>90</t>
  </si>
  <si>
    <t>Liczba tytułów publikacji /  materiałów drukowanych</t>
  </si>
  <si>
    <t>Lokalne gospodarki pasieczne w województwie łódzkim i okręgu lwowskim - wymiana doświadczeń</t>
  </si>
  <si>
    <t>Celem operacji jest wspieranie współpracy, wymiana wiedzy i doświadczeń pszczelarzy z Polski i Ukrainy – kraju o ponad tysiącletniej tradycji pszczelarskiej, który zajmuje jedno z wiodących miejsc w zakresie produkowania miodu w Europie. Założeniem jest aktywizacja pszczelarzy do rozwoju swoich gospodarstw pasiecznych w kierunku nowych form działalności np. apiterapii, agroturystyki, zainteresowanie pszczelarzy nowymi inicjatywami, które mogą wpłynąć na rozwój obszarów wiejskich. Operacja ma szeroki zakres i dotyczy:
upowszechniania wiedzy w zakresie optymalizacji wykorzystywania przez mieszkańców obszarów wiejskich zasobów środowiska naturalnego (temat 5); upowszechniania wiedzy w zakresie dotyczącym zachowania różnorodności genetycznej roślin lub zwierząt (temat 6); wspierania rozwoju przedsiębiorczości na obszarach wiejskich przez podnoszenie poziomu wiedzy i umiejętności w obszarze małego przetwórstwa lokalnego lub w obszarze rozwoju zielonej gospodarki, w tym tworzenie nowych miejsc pracy (temat 7) i wspierania tworzenia sieci współpracy partnerskiej dotyczącej rolnictwa i obszarów wiejskich przez podnoszenie poziomu wiedzy w tym zakresie (temat 11).</t>
  </si>
  <si>
    <t>pszczelarze i osoby związane z pszczelarstwem z obszaru województwa łódzkiego</t>
  </si>
  <si>
    <t>Wojewódzki Związek Pszczelarzy w Łodzi</t>
  </si>
  <si>
    <t>Ul. Narutowicza 59, 90-130 Łódź</t>
  </si>
  <si>
    <t>Szkolenia dla liderów obszarów wiejskich</t>
  </si>
  <si>
    <t>Celem spotkań  będzie przekazanie informacji na temat: działań, z których mogą skorzystać producenci rolni; rozwoju rynku hurtowego; ubezpieczeń w rolnictwie; perspektywy dla producentów rolnych, inteligentnych opakowań przedłużających termin ważności owoców i warzyw; a także wymiana doświadczeń i aktywizacja liderów z obszarów wiejskich województwa łódzkiego. Te informacje przydadzą się rolnikom przy wyborze i kontynuowaniu kierunku produkcji. Wykłady z zakresu doświadczeń z realizacji projektów przez LGD będą doskonałym miejscem do wymiany doświadczeń, poszerzenia wiedzy. Tak szeroka tematyka spotkań realizuje przede wszystkim założenia tematu 5 i będzie prowadziła do upowszechniania wiedzy w zakresie optymalizacji wykorzystywania przez mieszkańców obszarów wiejskich zasobów środowiska naturalnego.</t>
  </si>
  <si>
    <t xml:space="preserve">liczba szkoleń </t>
  </si>
  <si>
    <t>liderzy obszarów wiejskich, rolnicy, sołtysi, osoby aktywne w swoich społecznościach</t>
  </si>
  <si>
    <t>Izba Rolnicza Województwa Łódzkiego</t>
  </si>
  <si>
    <t>Ul. Północna 27/29, 91-420 Łódź</t>
  </si>
  <si>
    <t>320</t>
  </si>
  <si>
    <t xml:space="preserve">Wyjazd studyjny rolników na targi ziemniaczane "Potato Europe" 2018 -Hanover
</t>
  </si>
  <si>
    <t>Celem wyjazdu studyjnego rolników na targi ziemniaczane  będzie zapoznanie się z  sytuacją na europejskim rynku ziemniaka, aby rolnicy z województwa łódzkiego mogli konkurować z europejskim rynkiem ziemniaka pod względem najwyższej jakości (w tym wyglądu ziemniaka, smaku, jego pakowania), uzyskiwali dobrą cenę, wypromowali ziemniaki, których smak byłby rozpoznawalny przez konsumentów jako marka regionu łódzkiego. Na wyjeździe rolnicy zobaczyą jak rynek ziemniaka funkcjonuje w Europie i jak rolnicy europejscy tworzą sieci współpracy partnerskiej, dzięki czemu operacja swoim zakresem zrealizuje temat 11, obejmujący wspieranie tworzenia sieci współpracy partnerskiej dotyczącej rolnictwa i obszarów wiejskich przez podnoszenie poziomu wiedzy w tym zakresie.</t>
  </si>
  <si>
    <t>rolnicy producenci ziemniaków oraz rolnicy planujący zmienić profil gospodarowania na produkcję ziemniaka</t>
  </si>
  <si>
    <r>
      <t xml:space="preserve">Celem projektu jest podniesienie poziomu wiedzy i doświadczenia w zakresie lokalnych działalności pozarolniczych, wykorzystanie potencjału odwiedzanego terenu na rzecz swojej społeczności oraz promowanie włączenia społecznego i rozwoju gospodarczego na obszarze LGD „Podkowa”.
Realizacja operacji umożliwi wdrożenie dwóch tematów: </t>
    </r>
    <r>
      <rPr>
        <i/>
        <sz val="11"/>
        <rFont val="Calibri"/>
        <family val="2"/>
        <charset val="238"/>
        <scheme val="minor"/>
      </rPr>
      <t xml:space="preserve">aktywizacja mieszkańców obszarów wiejskich w celu tworzenia partnerstw na rzecz realizacji projektów nakierowanych na rozwój tych obszarów, w skład których wchodzą przedstawiciele sektora publicznego, sektora prywatnego oraz organizacji pozarządowych </t>
    </r>
    <r>
      <rPr>
        <sz val="11"/>
        <rFont val="Calibri"/>
        <family val="2"/>
        <charset val="238"/>
        <scheme val="minor"/>
      </rPr>
      <t xml:space="preserve">(temat 1) oraz </t>
    </r>
    <r>
      <rPr>
        <i/>
        <sz val="11"/>
        <rFont val="Calibri"/>
        <family val="2"/>
        <charset val="238"/>
        <scheme val="minor"/>
      </rPr>
      <t>promocja jakości życia na wsi lub promocja wsi jako miejsca do życia i rozwoju zawodowego</t>
    </r>
    <r>
      <rPr>
        <sz val="11"/>
        <rFont val="Calibri"/>
        <family val="2"/>
        <charset val="238"/>
        <scheme val="minor"/>
      </rPr>
      <t xml:space="preserve"> (temat 9).</t>
    </r>
  </si>
  <si>
    <t>"Zielona przedsiębiorczość' - przyszłość polskiej wsi</t>
  </si>
  <si>
    <t xml:space="preserve">Stworzenie w świadomosci uczestników wyjazdu wizji efektywnego ekonomicznie, wielofunkcyjnego, zrównoważonego, przyjaznego środowisku rozwoju małopolskiej wsi. </t>
  </si>
  <si>
    <t>mieszkańcy obszarów wiejskich, przedstawiciele doradztwa rolniczego, pracownicy wyższych uczelni, przedstawiciele jst, NGO</t>
  </si>
  <si>
    <t>Centrum Doradztwa Rolniczego w Brwinowie Oddział w Krakowie</t>
  </si>
  <si>
    <t>31-063 Kraków
ul. Meiselsa 1</t>
  </si>
  <si>
    <t>liczba egz. broszur</t>
  </si>
  <si>
    <t>Gospodarstwa rodzinne wobec wyzwań zrównoważonego rozwoju</t>
  </si>
  <si>
    <t>Celem projektu (organizacja konferencji połączonej z organizacją 2 wyjazdów studyjnych) jest promocja wsi jako miejsca do życia i rozwoju zawodowego dla przyszłych pokoleń, próba pokazania innowacyjnej wartości polskiej wsi oraz zwiększenie rentownosci gospodarstw, w tym dywersyfikacja ich dochodów.</t>
  </si>
  <si>
    <t>konferencja połączona z wyjazdem studyjnym</t>
  </si>
  <si>
    <t>reprezentanci jednostek i instytucji zajmujących się rozwojem obszarów wiejskich (m.in. CDR, ARiMR, MIR, KOWR), uczelni wyższych, reprezentanci doradztwa rolniczego, jst, lgd, rolnicy</t>
  </si>
  <si>
    <t>220</t>
  </si>
  <si>
    <t>liczba egz. broszury</t>
  </si>
  <si>
    <t>Wykorzystanie lokalnych zasobów naturalnych oraz tradycji w funkcjonowaniu gospodarstw rolnych krajów Europy Wschodniej</t>
  </si>
  <si>
    <t>Promocja obszarów wiejskich jako miejsca do zamieszkania, poprzez wykorzystanie środowiska naturalnego i  tradycji regionalnych do zwięjszenia dochodów gospodarstw rolnych i ich dywersyfikacji.</t>
  </si>
  <si>
    <t>przedstawiciele doradztwa rolniczego, jednostej naukowych, rolniczych związków zawodowych, NGO, rolników indywidualnych</t>
  </si>
  <si>
    <t>Kuźnia Start-up'ów</t>
  </si>
  <si>
    <t>Celem operacji jest wspieranie rozwoju przedsiębiorczosci na terenach wiejskich poprzez realizację szkoleń dla młodzieży oraz poszerzenie wiedzy z tego zakresu wsród nauczycieli przedsiębiorczości ze szkół ponadgimnazjalnych i jednostek edukacyjnych o profilu zawodowym powiatu tarnowskiego z wykorzystaniem potencjału swojego miejsca zamieszkania, w partnerstwie z innymi podmiotami i przy pomocy m.in. nowoczesnych narzędzi ICT.</t>
  </si>
  <si>
    <t>uczniowie i nauczyciele z 7 szkół ponadgimnazjalnych i jednostki edukacyjnej o profilu zawodowym powiatu tarnowskiego</t>
  </si>
  <si>
    <t>Powiat Tarnowski</t>
  </si>
  <si>
    <t>33-100 Tarnów
ul. Narutowicza 48</t>
  </si>
  <si>
    <t>liczba uczestników szkoleń</t>
  </si>
  <si>
    <t>liczba reportaży video</t>
  </si>
  <si>
    <t>liczba odbiorców reportazu</t>
  </si>
  <si>
    <t>Wykorzystanie zasobów lokalnych szansą na rozwój Małopolski Zachodniej</t>
  </si>
  <si>
    <t>Celem operacji jest zwiększenie udziału mieszkańców Małopolski Zachodniej w rozwój obszarów wiejskich poprzez budowanie i wdrażanie marki lokalnej, rozwoju ekomuzeów, promocji produktów lokalnych, wspieranie przetwórstwa lokalnego.</t>
  </si>
  <si>
    <t>cykl wyjazdów studyjnych i konferencji</t>
  </si>
  <si>
    <t>mieszkańcy Małopolski Zachodniej - obszaru partnerów projektu</t>
  </si>
  <si>
    <t>Stowarzyszenie Lokalna Grupa Działania "Dolina Soły"</t>
  </si>
  <si>
    <t>32-600 Rajsko
ul. Edukacyjna 9</t>
  </si>
  <si>
    <t>liczba egzemplarzy ulotki</t>
  </si>
  <si>
    <t>Promocja i rozwój klastra energii ZPT poprzez stworzenie modelu energetyki rozproszonej</t>
  </si>
  <si>
    <t>Rozpropagowanie idei efektywnego i oszczędnego zarządzania i wykorzystania energii na terenach wiejskich, wskazanie korzyści z szerszego wykorzystania odnawialnych źródeł energii.</t>
  </si>
  <si>
    <t>wyjazd studyjny, spotkania, konferencja, ekspertyza</t>
  </si>
  <si>
    <t>mieszkańcy powiatu tarnowskiego</t>
  </si>
  <si>
    <t>Zielony Pierścień Tarnowa</t>
  </si>
  <si>
    <t>33-156 Skrzyszów
Skrzyszów 335A</t>
  </si>
  <si>
    <t>liczba spotkań informacyjnych</t>
  </si>
  <si>
    <t>liczba egz. ulotek</t>
  </si>
  <si>
    <t>liczba egz. broszu</t>
  </si>
  <si>
    <t>liczba emisji spotu promocyjnych</t>
  </si>
  <si>
    <t>Gospodarstwo opiekuńcze w rozwoju obszarów wiejskich - wyjazd studyjny</t>
  </si>
  <si>
    <t>Promocja idei gospodarstwa opiekuńczego na obszarach wiejskich poprzez zdobycie, utrwalenie i upowszechnianie wiedzy na temat wzorcowych przykładów gospodarstw opiekuńczych na przykładzie Hgolandii i Niemiec.</t>
  </si>
  <si>
    <t>przedstawiciele doradztwa rolniczego, wyższych uczeni, LGD, jst (jednostki zajmujace się opieka społeczną), mieszkańców obszarów wiejskich</t>
  </si>
  <si>
    <t>Konkurs "Produkt Lokalny Podbabiogórza"</t>
  </si>
  <si>
    <t>Włączanie społeczności lokalnej w poprawę jakości życia i stanu dziedzictwa kulturowego Podbabiogórza</t>
  </si>
  <si>
    <t>osoby w różnym wieku (młodzież i osoby dorosłe) amatorzy i profesjonaliści, zainteresowani udziałem w konkursie</t>
  </si>
  <si>
    <t>Stowarzyszenie Lokalna Grupa Działania "Podbabiogórze"</t>
  </si>
  <si>
    <t>34-200 Sucha Beskidzka
ul. Mickiewicza 19</t>
  </si>
  <si>
    <t>Po naukę i doświadczenia w zakresie produkcji wina do Mołdawii</t>
  </si>
  <si>
    <t>Umożliwienie grupie 30 osób zapozniania się z doświadczeniem winiarzy z Mołdawii, jako miejsca, w którym od wielu wieków kultywuje się tradycje winiarstwa prowadzonego w zbliżonych do naszego regionu warunkach klimatyczno-glebowych.</t>
  </si>
  <si>
    <t>posiadacze winnic oraz osoby zainteresowane założeniem nowych winnic na terenie Województwa Małopolskiego</t>
  </si>
  <si>
    <t>Małopolska Izba Rolnicza</t>
  </si>
  <si>
    <t>31-964 Kraków, 
oś. Krakowiaków 45A/15</t>
  </si>
  <si>
    <t xml:space="preserve">Żywność od rolnika na lokalnym rynku-francuskie doświadczenie dla doskonalenia polskiej rzeczywistości </t>
  </si>
  <si>
    <t>Zapoznanie się z obowiązującymi we Francji przepisami i zasadami warunkującymi przetwórstwo i sprzedaz bezposrednią i lobbowanie na rzecz umożliwienia rolnikom sprzedaży wyprodukowanej przez nich żywności w ułatwiony sposób (model francuski).</t>
  </si>
  <si>
    <t>małopolscy rolnicy, zajmujący się drobnym przetwórstwem i sprzedażą bezpośrednia, doradcy rolni, małopolscy parlamentarzyści</t>
  </si>
  <si>
    <t>Dobre praktyki w uprawie winorośli i produkcji wina</t>
  </si>
  <si>
    <t>Celem wyjazdu studujnego jest zapoznanie się z dobrymi praktykami technik winifikacji stosowanych w winnicach ziemi lubuskiej.</t>
  </si>
  <si>
    <t>osoby posiadające winnice na terenie Woj.. Małopolskiego, członkowie stowarzyszeń winiarskich, doradcy rolni, rolnicy indywidualni zainteresowani założeniem winnicy</t>
  </si>
  <si>
    <t>Europejskie przykłady porozumień rolników w zakresie sprzedaży bezpośredniej</t>
  </si>
  <si>
    <t>Wsparcie w zakresie rozwoju działalnosci wytwórczej gospodarstw rolnych i organizacji łańcucha dostaw produktów żywnościowych poprzez prezentację dobrych praktyk w Czechach, Bawarii, Austrii i Włoszech.</t>
  </si>
  <si>
    <t>przedstawiciele doradztwa rolniczego, jednostek naukowych zajmujących się rozwojem obszarów wiejskich, rolniczych zwiazków zawodowych, NGO, rolników indywidualnych, jst</t>
  </si>
  <si>
    <t>"Aktywizacja mieszkańców obszarów wiejskich" - Wyjazd studyjno-szkoleniowy</t>
  </si>
  <si>
    <t>wzrost poziomu aktywności mieszkańców obszaru LGD Zielone Mosty Narwi oraz podejmowania inicjatyw w zakresie rozwoju obszarów wiejskich w tym przedsiębiorczości na obszarach wiejskich</t>
  </si>
  <si>
    <t xml:space="preserve">przedstawiciele LGD Zielone Mosty Narwi, lokalni liderzy, przedstawiciele partnera projektu </t>
  </si>
  <si>
    <t xml:space="preserve"> Zielone Mosty Narwi </t>
  </si>
  <si>
    <t>Al. Jana Pawła II 1, 06-121 Pokrzywnica</t>
  </si>
  <si>
    <t xml:space="preserve">liczba uczestników wyjazdów studyjnych </t>
  </si>
  <si>
    <t>38</t>
  </si>
  <si>
    <t>Cudze chwalicie swego nie znacie - tradycje kulinarne południowego Mazowsza</t>
  </si>
  <si>
    <t>zwiększenie rentowności gospodarstw produkujących i przetwarzających żywność poprzez promocję marki produktu tradycyjnego, zwiększenie oferty tych produktów i ich konkurencyjności w stosunku do innych rodzajów rolnictwa na terenie własnego regionu oraz innych regionów</t>
  </si>
  <si>
    <t>seminarium, publikacja</t>
  </si>
  <si>
    <t>właściciele gospodarstw wytwarzających produkty tradycyjne, Koła Gospodyń Wiejskich, stowarzyszenia, producenci żywności</t>
  </si>
  <si>
    <t xml:space="preserve">ul. Czereśniowa 98, 02-456 Warszawa </t>
  </si>
  <si>
    <t>liczba uczestników seminariów</t>
  </si>
  <si>
    <t xml:space="preserve">liczba publikacji </t>
  </si>
  <si>
    <t xml:space="preserve">Innowacyjność w rozwoju przedsiębiorczości na obszarach wiejskich </t>
  </si>
  <si>
    <t xml:space="preserve">aktywizacja właścicieli gospodarstw agroturystycznych do zwiększenia dochodowości gospodarstw poprzez wprowadzenie bogatej oferty usługowej </t>
  </si>
  <si>
    <t xml:space="preserve">szkolenie, wizyta studyjna </t>
  </si>
  <si>
    <t xml:space="preserve">właściciele gospodarstw agroturystycznych, obiektów turystyki wiejskiej lub będących w trakcie założenia takiej działalności  </t>
  </si>
  <si>
    <t>XIII Jesienny Jarmark "Od pola do stołu"</t>
  </si>
  <si>
    <t>aktywizacja mieszkańców wsi do podejmowania inicjatyw w zakresie poszukiwania alternatywnych rozwiązań dla biznesu, promocji małych rodzinnych firm</t>
  </si>
  <si>
    <t xml:space="preserve">konferencja, konkurs </t>
  </si>
  <si>
    <t>mieszkańcy północnego Mazowsza w tym mieszkańcy obszarów wiejskich, osoby szukające alternatywnych rozwiązań dla biznesu</t>
  </si>
  <si>
    <t>liczba uczestników konkursów</t>
  </si>
  <si>
    <t>liczba targów,imprez plenerowych/ wystaw</t>
  </si>
  <si>
    <t>Przetwórstwo mleka na poziomie własnego gospodarstwa - warsztaty serowarskie</t>
  </si>
  <si>
    <t xml:space="preserve">zwiększenie udziału gospodarstw zainteresowanych wprowadzeniem przetwórstwa na poziomie własnego gospodarstwa w ramach rozwoju przedsiębiorczości na obszarach wiejskich </t>
  </si>
  <si>
    <t xml:space="preserve">warsztat </t>
  </si>
  <si>
    <t xml:space="preserve">liczba warsztatów </t>
  </si>
  <si>
    <t xml:space="preserve">właściciele gospodarstw rolnych </t>
  </si>
  <si>
    <t xml:space="preserve">liczba uczestników warsztatów </t>
  </si>
  <si>
    <t>IV Mazowiecka Konferencja Pszczelarska "Ratujmy pszczoły"</t>
  </si>
  <si>
    <t xml:space="preserve">utrzymanie prawidłowego poziomu populacji pszczoły miodnej w województwie mazowieckim poprzez przekazanie wiedzy na temat odpowiedniej gospodarki pasiecznej, zwalczanie chorób i szkodników, wsparcie rynku produktów pszczelarskich </t>
  </si>
  <si>
    <t xml:space="preserve">pszczelarze, rolnicy, mieszkańcy obszarów wiejskich </t>
  </si>
  <si>
    <t>Gospodarstwo opiekuńcze - dla seniorów opieka, a dla rolników nowe możliwości</t>
  </si>
  <si>
    <t xml:space="preserve">stworzenie koncepcji rozwoju gospodarstw agroturystyki i turystyki wiejskiej poprzez alternatywne źródła poprawy ich dochodowości, zwiększenie oferty dla klienta </t>
  </si>
  <si>
    <t xml:space="preserve">przedstawiciele gospodarstw agroturystyki i turystyki wiejskiej </t>
  </si>
  <si>
    <t>Sprawdzone u sąsiada u nas też zadziała</t>
  </si>
  <si>
    <t xml:space="preserve">zapoznanie z nowymi technologiami i innowacyjnymi rozwiązaniami oraz uwarunkowaniami organizacyjnymi wynikającymi z rodzaju prowadzonej działalności rolniczej o zróżnicowanych kierunkach w tym rolnictwie ekologicznym </t>
  </si>
  <si>
    <t xml:space="preserve">wizyta studyjna </t>
  </si>
  <si>
    <t xml:space="preserve">rolnicy, producenci rolni, doradcy rolni, przedstawiciele LGD </t>
  </si>
  <si>
    <t>Mazowiecka Izba Rolnicza</t>
  </si>
  <si>
    <t>Parzniew, ul.Wolności 2, 05-804 Brwinów</t>
  </si>
  <si>
    <t>Konferencja organizowana podczas XX Dni Kukurydzy i Buraka</t>
  </si>
  <si>
    <t xml:space="preserve">doskonalenie wiedzy rolników w zakresie zapobiegania i zwalczania chwastów w uprawie kukurydzy i buraka cukrowego </t>
  </si>
  <si>
    <t xml:space="preserve">konferencja, materiał drukowany </t>
  </si>
  <si>
    <t>rolnicy uprawiający kukurydzę, buraka cukrowego</t>
  </si>
  <si>
    <t xml:space="preserve">liczba uczestników konferencji </t>
  </si>
  <si>
    <t xml:space="preserve">liczba materiałów konferencyjnych </t>
  </si>
  <si>
    <t>Tradycje polskiej wsi</t>
  </si>
  <si>
    <t>ochrona i zachowanie ciągłości tradycyjnych zawodów polskiej wsi</t>
  </si>
  <si>
    <t>seminarium, impreza plenerowa, film</t>
  </si>
  <si>
    <t xml:space="preserve">mieszkańcy obszarów wiejskich Mazowsza </t>
  </si>
  <si>
    <t>Stowarzyszenie Lokalna Grupa Działania Razem dla Rozwoju</t>
  </si>
  <si>
    <t>ul. Rębowska 52 lokal 3,4,6, 09-450 Wyszogród</t>
  </si>
  <si>
    <t xml:space="preserve">liczba filmów </t>
  </si>
  <si>
    <t>Ochrona pszczół - to się opłaca</t>
  </si>
  <si>
    <t xml:space="preserve">podniesienie jakości działań w pszczelarstwie poprzez propagowanie dobrych praktyk rolniczych na obszarach wiejskich </t>
  </si>
  <si>
    <t xml:space="preserve">pszczelarze, rolnicy, doradcy </t>
  </si>
  <si>
    <t>75</t>
  </si>
  <si>
    <t>Bierzmy przykład ze świętokrzyskiego - wyjazd studyjny gospodyń wiejskich z gminy Krasnosielc</t>
  </si>
  <si>
    <t>zwiększenie kompetencji oraz wzrost aktywności społecznej i kulturalnej kobiet zamieszkujących obszary wiejskie</t>
  </si>
  <si>
    <t xml:space="preserve">gospodynie wiejskie z gminy Krasnosielc </t>
  </si>
  <si>
    <t>Gmina Krasnosielc</t>
  </si>
  <si>
    <t xml:space="preserve">ul. Rynek 40, 06-212 Krasnosielc </t>
  </si>
  <si>
    <t>Nowoczesne technologie w uprawie zbóż</t>
  </si>
  <si>
    <t>przygotowanie rolników, doradców rolniczych, pracowników izb rolniczych do podejmowania działań prowadzących do wdrożenia innowacyjnych rozwiązań w technologii uprawy zbóż w gospodarstwach rolnych</t>
  </si>
  <si>
    <t>rolnicy i doradcy rolni</t>
  </si>
  <si>
    <t>Lokalna żywność od rolnika bez pośrednika</t>
  </si>
  <si>
    <t xml:space="preserve">wspieranie współpracy w sektorze rolnym poprzez upowszechnienie kompleksowej wiedzy w zakresie organizacji łańcucha dostaw żywności, w tym przetwarzania i wprowadzania do obrotu produktów rolnych </t>
  </si>
  <si>
    <t>szkolenie, wyjazd studyjny, stoisko wystawiennicze, materiał drukowany, film</t>
  </si>
  <si>
    <t>rolnicy, przedsiębiorcy, przedstawiciele jednostek samorządu terytorialnego, organizacji pozarządowych, mieszkańcy obszarów wiejskich, przedstawiciele LGD</t>
  </si>
  <si>
    <t>Lokalna Grupa Działania Przyjazne Mazowsze</t>
  </si>
  <si>
    <t>ul. Sienkiewicza 11, 09-100 Płońsk</t>
  </si>
  <si>
    <t xml:space="preserve">liczba stoisk wystawienniczych na imprezie plenerowej </t>
  </si>
  <si>
    <t>liczba broszur</t>
  </si>
  <si>
    <t>liczba filmów</t>
  </si>
  <si>
    <t xml:space="preserve">liczba płyt z nagranym filmem </t>
  </si>
  <si>
    <t>V Jarmark Raciąski - operacja o charakterze wystawienniczym</t>
  </si>
  <si>
    <t xml:space="preserve">aktywizacja mieszkańców wsi na rzecz podejmowania inicjatyw w zakresie rozwoju obszarów wiejskich, informowanie o polityce rozwoju obszarów wiejskich i o możliwościach finansowania, a także pozyskiwanie nowych beneficjentów PROW 2014-2020 </t>
  </si>
  <si>
    <t xml:space="preserve">impreza plenerowa - jarmark, materiał drukowany, film promocyjny </t>
  </si>
  <si>
    <t>mieszkańcy Miasta i Gminy Raciąż, powiatu płońskiego, mieszkańcy Mazowsza</t>
  </si>
  <si>
    <t xml:space="preserve">Miejskie Centrum Kultury, Sportu i Rekreacji im. Ryszarda Kaczorowskiego w Raciążu </t>
  </si>
  <si>
    <t>ul. Parkowa 14, 09-140 Raciąż</t>
  </si>
  <si>
    <t xml:space="preserve">liczba  filmów promocyjnych  </t>
  </si>
  <si>
    <t>liczba stron internetowych, na których zostanie zamieszczony film promocyjny</t>
  </si>
  <si>
    <t>liczba ulotek</t>
  </si>
  <si>
    <t>10 000</t>
  </si>
  <si>
    <t>Udział w Targach Turystycznych Wypoczynek 2018 Toruński Festiwal Smaków</t>
  </si>
  <si>
    <t>prezentacja osiągnięć i promocja polskiej wsi w kraju (elementy kulinarne i agroturystyczne) poprzez udział w Targach turystycznych Wypoczynek 2018 Toruński Festiwal Smaków; operacja daje możliwość wymiany doświadczeń oraz niesie za sobą wartość aktywizującą</t>
  </si>
  <si>
    <t>udział w targach - stoisko wystawiennicze</t>
  </si>
  <si>
    <t>Koła Gospodyń Wiejskich działające na terenie Miasta i Gminy Serock, gospodarstwa agroturystyczne, przedstawiciele urzędu Miasta i Gminy Serock</t>
  </si>
  <si>
    <t>Miasto i Gmina Serock</t>
  </si>
  <si>
    <t>ul. Rynek 21, 05-140 Serock</t>
  </si>
  <si>
    <t xml:space="preserve">Organizacja targów "Kurpiowskie targi rolnicze" w Ostrołęce </t>
  </si>
  <si>
    <t>organizacja targów rolniczych oraz przeprowadzenie konkursu z zakresu wiedzy o rolnictwie ekologicznym i kulturze regionu kurpiowskiego</t>
  </si>
  <si>
    <t xml:space="preserve">targi, publikacja/materiał drukowany, konkurs </t>
  </si>
  <si>
    <t xml:space="preserve">mieszkańcy Ostrołęki i obszarów wiejskich północno-wschodniego Mazowsza </t>
  </si>
  <si>
    <t xml:space="preserve">liczba zaproszeń </t>
  </si>
  <si>
    <t>liczba publikacji</t>
  </si>
  <si>
    <t xml:space="preserve">liczba ulotek </t>
  </si>
  <si>
    <t>XIX Mazowieckie Dni Rolnictwa - prezentacja osiągnięć, promocji polskiej wsi</t>
  </si>
  <si>
    <t>promocja polskich produktów żywnościowych, kultury wiejskiej, dziedzictwa kulturowego i nowych technologii; operacja niesie ze sobą wartość edukacyjną, marketingową oraz aktywizacyjną i promocyjną</t>
  </si>
  <si>
    <t xml:space="preserve">impreza plenerowa, publikacja, prezentacja potraw i produktów tradycyjnych połączona z degustacją </t>
  </si>
  <si>
    <t>rolnicy i mieszkańcy obszarów wiejskich, hodowcy oraz producenci maszyn, środków produkcji rolnej</t>
  </si>
  <si>
    <t>1500</t>
  </si>
  <si>
    <t xml:space="preserve">liczba osób skorzystających z degustacji potraw i produktów tradycyjnych </t>
  </si>
  <si>
    <t>XVI Warszawskie Święto Chleba</t>
  </si>
  <si>
    <t>prezentacja i promocja produktów regionalnych oraz żywności o wysokiej jakości, informowanie o PROW 2014-2020</t>
  </si>
  <si>
    <t xml:space="preserve">impreza plenerowa, materiał drukowany, baner </t>
  </si>
  <si>
    <t xml:space="preserve">liczba wystawców na imprezie plenerowej </t>
  </si>
  <si>
    <t>rodziny z dziećmi, rolnicy, turyści, przedsiębiorcy z sektora rolno-spożywczego grupy wytwórców i producentów rolnych, przedstawiciele samorządów lokalnych i instytucji administracji rządowej, mieszkańcy Mazowsza</t>
  </si>
  <si>
    <t>Centralna Biblioteka Rolnicza im. Michała Oczapowskiego</t>
  </si>
  <si>
    <t>ul. Krakowskie Przedmieście 66,
00-950 Warszawa, skrytka pocztowa 360</t>
  </si>
  <si>
    <t xml:space="preserve">liczba dni targowych imprezy plenerowej </t>
  </si>
  <si>
    <t>liczba banerów</t>
  </si>
  <si>
    <t>1,3,5</t>
  </si>
  <si>
    <t>Organizacja IX Festiwalu Aktywności Społecznej i Kulturalnej Sołectw</t>
  </si>
  <si>
    <t>aktywizacja mieszkańców obszaru LGD Zalew Zegrzyński, promocja lokalnego dziedzictwa kulturowego, historycznego, przyrodniczego, gospodarczego i kulinarnego</t>
  </si>
  <si>
    <t xml:space="preserve">impreza plenerowa - festiwal, stoisko wystawiennicze na imprezie plenerowej, materiał drukowany, banery i bilbordy, spot </t>
  </si>
  <si>
    <t>mieszkańcy obszaru LGD Zalew Zegrzyński, turyści</t>
  </si>
  <si>
    <t>Lokalna Grupa Działania Zalew Zegrzyński</t>
  </si>
  <si>
    <t>ul. Sikorskiego 11 /413, 05-119 Legionowo</t>
  </si>
  <si>
    <t>700</t>
  </si>
  <si>
    <t xml:space="preserve">liczba banerów </t>
  </si>
  <si>
    <t>liczba bilbordów</t>
  </si>
  <si>
    <t>12</t>
  </si>
  <si>
    <t xml:space="preserve">liczba spotów </t>
  </si>
  <si>
    <t xml:space="preserve">liczba emisji spotów </t>
  </si>
  <si>
    <t>5760</t>
  </si>
  <si>
    <t xml:space="preserve">liczba ogłoszeń w prasie </t>
  </si>
  <si>
    <t>Gospodarstwa opiekuńcze szansa dla rozwoju obszarów wiejskich</t>
  </si>
  <si>
    <t>aktywizacja mieszkańców wsi na rzecz podejmowania inicjatyw w zakresie rozwoju obszarów wiejskich, w tym tworzenia i funkcjonowania gospodarstw opiekuńczych oraz kreowania miejsc pracy na terenach wiejskich</t>
  </si>
  <si>
    <t>rolnicy, mieszkańcy obszarów wiejskich, właściciele gospodarstw agroturystycznych i obiektów turystyki wiejskiej, pracownicy ośrodków pomocy społecznej, przedstawiciele organizacji pozarządowych, lokalni liderzy, pracownicy MODR</t>
  </si>
  <si>
    <t>21</t>
  </si>
  <si>
    <t>XXVI Olimpiada Wiedzy Rolniczej</t>
  </si>
  <si>
    <t xml:space="preserve">aktywizacja młodzieży wiejskiej do pogłębiania wiedzy rolniczej, lepszego gospodarowania oraz podejmowania inicjatyw w zakresie rozwoju obszarów wiejskich, w tym tworzenia miejsc pracy dla siebie i innych na terenach wiejskich </t>
  </si>
  <si>
    <t>olimpiada</t>
  </si>
  <si>
    <t xml:space="preserve">liczba olimpiad </t>
  </si>
  <si>
    <t>młodzi rolnicy, mieszkańcy obszarów wiejskich z powiatów: nowodworskiego, legionowskiego, ciechanowskiego, mławskiego, płońskiego, pułtuskiego, żuromińskiego</t>
  </si>
  <si>
    <t xml:space="preserve">liczba uczestników olimpiad </t>
  </si>
  <si>
    <t>46</t>
  </si>
  <si>
    <t>Żywność a zdrowie człowieka - świadomy konsument</t>
  </si>
  <si>
    <t>element edukacji żywieniowej w ramach polityki prozdrowotnej - podniesienie wiedzy z zakresu wpływu żywności na zdrowie człowieka, kreowanie wizerunku świadomego konsumenta na rynku żywnościowym</t>
  </si>
  <si>
    <t>140</t>
  </si>
  <si>
    <t>Regionalne zwyczaje żniwne i dożynkowe</t>
  </si>
  <si>
    <t xml:space="preserve">aktywizacja mieszkańców wsi na rzecz podejmowania inicjatyw w zakresie rozwoju obszarów wiejskich z wykorzystaniem potencjału kulturowego poprzez promowanie lokalnych twórców, dorobku kulturowego i historycznego </t>
  </si>
  <si>
    <t xml:space="preserve">impreza plenerowa - dożynki, konkurs </t>
  </si>
  <si>
    <t xml:space="preserve">mieszkańcy powiatu sokołowskiego oraz powiatów ościennych </t>
  </si>
  <si>
    <t>Powiat Sokołowski</t>
  </si>
  <si>
    <t xml:space="preserve">ul. Wolności 23, 08-300 Sokołów Podlaski </t>
  </si>
  <si>
    <t>146</t>
  </si>
  <si>
    <t>Dożynki w Gminie Baboszewo</t>
  </si>
  <si>
    <t>wzmocnienie poczucia tożsamości i przynależności do grupy społecznej poprzez imprezę plenerową</t>
  </si>
  <si>
    <t>impreza plenerowa - dożynki, materiał drukowany, konkurs</t>
  </si>
  <si>
    <t>mieszkańcy sołectw tworzących gminę Baboszewo</t>
  </si>
  <si>
    <t>Gmina Baboszewo</t>
  </si>
  <si>
    <t xml:space="preserve">ul. Warszawska 9a, 09-130 Baboszewo </t>
  </si>
  <si>
    <t>7</t>
  </si>
  <si>
    <t>Włączenie społeczne seniorów na obszarach wiejskich Mazowsza - inicjatywy lokalne</t>
  </si>
  <si>
    <t xml:space="preserve">opracowanie ekspertyzy "Włączenie społeczne seniorów na obszarach wiejskich Mazowsza - inicjatywy lokalne" - identyfikacja sytuacji osób starszych, ocena polityki senioralnej wobec mieszkańców wsi, opracowanie nowych instrumentów polityki społecznej i zdrowotnej </t>
  </si>
  <si>
    <t xml:space="preserve">ekspertyza </t>
  </si>
  <si>
    <t xml:space="preserve">liczba ekspertyz </t>
  </si>
  <si>
    <t xml:space="preserve">samorządy w województwie mazowieckim, Rady Seniorów, Koła Seniorów, Koła Gospodyń Wiejskich </t>
  </si>
  <si>
    <t>Instytut Ekonomiki Rolnictwa i Gospodarki Żywnościowej</t>
  </si>
  <si>
    <t>ul. Świętokrzyska 20, 00-002 Warszawa</t>
  </si>
  <si>
    <t>Nowoczesne i ekologiczne rolnictwo w Gminie Klembów</t>
  </si>
  <si>
    <t xml:space="preserve">zapoznanie z nowoczesnymi i ekologicznymi gospodarstwami, w których wytwarzane są produkty o charakterze regionalnym, aktywizacja mieszkańców do podejmowania nowych aktywności </t>
  </si>
  <si>
    <t xml:space="preserve">rolnicy, liderzy społeczności lokalnych, sołtysi, przedstawiciele organizacji pozarządowych </t>
  </si>
  <si>
    <t>Gmina Klembów</t>
  </si>
  <si>
    <t>ul. Żymirskiego 38, 05-205 Klembów</t>
  </si>
  <si>
    <t>Olimpiada Wiedzy Rolniczej</t>
  </si>
  <si>
    <t xml:space="preserve">aktywizacja młodzieży wiejskiej do pogłębiania wiedzy rolniczej, lepszego gospodarowania oraz podejmowania inicjatyw w zakresie rozwoju obszarów wiejskich, w tym tworzenia miejsc pracy dla siebie i innych na terenach wiejskich - organizator Mazowiecki Ośrodek Doradztwa Rolniczego z siedzibą w Warszawie Oddział w Płocku </t>
  </si>
  <si>
    <t>rolnicy prowadzący gospodarstwa rolne samodzielnie lub wspólnie z rodzicami z powiatów: gostynińskiego, płockiego, sierpeckiego</t>
  </si>
  <si>
    <t>Konkurs na najlepsze gospodarstwo ekologiczne</t>
  </si>
  <si>
    <t xml:space="preserve">wzrost świadomości konsumentów w zakresie rolnictwa ekologicznego </t>
  </si>
  <si>
    <t>rolnicy ekologiczni z Mazowsza</t>
  </si>
  <si>
    <t xml:space="preserve">liczba uczestników konkusów </t>
  </si>
  <si>
    <t>minimum 8 maksimum 12</t>
  </si>
  <si>
    <t>Dożynki Powiatu Siedleckiego 2018</t>
  </si>
  <si>
    <t xml:space="preserve">zwiększenie zainteresowania wdrażaniem programów na rzecz rozwoju obszarów wiejskich, promocja zrównoważonego rozwoju obszarów wiejskich, budowa partnerskich relacji ze społecznością lokalną, zachowanie i promocja dziedzictwa kulinarnego, kulturowego i tradycji na obszarach wiejskich </t>
  </si>
  <si>
    <t xml:space="preserve">impreza plenerowa - dożynki, materiał drukowany,  baner </t>
  </si>
  <si>
    <t>mieszkańcy obszarów wiejskich w szczególności z powiatu siedleckiego, mieszkańcy Mazowsza, beneficjenci i potencjalni beneficjenci programów UE, organizacje pozarządowe</t>
  </si>
  <si>
    <t>Powiat Siedlecki</t>
  </si>
  <si>
    <t>ul. J. Piłsudskiego 40, 08-110 Siedlce</t>
  </si>
  <si>
    <t>400</t>
  </si>
  <si>
    <t>Kobieta przedsiębiorcza na obszarach wiejskich</t>
  </si>
  <si>
    <t>przeprowadzenie szkolenia z zakresu przedsiębiorczości, uzupełnienie wiedzy z zakresu legalnej produkcji i sprzedaży żywności z gospodarstwa, dobre praktyki z zakresu systemów jakości żywności, możliwości dofinansowania w ramach PROW 2014-2020</t>
  </si>
  <si>
    <t xml:space="preserve">mieszkańcy obszarów wiejskich północno-wschodniego Mazowsza, w szczególności kobiety; Koła Gospodyń Wiejskich, lokalne stowarzyszenia i grupy działania, wytwórcy produktów tradycyjnych, rolnicy ekologiczni, młodzież wiejska, przedstawiciele samorządów lokalnych </t>
  </si>
  <si>
    <t>Produkty tradycyjne oraz promocja lokalnych gospodarstw agroturystycznych</t>
  </si>
  <si>
    <t xml:space="preserve">zwiększenie wiedzy uczestników operacji w zakresie sposobów marketingowych, opracowywania strategii, współczesnych kanałów handlowych - służących rozwijaniu własnej przedsiębiorczości </t>
  </si>
  <si>
    <t xml:space="preserve">rolnicy z terenu gminy Serock, Koła Gospodyń Wiejskich, właściciele gospodarstw agroturystycznych </t>
  </si>
  <si>
    <t>Dożynki Gminne Drobin 2018</t>
  </si>
  <si>
    <t xml:space="preserve">zachowanie dziedzictwa kulturowego, podtrzymanie tradycji ludowej, aktywizacja mieszkańców, kultywowanie miejsc obrzędów i zwyczajów poprzez organizację dożynek gminnych </t>
  </si>
  <si>
    <t xml:space="preserve">impreza plenerowa - dożynki, materiał drukowany, konkurs, baner </t>
  </si>
  <si>
    <t>mieszkańcy Miasta i Gminy Drobin, rolnicy, mieszkańcy obszarów wiejskich, władze samorządowe, organizacje rolnicze, koła gospodyń wiejskich, sołtysi, grupy producentów rolnych, producenci żywności regionalnej i tradycyjnej</t>
  </si>
  <si>
    <t>Miasto i Gmina Drobin</t>
  </si>
  <si>
    <t>ul. Piłsudskiego 12, 09-210 Drobin</t>
  </si>
  <si>
    <t xml:space="preserve">V </t>
  </si>
  <si>
    <t>Konferencja Pszczelarska Dbajmy o pszczoły</t>
  </si>
  <si>
    <t>upowszechnienie informacji nt. znaczenia i zdrowotności owadów zapylających w produkcji rolniczej, ich wpływu na środowisko przyrodnicze i gospodarkę człowieka</t>
  </si>
  <si>
    <t xml:space="preserve">pszczelarze, mieszkańcy obszarów wiejskich, doradcy </t>
  </si>
  <si>
    <t>Polskie rolnictwo dziś i jutro</t>
  </si>
  <si>
    <t>przekazanie uczestnikom konferencji informacji nt. obecnego funkcjonowania Wspólnej Polityki Rolnej, wskazanie korzyści jakie przynosi rolnikom i obszarom wiejskim</t>
  </si>
  <si>
    <t xml:space="preserve">rolnicy, mieszkańcy obszarów wiejskich, przedstawiciele izb rolniczych </t>
  </si>
  <si>
    <t>350</t>
  </si>
  <si>
    <t xml:space="preserve">liczba materiałów promocyjnych i szkoleniowych </t>
  </si>
  <si>
    <t>Jarmark Łęski 2018</t>
  </si>
  <si>
    <t xml:space="preserve">zachowanie dziedzictwa kulturowego, podtrzymanie tradycji ludowej, aktywizacja mieszkańców, kultywowanie miejsc obrzędów i zwyczajów poprzez organizację jarmarku </t>
  </si>
  <si>
    <t>impreza plenerowa - jarmark, materiał drukowany, baner</t>
  </si>
  <si>
    <t>mieszkańcy sołectwa Łęg Kościelny, Łęg Probostwo oraz innych sołectw gminy Drobin,Koła Gospodyń Wiejskich, rolnicy, mieszkańcy obszarów wiejskich, władze samorządowe, organizacje rolnicze, sołtysi, grupy producentów rolnych, producenci żywności regionalnej i tradycyjnej</t>
  </si>
  <si>
    <t xml:space="preserve">liczba imprez towarzyszących </t>
  </si>
  <si>
    <t>6</t>
  </si>
  <si>
    <t>"Gra(my) o swoje" - nowe umiejętności członków Lokalnych Grup Działania województwa opolskiego z zakresu tworzenia gier terenowych</t>
  </si>
  <si>
    <t xml:space="preserve">Lokalne Grupy Działania Województwa Opolskiego wyposażone w wiedzę i umiejętności pozwalające budować sieć gier terenowych regionu, a tym samym wpływać na podejmowanie nowych nicjatyw na obszarach. Projekt społeczny, jakim jest tworzenie sieci gier terenowych w ramach LGD, wymaga zaangażowania różnych zasobów, ich identyfikacji, a następnie analizy, w jaki sposób mogą być wykorzystane w osiągnięciu celu operacji. </t>
  </si>
  <si>
    <t>szkolenie/seminarium/warsztat/spotkanie; wyjazd studyjny</t>
  </si>
  <si>
    <t xml:space="preserve">Przedstawiciele LGD z woj. opolskiego. Uczestnicy operacji: pracownicy biur, członkowie organów LGD, członkowie LGD (osoby fizyczne, osoby prawne, Jednostki samorządu terytorialnego lub osoby delegowane z innych samorządowych instytucji). </t>
  </si>
  <si>
    <t xml:space="preserve">Lokalna Grupa Działania "Górna Prosna"
</t>
  </si>
  <si>
    <t xml:space="preserve">46-333 Sternalice Nr 81
</t>
  </si>
  <si>
    <t>102</t>
  </si>
  <si>
    <t>Moja gmina w obiektywie</t>
  </si>
  <si>
    <t>szkolenie/seminarium/warsztat/spotkanie; targi/ impreza plenerowa/ wystawa; publikacja/ materiał drukowany; konkurs/olimpiada</t>
  </si>
  <si>
    <t>liczba warsztatów</t>
  </si>
  <si>
    <t>Bezpośrednią grupę docelową będą stanowić uczniowie klas VI-VIII szkół podstawowych z terenu gminy Bierawa oraz oddziałów klas III gimnazjum, tj. klasy VI-VIII w Publicznej Szkole Podstawowej w Starej Kuźni, klasy VI-VIII w Szkole Podstawowej w Dziergowicach, klasy VI – VIII oraz III gimnazjum (2 oddziały) w Szkole Podstawowej w Starym Koźlu oraz klasy VI-VIII oraz III gimnazjum w Szkole Podstawowej w Dziergowicach.</t>
  </si>
  <si>
    <t>Gmina Bierawa</t>
  </si>
  <si>
    <t>47-240 Bierawa; 
ul. Wojska Polskiego 12</t>
  </si>
  <si>
    <t>liczba uczestnikow wystaw</t>
  </si>
  <si>
    <t>liczba materiałów drukowanych - Folder</t>
  </si>
  <si>
    <t>liczba materiałów drukowanych - Plakat</t>
  </si>
  <si>
    <t>Regionalna Wystawa Zwierząt Hodowlanych - Agrofestival</t>
  </si>
  <si>
    <t>targi/ impreza plenerowa/wystawa; publikacja/ materiał drukowany; prasa; audycja/ film/ spot odpowiednio w radiu i telewizji</t>
  </si>
  <si>
    <t xml:space="preserve">Mieszkańcy województwa opolskiego. Agrofestiwal głównie kierowany jest dla rolników, przyszłych potencjalnych rolników i ich rodzin. </t>
  </si>
  <si>
    <t>Gmina Polska Cerekiew</t>
  </si>
  <si>
    <t>47-260 Polska Cerekiew; 
ul. Raciborska 4</t>
  </si>
  <si>
    <t>liczba uczestników wystaw</t>
  </si>
  <si>
    <t xml:space="preserve">liczba materiałów drukowanych </t>
  </si>
  <si>
    <t>liczba ogłoszeń w prasie</t>
  </si>
  <si>
    <t xml:space="preserve">liczba spotów w radiu </t>
  </si>
  <si>
    <t>"W przyjaźni z naturą – dbamy o nasze środowisko"</t>
  </si>
  <si>
    <t>Uświadomienie rolnikom i społeczeństwu obszarów wiejskich o konieczności podejmowania konkretnych działań, by ograniczać negatywny wpływ produkcji rolnej i gospodarstwa domowego na środowisko naturalne.
Przedstawienie innowacyjnych rozwiązań w gospodarstwach biorących udział w konkursie wojewódzkim „Gospodarstwo rolne przyjazne środowisku” , związanych z ochroną środowiska naturalnego jako przykłady dobrego gospodarowania w kierunku rozwoju obszarów wiejskich i ochrony zasobów naturalnych wsi przyczynia się zrównoważonego wykorzystania zasobów środowiska naturalnego jako wzór do naśladowania i społeczny obowiązek względem natury.</t>
  </si>
  <si>
    <t>konferencja/ kongres; publikacja/ materiał drukowany; konkurs/olimpiada</t>
  </si>
  <si>
    <t xml:space="preserve">Rolnicy z woj. opolskiego prowadzący gospodarstwa z produkcją zwierzęcą, dążących do spełnienia wymogów wzajemnej zgodności i przepisów prawnych dotyczących gospodarowania zasobami srodowiska. 
</t>
  </si>
  <si>
    <t>Opolski Ośrodek Doradztwa Rolniczego</t>
  </si>
  <si>
    <t>49-330 Łosiów; 
ul. Główna 1</t>
  </si>
  <si>
    <t>liczba tytułów publikacji</t>
  </si>
  <si>
    <t>Konferencja pt. "Odnawialne źródła energii - teoria i praktyka"</t>
  </si>
  <si>
    <t xml:space="preserve">Celem konferencji jest ułatwienie wymiany wiedzy pomiędzy przedmiotami uczestniczącymi w rozwoju obszarów wiejskich oraz rozpowszechnianie rezultatów działań na rzecz tego rozwoju obszarów wiejskich oraz rozpowszechnianie rezultatów działań na rzecz tego rozwoju poprzez efektywną promocję dobrych praktyk organizacyjnych, stworzenie możliwości wymiany doświadczeń z zakresu: odnawialnych źródeł energii, zwiększenia udziału zainteresowanych stron we wdrażaniu inicjatyw na rzecz rozwoju obszarów wiejskich. Organizacja szkolenia pozwoli uświadomić mieszkańcom województwa opolskiego, że mogą efektywnie wykorzystywać energie w otaczającej przestrzeni życia, a także o konieczności wdrażania gospodarki niskoemisyjnej w nasze życie poprzez upowszechnienie wiedzy w zakresie optymalizacji wykorzystywania przez mieszkańców obszarów wiejskich zasobów środowiska naturalnego do tworzenia nowych miejsc pracy.
</t>
  </si>
  <si>
    <t xml:space="preserve">konferencja/ kongres; konkurs/olimpiada </t>
  </si>
  <si>
    <t xml:space="preserve">•Rolnicy, przedsiębiorstwa działające na rzecz sektora rolnego i spożywczego oraz energetycznego; 
• Mieszkańcy obszarów wiejskich, uczniowie szkół średnich, studenci;
• Wszyscy zainteresowani tematyką wdrażania OZE we własnym środowisku;
• Samorządowcy, firmy, indywidualne osoby, które przyczyniły się do wdrażania, promowania odnawialnych źródeł energii.
</t>
  </si>
  <si>
    <t xml:space="preserve">Konkurs wiedzy OZE dla szkół rolniczych </t>
  </si>
  <si>
    <t xml:space="preserve">Celem konkursu wiedzy jest ułatwienie wymiany wiedzy pomiędzy przedmiotami uczestniczącymi w rozwoju obszarów wiejskich oraz rozpowszechnianie rezultatów działań na rzecz tego rozwoju obszarów wiejskich poprzez efektywną promocję dobrych praktyk organizacyjnych, stworzenie możliwości wymiany doświadczeń z zakresu: odnawialnych źródeł energii. W realizacji tego celu niezbędna jest edukacja młodzieży o potrzebie ochrony naszego środowiska poprzez wdrażanie odnawialnych źródeł energii w życiu codziennym oraz efektywnie wykorzystywać energie w otaczającej przestrzeni życia. Organizacja konkursu dla młodzieży ze szkół średnich rolniczych na temat odnawialnych źródeł energii uświadamia społeczeństwu o konieczności wdrażania gospodarki niskoemisyjnej w życie oraz  wykorzystywaniem przez mieszkańców obszarów wiejskich zasobów środowiska naturalnego.
</t>
  </si>
  <si>
    <t>Konkurs/olimpiada</t>
  </si>
  <si>
    <t>Uczniowie z 6 szkół rolniczych średnich z województwa opolskiego</t>
  </si>
  <si>
    <t>Szkolenie edukacyjne z zakresu rolnictwa ekologicznego</t>
  </si>
  <si>
    <t xml:space="preserve">Głównym celem operacji będzie zdobycie, uzupełnienie lub rozszerzenie wiedzy i umiejętności w zakresie rolnictwa ekologicznego i prowadzenia gospodarstwa  w systemie gospodarstwa ekologicznego, a w efekcie zwiększenie konkurencyjności i dochodowości rolniczej z zakresu ekologii. Istotnym aspektem jest upowszechnianie wiedzy w zakresie optymalizacji wykorzystywania przez mieszkańców obszarów wiejskich zasobów środowiska naturalnego jak również wspieranie rozwoju przedsiębiorczości na obszarach wiejskich przez podnoszenie poziomu wiedzy i umiejętności w obszarze małego przetwórstwa lokalnego lub w obszarze rozwoju zielonej gospodarki, w tym tworzenie nowych miejsc pracy. </t>
  </si>
  <si>
    <t xml:space="preserve">szkolenie/ seminarium/ warsztat/ spotkanie; wyjazd studyjny    </t>
  </si>
  <si>
    <t>Rolnicy indywidualni prowadzący gospodarstwo konwencjonalne, osoby planujące prowadzenie gospodarstwa ekologicznego, osoby działające na rzecz sektora rolnego i spożywczego oraz doradcy rolni.</t>
  </si>
  <si>
    <t>liczba uczestnikow szkoleń</t>
  </si>
  <si>
    <t>Szkolenie "Wspieranie działań na rzecz ochrony wód przed presjami pochodzenia rolniczego"</t>
  </si>
  <si>
    <t>Upowszechnianie dobrych praktyk w celu zmniejszenia zanieczyszczenia wód azotanami pochodzącymi ze źródeł rolniczych oraz zapobiegania dalszemu zanieczyszczeniu na obszarze całego państwa wdrażany jest program działań mających wpływ na rozwój obszarów wiejskich. Szkolenie obejmuje zakres upowszechniania dobrych praktyk, poszerzenia wiedzy  oraz optymalnego wykorzystania jej do racjonalnego zagospodarowania zasobami środowiska naturalnego, w tym monitorowanie jakości wód powierzchniowych i podziemnych oraz ocena stanu ich eutrofizacji.</t>
  </si>
  <si>
    <t xml:space="preserve">Szkolenie/ seminarium/ warsztat/ spotkanie </t>
  </si>
  <si>
    <t xml:space="preserve">Rolnikcy, mieszkańcy obszarów wiejskich, przedstawiciele gmin, doradcy rolniczy, których obejmuje zakres upowszechniania dobrych praktyk, poszerzenia wiedzy  oraz optymalnego wykorzystania jej do racjonalnego zagospodarowania zasobami środowiska naturalnego, w tym monitorowanie jakości wód powierzchniowych i podziemnych oraz ocena stanu ich eutrofizacji. </t>
  </si>
  <si>
    <t>Konferencja podsumowująca konkurs AgroLiga 2018 w województwie opolskim</t>
  </si>
  <si>
    <t>Konferencja/ kongres; publikacja/ materiał drukowany; audycja/ film/ spot odpowiednio w radiu i telewizji</t>
  </si>
  <si>
    <t xml:space="preserve">Mieszkańcy obszarów wiejskich oraz osoby zawodowo związane z obszarami wiejskimi: rolnicy, firmy przetwórstwa rolno-spożywczego i usług rolniczych działające na terenie województwa opolskiego oraz osoby zainteresowane tematem innowacji, modernizacji, dobrych praktyk w produkcji rolnej, przetwórstwie i usługach rolniczych.  </t>
  </si>
  <si>
    <t>liczba uczestników konfrencji</t>
  </si>
  <si>
    <t>liczba materiałów drukowanych - Zaproszenie</t>
  </si>
  <si>
    <t>liczba publikacji - Katalog</t>
  </si>
  <si>
    <t>Publikacja wyników PDO w woj. opolskim za lata 2015-2017 i publikacja Listy Odmian Zalecanych (LOZ) do uprawy na terenie województwa opolskiego 2018.</t>
  </si>
  <si>
    <t xml:space="preserve">Publikacje przyczynią się do pełniejszego wykorzystania postępu biologicznego (odmianowego) w rolnictwie, systematycznego dopływu obiektywnej informacji o wartości użytkowej odmian 
i przydatności do uprawy w naszym regionie.
Dobór odmian do wojewódzkiego programu PDO uwzględnia wszystkie zmiany zachodzące 
w Krajowym Rejestrze Odmian. To oznacza, że do doborów wprowadza się (decyzją Wojewódzkiego Zespołu PDO) nowo zarejestrowane przez COBORU odmiany, jednocześnie wykreślając odmiany o słabszym potencjale genetycznym. Tak realizowany Program gwarantuje ciągły postęp genetyczny w Regionie.
</t>
  </si>
  <si>
    <t xml:space="preserve">Publikacja/ materiał drukowany </t>
  </si>
  <si>
    <t xml:space="preserve">liczba tytułów publikacji </t>
  </si>
  <si>
    <t>Rolnicy indywidualni, Rolnicze Spółdzielnie Produkcyjne, Przedsiębiorstwa Rolne, firmy Hodowlano-Nasienne, nauka rolnicza, Urząd Wojewódzki, Urząd Marszałkowski Województwa Opolskiego, Izba Rolnicza, COBORU, Stacje Doświadczalne Oceny Odmian z poszczególnych województw, Opolski Ośrodek Doradztwa Rolniczego, przemysł przetwórczy.</t>
  </si>
  <si>
    <t>Centralny Ośrodek Badania Odmian Roślin Uprawnych Stacja Doświadczalna Oceny Odmian w Głubczycach</t>
  </si>
  <si>
    <t>48-100 Głubczyce; ul. Kolejowa 5</t>
  </si>
  <si>
    <t>Promocja Gminy Lewin Brzeski podczas wojewódzkich dożynek</t>
  </si>
  <si>
    <t xml:space="preserve">Celem operacji jest promocja i upowszechnienie inicjatyw z zakresu rozwoju obszarów wiejskich z terenu gminy Lewin Brzeski wśród mieszkańców województwa opolskiego. Operacja wiąże się z podniesieniem wiedzy i umiejętności uczestników w zakresie rozwoju obszarów wiejskich, w tym rozwojem przedsiębiorczości.  Realizacja operacji przyczyni się do promocji obszarów wiejskich jako miejsca do życia i rozwoju zawodowego, w tym podejmowanie inicjatyw społecznych, gospodarczych i samozatrudnienie oraz tworzenie nowych miejsc pracy.Częścią rozwoju lokalnego jest również rozwój wsi, który wykorzystuje ekonomiczny, społeczny i naturalny danego regionu. </t>
  </si>
  <si>
    <t xml:space="preserve">stoisko wystawiennicze/ punkt informacyjny na tragach/imprezie plenerowej/ wystawie; publikacja/ materiał drukowany </t>
  </si>
  <si>
    <t>liczba stoik wystawienniczych</t>
  </si>
  <si>
    <t>Mieszkańcy województwa opolskiego, którzy odwiedzą stoisko gminy Lewin Brzeski podczas odbywających się dożynek wojewódzkich, tj. przede wszystkim osoby zamieszkujących obszary wiejskie zainteresowane rozwijaniem swoich kompetencji w zakresie planowania i organizacji działalności ukierunkowanej na rozwój obszarów wiejskich. Duża grupa osób w wieku do 35 lat</t>
  </si>
  <si>
    <t>Gmina Lewin Brzeski</t>
  </si>
  <si>
    <t>49-340 Lewin Brzeski; Rynek 1</t>
  </si>
  <si>
    <t xml:space="preserve">liczba materiałów drukowanych - ulotki </t>
  </si>
  <si>
    <t>"Najaktywniejszy  Lider Społeczności Wiejskiej"</t>
  </si>
  <si>
    <t xml:space="preserve">szkolenie/ seminarium/ warsztat/ spotkanie; konkurs/olimpiada </t>
  </si>
  <si>
    <t xml:space="preserve">Członkowie towarzystw i stowarzyszeń; pracownicy naukowi instytutów, uczelni, jednostek badawczych; nauczyciele szkół mających siedzibę na terenach wiejskich; doradcy rolniczy; pracownicy jednostek obsługujących rolnictwo; pracownicy i członkowie samorządów, wójtowie, burmistrzowie działający na terenach wiejskich; wolontariusze; członkowie organizacji pozarządowych. </t>
  </si>
  <si>
    <t>"Dożynki Powiatowo-Gminne Złotniki gm. Prószków 2018"</t>
  </si>
  <si>
    <t>Aktywizacja, integracja i budowanie tożsamości lokalnej mieszkańców poprzez kultywowanie i pielęgnowanie tradycji, obrzędów, zwyczajów ludowych, a także lokalnego dziedzictwa kulturowego i przyrodniczego na obszarach wiejskich. Realizacja operacji bez wątpienia przekłada się na promocję jakości życia na wsi i promocji wsi jako miejsca do życia i rozwoju zawodowego.</t>
  </si>
  <si>
    <t xml:space="preserve">Mieszkańcy województwa opolskiego ze szczególnym uwzględnieniem mieszkańców Powiatu Opolskiego –  w tym władze województwa, powiatu, gminy Prószków, przedstawiciele poszczególnych gmin Powiatu Opolskiego, przedstawiciele organizacji pozarządowych w tym stowarzyszeń, których członkiem jest gmina Prószków (Lokalna Grupa Działania Partnerstwo Borów Niemodlińskich, Stowarzyszenie Gmin Polskich Euroregionu Pradziad, Aglomeracja Opolska, Związek Miast Polskich), uczestnicy programu artystycznego </t>
  </si>
  <si>
    <t xml:space="preserve"> II- III</t>
  </si>
  <si>
    <t>Ośrodek Kultury i Sportu w Prószkowie</t>
  </si>
  <si>
    <t>ul. Daszyńskiego 6;  46-060 Prószków</t>
  </si>
  <si>
    <t>liczba uczestników targów</t>
  </si>
  <si>
    <t xml:space="preserve"> Aktywizacja mieszkańców obszarów wiejskich w celu tworzenia partnerstw na rzecz realizacji projektów nakierowanych na rozwój tych obszarów, w skład których wchodzą przedstawiciele sektora publicznego, sektora prywatnego oraz organizacji pozarządowych                                                                                                         
Celem operacji jest podniesienie świadomości rangi zagadnień związanych z ochroną i dbałością o dziedzictwo kulturowe regionu wśród 240 osób w wieku szkolnym (klasy VI, VII, VIII i III gimnazjum) poprzez udział w warsztatach fotograficznych.    Ponadto udział w realizacj przedsięwzięcia  przyczyni się do wykazania, że umiejętności cyfrowe mogą służyć rozwijaniu pasji i ukazywaniu tego, co wartościowe oraz ukaże, że wieś jest dobrym miejscem do życia poprzez swoje walory turystyczne, krajobrazowe, a przede wszystkim kulturowe.</t>
  </si>
  <si>
    <t>Celem operacji jest wymiany wiedzy pomiędzy podmiotami uczestniczącymi w rozwoju obszarów wiejskich oraz wymiana i rozpowszechnianie rezultatów działań na rzecz tego rozwoju, w zakresie hodowli zwierząt, uprawy roli oraz produktów i usług dla rolnictwa i mieszkańców obszarów wiejskich.
Wydarzenie  przyczyni się do wsparcia  rozwoju przedsiębiorczości na obszarach wiejskich przez podnoszenie poziomu wiedzy i umiejętności zarówno wystawców, jak i zwiedzających. Prezentując podczas wydarzenia szerokie spektrum innowacyjnych usług i produktów dla rolnictwa, oraz nowoczesne aspekty funkcjonowania rolnictwa (poprzez prezentacje wystawców, wystąpienia ekspertów, warsztaty) promowania wysokiej jakości życia na wsi.</t>
  </si>
  <si>
    <t xml:space="preserve">Celem realizacji operacji jest ułatwianie wymiany wiedzy pomiędzy podmiotami uczestniczącymi w rozwoju obszarów wiejskich oraz rozpowszechnianie rezultatów działań na rzecz tego rozwoju poprzez efektywną promocję dobrych praktyk organizacyjnych, stworzenie możliwości wymiany doświadczeń z zakresu: innowacyjnych technologii produkcji i usług rolniczych, dostosowania sprawdzonych rozwiązań technologicznych do potrzeb rynku. Cel operacji  zakłada również pobudzenie przedsiębiorczości na obszarach wiejskich oraz podniesienie poziomu wiedzy fachowej i umiejętności poprzez promocję dobrych praktyk organizacyjnych, stworzenie możliwości wymiany doświadczeń z zakresu: innowacyjnych technologii produkcji i usług rolniczych, dostosowania sprawdzonych rozwiązań technologicznych do potrzeb rynku wśród producentów rolnych oraz firm przetwórstwa rolno-spożywczego i usług rolniczych. </t>
  </si>
  <si>
    <t>Głównym celem operacji będzie aktywizacja mieszkańców wsi na rzecz podejmowania inicjatyw w zakresie rozwoju obszarów wiejskich, w tym kreowania miejsc pracy na terenach wiejskich. Celem konkursu będzie tworzenie oddolnych inicjatyw lokalnych obejmujących rozwój dialogu, partnerstwa publiczno-społecznego i współpracy na rzecz wspierania aktywizacji zawodowej na obszarach wiejskich.
Ważnym aspektem realzacji operacji jest aktywizacja mieszkańców obszarów wiejskich w celu tworzenia partnerstw na rzecz realizacji projektów nakierowanych na rozwój tych obszarów, w skład których wchodzą przedstawiciele sektora publicznego, sektora prywatnego oraz organizacji pozarządowych jak również, promocja jakości życia na wsi lub promocja wsi jako miejsca do życia i rozwoju zawodowego.</t>
  </si>
  <si>
    <t>Wyjazd studyjny pod nazwą "Inicjujemy współpracę międzynarodową"</t>
  </si>
  <si>
    <t>Celem operacji jest inicjowanie współpracy pomiędzy lokalnymi grupami działania w zakresie projektu wpółpracy międzynarodowej. Celem szczegółowym operacji jest podpisanie deklaracji o wspólnej realizacji projektu współpracy do 1 października 2018 r. Tematem operacji jest: aktywizacja mieszkańców obszarów wiejskich w celu tworzenia partnerstw na rzecz realizacji projektów nakierowanych na rozwój tych obszarów, w skład których wchodzą przedstawiciele sektora publicznego, sektora prywatnego oraz organizacji pozarządowych.</t>
  </si>
  <si>
    <t>1. Wyjazd studyjny          2. Liczba uczestników</t>
  </si>
  <si>
    <t>1. 1 szt.           2. 21 osób</t>
  </si>
  <si>
    <t>Grupę docelową stanowią liderzy LGD "Dorzecze Mleczki", w skład której wchodzą przedstawiciele trzech sektorów: publicznego, gospodarczego i społecznego.</t>
  </si>
  <si>
    <t>Stowarzyszenie Lokalna Grupa Działania "Dorzecze Mleczki"</t>
  </si>
  <si>
    <t>37-200 Przeworsk, ul. Kilińskiego 25</t>
  </si>
  <si>
    <t>Ekologiczna uprawa  ziół jako źródło surowca w produkcji bezantybiotykowych pasz dla zwierząt</t>
  </si>
  <si>
    <t>Celem operacji jest określenie  przydatności wybranych  gatunków ziół (krwawnik, wrotycz) oraz zabiegów pozwalających na sterowanie zbiorem do produkcji ziołowych komponentów pasz ograniczających stosowanie antybiotyków. Cele szczegółowe operacji: a) określenie wpływu wiosennego okrycia roślin krwawnika i wrotyczu włókniną lub skoszenia pierwszego odrostu pędów na termin zbioru, wysokość plonu oraz zawartość i aktywność substancji biologicznie czynnych; b) określenie wpływu nawożenia dolistnego wybranymi nawozami ekologicznymi i biostymulatorami na w.w. cechy; c) wykrycie ewentualnego współdziałania w.w. czynników na termin, wysokość i jakość plonów; d) określenie optymalnego sposobu szuszenia pozyskanych surowców roślinnych. Tematy operacji: upowszechnianie wiedzy w zakresie  optymalizacji wykorzystywania przez mieszkańców obszarów wiejskich zasobów środowiska naturalnego, wspieranie rozwoju przedsiębiorczości na obszarach wiejskich przez podnoszenie poziomu wiedzy i umiejętności w obszarze  małego przetwórstwa lokalnego lub obszarze rozwoju zielonej gospodarki, w tym tworzenia nowych miejsc pracy, wspieranie rozwoju przedsiębiorczości na obszarach wiejskich przez podnoszenie poziomu wiedzy i umiejętności w obszarach innych niż wskazane w pkt. 4.7,  promocja jakości życia na wsi lub promocja wsi jako miejsca do życia i rozwoju zawodowego, upowszechnianie wiedzy w zakresie planowania rozwoju lokalnego z uwzględnieniem potencjału ekonomicznego, społecznego i środowiskowego danego obszaru.</t>
  </si>
  <si>
    <t>Analizy, ekspertyzy, badania</t>
  </si>
  <si>
    <t>1. Analizy                         2. Ekspertyzy                    3. Badania</t>
  </si>
  <si>
    <t>1. 1800 szt.    2. 1 szt.         3. 5 szt.</t>
  </si>
  <si>
    <t>Grupa pierwszoplanowa - rolnicy uprawiajacy rośliny zielarskie na cele paszowe, którzy poszukują alternatywnych źródeł dochodu, związanych z uprawą ziół i wykorzystaniem gleb odłogowanych, w pierwszej kolejności.  Grupu pochodne: wytwórnie pasz do chowu zwierząt, gospodarstwa zajmujące się chowem zwierząt.</t>
  </si>
  <si>
    <t>Spółdzielcza Grupa Producentów Roślin Energetyczynych "AGROENERGIA"</t>
  </si>
  <si>
    <t>36-040 Boguchwała, ul. Suszyckich 9</t>
  </si>
  <si>
    <t>Wyjazd studyjny rolników na XX Międzynarodową Wystawę Rolniczą AGRO SHOW 2018</t>
  </si>
  <si>
    <t>Celem operacji jest możliwość zapoznania się z kompletną ofertą środków produkcji i  usług, porównanie parku maszynowego do produkcji rolnej jakim dysponują rolnicy 
z Podkarpacia z najnowocześniejszymi rozwiązaniami prezentowanymi na wystawie. Bezpośredni kontakt z rolnikami z innych regionów Polski a także z Europy pozwoli na wymianę poglądów, doświadczeń i nawiązanie nowych kontaktów oraz współpracy. Spotkanie z rolnikami zrzeszonymi w prężnie prosperującej grupie producenckiej 
z  Wielkopolski pozwoli na porównanie warunków produkcyjnych, wymianę doświadczeń i wiedzy między rolnikami Wielkopolski i Podkarpacia. Celem operacji jest poprzez nabywanie nowej wiedzy i doświadczeń, zwiększenie zainteresowania stron we wdrażaniu nowych inicjatyw, zachowanie zasobów środowiska naturalnego, poprzez użytkowanie nowoczesnych maszyn, urządzeń i środków ochrony roślin, rozwój przedsiębiorczości a co za tym idzie nowe miejsca pracy. Możliwość zatrudnienia wpływa zaś na wybór wsi jako dobrego miejsca do zamieszkania. Duża ilość gospodarstw rolnych z kolei sprzyja rozwojowi przetwórstwa i magazynowania płodów rolnych, a także może być motorem do zrzeszania się rolników w grupy producenckie i tworzenie sieci współpracy partnerskiej. Rozwój rolnictwa gwarantuje wzrost potencjału ekonomicznego , społecznego i środowiskowego w regionie.   Cele szczegółowe operacji: 1. zapoznanie się z najnowocześniejszymi i najbardziej zaawansowanymi technologicznie maszynami i urządzeniami rolniczymi, które są prezentowane na stoiskach, na pasie startowym lotniska, jak też w ringu podczas pracy, co pozwala zobaczyć jak maszyny sprawdzają się praktycznie w polu 2. spotkania z przedstawicielami wszystkich liczących się instytucji oraz agencji związanych z branżą rolniczą  3. zapoznanie się z kompleksową ofertą środków produkcji i usług dla rolnictwa,  4. bezpośrednie rozmowy z producentami i dealerami maszyn rolniczych 5. uczestnictwo w debatach rolniczych
6. rozmowy, wymiana poglądów i doświadczeń z rolnikami z innych rejonów Polski i Europy 7. zapoznanie się z funkcjonowaniem grup producenckich na przykładzie grupy producentów warzyw „CHROBRY” Kłecko z Wielkopolski. Tematy operacji: Temat 5: Upowszechnianie wiedzy w zakresie optymalizacji wykorzystywania przez mieszkańców obszarów wiejskich zasobów środowiska naturalnego; Temat 8: Wspieranie rozwoju przedsiębiorczości na obszarach wiejskich przez podnoszenie poziomu wiedzy i umiejętności w obszarach innych niż wskazane w pkt. 4.7; Temat 9: Promocja jakości życia na wsi lub promocja wsi jako miejsca do życia i rozwoju zawodowego; Temat 11: Wspieranie tworzenia sieci współpracy partnerskiej dotyczącej rolnictwa i obszarów wiejskich przez podnoszenie poziomu wiedzy w tym zakresie; Temat 13: Upowszechnianie wiedzy w zakresie planowania rozwoju lokalnego z uwzględnieniem potencjału ekonomicznego, społecznego i środowiskowego danego obszaru</t>
  </si>
  <si>
    <t xml:space="preserve">1. Wyjazd studyjny </t>
  </si>
  <si>
    <t>1 wskaźnik</t>
  </si>
  <si>
    <t>90 osób</t>
  </si>
  <si>
    <t>Grupa docelowa stanowi 90 osób. W grupie tej zakładany udział 86 podkarpackich rolników wskazanych osobowo przez Przewodniczących Rad Powiatowych Podkarpackiej Izby Rolniczej z 21 powiatów województwa podkarpackiego oraz 4 osoby obsługujące wyjazd pracowników Podkarpackiej Izby Rolnicze</t>
  </si>
  <si>
    <t>Podkarpacka Izba Rolnicza</t>
  </si>
  <si>
    <t>36- 001 Trzebownisko 615 A</t>
  </si>
  <si>
    <t>Organizacja XX Regionalnej Wystawy Zwierząt Hodowlanych i Dni Otwartych Drzwi PODR Boguchwała</t>
  </si>
  <si>
    <t>Celem operacji jest umożliwienie podkarpackim rolnikom i hodowcom zaprezentowania swojego dorobku hodowlanego oraz przekazania sobie nawzajem wiedzy w zakresie technik i technologii w produkcji rolniczej i zwierzęcej. Ponadto realizowana operacja upożliwia prezentację osiągnięć rolników oraz nawiązywanie kontaktów handlowych, a także daje możliwość do zapoznania innowacyjnych roziwązań z zakresu techniki, środków do produkcji oraz w zakresie wsparcia insytucjonalego i finansowego. Celem szczególowym operacji jest zaprezentowanie kolekcji poletek doświadczalnych obejmujace nowe odmiany i systemy uprawy, prezentacja pracowni odnawialnych źródeł energii oraz promocja przedsiębiorczości prowadzonej na obszarach wiejskich z wykorzystaniem lokalnych zasobów oraz promocja dziedzictwa kulturowaego regionu.</t>
  </si>
  <si>
    <t>1. Impreza plenerowa.                                        2. Prasa.                                                                  3. Spot w radiu i telewizji. 4. Konkurs. 5. Inne (reklama na pojazdach komunikacji publicznej, prezentacja zwierząt kóre zdobyły czepmiony i wiceczempiony, wyróżnienia dla osób i firm zaangażowanych we wdrażanie postępu biologicznego na Podkarpaciu)</t>
  </si>
  <si>
    <t>1. Liczba imprez plenerowych.                   2. Szacowana liczba uczestników.                    3. Liczba artykułów          4. Liczba audycji/ spotów.                            5. Łączna liczba osób oglądających programy tv i słuchaczy radiowych.6. 1 konkurs. 7. Liczba plakatów reklamowanych. 8. Liczba czempionatów i wiceczempionatów. 9. Liczba wyróżnionych za wdrażanie postępu.</t>
  </si>
  <si>
    <t>1. 1 szt.         2. 20000 zwiedzających, 50 wystawców, 10 KGW.            3. 1 szt.         4. 102 spoty. 5. 73,91 % słuchaczy i 30000 ogladających. 6. 14 uczest. 7. 40 szt. plakatów. 8. 40 szt. zwierząt. 9. 10 osób.</t>
  </si>
  <si>
    <t>Grupę docelową stanowią rolnicy i mieszkańcy obszarów wiejskich i miejskich, tj: hodowcy zwierząt, rolnicy zajmujący się uprawą roślin, konsumenci produktów spozywczych</t>
  </si>
  <si>
    <t>Podkarpacki Ośrodek Doradztwa Rolniczego w Boguchwale</t>
  </si>
  <si>
    <t>Organizacja XIII Jesiennej Giełdy Ogrodniczej i Podkarpackiego Święta Winobrania Boguchwała 2018</t>
  </si>
  <si>
    <t xml:space="preserve">Celem operacji jest zapoznanie konsumentów z walorami produktów spożywczych wysokiej jakości oraz promocja produktów wytworzonych w systemach: ekologicznym, w oparciu o integrowaną produkcję, pochodzące z Podkarpacia produkty posiadające oznaczenie Chronionej Nazwy Pochodzenia oraz wytowrzone w oparciu o tradycyjne receptury w tym wpisane na listę produktów tradycyjnych. Celem szczegółowym operacji jest: promocja owoców i warzyw, kwiatów i nasion, a także Podkarpackiego Miodu Spadziowego i Fasoli Wrzawskiej, posiadających oznaczenie ChNP. </t>
  </si>
  <si>
    <t>1. Impreza plenerowa.                                        2. Prasa.                                                                  3. Spot w radiu i telewizji. 4. Inne (reklama na pojazdach komunikacji publicznej, pokaz tłoczenia soków, promocja produktów posiadających ChNP Fasola wrzawska i Podkarpacki miód spadziowy)</t>
  </si>
  <si>
    <t>1. Liczba imprez plenerowych.                   2. Szacowana liczba uczestników.                    3. Liczba artykułów          4. Liczba audycji/ spotów.                            5. Łączna liczba osób oglądających programy tv i słuchaczy radiowych. 6. Liczba plakatów reklamowanych. 7. 100 ml soku.  8. 10 gram miodu. 9. 250 ml fasolki</t>
  </si>
  <si>
    <t>1. 1 szt.         2. 10000 osób.            3. 1 szt.         4. 102 spoty. 5. 73,91 % słuchaczy i 30000 ogladających. 6. 40 szt. plakatów. 7. 8 000 porcji soku. 8. 5 000 porcji. 9. 900 porcji.</t>
  </si>
  <si>
    <t>Grupę docelową stanowią rolnicy i mieszkańcy obszarów wiejskich i miejskich, tj: producenci materiału szkółkarskiego, kwiatów, cebul i nasion oraz producenci owoców i warzyw, producenci win oraz sprzętu winiarskiego, konsumenci produktów rolno-spożywczych.</t>
  </si>
  <si>
    <t>II, III,IV</t>
  </si>
  <si>
    <t>Gminne Świeto Chleba w Parku Buczyna w Górze Ropczyckiej</t>
  </si>
  <si>
    <t>Celem operacji jest aktywizacja lokalnej społeczności prowadząca do podejmowania inicjatyw służących wielokierunkowemu rozwojowi miejscowości Góra Ropczycka. 
Cele szczegółowe operacji: Cele szczegółowe operacji: - ukazanie sposobów wykorzystania zasobów środowiska naturalnego występujących na wsi, aktywizacja lokalnej społeczności w sferze aktywności na rynku pracy, - przybliżenie 100 młodym ludziom do 35 roku życia możliwości podejmowania działalności gospodarczej oraz pozyskania nowych źródeł dochodów, co może wpłynąć na ograniczenie ubóstwa, - integracja mieszkańców w różnym wieku, od najmłodszych po najstarszych i o różnym statusie społecznym aby ograniczyć wykluczenie społeczne i promować aktywne uczestnictwo w życiu społecznym i zawodowym, - promocja parku i Góry Ropczyckiej jako atrakcyjnego  miejsca do życia poprzez dystrybucję folderów promocyjnych Temat 5: Upowszechnianie wiedzy w zakresie optymalizacji wykorzystywania przez mieszkańców obszarów wiejskich zasobów środowiska naturalnego.</t>
  </si>
  <si>
    <t>1. Targi/ impreza plenerowa/ wystawa, 2. warsztaty</t>
  </si>
  <si>
    <t>1. liczba imprez plenerowych; 2. liczba warsztatów, 3 liczba uczesztników warsztatów</t>
  </si>
  <si>
    <t>1. 1 szt.; 2. 1 warsztaty, 3. 58 osób</t>
  </si>
  <si>
    <t xml:space="preserve">Święto chleba w Parku Buczyna w Górze Ropczyckiej skierowane jest do wszystkich mieszkańców województwa, w szczególności zaś do zmarginalizowanych i wykluczonych społęcznie mieszkańców rwgionu.
</t>
  </si>
  <si>
    <t>Gmina Sędziszów Małopolski</t>
  </si>
  <si>
    <t>39- 120 Sędziszów Małopolski, ul. Rynek 1</t>
  </si>
  <si>
    <t>Dni Błażowej 2018</t>
  </si>
  <si>
    <t xml:space="preserve">Cel operacji: Zwiększenie aktywności mieszkańców terenów wiejskich gminy Błażowa na rzecz podejmowania inicjatyw służących zapobieganiu wykluczeniu społecznemu, a także poprawa ich pozycji na rynku pracy i pomoc w samozatrudnieniu.  Cel szczegółowy: Udzielanie porad przez wykwalifikowanych ekspertów instytucji okołorlniczych- pracowników  KRUS, PUP, RARR oddelegowanych tego dnia do pracy, a także lokalnych twórców ludowych i przedsiębiorców, którzy zaprezentują swój dorobek podczas imprezy przyczyni się do:
- rozpropagowania możliwości i pokazania kierunków pozyskiwania dodatkowego źródła dochodów wśród młodzieży zamieszkującej tereny wiejskie, połączone z promocją kultury i tradycji;
- upowszechniania dobrych praktyk w obszarze aktywizacji seniorów na wsiach;
- wskazanie możliwości dotyczących aktywizacji osób niepełnosprawnych z obszarów wiejskich. Temat: Promocja jakości życia na wsi lub promocja wsi jako miejsca do życia i rozwoju zawodowego.
</t>
  </si>
  <si>
    <t>Tabela IV - Targi/ impreza plenerowa/ wystawa</t>
  </si>
  <si>
    <t xml:space="preserve"> Liczba targów / imprez plenerowych / wystaw </t>
  </si>
  <si>
    <t xml:space="preserve">1 sztuka </t>
  </si>
  <si>
    <t>Podstawową grupą docelową operacji są mieszkańcy z terenów wiejskich w Gminie Błażowa (szacuje się uczestnictwo 3500 osób, m.in. młodzież, seniorzy, osoby niepełnosprawne, z czego co najmniej połowa grupy docelowej operacji to osoby do 35 roku życia) oraz twórcy ludowi i przedsiębiorcy. Pośrednimi uczestnikami będą mieszkańcy miasta, turyści, osoby związane z instytucjami wspomagającymi wieś.</t>
  </si>
  <si>
    <t xml:space="preserve"> II,III,IV</t>
  </si>
  <si>
    <t>Gmina Błażowa</t>
  </si>
  <si>
    <t xml:space="preserve">ul. Plac Jana Pawła II, 36-030 Błażowa </t>
  </si>
  <si>
    <t>Partnerstwo dla Rozwoju Obszarów Wiejskich Ekonomika- Nauka- Tradycja „PROWENT” Lokalna Grupa Działania</t>
  </si>
  <si>
    <t xml:space="preserve">Cel operacji:
Włączenie mieszkańców obszaru lgd PROWENT do planowania i wdrażania lokalnych inicjatyw aktywizujących i promujących rozwój przedsiębiorczości opartej na lokalnych zasobach w obszarze turystyki wiejskiej i agroturystyki. Celem szczegółowym projektu jest: 1. przeszkolenie 40 osób w zakresie dobrych praktyk związanych z przedsiębiorczością na obszarach wiejskich, 2. zaprezentowanie co najmniej trzech markowych produktów funkcjonujących i przynoszących realne zyski na obszarze małopolski, 3. przekazanie 40 kompletów materiałów szkoleniowych dla uczestników wyjazdu, 4. poszerzenie wiedzy i kwalifikacji 40 osób z dziedziny budowania markowego produktu turystyki wiejskiej i jego promocji. Temat operacji : Wspieranie rozwoju przedsiębiorczości na obszarach wiejskich przez podnoszenie poziomu wiedzy i umiejętności w obszarach innych niż wskazane w pkt. 4.7
</t>
  </si>
  <si>
    <t xml:space="preserve">Tabela II - Wyjazd studyjny </t>
  </si>
  <si>
    <t xml:space="preserve">1.Liczba wyjazdów studyjnych 2. Liczba uczestników </t>
  </si>
  <si>
    <t xml:space="preserve">1. 1 - wyjazd  2.- 40 osób  </t>
  </si>
  <si>
    <t xml:space="preserve">Operacja kierowana jest do 40 osób z terenu podkarpacia i obszaru LGD „PROWENT”.  Wybrana grupa docelowa charakteryzuje się: miejsce zamieszkania to: obszar wiejski, województwo podkarpackie i teren LGD,  możliwość zaangażowania się i chęć aktywnego udziału w przedsięwzięciu, chęć zaangażowania się w rozwój przedsiębiorczych inicjatyw w obszarze turystyki wiejskiej i agroturystyki,  przynajmniej 40% uczestników to osoby w szczególności starsze, młodzież, niepełnosprawni i inne osoby wykluczone społecznie,  osoby, które posiadają zasoby i możliwości do otworzenia i prowadzenia działalności gospodarczej w obszarze turystyki wiejskiej i agroturystyki,
 osoby działające w organizacjach pozarządowych, które w swoich celach statutowych posiadają zapisy o rozwoju obszarów wiejskich, rozwoju przedsiębiorczości, o spieraniu włączenia społecznego i aktywizacji  inne osoby planujące inwestycje i działania zmierzające w kierunku tworzenia miejsc pracy na obszarze wiejskim, lub osoby już działające w obszarze turystyki, agroturystyki a zamierzające rozwinąć swoją działalność.    </t>
  </si>
  <si>
    <t xml:space="preserve"> II, III </t>
  </si>
  <si>
    <t>11 773 00</t>
  </si>
  <si>
    <t xml:space="preserve">ul. Sienkiewicza 1, 39-300 Mielec </t>
  </si>
  <si>
    <t>Z internetem w trzeci wiek - szkolenia praktycznego korzystania z komputera i internetu dla osób starszych</t>
  </si>
  <si>
    <t>Celem operacji jest podniesienie kompetencji osób starszych w zakresie obsługi  sprzętu informatycznego oraz bezpiecznego korzystania z cyberprzestrzeni, co przyczyni się do przeciwdziałania wykluczeniu społecznemu i cyfrowemu osób starszych. Zajęcia te pozwolą nabyć umiejętności niezbędne w posługiwaniu się komputerem i internetem. Tematem operacji jest wspieranie rozwoju społeczeństwa cyfrowego na obszarach wiejskich poprzez podnoszenie poziomu wiedzy w  tym zakresie.</t>
  </si>
  <si>
    <t>1. Liczba szkoleń.            2. Liczba uczestników.</t>
  </si>
  <si>
    <t>1. 1 szt.           2. 20 osób</t>
  </si>
  <si>
    <t>Grupę docelową stanowią osoby z województwa podkarpackiego, które mają ukończony 50 rok życia, pracujące lub zamieszkujące w woj. podkarpackim w gm. Świlcza. Wybrana grupa docelowa charakteryzuje się brakiem podsawowych umiejętności z obsługi komputera.</t>
  </si>
  <si>
    <t>Gmina Świlcza</t>
  </si>
  <si>
    <t>36-072 Świlcza 168</t>
  </si>
  <si>
    <t>Organizacja konkursu Najlepsze gospodarstwo ekologiczne w województwie podkarpackim w 2018 r. w kategorii: ekologia środowisko i ekologiczne gospodarstwo towarowe.</t>
  </si>
  <si>
    <t xml:space="preserve">Celem operacji jest identyfikacja i szerzenie dobrych praktyk w zakresie rolnictwa ekologicznego, wdrażanie takich rozwiązań w gospodarstwach rolnych oraz rozpowszechnianie wiedzy z zakresie rolnictwa ekologicznego. Cele szczegółowe operacji: wyłonienie najlepszych gospodarstw w województwie podkarpackim w 2018 r., upowszechnianie dobrych praktyk i wiedzy w zakresie rolnictwa ekologicznego poprzez publikację "Rolnictwo ekologiczne szansą dla rolnika i środowiska". </t>
  </si>
  <si>
    <t>1. Publikacja.                                                             2. Konkurs</t>
  </si>
  <si>
    <t xml:space="preserve">1. Liczba tytułów publikacji.                       2. Liczba konkursów.      </t>
  </si>
  <si>
    <t xml:space="preserve">1. 300 szt.     2. 1 szt.         </t>
  </si>
  <si>
    <t>1. Doradcy  z województwa podkarpackiego, którzy będą inicjować taką działalność oraz rolnicy zainteresowani tematyką produkcji ekologicznej, zarówno już prowadzący gospodarstwa ekologiczne jaki i ci, którzy w przyszłości mogą stać się podmiotami prowadzącymi tego typu działalność.                                               2. Producenci z województwa podkarpackiego prowadzący gospodarstwo ekologiczne i posiadający certyfikat gospodarstwa ekologicznego, wydany przez upoważnioną jednostkę certyfikującą.</t>
  </si>
  <si>
    <t xml:space="preserve">"Śladami dawanych smaków powiatu przeworskiego - tradycja kulinaria w zgodzi z darami ziemi" </t>
  </si>
  <si>
    <t xml:space="preserve">Cel operacji: Zachowanie i wypromowanie dziedzictwa kulinarnego wsi powiatu przeworskiego poprzez wyeksponowanie różnorodności lokalnych tradycji kulinarnych i obrzędów z nimi związanych sprzyjających poprawie jakości życia mieszkańców wsi dzięki działaniom ukierunkowanym na integracje międzypokoleniową. Celeszczegółowe operacji: Zakładane cele szczegółowe:
• Eksponowanie wartości dziedzictwa kulinarnego powiatu przeworskiego poprzez wydanie publikacji będącej wizytówką powiatu, służącą promocji produktu lokalnego oraz wzrostowi rozpoznawalności regionalnej kuchni i potraw.
• Promocja regionalnej kuchni i obrzędów z nią związanych jako czynnika sprzyjającego tworzeniu nowego wizerunku lokalnej tradycji kulinarnej dający możliwość poprawy jakości życia mieszkańców i rozwoju wsi.
• Promowanie dziedzictwa lokalnej kuchni poprzez realizację działań służących integracji międzypokoleniowej i nabyciu praktycznych umiejętności przyrządzania zanikających potraw charakterystycznych dla obszaru przeworskiego. Temat : Promocja jakości życia na wsi lub promocja wsi jako miejsca do życia i rozwoju zawodowego
</t>
  </si>
  <si>
    <t xml:space="preserve">Tabela VI - Publikacja/ materiał drukowany </t>
  </si>
  <si>
    <t>Liczba  publikacji / materiałów drukowanych</t>
  </si>
  <si>
    <t xml:space="preserve">1000  - egzemplarzy </t>
  </si>
  <si>
    <t xml:space="preserve">Mieszkańcy powiatu przeworskiego i regionu do 35 roku życia, zainteresowani kulturą, obrzędami i dziedzictwem kulinarnym przeworszczyzny- ok. 500 osób,  
- w tym młodzież pełnoletnia (18- 20 lat) ucząca się w 3 szkołach średnich zawodowych o kierunkach technik żywienia i usług gastronomicznych:  Zespół Szkół im Wincentego Witosa w Zarzeczu (Partner projektu);  Zespół Szkół Zawodowych im. Jana Sobieskiego w Przeworsku (Partner projektu) oraz Zespół Szkół  w Kańczudze (Partner Projektu ok. 70 osób), które uczestniczyć będą w warsztatach poświęconych tematyce tradycji kulinarnych obszarów na których młodzież zamieszkuje.Mieszkańcy powiatu przeworskiego i regionu po 35 roku życia zainteresowani kulturą, obrzędami i dziedzictwem kulinarnym przeworszczyzny- ok. 500 osób, 
-w tym Członkinie Kół Gospodyń Wiejskich z terenu Powiatu Przeworskiego oraz Stowarzyszenia Aktywnych Kobiet z gminy Zarzecze i Stowarzyszenie Kobiet Gminy Gać (36-90 lat).  </t>
  </si>
  <si>
    <t xml:space="preserve"> I, II, III,IV </t>
  </si>
  <si>
    <t xml:space="preserve">Powiat Przeworsk </t>
  </si>
  <si>
    <t xml:space="preserve">ul. Jagielllońska 10, 37-200 Przeworsk </t>
  </si>
  <si>
    <t>Na kulinarnym szlaku - promocja wielokulturowych smaków gminy Zagórz</t>
  </si>
  <si>
    <t>Celem operacji jest zaprezentowanie szerokiemu gronu odbiorców bogactwa zanikających elementów dziedzictwa kulinarnego w postaci tradycyjnej kuchni regionalnej opartej na recepturach pochodzących z wielokulturowego obszaru Gminy Zagórz oraz przekazanie i utworzenie tego dziedzictwa  kulinarnego wśród młodego pokolenia. Cele szczegółowe operacji: aktywizacja mieszkańców wsi w zakresie podejmowania inicjatyw na rzecz rozwoju obszarów wiejskich poprzez organizację i uczestnictwo w wydarzeniu promującym dawne, tradycyjne smaki zagóskiego regionu, promowanie loklalnego dziedzictwa kulturowego i producentów lokalnych, a także wykorzystanie dziedzictwa kulturowego Zagórza w rozwoju oferty turystycznej. Tematem operacji jest promocja jakości życia na lub promocja wsi jako miejsca do życia i rozwoju zawodowego.</t>
  </si>
  <si>
    <t>1. Impreza plenerowa.                                        2. Stoisko wystawiennicze.                                 3. Konkurs.</t>
  </si>
  <si>
    <t>1. Liczba imprez plenerowych. 2. Liczba uczestników.          3.Liczba stoisk wystawienniczych.         4. Szacowana liczba odwiedzających.             5. Liczba konkursów.      6. Liczba uczestników konkursu.</t>
  </si>
  <si>
    <t>1. 1 szt.         2. 4000 osób.          3. 1 szt.         4. 550 osób. 5. 1 szt.          6. 10 osób.</t>
  </si>
  <si>
    <t>Grupę docelow a stanowi ogół społeczenstwa, mieszkańcy terenów wiejskich, turyści, podmioty wytwarzające żywność tradycyjną oraz gospodarstwa agroturystyczne.</t>
  </si>
  <si>
    <t>Gmina Zagórz</t>
  </si>
  <si>
    <t>38-540 Zagórz, ul. 3 Maja 2</t>
  </si>
  <si>
    <t>„Starych potraw smak i urok – Wojewódzkie Spotkanie Kapel Ludowych”</t>
  </si>
  <si>
    <t>Tabela IV - Targi/ impreza plenerowa/ wystawa, Tabela X – Konkurs/olimpiada</t>
  </si>
  <si>
    <t xml:space="preserve">1.Liczba konkursów/olimpiad , 2. Liczba konkursów/olimpiad </t>
  </si>
  <si>
    <t xml:space="preserve">1.  1 sztuka  2.-  1 sztuka </t>
  </si>
  <si>
    <t xml:space="preserve">       Grupę docelową operacji stanowią wszystkie zainteresowane podmioty:  osoby starsze, niepełnosprawne i zmarginalizowane, wyłączone społecznie i samotne,  stowarzyszenia, grupy nieformalne (koła gospodyń wiejskich), twórcy i artyści ludowi oraz działające na Podkarpaciu kapele ludowe. </t>
  </si>
  <si>
    <t xml:space="preserve">Gminny Ośrodek Kultury </t>
  </si>
  <si>
    <t xml:space="preserve">ul. Armi Krajowej 17 a, 36-030 Błażowa </t>
  </si>
  <si>
    <t xml:space="preserve">Organizacja imprezy kulturalnej POWIDLAKI 2018 połączona z promocją produktów lokalnych </t>
  </si>
  <si>
    <t>Celem operacji jest kultywowanie wielowiekowej tradycji smażenia powideł, zwiększenie aktywności podmiotów z terenu województwa Podkarpackiego zajmujących się wytwarzaniem produktów lokalnych, oraz promocja produktów lokalnych z tego terenu.
Cele szczegółowe operacji:
- aktywizacja mieszkańców wsi na rzecz podejmowania inicjatyw na rzecz rozwoju obszarów wiejskich poprzez organizację i uczestnictwo w wydarzeniu promującym kultywowanie lokalnych tradycji, promowania lokalnego dziedzictwa kulturowego, oraz promocję produktów lokalnych;
- zwiększenie udziału 30 zainteresowanych podmiotów we wdrażaniu inicjatyw na rzecz rozwoju obszarów wiejskich poprzez przygotowanie stoisk kulinarnych z produktami lokalnymi, oraz udział w konkursie kulinarnym na najlepszy produkt ze śliwką.
Temat 9: Promocja jakości życia na wsi lub promocja wsi jako miejsca do życia i rozwoju zawodowego.</t>
  </si>
  <si>
    <t>1. Targi/ impreza plenerowa/ wystawa; 2. Stoisko wystawiennicze/ punkt informacyjny na tragach/imprezie plenerowej/ wystawie; 3.Konkurs/olimpiada</t>
  </si>
  <si>
    <t>1 . Liczba targów- 1; 2. stoiska wystawiennicze- 30; 3. Konkursy- 1</t>
  </si>
  <si>
    <t>1. 7 000 uczestników; 2.7 000; 3. ok. 150 osób</t>
  </si>
  <si>
    <t xml:space="preserve">Operacja adresowana jest do dwóch grup odbiorców:
1. Pierwszą grupą docelową są podmioty zajmujące się wytwarzaniem produktów lokalnych z terenu Województwa Podkarpackiego (np. Koła Gospodyń Wiejskich, Stowarzyszenia, grupy nieformalne). Projektem objętych zostanie 30 takich podmiotów, łącznie około 150 osób.  Podmioty te wezmą udział w promocji produktów lokalnych podczas POWIDLAKÓW 2018, oraz w konkursie kulinarnym „Najlepszy produkt ze śliwką” również podczas POWIDLAKÓW. 
2. Drugą grupę docelową stanowią mieszkańcy województwa podkarpackiego, którzy odwiedzą POWIDLAKI. Osoby te będą miały możliwość zapoznania się z produktami lokalnymi, wezmą udział w ich degustacji, będą uczestniczyć w wydarzeniach promujących lokalne tradycje i zwyczaje, będą mogli zaobserwować proces smażenia powideł w miedzianym kotle według starej receptury. Szacuje się że POWIDLAKI odwiedzi 5 tysięcy osób. </t>
  </si>
  <si>
    <t>Gminny Ośrodek Kultury w Krzeszowie</t>
  </si>
  <si>
    <t>37- 418 Krzeszów, ul. Rynek 1</t>
  </si>
  <si>
    <t xml:space="preserve">Promocja produktów tradycyjnych Powiatu Niżańskiego  </t>
  </si>
  <si>
    <t>Celem operacji jest zwiększenie udziału zainteresowanych stron we wdrażaniu inicjatyw na rzecz rozwoju obszarów wiejskich, co przyczyni się do zaktywizowania podmiotów zajmujących się wytwarzaniem lokalnych tradycyjnych produktów kulinarnych oraz do wzrostu zainteresowania kontynuowaniem tych tradycji przez ludzi młodych - szczególnie wśród nich trzeba to promować i ich zachęcać do kultywowania tradycji wytwarzania lokalnych tradycyjnych produktów kulinarnych. 
Cele szczegółowe operacji: 
- aktywizacja mieszkańców, w szczególności z obszarów wiejskich, na rzecz podejmowania inicjatyw związanych z rozwojem tych obszarów poprzez organizację i uczestnictwo w wydarzeniu promującym kultywowanie lokalnych tradycji, promowanie lokalnego dziedzictwa kulturowego oraz promocję lokalnych produktów kulinarnych, 
- zwiększenie udziału zainteresowanych podmiotów we wdrażaniu inicjatyw na rzecz rozwoju obszarów wiejskich poprzez udział w II Powiatowym Konkursie na Tradycyjny Produkt Kulinarny Powiatu Niżańskiego, 
- przygotowanie  stoiska z lokalnymi tradycyjnymi produktami kulinarnymi.
Temat 9: Promocja jakości życia na wsi lub promocja wsi jako miejsca do życia i rozwoju zawodowego.</t>
  </si>
  <si>
    <t>1. Targi/ impreza plenerowa/ wystawa, 2. Konkurs/olimpiada</t>
  </si>
  <si>
    <t>1. impreza plenerowa- 1, 2. 1 konkurs</t>
  </si>
  <si>
    <t>1. 1120 osób, 2. 120 osób</t>
  </si>
  <si>
    <t xml:space="preserve">Operacja „Promocja produktów tradycyjnych Powiatu Niżańskiego” adresowana jest do dwóch grup docelowych: 
1. Pierwszą grupą docelową są odbiorcy bezpośredni zajmujący się wytwarzaniem lokalnych tradycyjnych produktów kulinarnych z terenu województwa podkarpackiego.  
2. Drugą grupą  mieszkańcy województwa podkarpackiego i okolic, powiatu niżańskiego.  
</t>
  </si>
  <si>
    <t>Powiat Niżański</t>
  </si>
  <si>
    <t>Plac Wolności  2, 37- 400 Nisko</t>
  </si>
  <si>
    <t>„XIX Jarmark Galicyjski – Smaki Roztocza”</t>
  </si>
  <si>
    <t>Tabela IV - Targi/ impreza plenerowa/ wystawa, Tabela V - Stoisko wystawiennicze/ punkt informacyjny na tragach/imprezie plenerowej/ wystawie, Tabela X – Konkurs/olimpiada, Tabela XII - Inne (podać jakie) pokazy kulinarne</t>
  </si>
  <si>
    <t xml:space="preserve">1. Liczba targów / imprez plenerowych / wystaw  2. Tabela V - Stoisko wystawiennicze/ punkt informacyjny na tragach/imprezie plenerowej/ wystawie   3. Liczba konkursów/olimpiad 4. Liczba pokazów  </t>
  </si>
  <si>
    <t xml:space="preserve">1. 1 sztuka 2. -22 sztuki 3. 1 sztuka 4. 16 sztuk </t>
  </si>
  <si>
    <t xml:space="preserve">Działania skierowane są do osób zainteresowanych wydarzeniem – mieszkańców podkarpacia, a także: przedstawicieli hoteli, restauracji, Kół Gospodyń Wiejskich,  Kół Łowieckich Uczniowie Zespołu Szkół Gastronomicznych, grupa producentów tworzących Ryneczek wyrobów tradycyjnych, wykwalifikowani kucharze. 
</t>
  </si>
  <si>
    <t xml:space="preserve"> I,II,III,IV </t>
  </si>
  <si>
    <t xml:space="preserve">Gminny Ośrodek Kultury w Narolu </t>
  </si>
  <si>
    <t xml:space="preserve">ul.Warszawska 127, 36-610 Narol </t>
  </si>
  <si>
    <t>Festiwal Dziedzictwa Kresów</t>
  </si>
  <si>
    <t>Cel operacji: Wzrost aktywności lokalnej społeczności wiejskiej na rzecz rozwoju gospodarczego, wykorzystującego tradycyjne zasoby i produkty lokalne. 
Cele szczegółowe operacji: 
Prezentacja dobrych praktyk w zakresie wykorzystania tradycyjnych zasobów i produktów lokalnych Podkarpacia, a szczególnie Ziemi Lubaczowskiej – transfer wiedzy praktycznej.
Temat 7: Wspieranie rozwoju przedsiębiorczości na obszarach wiejskich przez podnoszenie poziomu wiedzy i umiejętności w obszarze małego przetwórstwa lokalnego lub w obszarze rozwoju zielonej gospodarki, w tym tworzenie nowych miejsc pracy.</t>
  </si>
  <si>
    <t>1. impreza plenerowa- 1; 2. konkurs- 1</t>
  </si>
  <si>
    <t>1. 1200 uczestników; 2. 50 uczestników</t>
  </si>
  <si>
    <t xml:space="preserve">Grupę docelową stanowić będą: 
1) rolnicy i producenci żywności , przetwórcy , koła gospodyń wiejskich i stowarzyszenia działające na rzecz promocji tradycyjnych kulinariów kresowych, restauracje i gospodarstwa agroturystyczne, rękodzielnicy i twórcy ludowi
2) mieszkańcy regionu i turyści około 10 000 osób.
. 
</t>
  </si>
  <si>
    <t>Gminny Ośrodek Kultury w Lubaczawie</t>
  </si>
  <si>
    <t>37- 600 Lubaczów, ul. Kard. Wyszyńskiego 25</t>
  </si>
  <si>
    <t>Potrawy bieszczadzkie dziedzictwem kulturowym Podkarpacia – aktywizacja działań społecznych mieszkańców</t>
  </si>
  <si>
    <t xml:space="preserve">Celem przedsięwzięcia jest promowanie potencjału obszarów wiejskich w procesie produkcji i przetwarzania produktów rolnych.  Cele szczegółowe operacji:
Celem szczegółowym operacji jest zachowanie i propagowanie sposobów przetwarzania produktów rolnych występujących w  regionie. Temat 1: Aktywizacja mieszkańców obszarów wiejskich w celu tworzenia partnerstw na rzecz realizacji projektów nakierowanych na rozwój tych obszarów, w skład których wchodzą przedstawiciele sektora publicznego, sektora prywatnego oraz organizacji pozarządowych; Temat 3: Upowszechnianie wiedzy w zakresie tworzenia krótkich łańcuchów dostaw w rozumieniu art. 2 ust. 1 akapit drugi lit. m rozporządzenia nr 1305/2013 w sektorze rolno-spożywczym; Temat 4: Upowszechnianie wiedzy w zakresie systemów jakości żywności, o których mowa w art. 16 ust. 1 lit. a lub b rozporządzenia nr 1305/2013; Temat 5: Upowszechnianie wiedzy w zakresie optymalizacji wykorzystywania przez mieszkańców obszarów wiejskich zasobów środowiska naturalnego; Temat 9: Promocja jakości życia na wsi lub promocja wsi jako miejsca do życia i rozwoju zawodowego; Temat 11: Wspieranie tworzenia sieci współpracy partnerskiej dotyczącej rolnictwa i obszarów wiejskich przez podnoszenie poziomu wiedzy w tym zakresie; Temat 13: Upowszechnianie wiedzy w zakresie planowania rozwoju lokalnego z uwzględnieniem potencjału ekonomicznego, społecznego i środowiskowego danego obszaru  
</t>
  </si>
  <si>
    <t xml:space="preserve">1. Publikacja/ materiał drukowany </t>
  </si>
  <si>
    <t>1000 sztuk</t>
  </si>
  <si>
    <t xml:space="preserve">Grupę docelową operacji stanowi społeczność lokalna,  mieszkańcy województwa oraz osoby przebywające w Bieszczadach.  </t>
  </si>
  <si>
    <t>Gmina Ustrzyki Dolne</t>
  </si>
  <si>
    <t>38- 700 Ustrzyki Dolne, ul. Mikołaja Kopernika 1</t>
  </si>
  <si>
    <t xml:space="preserve"> Celem operacji  „Starych Potraw Smak i Urok – Wojewódzkie Spotkanie Kapel Ludowych” jest ochrona dziedzictwa kulturowego naszego województwa, zwłaszcza jego terenów wiejskich a także krzewienie bogatych tradycji zakorzenionych w kulturze ludowej i obrzędowej mieszkańców Podkarpacia a przede wszystkim aktywizacja mieszkańców wsi na rzecz podejmowania inicjatyw społecznych służących włączeniu społecznemu, w szczególności osób starszych, młodzieży, niepełnosprawnych, mniejszości narodowych i innych osób wyłączonych społecznie. Cele szczegółowe: Na realizację wymienionej operacji składa się przeprowadzenie podczas imprezy plenerowej 2 konkursów:  
- konkursu kulinarnego na Najlepszy Produkt Podkarpacki „Potrawa Roku” 
  i prezentację potraw na stoiskach
- konkursu kapel pn. „Wojewódzkie Spotkanie kapel Ludowych”. Temat operacji: Promocja jakości życia na wsi lub promocja wsi jako miejsca do życia i rozwoju zawodowego.</t>
  </si>
  <si>
    <t xml:space="preserve"> Cel operacji :Realizowane zadanie zakłada promocję produktów naturalnych, aktywizację społeczną oraz budowanie świadomości w środowisku lokalnym dotyczącej walorówproduktów naturalnych pod nazwą „Dary Lasów”. Propagując zdrową żywność przy wykorzystaniu produktów regionalnych producentów, zakłada się wsparcie rozwoju społeczno – gospodarczego na obszarach wiejskich.  Cele Szczegółowe Operacji : Omawiając temat promocji „Darów Lasów” z terenu Roztocza, należałoby zwrócić szczególną uwagę na atuty położenia Gminy Narol. To Roztoczański Obszar Chronionego Krajobrazu, który jest otuliną dla Południoworoztoczańskiego Parku Krajobrazowego i Parku Krajobrazowego Puszczy Solskiej. Dodatkowo występują u nas dwa obszary chronione Natura 2000 pod nazwą Roztocze i Puszcza Solska. Wynika z tego, że łącznie występuje 4 formy ochrony przyrody. Wymienione zostały oczywiście te najważniejsze. Istnieją jeszcze na terenie Gminy Narol rezerwaty przyrody, pomniki przyrody. To wszystko blokuje rozwój inwestycji, przemysłu, które sprzyjałyby zwiększeniu miejsc pracy na tym terenie. Jednakże dla przybywającego do Gminy Narol turysty, jest to bogactwo nieskazitelnej przyrody – flory i fauny, która stanowi atut do spokojnego odpoczynku. Temat operacji 5: Upowszechninie wiedzy w zakresie otymalizacji wykorzystaniea przez mieszkańców obszarów wiejskich zasobów środowiska naturalnego.  </t>
  </si>
  <si>
    <t xml:space="preserve">Celem operacji jest przedstawienie społeczeństwu, że fundusze europejskie są ogólnodostępne i przyczyniają się w wymierny, konkretny sposób do rozwoju obszarów wiejskich województwa pomorskiego. 
Projekt obejmować będzie zadania związane z promocją i rozpowszechnianiem dobrych przykładów/rozwiązań zrealizowanych i sfinansowanych ze środków PROW w perspektywie 2007 - 2013 oraz 2014-2020. 
W ramach operacji sfinansowane zostaną działania związane z organizacją m.in.  dwudniowego sympozjum, debaty/forum dyskusyjnego, przeprowadzeniem badań/analizy, wydaniem publikacji w wersji elektronicznej i drukowanej. Powyższe formy realizacji operacji będą służyć promowaniu wiedzy i doświadczenia wynikającego ze zrealizowanych projektów, wśród potencjalnych przyszłych beneficjentów, stanowiąc jednocześnie inspirację do zrealizowania nowych operacji. 
Celem sympozjum  będzie  stworzenie warunków dla dyskusji i wymiany doświadczeń́ na temat dobrych praktyk na obszarach wiejskich województwa pomorskiego. W ramach spotkania zostaną zaprezentowane m.in. przykłady rozwiązań projektowych,  które wpływają na: funkcjonalność przestrzeni wsi, praktyczność - komfort użytkowania, bezpieczeństwo mieszkańców wsi, atrakcyjność i estetykę oraz dobre praktyki w gospodarstwach rolnych, przedsiębiorstwach przetwórstwa rolno-spożywczego i usług rolniczych. Debata/forum dyskusyjne  pozwoli na zaprezentowanie efektów wdrażania Programu poprzez wybrane projekty realizowane z jego środków na terenie Pomorza. Wydarzenie umożliwi również wyrażenie swoich refleksji, pomysłów dot. przyszłości pomorskiej wsi. Przedmiotem badań  będzie ocena projektów zrealizowanych ze środków   Unii Europejskiej w zakresie działań wdrażanych przez samorząd województwa pomorskiego w ramach PROW 2014-2020 oraz w odniesieniu do okresu programowania 2007-2013 pod kątem wyznaczenia dobrych przykładów zrealizowanych w ramach poszczególnych priorytetów PROW.  Wynikiem końcowym badań/analizy  będzie wydanie publikacji stanowiącej katalog dobrych  praktyk dot. wykorzystania funduszy europejskich na obszarze województwa pomorskiego. Publikacja wskaże przykłady „najlepszych” operacji,  które uzyskały wsparcie ze środków EFRROW w województwie pomorskim. </t>
  </si>
  <si>
    <t>Kociewska Akademia Wiedzy - tworzenie (rozszerzanie) i wzmacnianie sieci kontaktów kociewskich LGD przez działania szkoleniowe i promocyjne</t>
  </si>
  <si>
    <t>Celem operacji jest tworzenie (rozszerzenie) i wzmacnianie sieci kontaktów dla dwóch lokalnych grup działania z terenu Kociewia z innymi podmiotami zajmującycmi się rozwojem gospodarczym z branży turystyki wiejskiej. Zaplanowane w ramach operacji zadania przyczynią się m.in. do zwiększenia wiedzy i umiejętności w obszarze: dostosowania ofert podmiotów z branży turystyki wiejskiej do rzeczywisyych potrzeb klientów, optymalizacji wykorzystania posiadanych zasobów oraz podniesienia poziomu działań promocyjnych, co wzmocni przedsiębiorczość na obszarze objętym operacją, a także zaowocuje tworzeniem kontaktów pomiędzy kociewskimi lokalnymi grupami działania.</t>
  </si>
  <si>
    <t>przedstawiciele sektora  gospodarczego, publicznego i społecznego związani z branżą turystyki wiejskiej na obszarze Kociewia</t>
  </si>
  <si>
    <t>Lokalna Grupa Działania "Wstęga Kociewia"</t>
  </si>
  <si>
    <t>ul. Wyszyńskiego 3/1, 83-110 Tczew</t>
  </si>
  <si>
    <t>w tym liczba przedstawicieli LGD</t>
  </si>
  <si>
    <t>liczba tytułów  publikacji</t>
  </si>
  <si>
    <t>Lokalne Grupy Działania na rzecz Rezerwatu Biosfery UNESCO MaB Bory Tucholskie</t>
  </si>
  <si>
    <t>Celem operacji jest zwiększenie świadomości ekologicznej mieszkańców z terenu trzech lokalnych grup działania i ich włączenie w proces zrównoważonego rozwoju tych obszarów. Zaplanowane w ramach operacji zadania przyczynią się m.in. do upowszechniania wiedzy nt. funkcjonowania Rezerwatu Biosfery Bory Tucholskie.</t>
  </si>
  <si>
    <t>przedstawiciele sektora publicznego z powiatu chojnickiego, kościerskiego, starogardzkiego, bytowskiego</t>
  </si>
  <si>
    <t>Stowarzyszenie Lokalna Grupa Działania Sandry Brdy</t>
  </si>
  <si>
    <t>ul. Wysoka 3, 89-600 Chojnice</t>
  </si>
  <si>
    <t>film informacyjny</t>
  </si>
  <si>
    <t>liczba audycji</t>
  </si>
  <si>
    <t xml:space="preserve">mieszkańcy obszaru Rezerwatu Biosfery Bory Tucholskie </t>
  </si>
  <si>
    <t xml:space="preserve">łaczna liczba osób oglądających </t>
  </si>
  <si>
    <t>Jak promować region i aktywizować mieszkańców Północnych Kaszub - inspiracje i przykłady w ramach cyklu działań ukierunkowanych na rzecz zwiększenia efektywności wdrażania projektów współpracy międzyterytorialnej i międzynarodowej Stowarzyszenia PLGR</t>
  </si>
  <si>
    <t>Celem operacji jest aktywizacja mieszkańców na rzecz współdziałania i współpracy w głównych obszarach rozwojowych Ziemi Puckiej. Zaplanowane w ramach operacji zadania przyczynią się m.in. do zwiększenia efektywności realizacji projektów współpracy w obszarze promocji i wsparcia produktów lokalnych oraz sieciowania i współpracy podmiotów gospodarczych, samorządów oraz organizacji pozarządowych na rzecz zrównoważonego rozwoju obszaru PLGR w opraciu o przykłady krajowych i zagranicznych rozwiązań.</t>
  </si>
  <si>
    <t>wyjazd studyjny krajowy</t>
  </si>
  <si>
    <t>przedstawiciele wszystkich sektorów skupionych w ramach Stowarzyszenia PLGR</t>
  </si>
  <si>
    <t>Stowarzyszenie Północnokaszubska Lokalna Grupa Rybacka</t>
  </si>
  <si>
    <t xml:space="preserve"> ul. Portowa 15, 84-120 Władysławowo</t>
  </si>
  <si>
    <t>w tym liczba przedstwicieli LGD</t>
  </si>
  <si>
    <t>wyjazd studyjny zagraniczny</t>
  </si>
  <si>
    <t>Organizacja warsztatów z wytwarzania produktów i potraw charakterystycznych dla obszaru Szwajcarii Kaszubskiej</t>
  </si>
  <si>
    <t xml:space="preserve">Celem operacji jest podniesienie poziomu wiedzy w obszarze małego przetwórstwa lokalnego wsród społeczności obszaru Szwajcarii Kaszubskiej. Dzięki zaplanowanym w ramach operacji zadaniom mieszakńcy Szwajcarii Kaszubskiej zostaną przeszkoleni z zakresu wyrobu chleba, serów, nalewek, wędlin i potraw charakterystycznych dla tego regionu. </t>
  </si>
  <si>
    <t xml:space="preserve">warsztaty </t>
  </si>
  <si>
    <t>przedsiębiorcy z obszaru Szwajcarii Kaszubskiej działający w branży usług turystycznych i okołoturystycznych</t>
  </si>
  <si>
    <t>Stowarzyszenie Turystyczne Kaszuby</t>
  </si>
  <si>
    <t>ul. Klasztorna 1, 83-300 Kartuzy</t>
  </si>
  <si>
    <t xml:space="preserve">Celem operacji jest inicjowanie współpracy pomiędzy LGD "Kaszubska Droga", a lokalnymi grupami działania z regionu Lombardia we Włoszech w zakresie międzynarodowego projektu współpracy . Zaplanowane w ramach operacji zadania przyczynią się do aktywizacji mieszkańców obszarów wiejskich w celu tworzenia partnerstw na rzecz realizacji projektów nakierowanych na rozwój tych obszarów. </t>
  </si>
  <si>
    <t>przedstawiciele trzech sektorów: publicznego, gospodarczego i społecznego z terenu LGD "Kaszubska Droga"</t>
  </si>
  <si>
    <t>Stowarzyszenie Lokalna Grupa Działania "Kaszubska Droga"</t>
  </si>
  <si>
    <t>ul. J. Wilczka 7, 84-242 Luzino</t>
  </si>
  <si>
    <t>"Innowacyjny Młody Rolnik" - cykl konferencji</t>
  </si>
  <si>
    <t>Celem operacji jest przekazanie wiedzy rolnikom oraz przedstawienie rezultatów zastosowania innowacyjnych produktów, procesów i technologii, innowacyjnej organizacji pracy, innowacyjnego marketingu jakie mozna wdrozyć w gospodarstwach rolnych. Zaplanowane w ramach operacji zadania przyczynią się m.in. do zwiększenia udziału rolników we wdrażaniu w gospodarstwach rolnych innowacyjnych rozwiązań przyczyniających się do wzrostu ich konkurencyjności jak i do optymalizacji korzystania z zasobów środowiska naturalnego, zwiększenia liczby rolników korzystajacych z dotacji PROW 2014-2020 jako źródła finansowania innowacyjnych przedsięwzięć.</t>
  </si>
  <si>
    <t>rolnicy</t>
  </si>
  <si>
    <t>Lubań, ul. T. Maderskiego 3, 83-422 Nowy Barkoczyn</t>
  </si>
  <si>
    <t>Pomorska Wojewódzka Wystawa Zwierząt Hodowlanych w Lubaniu</t>
  </si>
  <si>
    <t>Celem operacji jest wymiana wiedzy i doświadczenia pomiędzy podmiotami uczestniczącymi w rozwoju obszarów wiejskich, promocja integracji i współpracy pomiędzy hodowcami, związkami hodowców, doradcami, nabycie wiedzy i umiejętności praktycznych związanych z hodowlą zwierząt, pracami hodowlanymi w gospodarstach rolnych. Zaplanowane w ramach operacji zadania przyczynią się m.in. do edukowania hodowców  w zakresie postępów genetycznych, wzorców rasowych oraz poprawią konkurencyjność oraz rentowność gospodarstw rolnych zajmujacych się hodowlą zwierząt.</t>
  </si>
  <si>
    <t>rolnicy, hodowcy zwierząt, członkowie grup producentów rolnych, przedstwiciele sektora rolnego związanego z hodowlą i żywieniem zwierząt, mieszkańcy obszarów wiejskich</t>
  </si>
  <si>
    <t>szacowana liczba uczestników wystawy</t>
  </si>
  <si>
    <t>94 wystawców, 15 000 odwiedzających</t>
  </si>
  <si>
    <t>Pomorskie organizacje na rzecz rozwoju rolnictwa - tworzenie sieci współpracy partnerskiej, wymiana dobrych praktyk pomiędzy podmiotami zainteresowanymi rozwojem obszarów wiejskich w perspektywie unijnej oraz inicjatywy Trójmorza - studyjny wyjazd do Chorwacji</t>
  </si>
  <si>
    <t>Celem operacji jest stworzenie sieci współpracy partnerskiej, wymiana dobrych praktyk pomiędzy podmiotami zainteresowanymi rozwojem obszarów wiejskich.  Zaplanowane w ramach operacji zadania przyczynią się m.in. do pozyskania wiedzy, wymiany dobrych praktyk  w zakresie funkcjonowania gospodarstw rolnych, w tym ogrodniczych, sadowniczych czy związanych z  produkcją bydła, hodowlą owiec. Operacja przyczyni się również do ustalenia obszaru możliwej współpracy i ich wspólnego wpływu na kształtowanie spójnego, zrównoważonego, regionalnego podejścia do rozwoju obszarów wiejskich na Pomorzu.</t>
  </si>
  <si>
    <t>rolnicy, przedstawiciele agencji rządowych działających w otoczeniu rolnictwa</t>
  </si>
  <si>
    <t>Pomorska Izba Rolnicza</t>
  </si>
  <si>
    <t>ul. Z. Wróblewskiego 3, 83-000 Pruszcz Gdański</t>
  </si>
  <si>
    <t xml:space="preserve">w tym liczba doradców rolniczych </t>
  </si>
  <si>
    <t>Wystawa specjalistyczna - Czempionat koni rasy polski koń zimnokrwisty w typie sztumskim jako element promocji ochrony zasobów genetycznych zwierząt gosposdarskich</t>
  </si>
  <si>
    <t>Celem operacji jest wymiana wiedzy pomiędzy podmiotami uczestniczącymi w rozwoju obszarów wiejskich związanymi z chowem i hodowlą zwierząt, a w szczególności koni oraz promocja współpracy między nimi. Zaplanowane w ramach operacji zadania przyczynią się m.in. do nabycia wiedzy i umiejetności praktycznych związanych z hodowlą zwierząt oraz pracami hodowlanymi w gospodarstwie rolnym na przykładzie koni rasy polski koń zimnokrwisty w typie sztumskim, upowszechniania wiedzy w zakresie dot. zachowania różnorodności genetycznej zwierząt oraz ukazanie postępu hodowlanego.</t>
  </si>
  <si>
    <t>25 wystawców, 40 000 odwiedzających</t>
  </si>
  <si>
    <t>młodzi hodowcy koni rasy polski</t>
  </si>
  <si>
    <t>hodowcy koni zimnokrwistych w typie sztumskim</t>
  </si>
  <si>
    <t>Wystawa Zwierząt Hodowlanych w Lubaniu</t>
  </si>
  <si>
    <t>Celem operacji jest wymiana wiedzy i doświadczenia pomiędzy podmiotami uczestniczącymi w rozwoju obszarów wiejskich, promocja integracji i współpracy pomiędzy hodowcami, związkami hodowców, doradcami, nabycie wiedzy i umiejętności praktycznych związanych z hodowlą zwierząt, pracami hodowlanymi w gospodarstach rolnych. Zaplanowane w ramach operacji zadania przyczynią się m.in. do edukowania hodowców  w zakresie postępów genetycznych, wzorców rasowych oraz poprawią konkurencyjność i rentowność gospodarstw rolnych zajmujących się hodowlą zwierząt.</t>
  </si>
  <si>
    <t>80 wystawców, 15 000 odwiedzających</t>
  </si>
  <si>
    <t>młodzi hodowcy zwierząt hodowlanych</t>
  </si>
  <si>
    <t>III Festiwal Truskawek Kaszubskich</t>
  </si>
  <si>
    <t>Celem operacji jest zwiększenie zainteresowania produktem regionalnym "truskawką kaszubską" i promocja wyróżników produktu wytwarzanego w ramach systemu jakości żywności ChOG wśród rolników, konsumentów i przedstawicieli podmiotów mających wpływ na zrównoważony rozwój regionu. Zaplanowane w ramach operacji zadania przyczynią się m.in. do przekazania informacji rolnikom o możliwości, zasadach i korzyściach z przystępowania do systemów jakości żywności, zwiększenia świadomości konsumentów w zakresie cech szczególnych odróżniających certyfikowane truskawki kaszubskie od truskawek produkowanych systemem konwencjonalnym, zachęcenie podmiotów z branży spożywczej do wykorzystania truskawki kaszubskiej w ofercie gastronomicznej.</t>
  </si>
  <si>
    <t>liczba imprez plenerowych</t>
  </si>
  <si>
    <t>mieszkańcy Kaszub, turyści, rolnicy, przedstawiciele gastronomii, obiektów hotelarskich</t>
  </si>
  <si>
    <t>Gminny Ośrodek Kultury Sportu i Rekreacji w Chmielnie</t>
  </si>
  <si>
    <t>ul. Gryfa Pomorskiego 20, 83-333 Chmielno</t>
  </si>
  <si>
    <t>szacowana liczba uczestnikówimprez plenerowych</t>
  </si>
  <si>
    <t>rolnicy, przedstawiciele pomorskich instytucji związanych z rozwojem obszarów wiejskich, przedstawiciele gastronomii, obiektów hotelarskich</t>
  </si>
  <si>
    <t>w tym liczba doradców rolniczych</t>
  </si>
  <si>
    <t>Zadania samorządów lokalnych, gospodarczych aktywizujące obszary wiejskie województwa pomorskiego</t>
  </si>
  <si>
    <t>Celem operacji jest zaangażowanie przedstawicieli samorządów lokalnych oraz instytucji współpracujących z samorządem odpowiedzialnych za podejmowanie kluczowych decyzji, mających wpływ na poprawę poziomu satysfakcji z życia na wsi. Zaplanowane w ramach operacji zadania przyczynią się m.in. do wymiany wiedzy i doświadczeń zawodowych, podniosą wiedzę i umiejętności o nowe informacje i doświadczenia, które wykorzystają w wypełnianiu swoich obowiązków zawodowych oraz zaangażują się w nowe inicjatywy.</t>
  </si>
  <si>
    <t xml:space="preserve">seminarium </t>
  </si>
  <si>
    <t>wójtowie/burmistrzowie, starostowie, radni, pracownicy merytoryczni urzędów gmin i powiatów, przedstawiciele samorządów gospodarczych, przedstawiciele NGO, przedsiębiorcy prowadzący działalność gospodarczą na obszarach wiejskich</t>
  </si>
  <si>
    <t>Związek Gmin Pomorskich</t>
  </si>
  <si>
    <t>ul. Okopowa 21/27 lok. 389, 80-810 Gdańsk</t>
  </si>
  <si>
    <t>w tym liczba doradców</t>
  </si>
  <si>
    <t>Pomorskie Forum Agroturystyczne "Potrzeby i możliwości rozwoju agroturystyki na wsi"</t>
  </si>
  <si>
    <t>Celem operacji jest zwiększenie wiedzy w zakresie funkcjonowania gospodarstw agroturystycznych i wdrażania w nich nowych inicjatyw. Przedmiotem operacji będzie zoorganizowanie konferencji i warsztatów  dot. rozwoju agroturystyki w województwie pomorskim oraz wydanie publikacji opisującej problematykę turystyki wiejskiej. Zaplanowane w ramach operacji zadania przyczynią się m.in. do uświadomienia mieszkańców wsi o dodatkowych żródłach dochodu i jakości programów agroturystycznych oraz przygotowania rozwiązań mających na celu konsolidację działań w województwie pomorskim w zakresie funkcjonowania i rozwoju turystyki wiejskiej.</t>
  </si>
  <si>
    <t>właściciele gospodarstw agroturystycznych, przedsiębiorcy branży turystycznej, przedstawiciele instytucji okołoturystycznych, wspierających działalność rolników, przedstawiciele samorządów, organizacji pozarządowych związanych  z turystyką wiejską</t>
  </si>
  <si>
    <t>Gminny Ośrodek Kultury  w Somoninie</t>
  </si>
  <si>
    <t>ul. Ceynowy 1A, 83-314 Somonino</t>
  </si>
  <si>
    <t>Pszczółkowskie Forum Pszczelarskie - Wielki Dzień Pszczół</t>
  </si>
  <si>
    <t xml:space="preserve">Celem operacji jest zapewnienie wymiany wiedzy i doświadczeń w zakresie rozwoju lokalnego pszczelarstwa. Planowana operacja ma za zadanie promować bezpieczne genetycznie i środowiskowo metody hodowli pszczelej oraz produkcji wysokiej jakości miodu, upowszechnić wiedzę z zakresu bioróżnorodności oraz promować pszczelarstwo jako zawód wykonywany w zgodzie z przyrodą. </t>
  </si>
  <si>
    <t>pszczelarze, przedstawiciele ośrodków badawczych, mieszkancy gminy</t>
  </si>
  <si>
    <t>Gmina Pszczółki</t>
  </si>
  <si>
    <t>ul. Pomorska 18, 83-032 Pszczółki</t>
  </si>
  <si>
    <t>w tym liczba przestawicieli LGD</t>
  </si>
  <si>
    <t>Dębnicka akademia lokalnych liderów</t>
  </si>
  <si>
    <t xml:space="preserve">Celem operacji jest aktywizacja mieszkańców wsi, w tym  wykreowanie lokalnych liderów. Przedmiotem operacji będzie zorganizowanie akademii lokalnych liderów poprzez organizację cyklicznych zajęć i warsztatów dla sołtysów/członków rad sołeckich oraz lokalnych liderów w zakresie tematów związanych z efektywniejszym zarządzaniem wsią, pozyskiwaniem środków zewnętrznych na lokalne inicjatywy, aktywizowaniem mieszkańców wsi. Zaplanowane w ramach operacji zadania przyczynią się do zwiększenia integracji lokalnej społeczności, włączenie osób wykluczonych w życie społeczne, rozwoju lokalnych incjatyw służących ożywieniu i rozwojowi obszarów wiejskich. </t>
  </si>
  <si>
    <t xml:space="preserve">sołtysi, członkowie rad sołeckich, lokalni liderzy </t>
  </si>
  <si>
    <t>Gmina Dębnica Kaszubska</t>
  </si>
  <si>
    <t>ul. Ks. A. Kani 16 a, 76-248 Dębnica Kaszubska</t>
  </si>
  <si>
    <t>Organizacja Dożynek Gminnych, Powiatowych i Wojewódzkich</t>
  </si>
  <si>
    <t xml:space="preserve">Celem operacji jest aktywizacja mieszkańców obszarów wiejskich i zwiększenie tożsamości lokalnej poprzez organizację wydarzenia o zasięgu wojewódzkim promującego regionalne dziedzictwo i tradycje rolnicze na terenach wiejskich. Przedmiotem operacji będzie realizacja wspólnie z przedstawicielami lokalnych organizacji i samorządów województwa pomorskiego, tradycyjnego programu obchodów święta plonów w tym konkursu na najpiękniejszy wieniec dożynkowy. </t>
  </si>
  <si>
    <t>rolnicy, mieszkańcy województwa</t>
  </si>
  <si>
    <t>Krokowskie Centrum Kultury w Krokowej</t>
  </si>
  <si>
    <t>ul. Żarnowiecka 29, 84-110 Krokowa</t>
  </si>
  <si>
    <t>szacowana liczba uczestników imprezy plenerowej</t>
  </si>
  <si>
    <t>Warsztaty rękodzielnicze i zielarskie formą aktywizacji środowiska wiejskiego Gmin Słupsk i Damnica poprzez aktywne kultywowanie tradycji</t>
  </si>
  <si>
    <t>Celem operacji jest aktywizacja i budowanie tożsamości lokalnej mieszkańców poprzez kultywowanie i pielęgnowanie tradycji, zwyczajów ludowych, wiedzy przekazywanej z pokolenia na pokolenie, a zwłaszcza tradycji rękodzielniczych obecnie zanikających na wsi. Przedmiotem operacji będzie organizacja cyklu warszatów garncarskich, wikliniarskich oraz zielarskich. Zaplanowane w ramach operacji zadania przyczynią się do nabycia nowych umiejętnosci, kompetencji związanych z regionalnym rękodziełem, co w dalszej perspektywie zaowocuje zrzeszeniem się mieszkańców w kołach twórczych lub rozpoczęciem własnej działalności gospodarczej.</t>
  </si>
  <si>
    <t>mieszkańcy gmin Słupsk i Damnica</t>
  </si>
  <si>
    <t>Centrum Kultury i Biblioteka Publiczna Gminy Słupsk</t>
  </si>
  <si>
    <t>ul. Główna 65, 76-200 Głobino</t>
  </si>
  <si>
    <t>Uaktywnienie mieszkańców Gminy Tuchomie poprzez zajęcia warsztatowe</t>
  </si>
  <si>
    <t>Celem operacji jest aktywizacja i integracja międzypokoleniowa mieszkańców Gminy Tuchomie. Przedmiotem operacji jest stworzenie ludziom dojrzałym i młodym warunków do integracji i utrzymania kontaktów ze środowiskiem poprzez działania związane z organizacją warsztatów rękodzielniczych, rehabilitacyjno-ruchowych, z aktywizacji społecznej oraz kulinarnych.   Zaplanowane w ramach operacji zadania przyczynią się do podejmowania przez mieszkańców inicjatyw w zakresie rozwoju obszarów wiejskich, w tym służących włączeniu społecznemu osób starszych, przeciwdziałaniu marginalizacji społecznej i wykluczeniu poprzez kształcenie umiejętności pełnienia ról społecznych, promocji zdrowego stylu życia, aktywnego spędzania czasu oraz umożliwienia mieszkańcom odkrywania  i rozwijania zainteresowań oraz talentów.</t>
  </si>
  <si>
    <t>mieszkańcy gminy Tuchomie</t>
  </si>
  <si>
    <t>Gmina Tuchomie</t>
  </si>
  <si>
    <t>ul. Jana III Sobieskiego 16, 77-133 Tuchomie</t>
  </si>
  <si>
    <t>Wieś z historią, jadłem i teatrem płynąca</t>
  </si>
  <si>
    <t>Celem operacji jest aktywizacja mieszkańców gminy Debrzno do działań na rzecz rozwoju środowiska lokalnego poprzez realizację cyklu warsztatów: teatralno-dramowych, artystycznych (związanych z rękodziełem), kulinarnych, a także popularyzowanie wiedzy na temat miasta i gminy Debrzno poprzez szkolenie i publikację dot. Questu historycznego. Zaplanowane w ramach operacji zadania przyczynią się do podniesienia umiejętności nawiązywania kontaktów międzyludzkich oraz zdolności komunikacyjnych z otoczeniem, kształtowania postawy odpowiedzialności, promocji zdrowego trybu życia oraz poznania historii swego miejsca, kultury i tradycji.</t>
  </si>
  <si>
    <t>mieszkańcy miasta i gminy Debrzno</t>
  </si>
  <si>
    <t>Stowarzyszenie "Na Rzecz Rozwoju Miasta i Gminy Debrzno"</t>
  </si>
  <si>
    <t>ul. Ogrodowa 26, 77-310 Debrzno</t>
  </si>
  <si>
    <t>Konferencja agroturystyczna i konkurs dla gospodarstw edukacyjnych i agroturystycznych w województwie pomorskim</t>
  </si>
  <si>
    <t xml:space="preserve">Celem operacji jest dotarcie z informacją do rolników oraz ich mobilizacja do podejmowania i rozwoju działalności pozarolniczej poprzez zorganizowanie konferencji, która dostarczy wiedzy i informacji z zakresu przedsiębiorczości, w tym możliwości wsparcia finansowego na rozwój różnych form przedsiębiorczości na wsi, nowych trendów w turystyce wiejskiej oraz konkursu dla gospodarstw rolnych prowadzących edukację w zagrodzie wpisanych do Ogólnopolskiej Sieci Zagród Edukacyjnych i gospodarstw agroturystycznych. </t>
  </si>
  <si>
    <t>rolnicy, właściciele gospodarstw agroturystycznych, przedsiębiorcy, przedstawiciele jst, doradcy</t>
  </si>
  <si>
    <t>Propozycje operacji do Planu operacyjnego KSOW na lata 2018-2019 (z wyłączeniem działania 8 Plan komunikacyjny) - województwo śląskie - maj 2018</t>
  </si>
  <si>
    <t>Ochrona zasobów naturalnych oraz odbudowa ekosystemu</t>
  </si>
  <si>
    <t>Głównym celem operacji jest podniesienie wiedzy oraz świadomości mieszkańców Podbeskidzia w zakresie bezpośredniego wpływu jakie to społeczeństwo posiada na bioróżnorodność oraz ochronę różnorodności biologicznej poprzez utrzymanie wysokiej populacji owadów błonkoskrzydłych których głównym przedstawicielem jest pszczoła miodna. Celem operacji jest również upowszechnienie świadomego i odpowiedzialnego dążenia do rozwoju obszaru w oparciu o równowagę biologiczną ekosystemów Beskidów, która istnieje wyłącznie w symbiozie z owadami zapylającymi. Tematy operacji: 4.3, 4.5, 4.6, 4.9.</t>
  </si>
  <si>
    <t>Liczba konferencji/ Liczba uczestników/ w tym doradców rolniczych</t>
  </si>
  <si>
    <t>1 konferencja /100 uczestników /5 doradców</t>
  </si>
  <si>
    <t>Pszczelarze zrzeszeni i niezrzeszeni w kołach pszczelarskich z województwa  śląskiego</t>
  </si>
  <si>
    <t>Beskidzki Związek Pszczelarzy „Bartnik”</t>
  </si>
  <si>
    <t>ul. Komorowicka 12              43-300 Bielsko-Biała</t>
  </si>
  <si>
    <t>Biuletyny  i broszury szansą podniesienia efektywności i opłacalności produkcji roślinnej</t>
  </si>
  <si>
    <t>Głównym celem operacji jets dostarczenie informacji służbą doradczym oraz instytucjom obługujacych sektor rolny na temat najlepszych odmian gatunków roślin w województwie śląskim. Tematy operacji: 4.8, 4.13.</t>
  </si>
  <si>
    <t xml:space="preserve">Liczba tytułów publikacji </t>
  </si>
  <si>
    <t xml:space="preserve">2 publikacje o nakładzie: Biuletyn – 1500 szt., Broszura – 3000 szt.
</t>
  </si>
  <si>
    <t>Producenci rolni, doradztwo rolnicze, firmy handlowo-nasienne, instytucje obsługujące sektor rony w woj. śląskim</t>
  </si>
  <si>
    <t>I, II, III</t>
  </si>
  <si>
    <t xml:space="preserve">COBORU Stacja Doświadczalna Oceny Omian  w Pawłowicach </t>
  </si>
  <si>
    <t>ul. Wiejska 25, 44-180 Toszek</t>
  </si>
  <si>
    <t xml:space="preserve">XXIII Gliwicki Kiermasz Żywności Ekologicznej i Tradycyjnej – natura, zdrowie, kultura </t>
  </si>
  <si>
    <t>Skrócenie łańcucha dostaw żywności poprzez organizację XXIII Gliwickiego Kiermaszu Żywności Ekologicznej i Tradycyjnej – natura, zdrowie, kultura. Tematy operacji: 4.3.</t>
  </si>
  <si>
    <t>Liczba targów/ Szacowana liczba uczestników targów</t>
  </si>
  <si>
    <t xml:space="preserve"> sztuk 1 /  2000 uczestników</t>
  </si>
  <si>
    <t>Rolnicy i przetwórcy ekologiczni i tradycyjni</t>
  </si>
  <si>
    <t xml:space="preserve">Polski Klub Ekologiczny w Krakowie Koło Miejskie w Gliwicach   </t>
  </si>
  <si>
    <t xml:space="preserve"> ul. Ziemowita 1 lok. III p.,                                          44-100 Gliwice</t>
  </si>
  <si>
    <t>Rozwój obszarów wiejskich w świetle przepisów europejskich</t>
  </si>
  <si>
    <t>Celem operacji jest wzrost poziomu wiedzy mieszkańców Gminy Pilica na temat sposobu interpretowania przepisów unijnych i aktów prawnych związanych z rozwojem obszarów wiejskich. Tematy operacji: 4.1, 4.2, 4.7, 4.8,4.9, 4.11, 4.12, 4.13.</t>
  </si>
  <si>
    <t>Liczba szkoleń/Liczba uczestników/ w tym liczba przedstawicieli LGD</t>
  </si>
  <si>
    <t>1 szkolenie/42 uczestników/ 4 przedstawicieli LGD</t>
  </si>
  <si>
    <t>Mieszkańcy Gminy Pilica tj: rolnicy, osoby należące do stowarzyszeń i organizacji pozarządowych działających na terenie Gminy Pilica</t>
  </si>
  <si>
    <t xml:space="preserve">Gmina Pilica  </t>
  </si>
  <si>
    <t>ul. Żarnowiecka 46a, 42-436 Pilica</t>
  </si>
  <si>
    <t>Akademia Liderów Rozwoju Obszarów Wiejskich</t>
  </si>
  <si>
    <t>Głównym celem projektu jest wymiana wiedzy oraz aktywizacja i edukacja młodych rolników i uczniów szkół rolniczych na temat rozwoju obszarów wiejskich, służąca zwiększeniu ich udziału w podejmowaniu inicjatyw na rzecz rozwoju OW. Tematy operacji: 4.1, 4.3, 4.4, 4.5, 4.7, 4.8, 4.9, 4.12, 4.13</t>
  </si>
  <si>
    <t>Liczba szkoleń/ Liczba uczestników</t>
  </si>
  <si>
    <t>2 szkolenia/ 150- uczestnicy szkolenia e-learning oraz 50- uczestnicy szkolenia stacjonarnego</t>
  </si>
  <si>
    <t xml:space="preserve">Grupę docelową projektu będą stanowili:
- szkolenia e-learningowe z zakresu opisanego w załączniku: uczniowie szkół średnich o profilu rolniczym lub pokrewnym  (np. technik hodowca koni, ogrodnik) oraz młodzi rolnicy i domownicy rolników w wieku od 16 do 35 r.ż. zamieszkujący obszary wiejskie województwa śląskiego;
- w przypadku szkolenia z wyjazdem studyjnym – 50 uczniów szkół rolniczych oraz młodych rolników i domowników rolników w wieku od 16 do 35 r.ż. zamieszkujący obszary wiejskie województwa śląskiego. 
</t>
  </si>
  <si>
    <t xml:space="preserve">Częstochowskie Stowarzyszenie Rozwoju Małej Przedsiębiorczości </t>
  </si>
  <si>
    <t>ul. Tkacka 5 lok. 6, 42-200 Częstochowa</t>
  </si>
  <si>
    <t>Regionalne Spotkania z Tradycją - Przegląd Zespołów KGW</t>
  </si>
  <si>
    <t>Aktywizacja społeczna mieszkańców obszarów wiejskich poprzez organizację Regionalnych Spotkań z Tradycją – Przegląd Zespołów KGW. Tematy operacji: 4.1, 4.9, 4.13</t>
  </si>
  <si>
    <t>Liczba imprezy plenerowej/Liczba uczestników</t>
  </si>
  <si>
    <t xml:space="preserve">1 impreza/ 1000 uczestników </t>
  </si>
  <si>
    <t xml:space="preserve">Mieszkańcy obszarów wiejskich woj. śląskiego </t>
  </si>
  <si>
    <t>Rejonowy Związek Rolników, Kółek i Organizacji Rolniczych w Bielsku-Białej</t>
  </si>
  <si>
    <t>ul. Sobieskiego 105, 43-300 Bielsko-Biała</t>
  </si>
  <si>
    <t>Jurajski Festiwal Kultury Ludowej</t>
  </si>
  <si>
    <t>Aktywizacja mieszkańców wsi na rzecz podejmowania inicjatyw służących włączeniu społecznemu, w szczególności osób starszych, młodzieży, niepełnosprawnych, mniejszości narodowych i innych osób wykluczonych społecznie. Tematy operacji: 4.1, 4.9, 4.12, 4.13.</t>
  </si>
  <si>
    <t xml:space="preserve">1 impreza/ 800 uczestników </t>
  </si>
  <si>
    <t>Mieszkańcy obszaru powiatu zawierciańskiego i powiatów ościennych, turyści, pasjonaci folkloru;
zespoły folklorystyczne, kapele, śpiewacy, rękodzielnicy, wytwórcy produktów lokalnych</t>
  </si>
  <si>
    <t>Lokalna Grupa Działania „Perła Jury” w Łazach</t>
  </si>
  <si>
    <t>ul. Jesionowa 1,       42-450 Łazy</t>
  </si>
  <si>
    <t>Publikacja wydawnictwa „Bogu na chwałę. Ludziom na pożytek” - Ochotnicze Straże Pożarne Powiatu Kłobuckiego</t>
  </si>
  <si>
    <t>Celem operacji jest wydanie publikacji, która ma za zadnie wzbudzić entuzjazm wśród grupy docelowej dla przejawów takiej aktywności, jak działalność OSP. Celem operacji jest zwiększenie świadomości 2000 młodych ludzi, osób starszych, niepełnosprawnych, mniejszości narodowych i innych osób wykluczonych społecznie-beneficjentów oraz zwiększenie ich aktywności na rzecz lokalnej społeczności wiejskiej poprzez wydanie i rozdysponowanie publikacji. Tematy operacji: 4.9, 4.13.</t>
  </si>
  <si>
    <t>1 publikacja o nakładzie 2000 egzemplarzy</t>
  </si>
  <si>
    <t>Grupę docelową stanowić będą dzieci i młodzież w wieku szkolnym, oraz osoby dorosłe zamieszkałe na terenach wiejskich powiatu kłobuckiego</t>
  </si>
  <si>
    <t xml:space="preserve">Powiat Kłobucki  </t>
  </si>
  <si>
    <t>ul. Rynek im. Jana Pawła II 13,                    42-100 Kłobuck</t>
  </si>
  <si>
    <t>Działamy, bo się znamy!</t>
  </si>
  <si>
    <t>Celem operacji jest:
- integracja organizacji pozarządowych, rękodzielników oraz osób związanych z promocją   kultury i tradycji, 
- umożliwienie poprzez organizację szkolenia sprzedaży produktów lokalnych, prac  rękodzielniczych na organizowanych różnego rodzaju imprezach ogólnogminnych czy 
  festynach wiejskich,
- wydanie publikacji informujących o organizacjach pozarządowych oraz rękodzielnikach  działających na terenie Gminy Pilchowice.
Tematy operacji: 4.8.</t>
  </si>
  <si>
    <t>Szkolenie i publikacja</t>
  </si>
  <si>
    <t>Liczba szkoleń/ liczba uczestników/ w tym liczba przestawicieli LGD/ Liczba tytułów publikacji</t>
  </si>
  <si>
    <t>1 szkolenie/ 80 uczestników/ 5 przedstawicieli LGD/ 1 publikacja o nakładzie 1000 egzemplarzy</t>
  </si>
  <si>
    <t xml:space="preserve">Lokalni twórcy i pasjonaci, rękodzielnicy (w tym rady sołeckie, ochotnicze straże pożarne, koła gospodyń wiejskich, ludowe kluby sportowe, koła łowieckie itp.), formalne i nieformalne organizacje pozarządowe, do których należy zaliczyć także stowarzyszenia działające na terenie Gminy Pilchowice. </t>
  </si>
  <si>
    <t>Gmina Pilchowice</t>
  </si>
  <si>
    <t>ul. Damrota 6,          44-145 Pilchowice</t>
  </si>
  <si>
    <t>Produkt lokalny, produkt turystyczny a kreowanie marki regionu</t>
  </si>
  <si>
    <t>Głównym celem operacji jest promocja obszaru 12 gmin LGD Cieszyńska Kraina, jako spójnego terenu, bogatego pod względem krajoznawczym, turystycznym a tym samym i przedsiębiorczym. Tematy operacji: 4.8, 4.9.</t>
  </si>
  <si>
    <t>Konferencja i publikacja</t>
  </si>
  <si>
    <t>Liczba konferencji/ Liczba uczestników/ w tym liczba przedstawicieli LGD/  w tym liczba doradców rolniczych/ Liczba tytułów publikacji</t>
  </si>
  <si>
    <t>1 konferencja/ 80 uczestników/ 1 przedstawiciel LGD/ 1 doradca rolniczy / 1 publikacja o nakładzie 1500</t>
  </si>
  <si>
    <t xml:space="preserve">W ramach konferencji - Przedstawiciele gmin, przedsiębiorcy oraz mieszkańcy terenu objętego działaniem LGD, w ramach wydania przewodnika turystycznego grupę docelową będą stanowili głównie turyści odwiedzający 12 gmin wchodzących w skład LGD Cieszyńska Kraina. </t>
  </si>
  <si>
    <t>Stowarzyszenie Lokalna Grupa Działania "Cieszyńska Kraina"</t>
  </si>
  <si>
    <t>ul. Mickiewicza 9, 43-430 Skoczów</t>
  </si>
  <si>
    <t>Przez KONTAKTY do WSPÓŁPRACY – wyjazd studyjny dla LGD</t>
  </si>
  <si>
    <t>Głównym celem przyświecającym planowanej operacji jest wymiana wiedzy i doświadczeń oraz utworzenie sieci kontaktów dla LGD z terenu województwa śląskiego w zakresie współpracy na rzecz rozwoju obszarów wiejskich na przykładzie tworzenia kompleksowej oferty turystycznej obszaru objętego LSR. Możliwość zapoznania się z nowymi rozwiązaniami w zakresie rozwoju i wspierania przedsiębiorczości oraz poznanie dobrych praktyk i rozwiązań w zakresie aktywizacji społeczności lokalnych będzie miała istotne znaczenie dla uczestników wyjazdu. Tematy operacji: 4.1, 4.7, 4.11, 4.12, 4.13.</t>
  </si>
  <si>
    <t>Liczba wyjazdów/ Liczba uczestników/ w tym liczba przedstawicieli LGD</t>
  </si>
  <si>
    <t>1 wyjazd/ 40 uczestników/ 30 przedstawicieli LGD</t>
  </si>
  <si>
    <t xml:space="preserve">Przedstawiciele LGD funkcjonujących na terenie województwa śląskiego, Śląskiego Ośrodka Doradztwa Rolniczego,  Agencji Restrukturyzacji i Modernizacji Rolnictwa, Śląskiej Izby Rolniczej,  ŚZGiP. </t>
  </si>
  <si>
    <t xml:space="preserve">Śląski Związek Gmin i Powiatów   </t>
  </si>
  <si>
    <t>ul. Kościuszki 43/5, 40-048 Katowice</t>
  </si>
  <si>
    <t>Wioski tematyczne przykładem zintegrowanego systemu wsparcia ekonomii społecznej</t>
  </si>
  <si>
    <t>Głównym celem operacji jest zapoznanie uczestników z ideą, terminologią, metodyką zakładania wiosek tematycznych oraz poznanie ciekawych działań i inicjatyw społecznych prowadzonych na obszarach wiejskich. Ponadto celem operacji jest aktywizacja mieszkańców wsi na rzecz podejmowania inicjatyw służących zachowaniu dziedzictwa kulturowego, pobudzenia przedsiębiorczości wiejskiej oraz aktywizacji społecznej i ekonomicznej poprzez promocję idei wsi tematycznych i wdrażanie podmiotów ekonomii społecznych na obszarach wiejskich. Tamaty operacji: 4.5, 4.7, 4.9, 4.11, 4.13.</t>
  </si>
  <si>
    <t>Warsztat, wyjazd studyjny i konferencja</t>
  </si>
  <si>
    <t>1. Liczba warsztatów/ Liczba uczestników / w tym liczba przestawicieli LGD/ w tym liczba doradców roniczych; 2. Liczba wyjazdów studyjnych/ Liczba uczestników /w tym liczba przestawicieli LGD/w tym liczba doradców rolniczych; 3. Liczba konferencji/ Liczba uczestników /w tym liczba doradców rolniczych</t>
  </si>
  <si>
    <t>1. 1 warsztat/ 35 uczestników/ 2 przedstawicieli LGD/ 10 doradców rolniczych; 2. 1 wyjazd studyjny/ 35 uczestników/ 2 przedstawicieli LGD/ 10 doradców rolniczych; 3. 1 konferencja/ 50 uczestników/ 15 doradców rolniczych.</t>
  </si>
  <si>
    <t xml:space="preserve">Grupę docelową projektu stanowi 85 osób tj, 50 osób będących uczestnikami konferencji oraz 35 osób, które wezmą udział w wyjeździe studyjnym i warsztatach (odbędą sięw trakcie wyjazdu). Rekrutowani będą mieszkańcy terenów wiejskich, rolnicy, osoby zainteresowane przeniesieniem idei wsi tematycznej  lub inicjatyw i przedsięwzięć z sieci „Wiosek z Pomysłem” na obszar województwa śląskiego, doradcy rolniczy, właściciele gospodarstw agroturystycznych i zagród edukacyjnych, przedstawiciele instytucji wspierających rozwój obszarów wiejskich. Rekrutowani uczestnicy operacji to głownie osoby, które obecnie pracując, wykorzystują lokalny potencjał obszarów wiejskich  oraz znają jego specyfikę.  </t>
  </si>
  <si>
    <t>I, II, III, IV</t>
  </si>
  <si>
    <t>Śląski Ośrodek Doradztwa Rolniczego w Częstochowie</t>
  </si>
  <si>
    <t>ul. Wyszyńskiego 70/126,                        42-200 Częstochowa</t>
  </si>
  <si>
    <t>Wyjazd studyjny do Rumunii</t>
  </si>
  <si>
    <t>Nawiązanie międzynarodowej współpracy partnerskiej  z rumuńskimi Lokalnymi Grupami Działania. Tematy operacji: 4.1.</t>
  </si>
  <si>
    <t>Liczba wyjazdów/ Liczba uczestników/w tym liczba przedstawicieli LGD</t>
  </si>
  <si>
    <t>1 wyjazd/ 50 uczestników/ 30 przedstawicieli LGD</t>
  </si>
  <si>
    <t xml:space="preserve">Przedstawiciele  LGD Zielony Wierzchołek Śląska, LGD Perła Jury, LGD Bractwo Kuźnic oraz LGD Partnerstwo Północnej Jury  oraz samorządu.  </t>
  </si>
  <si>
    <t>Lokalna Grupa Działania "Zielony Wierzchołek Śląska"</t>
  </si>
  <si>
    <t>ul. Staszica 12,         42-100 Kłobuck</t>
  </si>
  <si>
    <t xml:space="preserve">Udział w Targach Turystki Weekendowej „Atrakcje Regionów”  </t>
  </si>
  <si>
    <t>Celem operacji jest promocja rozwoju obszarów wiejskich. Tematy operacji: 4.9.</t>
  </si>
  <si>
    <t>Liczba stoisk wystawienniczych/ Szacowana liczba odwiedzających stoiska wystawiennicze</t>
  </si>
  <si>
    <t>1 stoisko 40 m2 podzielone proprcjonalnie dla 4 partnerów/ 5000 osób</t>
  </si>
  <si>
    <t xml:space="preserve">Grupą docelową projektu są mieszkańcy aglomeracji śląskiej oraz województwa śląskiego </t>
  </si>
  <si>
    <t>Młodzieżowe Forum Zrównoważonego Rozwoju Obszarów Wiejskich</t>
  </si>
  <si>
    <t>Głównym celem realizacji operacji jest upowszechnienie wiedzy w zakresie zrównoważonej polityki rozwoju obszarów wiejskich, metod produkcji rolniczej przyjaznej środowisku, wybranych form przedsiębiorczości oraz wsparcia finansowego ukierunkowanego na innowacje i odnawialne źródła energii na obszarach wiejskich. Tematy operacji: 4. 3, 4.4, 4.5, 4.6, 4.7, 4.8, 4.9.</t>
  </si>
  <si>
    <t>1 szkolenie/ 50 uczestników</t>
  </si>
  <si>
    <t xml:space="preserve">Młodzi mieszkańcy obszarów wiejskich, będących rolnikami lub domownikami rolników oraz aktywnymi członkami grup formalnych i nieformalnych, w wieku od 16 do 35 roku życia, zamieszkujących obszary wiejskie województwa śląskiego. </t>
  </si>
  <si>
    <t xml:space="preserve"> ul. Chmielna 6/6,                        00-020 Warszawa</t>
  </si>
  <si>
    <t>System badań PDO ma istotny wpływ na właściwy dobór materiału siewnego przez rolników oraz umożliwia ustalenie Listy Odmian Zalecanych do uprawy na terenie województwa. Badania są ukierunkowane na potrzeby praktyki rolniczej, dające możliwość uzyskania informacji o odmianach, z uwzględnieniem ich reakcji na warunki siedliskowe oraz elementy agrotechniki. Wyniki doświadczeń PDO dają najbardziej wiarygodną informację o odmianach najlepiej przystosowanych do uprawy w danym rejonie. Wykorzystanie tej informacji i stosowanie sprawdzonych odmian eliminuje ryzyko niepewnych upraw i gwarantuje wysoki efekt plonotwórczy. Analiza informacji zamieszczonych w opracowaniu z pewnością ułatwi rolnikom dokonanie właściwego wyboru najbardziej wartościowych odmian przydatnych dla gospodarstw prowadzących produkcję roślinną w różnych warunkach glebowo – klimatycznych.</t>
  </si>
  <si>
    <t xml:space="preserve">Kuchnia świętokrzyska czaruje - Rolniczy Handel Detaliczny czyli z pola do garnka </t>
  </si>
  <si>
    <t>Celem operacji jest zwiększenie wiedzy środowiska wiejskiego na temat możliwości legalnego przetwórstwa produktów z gospodarstwa i ich legalnej sprzedaży oraz zwiększenie wiedzy konsumentów na temat podaży tych produktów poprzez zorganizowanie konkursu na przetwory i potrawy. Przedmiotem operacji jest organizacja konursu. Tematy operacji: wspieranie rozowju przedsiębiorczości na obszarach wiejskich przez podnoszenie poziomu wiedzy i umiejętności w obszarze małego przetwórstwa lokalnego lub w obszarze rozwoju zielonej gospodarki, w tym tworzenie nowych miejsc pracy; promocja jakości życia na wsi lub promocja wsi jako miejsca do życia i rozwoju zawodowego.</t>
  </si>
  <si>
    <t>Grupą docelową są rolnicy zainteresowani przetwórstwem produktów rolnych, szczególnie w ramach rolniczego handlu detalicznego oraz konsumenci produktów żywnościowych.</t>
  </si>
  <si>
    <t>Świętokrzyska Izba Rolnicza</t>
  </si>
  <si>
    <t>ul. Chopina 15/3; 25-356 Kielce</t>
  </si>
  <si>
    <t>Udział przedstawicieli lgd województwa świętokrzyskiego w konferencji Linc 2018 w Finlandii.</t>
  </si>
  <si>
    <t>Głównym celem operacji jest nawiązanie kontaktu przedstawicieli świętokrzyskich lgd z lgd z UE w związku z przygotowywaniem projektów współpracy. Przedmiotem operacji jest udział w konferencji Linc 2018 w  ramach wizyty studyjnej do Finlandii. Tematy operacji:  wspieranie rozowju przedsiębiorczości na obszarach wiejskich przez podnoszenie poziomu wiedzy i umiejętności w obszarze małego przetwórstwa lokalnego lub w obszarze rozwoju zielonej gospodarki, w tym tworzenie nowych miejsc pracy; upowszechnianie wiedzy w zakresie planowania rozwoju lokalnego z uwzględnieniem potencjału ekonomicznego, społecznego i środowiskowego danego obszaru.</t>
  </si>
  <si>
    <t>liczba uczestników  wyjazdu</t>
  </si>
  <si>
    <t>Grupa docelową są przedstawiciele lokalnych grup działania - członkowie Świętokrzyskiej Sieci LGD.</t>
  </si>
  <si>
    <t>Świętokrzyska Sieć LGD</t>
  </si>
  <si>
    <t>Plac Staszica 6; 26-021 Daleszyce</t>
  </si>
  <si>
    <t>Szkolenia LGD województwa świętokrzyskiego</t>
  </si>
  <si>
    <t>Głównym celem operacji jest podniesienie wiedzy pracowników lgd z woj.świętokrzyskiego z zakresu: ochrona danych osobowych po zmianie przepisów, kodeks pracy dla zarządzających organizacją pozarządową. Przedmiotem operacji jest udział przedstawicieli lgd w dwóch szkoleniach. Tematy operacji: wspieranie rozowju przedsiebiorczości na obszarach wiejskich przez podnoszenie poziomu wiedzy i umiejętności w obszarach innych niż rozwój zielonej gospodarki i obszar małego przetwórstwa lokalnego; upowszechnianie wiedzy dotyczącej zarządzania projektami z zakresu rozwoju obszarów wiejskich.</t>
  </si>
  <si>
    <t>Pracownicy lgd oraz osoby zarządzające lgd</t>
  </si>
  <si>
    <t>Wizyta studyjna w partnerskich lgd Słowacji i Węgier</t>
  </si>
  <si>
    <t>Celem operacji jest wymiana doświadczeń z zaresu przygotowywania i realizacji projektów współpracy oraz nawiązanie kontaktów przedstwicieli świętokrzyskich lgd ze słowackimi i węgierskimi, w związku z przygotowywaniem projektów współpracy w kolejnych latach. Przedmiotem operacji jest udział w wyjeździe studyjnym na Słowację i Węgry. Tematy operacji:  wspieranie rozowju przedsiębiorczości na obszarach wiejskich przez podnoszenie poziomu wiedzy i umiejętności w obszarze małego przetwórstwa lokalnego lub w obszarze rozwoju zielonej gospodarki, w tym tworzenie nowych miejsc pracy; upowszechnianie wiedzy dotyczącej zarządzania projektami z zakresu rozwoju obszarów wiejskich; upowszechnianie wiedzy w zakresie planowania rozwoju lokalnego z uwzględnieniem potencjału ekonomicznego, społecznego i środowiskowego danego obszaru.</t>
  </si>
  <si>
    <t>liczba uczstników wyjazdu</t>
  </si>
  <si>
    <t>Przedstawiciele świętokrzyskich lgd</t>
  </si>
  <si>
    <t>Organizacja  konkursu promującego ryby i produkty rybne podczas Festiwalu Ludowego</t>
  </si>
  <si>
    <t>Głównym celem operacji jest kampani propagująca zwiększenie spożycia ryb, w tym sprzedaży produktów rybnych wśród społeczności lokalnej, a także upowszechnienie wiedzy na temat znaczenia ryb w racjonalnym żywieniu człowieka. Przedmiotem operacji jest organizacja konkursu promującego ryby i produkty rybne podczas Festiwalu Ludowego. Tematy operacji: upowszechnienie wiedzy w zakresie optymalizacji wykorzystywania przez mieszkańców obszarów wiejskich zasobów środowiska naturalnego; wspieranie rozowju przedsiebiorczości na obszarach wiejskich przez podnoszenie poziomu wiedzy i umiejętności w obszarach innych niż rozwój zielonej gospodarki i obszar małego przetwórstwa lokalnego; promocja jakości życia na esi lub promocja wsi jako miejsaca do życia i rozowju zawodowego, a także upowszechnianie wiedzy w zakresie planowania rozwoju lokalnego z uwzględnieniem potencjału ekonomicznego, społecznego i środowiskowego danego obszaru.</t>
  </si>
  <si>
    <t>Przedstwaicielki Kół Gospodyń Wiejskich oraz Stowarzyszeń z terenu powiatu jędrzejowskiego</t>
  </si>
  <si>
    <t>Gmina Sędziszów</t>
  </si>
  <si>
    <t>ul. Dworcowa 20; 28-340 Sędziszów</t>
  </si>
  <si>
    <t>Wspieranie sektora rolnego i rozwoju obszarów wiejskich poprzez organizację warsztatów tematycznych i XXI Dnia Świętokrzyskiej Truskawki w Bielinach</t>
  </si>
  <si>
    <t>Celem operacji jest edukacja i wymiana doświadczeń w zakresie uprawy truskawek w związku z organizacją XXI edycji Dnia Świętokrzyskiej Truskawki. Zadanie ma charakter popularyzacji wiedzy o regionie - specyfiki gminy Bieliny w kontekście uprawy truskawek i jej wpływu na życie mieszkańców. Przedmiotem operacji jest organizacja warsztatów tematycznych i XXI Dnia Świętokrzyskiej Truskawki w Bielinach. Tematy operacji: wspieranie rozowju przedsiębiorczości na obszarach wiejskich przez podnoszenie poziomu wiedzy i umiejętności w obszarze małego przetwórstwa lokalnego lub w obszarze rozwoju zielonej gospodarki, w tym tworzenie nowych miejsc pracy; promocja jakości życia na wsi lub promocja wsi jako miejsca do życia i rozwoju zawodowego.</t>
  </si>
  <si>
    <t>impreza plenerowa;  spotkanie warsztatowo-informacyjne</t>
  </si>
  <si>
    <t>Uczestnicy wydarzenia plenerowego  (mieszkańcy gminy Bieliny oraz sąsiednich gmin, powiatu i regionu, a także turyści) oraz uczestnicy spotkania informacyjno-szkoleniowego</t>
  </si>
  <si>
    <t>Centrum Tradycji, Turystyki i Kultury Gór Świętokrzyskich w Bielinach</t>
  </si>
  <si>
    <t>ul. Partyzantów 3; 26-004 Bieliny</t>
  </si>
  <si>
    <t>Świętokrzyska Kuźnia Smaków – lokalna marka</t>
  </si>
  <si>
    <t>Głównym celem operacji jest rozszerzenie oferty Świętokrzyskiej Kuźni Smaków wspierającej rozwój rynku żywności tradycyjnej i regionalnej oraz wzmocnienie ekonomiczne i wizerunkowe podmiotów ŚKS jako lokalnej marki. Przedmiotem operacji jest organizacja wyjazdu studyjnego, stoiska wystawienniczego na targach AGROTRAVEL w Kielcach oraz działania związane z certyfikacją nowych podmiotów w ramach Świętokrzyskiej Kuźni Smaków. Tematy operacji: upowszechnienie wiedzy w zakresie tworzenia krótkich łańcuchów dostaw w rozumieniu art. 2 ust.1 akapit drugi lit. m rozporządzenia nr 1305/2013 w sektorze rolno-spożywczym;  wspieranie rozowju przedsiębiorczości na obszarach wiejskich przez podnoszenie poziomu wiedzy i umiejętności w obszarze małego przetwórstwa lokalnego lub w obszarze rozwoju zielonej gospodarki, w tym tworzenie nowych miejsc pracy.</t>
  </si>
  <si>
    <t xml:space="preserve">wyjazd studyjny; stoisko wystawiennicze na targach; działania związane z certyfikacją nowych podmiotów w ramach Świętokrzyskiej Kuźni Smaków. </t>
  </si>
  <si>
    <t xml:space="preserve">liczba uczestników wyjazdu studyjnego, liczba podmiotów promujących się podczas targów; liczba podmiotów poddanych certyfikacji </t>
  </si>
  <si>
    <t>Pierwszą grupę docelową stanowić będą rolnicy, przedsiębiorcy, rzemieślnicy prowadzący przetwórstwo tradycyjne żywności, wytwarzający produkty regionalne lub zainteresowani rozwinięciem takiej działaności oraz właściciele lokali gastronomicznych zainteresowani wprowadzeniem potraw kuchni regionalnej do oferyt żywieniowej, a także właściciele gospodarstw agroturystycznych prowadzących kuchnię regionalną. Druga grupę docelową stanowić będą rolnicy, przedsiębiorcy, rzemieślnicy prowadzący przetwórstwo tradycyjne żywności, wytwarzający produkty regionalne oraz właściciele lokali gastronomicznych zainteresowani wprowadzeniem potraw kuchni regionalnej do oferyt żywieniowej, a także właściciele gospodarstw agroturystycznych prowadzących kuchnię regionalną zainteresowani nadaniem marki ŚKS.</t>
  </si>
  <si>
    <t>Świętokrzyski Ośrodek Doradztwa Rolniczego w Modliszewicach</t>
  </si>
  <si>
    <t>Modliszewice ul. Piotrkowska 30; 26-200 Końskie</t>
  </si>
  <si>
    <t>Świętokrzyskie Konfrontacje Nauki i Praktyki Rolniczej</t>
  </si>
  <si>
    <t>Celem operacji jest aktywizowanie potencjalnych beneficjentów do poszukiwania nowych metod produkcji roślinnej i hodowli zwierząt możliwych do wdrożenia w gospodarstwach w woj. świętokrzyskim. Przedmiotem operacji jest organizacja seminarium nt. Innowacji w uprawie zbóż i użtków zielonych oraz unowocześnienia chowu i hodowli zwierząt, a także organizacja XIII Świętokrzyskiej Wystawy Zwierząt Hodowlanych. Tematy operacji to m.in.: upowszechnienie wiedzy w zakresie systemów jakości żywności, o których mowa w art. 16 ust. 1 lit. a lub b rozpoprządzenia nr 1305/2013; uupowszechnienie wiedzy w zakresie optymalizacji wykorzystywania przez mieszkańców obszarów wiejskich zasobów środowiska naturalnego; upowszechnienie wiedzy w zakresie dotyczącym zachowania różnorodności genetycznej roślin lub zwierząt.</t>
  </si>
  <si>
    <t>seminarium; wystawa</t>
  </si>
  <si>
    <t>liczba uczestników seminariów; liczba uczestników wystawy</t>
  </si>
  <si>
    <t>Grupę docelową stanowią rolnicy - producenci zbóż oraz posiadacze trwałych użytków zielonych i doradcy rolni, a także hodowcy bydła mlecznego - obecni i potencjalni oraz doradcy rolni.</t>
  </si>
  <si>
    <t>Festiwal Potraw Kulinarnych - promocja świętokrzyskich produktów regionalnych</t>
  </si>
  <si>
    <t>Głównym celem projektu jest organizacja konkursu kulinarnego wraz z promocją produktów lokalnych, który pozwoli przedstawicielom społeczności lokalnych z 13 świętokrzyskich powiatów zaprezentować swój dorobek kulinarny oraz kulturowy. Projekt jest swoistym wyjściem naprzeciw konsumentom i lokalnym wytwórcom tj.: Koła Gospodyń Wiejskich, Kluby Seniora, Gospodarstwa Agroturystyczne z terenów wiejskich.Tematy operacji: promocja jakości życia na wsi lub promocja wsi jako miejsca do życia i rozwoju zawodowego.</t>
  </si>
  <si>
    <t xml:space="preserve">liczba uczestników imprezy </t>
  </si>
  <si>
    <t>210</t>
  </si>
  <si>
    <t>Operacja skierowna jest do 30 podmiotów/organizacji : gospodarstw agroturystycznych, branży gastronomicznej oraz Kół Gospodyń Wiejskich z 13 powiatów województwa świętokrzyskiego. Grupą docelową są również mieszkańcy zainteresowani kulinariami i kultura ludową, którzy będą obserwować  przebieg konkursu.</t>
  </si>
  <si>
    <t xml:space="preserve">Stowarzyszenie "Tradycja i Nowoczesność" </t>
  </si>
  <si>
    <t>Celiny 28; 26-035 Raków</t>
  </si>
  <si>
    <t>liczba osób</t>
  </si>
  <si>
    <t xml:space="preserve">I </t>
  </si>
  <si>
    <r>
      <t>Wizyta studyjna - odnowa wsi we Włoszech w regionach partnerskich (Autonomiczny Region Vall</t>
    </r>
    <r>
      <rPr>
        <sz val="11"/>
        <rFont val="Calibri"/>
        <family val="2"/>
        <charset val="238"/>
      </rPr>
      <t>é</t>
    </r>
    <r>
      <rPr>
        <sz val="11"/>
        <rFont val="Calibri"/>
        <family val="2"/>
        <charset val="238"/>
        <scheme val="minor"/>
      </rPr>
      <t>e d</t>
    </r>
    <r>
      <rPr>
        <sz val="11"/>
        <rFont val="Calibri"/>
        <family val="2"/>
        <charset val="238"/>
      </rPr>
      <t>'Aoste oraz Prowincja Perugia)</t>
    </r>
  </si>
  <si>
    <t>Forum LGD i LGR Warmii i Mazur 2018</t>
  </si>
  <si>
    <t>Celem realizacji operacji jest organizacja dwudniowego Forum LGD i LGR Warmii i Mazur 2018</t>
  </si>
  <si>
    <t xml:space="preserve">Lokalne Grupy Działania, Lokalne Grupy Rybackie, przedstawiciele Samorządu Województwa </t>
  </si>
  <si>
    <t>Stowarzyszenie Lokalna Grupa Działania "Brama Mazurskiej Krainy"</t>
  </si>
  <si>
    <t>Plac Wolności 1,    13-100 Nidzica</t>
  </si>
  <si>
    <t>Polsko-Węgiersko-Słowackie doświadczenia w budowaniu partnerstwa na rzecz zrównoważonego rozwoju obszarów wiejskich - wyjazd studyjny</t>
  </si>
  <si>
    <t xml:space="preserve">Celem realizacji operacji jest organizacja wyjazdu studyjnego </t>
  </si>
  <si>
    <t xml:space="preserve">Rolnicy, przedstawiciele warmińsko-mazurskiego samorządu rolniczego, przedstawiciele Samorządu Województwa, WMIR, WMODR, Stowarzyszenia Lokalne Grupy Działania Warmii i Mazur, Stowarzyszenia Doradców na Rzecz Rozwoju Obszarów Wiejskich </t>
  </si>
  <si>
    <t>Warmińsko-Mazurska Izba Rolnicza</t>
  </si>
  <si>
    <t>ul. Lubelska 43A, 10-410 Olsztyn</t>
  </si>
  <si>
    <t xml:space="preserve">Celem realizacji operacji jest organizacja olimpiady wiedzy rolniczej </t>
  </si>
  <si>
    <t>Rolnicy, osoby młode w wieku 18-35 lat, które prowadzą własne gospodarstwo rolne lub zamierzają takie prowadzić, uczniowie szkół rolniczych, studenci kierunków rolniczych</t>
  </si>
  <si>
    <t>Dziedzictwo kulturowe a rozwój obszarów wiejskich</t>
  </si>
  <si>
    <t>Celem realizacji operacji jest wspieranie zrównoważonego i wielofunkcyjnego rozwoju obszarów wiejskich województwa warmińsko-mazurskiego poprzez organizację konferencji, festiwalu kultur oraz audycji telewizyjnej</t>
  </si>
  <si>
    <t>konferencja, impreza plenerowa, audycja</t>
  </si>
  <si>
    <t>mieszkańcy obszarów wiejskich, przedstawiciele organizacji i instytucji wspierających obszary wiejskie</t>
  </si>
  <si>
    <t>I, II,III,IV</t>
  </si>
  <si>
    <t>Zdrowa żywność z polskich lasów - dziczyzna - smacznie i zdrowo</t>
  </si>
  <si>
    <t>Celem realizacji operacji jest organizacja szkolenia poświęconego zwiększeniu zainteresowania spożywania dziczyzny</t>
  </si>
  <si>
    <t>Restauratorzy, hotelarze, pracownicy Lasów Państwowych</t>
  </si>
  <si>
    <t xml:space="preserve">Państwowe Gospodarstwo Leśne Lasy Państwowe Nadleśnictwo Maskulińskie 
z siedzibą w Rucianem-Nidzie
</t>
  </si>
  <si>
    <t>ul. Rybacka 1,                12-220 Ruciane-Nida</t>
  </si>
  <si>
    <t>Olimpiada Wiedzy Rolniczej, Ochrony Środowiska i BHP w Rolnictwie</t>
  </si>
  <si>
    <t xml:space="preserve">1  
1 
1 </t>
  </si>
  <si>
    <t>konferencja
impreza plenerowa 
audycja</t>
  </si>
  <si>
    <t>Leaderfest 2018</t>
  </si>
  <si>
    <t>Cele: zwiększenie udziału zainteresowanych stron we wdrażaniu inicjatyw na rzecz rozwoju obszarów wiejskich oraz aktywizacja mieszkańców wsi na rzecz podejmowania inicjatyw w zakresie rozwoju obszarów wiejskich, w tym kreowania miejsc pracy na terenach wiejskich. Przedmiot operacji: wyjazd studyjny. Tematy: Aktywizacja mieszkańców obszarów wiejskich w celu tworzenia partnerstw na rzecz realizacji projektów nakierowanych na rozwój tych obszarów, w skład których wchodzą przedstawiciele sektora publicznego, sektora prywatnego oraz organizacji pozarządowych, Wspieranie rozwoju przedsiębiorczości na obszarach wiejskich przez podnoszenie poziomu wiedzy i umiejętności w obszarach innych niż w obszarze małego przetwórstwa lokalnego lub w obszarze rozwoju zielonej gospodarki, w tym tworzenie nowych miejsc pracy, Promocja jakości życia na wsi lub promocja wsi jako miejsca do życia i rozwoju zawodowego oraz  Upowszechnianie wiedzy w zakresie planowania rozwoju lokalnego z uwzględnieniem potencjału ekonomicznego, społecznego i środowiskowego danego obszaru</t>
  </si>
  <si>
    <t xml:space="preserve">Szkolenie/ seminarium/ warsztat/ spotkanie. Wyjazd studyjny </t>
  </si>
  <si>
    <t xml:space="preserve">pracownicy LGD, członkowie zarządów LGD, radni LGD </t>
  </si>
  <si>
    <t>Stowarzyszenie "Lider Pojezierza"</t>
  </si>
  <si>
    <t>ul. Sądowa 8,               74-320 Barlinek</t>
  </si>
  <si>
    <t>Wykorzystanie dziedzictwa przyrodniczego i kulturowo-historycznego w rozwoju gospodarczym i turystycznym obszaru na przykładzie EKOMUZEUM Polski Południowej</t>
  </si>
  <si>
    <t>Cel: Celem operacji jest zgłębienie wiedzy na temat sieci rozproszonych w terenie obiektów, które tworzą swoistą, interesującą kolekcję pokazującą i promującą dziedzictwo przyrodnicze i  kulturowe obszaru, a także dorobek jego mieszkańców zwany ekomuzeum. Przedmiot: wyjazd studyjny. Tematy: Aktywizacja mieszkańców obszarów wiejskich w celu tworzenia partnerstw na rzecz realizacji projektów nakierowanych na rozwój tych obszarów, w skład których wchodzą przedstawiciele sektora publicznego, sektora prywatnego oraz organizacji pozarządowych, Upowszechnianie wiedzy w zakresie optymalizacji wykorzystywania przez mieszkańców obszarów wiejskich zasobów środowiska naturalnego, Wspieranie rozwoju przedsiębiorczości na obszarach wiejskich przez podnoszenie poziomu wiedzy i umiejętności w obszarach innych niż w obszarze małego przetwórstwa lokalnego lub w obszarze rozwoju zielonej gospodarki, w tym tworzenie nowych miejsc pracy.</t>
  </si>
  <si>
    <t xml:space="preserve">pracownicy lub przedstawiciele Zarządu, Rady, a także członkowie LGD </t>
  </si>
  <si>
    <t>Stowarzyszenie "WIR" - Wiejska Inicjatywa Rozwoju</t>
  </si>
  <si>
    <t>Rynek Staromiejski 5, 73-110 Stargard</t>
  </si>
  <si>
    <t>„Transfer wiedzy i innowacji w pobudzeniu aktywności społecznej na obszarach wiejskich - dobre praktyki" - wyjazd studyjny</t>
  </si>
  <si>
    <t>Cel: wspieranie transferu wiedzy i innowacji na obszarach wiejskich poprzez udział uczestników, którzy będą brali udział w wyjeździe studyjnym i ich uczestnictwo w poznawaniu dobrych praktyk odwiedzanych LGD. Przedmiot: wyjazd studyjny. Tematy: Aktywizacja mieszkańców obszarów wiejskich w celu tworzenia partnerstw na rzecz realizacji projektów nakierowanych na rozwój tych obszarów, w skład których wchodzą przedstawiciele sektora publicznego, sektora prywatnego oraz organizacji pozarządowych, Wspieranie tworzenia sieci współpracy partnerskiej dotyczącej rolnictwa i obszarów wiejskich przez podnoszenie poziomu wiedzy w tym zakresie</t>
  </si>
  <si>
    <t>pracownicy, członkowie organów LGD oraz aktywni członkowie LGD</t>
  </si>
  <si>
    <t>Federacja Lokalnych Grup Działania  Pomorza Zachodniego</t>
  </si>
  <si>
    <t>ul. Kołobrzeska 43, 78-300 Świdwin</t>
  </si>
  <si>
    <t>Szkolenie przedstawicieli oraz pracowników biur LGD z obszaru Województwa Zachodniopomorskiego w zakresie prawa wekslowego, ochrony danych osobowych i "kamieni milowych"</t>
  </si>
  <si>
    <t>Cel: celem głównym szkolenia przedstawicieli oraz pracowników biur LGD w perspektywie PROW 2014-2020 jest cel zawarty w działaniu KSOW w zakresie podnoszenia wiedzy i kompetencji oraz tworzenia i utrwalania sieci kontaktów pomiędzy Lokalnymi Grupami Działania Województwa Zachodniopomorskiego. Przedmiot:  szkolenie. Tematy: Aktywizacja mieszkańców obszarów wiejskich w celu tworzenia partnerstw na rzecz realizacji projektów nakierowanych na rozwój tych obszarów, w skład których wchodzą przedstawiciele sektora publicznego, sektora prywatnego oraz organizacji pozarządowych, Upowszechnianie wiedzy dotyczącej zarządzania projektami z zakresu rozwoju obszarów wiejskich.</t>
  </si>
  <si>
    <t>Szkolenie/ seminarium/ warsztat/ spotkanie.</t>
  </si>
  <si>
    <t>Przedstawiciele i członkowie LGD-ów oraz pracownicy biur 12 LGD Województwa Zachodniopomorskiego</t>
  </si>
  <si>
    <t>Stowarzyszenie Lokalna Grupa Działania POJEZIERZE RAZEM</t>
  </si>
  <si>
    <t>ul Warcisława IV 16/3, 78-400 Szczecinek</t>
  </si>
  <si>
    <t>"Ucząc się z przeszłości, przygotowujemy się na przyszłość - inteligentna wioska"</t>
  </si>
  <si>
    <t>Cel:Aktywizacja mieszkańców obszarów wiejskich na rzecz podejmowania inicjatyw w zakresie powstania inteligentnej wioski na terenie Gminy Gryfino przyczyniającej się do rozwoju obszarów wiejskich, w tym kreowania nowych i istniejących  już miejsc pracy. Przedmiot": warsztaty/szkolenie. Tematy: Aktywizacja mieszkańców obszarów wiejskich w celu tworzenia partnerstw na rzecz realizacji projektów nakierowanych na rozwój tych obszarów, w skład których wchodzą przedstawiciele sektora publicznego, sektora prywatnego oraz organizacji pozarządowych, Wspieranie rozwoju społeczeństwa cyfrowego na obszarach wiejskich przez podnoszenie poziomu wiedzy w tym zakresie, Wspieranie tworzenia sieci współpracy partnerskiej dotyczącej rolnictwa i obszarów wiejskich przez podnoszenie poziomu wiedzy w tym zakresie, Upowszechnianie wiedzy dotyczącej zarządzania projektami z zakresu rozwoju obszarów wiejskich, Upowszechnianie wiedzy w zakresie planowania rozwoju lokalnego z uwzględnieniem potencjału ekonomicznego, społecznego i środowiskowego danego obszaru.</t>
  </si>
  <si>
    <t>liczba warsztatów/ liczba konferencji</t>
  </si>
  <si>
    <t>2/1</t>
  </si>
  <si>
    <t>przedstawiciele ngo, jst, rad sołeckich, przedsiębiorcy</t>
  </si>
  <si>
    <t>Gmina Gryfino</t>
  </si>
  <si>
    <t>ul. 1 maja 16,              74-100 Gryfino</t>
  </si>
  <si>
    <t>liczba uczestników warsztatów/ liczba uczestników konferencji</t>
  </si>
  <si>
    <t>53/100</t>
  </si>
  <si>
    <t>"Święto Ziół"</t>
  </si>
  <si>
    <t>Cel: zainteresowanie społeczeństwa terenami wiejskimi jako atrakcyjnym miejscem do wypoczynku, edukacji, pracy i życia. Przedmiot: warsztaty, impreza plenerowa. Tematy: Wspieranie rozwoju przedsiębiorczości na obszarach wiejskich przez podnoszenie poziomu wiedzy i umiejętności w obszarach innych niż małego przetwórstwa lokalnego lub w obszarze rozwoju zielonej gospodarki, w tym tworzenie nowych miejsc pracy, Promocja jakości życia na wsi lub promocja wsi jako miejsca do życia i rozwoju zawodowego.</t>
  </si>
  <si>
    <t>Szkolenie/ seminarium/ warsztat/ spotkanie. Targi/ impreza plenerowa/ wystawa</t>
  </si>
  <si>
    <t>liczba szkoleń/warsztatów. Liczba imprez plenerowych</t>
  </si>
  <si>
    <t>7/1</t>
  </si>
  <si>
    <t>ogół mieszkańców i przyjezdnych</t>
  </si>
  <si>
    <t>Fundacja SIEDEM OGRODÓW</t>
  </si>
  <si>
    <t>Łowicz Wałecki 50, 78-650 Mirosławiec</t>
  </si>
  <si>
    <t>liczba uczestników warsztatów / liczba uczestników imprezy plenerowych</t>
  </si>
  <si>
    <t>160/300</t>
  </si>
  <si>
    <t>Publikacja naukowa: "Wpływ rodzaju nawożenia azotowego na wielkość emisji podtlenku azotu w zmiennych warunkach odczynu gleby i gatunku uprawianych traw"</t>
  </si>
  <si>
    <t>Cel: określenie wielkości i rodzaju nawożenia sprzyjającego najmniejszej emisji podtlenku azotu. Przedmiot: publikacja drukowana oraz internetowa. Tematy: Upowszechnianie wiedzy w zakresie optymalizacji wykorzystywania przez mieszkańców obszarów wiejskich zasobów środowiska naturalnego</t>
  </si>
  <si>
    <t>publikacja drukowana oraz publikacja internetowa</t>
  </si>
  <si>
    <t>liczba tytułów publikacji drukowanych/internetowych</t>
  </si>
  <si>
    <t>rolnicy z terenu Pomorza Zachodniego, którzy użytkują w sposób intensywny trwałe użytki zielone</t>
  </si>
  <si>
    <t>Zachodniopomorski Uniwersytet Technologiczny w Szczecinie</t>
  </si>
  <si>
    <t>Al.. Piastów 17,         70-310 Szczecin</t>
  </si>
  <si>
    <t>liczba egzemplarzy publikacji drukowanej</t>
  </si>
  <si>
    <t>Publikacja "Wyniki doświadczeń odmianowych w roku 2017 i "LZO do uprawy w roku 2018"</t>
  </si>
  <si>
    <t>Cel: Zwiększenie udziału zainteresowanych stron we wdrażaniu inicjatyw na rzecz rozwoju obszarów wiejskich Informacje zawarte w publikacjach pozwolą firmom nasiennym na lepszy dobór odmian oferowanych do sprzedaży. Przedmiot: publikacje. Tematy: Upowszechnianie wiedzy w zakresie optymalizacji wykorzystywania przez mieszkańców obszarów wiejskich zasobów środowiska naturalnego, Upowszechnianie wiedzy w zakresie dotyczącym zachowania różnorodności genetycznej roślin lub zwierząt.</t>
  </si>
  <si>
    <t>publikacja drukowana</t>
  </si>
  <si>
    <t>Rolnicy województwa zachodniopomorskiego, hodowcy odmian, samorządowcy, firmy i instytucje działające na  rzecz rolnictwa, uczelnie wyższe, szkolnictwo zawodowe, instytucje naukowo – badawcze, samorząd rolniczy, doradcy terenowi Zachodniopomorskiego Ośrodka Doradztwa Rolniczego.</t>
  </si>
  <si>
    <t>COBORU Stacja Doświadczalna Oceny Odmian w Szczecinie Dąbiu</t>
  </si>
  <si>
    <t>ul. Goleniowska 56A, 70-847 Szczecin</t>
  </si>
  <si>
    <t>Wspieranie współpracy służącej podniesieniu innowacyjności w sektorze rolnym</t>
  </si>
  <si>
    <t>Cel: zwiększenie efektywnego przepływu wiedzy naukowej dotyczącej rozwiązań w innowacyjnym rolnictwie do szerokiego grona odbiorców, a w szczególności przedstawicieli sektora rolnego, producentów oraz konsumentów, mieszkańców obszarów wiejskich. Przedmiot: seminariu/impreza plenerowa. Tematy: Aktywizacja mieszkańców obszarów wiejskich w celu tworzenia partnerstw na rzecz realizacji projektów nakierowanych na rozwój tych obszarów, w skład których wchodzą przedstawiciele sektora publicznego, sektora prywatnego oraz organizacji pozarządowych, Upowszechnianie wiedzy w zakresie innowacyjnych rozwiązań w rolnictwie, produkcji żywności, leśnictwie i na obszarach wiejskich, Upowszechnianie wiedzy w zakresie optymalizacji wykorzystywania przez mieszkańców obszarów wiejskich zasobów środowiska naturalnego, Upowszechnianie wiedzy w zakresie dotyczącym zachowania różnorodności genetycznej roślin lub zwierząt.</t>
  </si>
  <si>
    <t>seminarum/impreza plenerowa</t>
  </si>
  <si>
    <t>Liczba seminariów/liczba imprez plenerowych</t>
  </si>
  <si>
    <t>6/1</t>
  </si>
  <si>
    <t xml:space="preserve">Producenci rolni, profesjonalnie i amatorsko zajmujący się rolnictwem, konsumenci, mieszkańcy obszarów wiejskich. </t>
  </si>
  <si>
    <t>Instytut Hodowli i Aklimatyzacji Roślin - Państwowy Instytut Badawczy w Radzikowie, Oddział w Boninie</t>
  </si>
  <si>
    <t>Bonin 3,                          76-003 Bonin</t>
  </si>
  <si>
    <t>liczba uczestników seminariów/liczba uczestników imprezy plenerowej</t>
  </si>
  <si>
    <t>150/950</t>
  </si>
  <si>
    <t>Edukacja i aktywizacja producentów rolnych, usprawnienie współpracy sektorowej na rzecz rozwoju obszarów wiejskich</t>
  </si>
  <si>
    <t>Celem operacji jest wyedukowanie uczestników operacji z zakresu produkcji rolnej oraz promowanie zrównoważonego rozwoju obszarów wiejskich przy współpracy trzech sektorów: publicznego, prywatnego i pozarządowego w województwie Zachodniopomorskim.Przedmiot: szkolenie/konferencja. Tematy: Aktywizacja mieszkańców obszarów wiejskich w celu tworzenia partnerstw na rzecz realizacji projektów nakierowanych na rozwój tych obszarów, w skład których wchodzą przedstawiciele sektora publicznego, sektora prywatnego oraz organizacji pozarządowych, Upowszechnianie wiedzy w zakresie systemów jakości żywności, o których mowa w art. 16 ust. 1 lit. a lub b rozporządzenia nr 1305/2013, Wspieranie tworzenia sieci współpracy partnerskiej dotyczącej rolnictwa i obszarów wiejskich przez podnoszenie poziomu wiedzy w tym zakresie</t>
  </si>
  <si>
    <t>szkolenie/konferencja</t>
  </si>
  <si>
    <t>liczba szkoleń/liczba konferencji</t>
  </si>
  <si>
    <t>Przede wszystkim mieszkańcy obszarów wiejskich , producentów rolnych z województwa zachodniopomorskiego - podregionu Koszalińskiego. Udział w operacji będą mogli brać także potencjalni producenci produkcji rolnej, przetwórcy produkcji rolno-spożywczej oraz przedstawiciele sektora publicznego i pozarządowego</t>
  </si>
  <si>
    <t>Bałtycka Fundacja Rozwoju Obszarów Wiejskich</t>
  </si>
  <si>
    <t>ul. Westerplatte 24, 75-642 Koszalin</t>
  </si>
  <si>
    <t>liczbauczestników szkoleń/ liczba uczestników konferencji</t>
  </si>
  <si>
    <t>105/100</t>
  </si>
  <si>
    <t>XXXI Barzkowickie Targi Rolne AGRO POMERANIA</t>
  </si>
  <si>
    <t>Celem organizacji wydarzenia jest przeprowadzenie kompleksowej kampanii informacyjnej dotyczącej polityki rozwoju obszarów wiejskich i wsparcia finansowego. Efektem będzie uświadomienie i aktywizacja społeczności wiejskiej Pomorza Zachodniego o możliwościach wsparcia rozwoju przedsiębiorczości, a także tworzenia nowych miejsc pracy. Przedmiot: impreza targowa. Tematy: Upowszechnianie wiedzy w zakresie optymalizacji wykorzystywania przez mieszkańców obszarów wiejskich zasobów środowiska naturalnego, Upowszechnianie wiedzy w zakresie dotyczącym zachowania różnorodności genetycznej roślin lub zwierząt, Wspieranie rozwoju przedsiębiorczości na obszarach wiejskich przez podnoszenie poziomu wiedzy i umiejętności w obszarze małego przetwórstwa lokalnego lub w obszarze rozwoju zielonej gospodarki, w tym tworzenie nowych miejsc pracy, Promocja jakości życia na wsi lub promocja wsi jako miejsca do życia i rozwoju zawodowego, Wspieranie tworzenia sieci współpracy partnerskiej dotyczącej rolnictwa i obszarów wiejskich przez podnoszenie poziomu wiedzy w tym zakresie, Upowszechnianie wiedzy dotyczącej zarządzania projektami z zakresu rozwoju obszarów wiejskich, Upowszechnianie wiedzy w zakresie planowania rozwoju lokalnego z uwzględnieniem potencjału ekonomicznego, społecznego i środowiskowego danego obszaru.</t>
  </si>
  <si>
    <t>impreza targowa</t>
  </si>
  <si>
    <t xml:space="preserve">Rolnicy, mieszkańcy Pomorza Zachodniego, zwłaszcza osoby mieszkające na obszarach wiejskich, dzieci i młodzież szkolna. Związki i federacje hodowców zwierząt hodowlanych. Przedstawiciele państwowych agencji rolnych, przedstawiciele LGD, członkowie kól gospodyń wiejskich, sołtysi, twórcy ludowi, przedsiębiorcy z obszaru województwa zachodniopomorskiego i całej Polski.
</t>
  </si>
  <si>
    <t>Barzkowice 2,             73-134 Barzkowice</t>
  </si>
  <si>
    <t>Promowanie obszarów wiejskich poprzez organizację Święta Darów Ziemi</t>
  </si>
  <si>
    <t>Celem operacji jest ograniczanie ubóstwa wśród mieszkańców terenów wiejskich. Pobudzenie ich do podejmowania inicjatyw na terenach wiejskich, zwiększenie udziału mieszkańców obszarów wiejskich w imprezach, pobudzenia ich do uczestnictwa w życiu społecznym i motywacja do rozwoju inicjatyw służących ożywieniu i pielęgnowaniu tradycji na szczeblu lokalnym, co w efekcie długofalowym doprowadzi do większego zaangażowania mieszkańców, a tym samym pozostanie na tym terenie oraz budowanie tożsamości lokalnej, co w efekcie przyczyni się do aktywizacji i integracji mieszkańców, zaspokojenia potrzeb społecznych i kulturalnych oraz promocji i rozwoju obszarów wiejskich. Przedmiot": impreza plenerowa. Tematy: Aktywizacja mieszkańców obszarów wiejskich w celu tworzenia partnerstw na rzecz realizacji projektów nakierowanych na rozwój tych obszarów, w skład których wchodzą przedstawiciele sektora publicznego, sektora prywatnego oraz organizacji pozarządowych, Upowszechnianie wiedzy w zakresie optymalizacji wykorzystywania przez mieszkańców obszarów wiejskich zasobów środowiska naturalnego, Wspieranie rozwoju przedsiębiorczości na obszarach wiejskich przez podnoszenie poziomu wiedzy i umiejętności w obszarze małego przetwórstwa lokalnego lub w obszarze rozwoju zielonej gospodarki, w tym tworzenie nowych miejsc pracy, Promocja jakości życia na wsi lub promocja wsi jako miejsca do życia i rozwoju zawodowego, Upowszechnianie wiedzy dotyczącej zarządzania projektami z zakresu rozwoju obszarów wiejskich.</t>
  </si>
  <si>
    <t>mieszkańcy terenów wiejskich, rolnicy, przedsiębiorcy, szkoły, KGW, lokalni działacze, stowarzyszenia, instytucje państwowe</t>
  </si>
  <si>
    <t>Gmina Mieszkowice</t>
  </si>
  <si>
    <t>ul. Chopina 1,             74-505 Mieszkowice</t>
  </si>
  <si>
    <t>Rola kobiety, matki, liderki, bohaterki i orędowniczki walki o niepodległość, tradycje i rozwój na obszarach wiejskich w XXI wieku</t>
  </si>
  <si>
    <t>Cel: aktywizacja mieszkańców obszarów wiejskich woj.zachodniopomorskiego w szczególności kobiet na rzecz podejmowania inicjatyw w zakresie rozwoju sołectw,  z uwzględnieniem roli kobiet, tradycji, kultury i historii oraz publikacja przybliżająca w/w dzialania na polskiej wsi. Przedmiot: konferencja i publikacja. Tematy:  Wspieranie rozwoju przedsiębiorczości na obszarach wiejskich przez podnoszenie poziomu wiedzy i umiejętności w obszarze małego przetwórstwa lokalnego lub w obszarze rozwoju zielonej gospodarki, w tym tworzenie nowych miejsc pracy, Promocja jakości życia na wsi lub promocja wsi jako miejsca do życia i rozwoju zawodowego, Upowszechnianie wiedzy w zakresie planowania rozwoju lokalnego z uwzględnieniem potencjału ekonomicznego, społecznego i środowiskowego danego obszaru.</t>
  </si>
  <si>
    <t>konferencja/publikacja</t>
  </si>
  <si>
    <t>liczba konferencji/liczba tytułów publikacji</t>
  </si>
  <si>
    <t>Kobiety aktywnie biorące udział w konferencji, osoby niepełnosprawne , przedstawiciele samorządu, mieszkańcy województwa zachodniopomorskiego</t>
  </si>
  <si>
    <t>Fundacja Razem dla rozwoju obszarów wiejskich</t>
  </si>
  <si>
    <t>ul. Pod Lipami 9/18, 74-200 Pyrzyce</t>
  </si>
  <si>
    <t>liczba uczestników konferencji/nakład publikacji</t>
  </si>
  <si>
    <t>100/200</t>
  </si>
  <si>
    <t>Pożegnanie lata w Drawnie</t>
  </si>
  <si>
    <t>Celem operacji jest Aktywizacja mieszkańców gminy Drawno poprzez wspólną imprezę plenerową połączoną z konkursami dla różnych grup wiekowych i zabawą taneczną oraz promocję życia na wsi jako miejsca do realizacji planów życiowych i zawodowych.   Przedmiot: impreza plenerowa i konkurs. Temat: Promocja jakości życia na wsi lub promocja wsi jako miejsca do życia i rozwoju zawodowego</t>
  </si>
  <si>
    <t>impreza plenerowa/konkurs</t>
  </si>
  <si>
    <t>liczba imprez plenerowych/liczba konkursów</t>
  </si>
  <si>
    <t>1/4</t>
  </si>
  <si>
    <t>Gmina Drawno</t>
  </si>
  <si>
    <t>ul. Kościelna 3,          73-220 Drawno</t>
  </si>
  <si>
    <t>liczba uczestników imprezy plenerowej/liczba uczestników konkursów</t>
  </si>
  <si>
    <t>300/90</t>
  </si>
  <si>
    <t>Aktywizacja mieszkańców wsi poprzez realizację warsztatów rękodzielniczych</t>
  </si>
  <si>
    <t xml:space="preserve">Cel: Aktywizacja mieszkańców wsi na rzecz podejmowania inicjatyw w zakresie rozwoju obszarów wiejskich, w tym kreowanie miejsc pracy na terenach wiejskich.Przedmiot: warsztaty. Tematy: Aktywizacja mieszkańców obszarów wiejskich w celu tworzenia partnerstw na rzecz realizacji projektów nakierowanych na rozwój tych obszarów, w skład których wchodzą przedstawiciele sektora publicznego, sektora prywatnego oraz organizacji pozarządowych, Wspieranie rozwoju przedsiębiorczości na obszarach wiejskich przez podnoszenie poziomu wiedzy i umiejętności w obszarach innych niż w obszarze małego przetwórstwa lokalnego lub w obszarze rozwoju zielonej gospodarki, w tym tworzenie nowych miejsc pracy </t>
  </si>
  <si>
    <t xml:space="preserve">osoby zagrożone wyłączeniem społecznym,  zwłaszcza kobiety, zamieszkujące obszary wiejskie Województwa Zachodniopomorskiego. Osoby, które wezmą udział w projekcie to mieszkańcy gmin, w których występują deficyty w obszarach problemowych - w tym ubóstwo </t>
  </si>
  <si>
    <t>KONKURS KULINARNY "Z wody, z lasu i z zagrody"</t>
  </si>
  <si>
    <t>Cel: Aktywizacja mieszkańców wsi na rzecz podejmowania inicjatyw w zakresie rozwoju obszarów wiejskich, w tym kreowania miejsc pracy na terenach wiejskich. Przedmiot: impreza plenerowa. Temat: Promocja jakości życia na wsi lub promocja wsi jako miejsca do życia i rozwoju zawodowego</t>
  </si>
  <si>
    <t>liczba imprez plenerowych/Liczba konkursów</t>
  </si>
  <si>
    <t>Powiat Koszaliński</t>
  </si>
  <si>
    <t>ul. Racławicka 13,    75-620 Koszalin</t>
  </si>
  <si>
    <t>liczba uczestników imprezy plenerowej/liczba uczestników konkursu</t>
  </si>
  <si>
    <t>300/50</t>
  </si>
  <si>
    <t>Konkurs/Olimpiada "Rośliny wodne w ocenie jakości wód i ochronie ekosystemów wodnych oraz w oczyszczaniu ścieków bytowych i komunalnych"</t>
  </si>
  <si>
    <t>Cel: Poszerzenie wiedzy o znaczeniu roślin wodnych w ocenie jakości i ochronie ekosystemów wodnych na obszarach wiejskich oraz ich wykorzystania przy oczyszczaniu ścieków komunalnych i bytowych. Przedmiot: konkurs. Temat: Upowszechnianie wiedzy w zakresie optymalizacji wykorzystywania przez mieszkańców obszarów wiejskich zasobów środowiska naturalnego</t>
  </si>
  <si>
    <t>Dzieci i młodzież szkolna – szkoły podstawowe, szkoły gimnazjalne i średnie w powiecie drawskim, gryfickim i myśliborskim</t>
  </si>
  <si>
    <t>Al. Piastów 17,           70-310 Szczecin</t>
  </si>
  <si>
    <t>Konkurs pn. Agro-Eko-Turystyczne "Zielone Lato" 2018</t>
  </si>
  <si>
    <t>Celem operacji jest podniesienie jakości usług poprzez wybranie i promocję najlepszych obiektów  turystyki wiejskiej. Przedmiot: konkurs. Tematy: Wspieranie rozwoju przedsiębiorczości na obszarach wiejskich przez podnoszenie poziomu wiedzy i umiejętności w obszarach innych niż w obszarze małego przetwórstwa lokalnego lub w obszarze rozwoju zielonej gospodarki, w tym tworzenie nowych miejsc pracy, Promocja jakości życia na wsi lub promocja wsi jako miejsca do życia i rozwoju zawodowego.</t>
  </si>
  <si>
    <t>właściciele gospodarstw agroturystycznych wyróżniających się wysoką jakością świadczonych usług. Gospodarstwa, które korzystały z funduszy unijnych z przeznaczeniem na potrzeby agroturystyczne w celu podwyższenia jakości świadczonych usług.</t>
  </si>
  <si>
    <t>Konferencja „Rozwój obszarów wiejskich poprzez aktywność i twórczość społeczną"</t>
  </si>
  <si>
    <t>Celem operacji jest zidentyfikowanie, zgromadzenie i upowszechnienie dobrych praktyk służących rozwojowi mieszkańców i społeczności obszarów wiejskich. Przedmiot: konferencja. Tematy: Promocja jakości życia na wsi lub promocja wsi jako miejsca do życia i rozwoju zawodowego, Upowszechnianie wiedzy w zakresie planowania rozwoju lokalnego z uwzględnieniem potencjału ekonomicznego, społecznego i środowiskowego danego obszaru</t>
  </si>
  <si>
    <t>Mieszkańcy obszarów wiejskich z terenu powiatu łobeskiego, prelegenci prezentujący dobre praktyki z terenu województwa zachodniopomorskiego, ujęte w Bazie dobrych praktyk KSOW, przedstawiciele władz samorządowych z terenu powiatu łobeskiego, przedstawiciele lokalnych grup województwa zachodniopomorskiego.</t>
  </si>
  <si>
    <t>LGD Centrum Inicjatyw Wiejskich</t>
  </si>
  <si>
    <t>ul. Drawska 6,            73-150 Łobez</t>
  </si>
  <si>
    <t>Chłopskie Święto Ryby</t>
  </si>
  <si>
    <t>Cel: Wzrost wiedzy nt. możliwości rozwojowych obszarów wiejskich województwa zachodniopomorskiego, z uwzględnieniem zasad zrównoważonego rozwoju. Przedmiot: impreza plenerowa, konferencja oraz publikacja i konkurs. Tematy: upowszechnianie wiedzy w zakresie optymalizacji wykorzystywania przez mieszkańców obszarów wiejskich zasobów środowiska naturalnego, upowszechnianie wiedzy w zakresie dotyczącym zachowania różnorodności genetycznej roślin lub zwierząt, wspieranie rozwoju przedsiębiorczości na obszarach wiejskich przez podnoszenie poziomu wiedzy i umiejętności w obszarze małego przetwórstwa lokalnego lub w obszarze rozwoju zielonej gospodarki, w tym tworzenie nowych miejsc pracy oraz w innych obszarach, promocja jakości życia na wsi lub promocja wsi jako miejsca do życia i rozwoju zawodowego, wspieranie rozwoju społeczeństwa cyfrowego na obszarach wiejskich przez podnoszenie poziomu wiedzy w tym zakresie, wspieranie tworzenia sieci współpracy partnerskiej dotyczącej rolnictwa i obszarów wiejskich przez podnoszenie poziomu wiedzy w tym zakresie</t>
  </si>
  <si>
    <t>impreza plenerowa , konferencja, publikacja i konkurs</t>
  </si>
  <si>
    <t>liczba konferencji/liczba imprez plenerowych/liczba publikacji/liczba konkursów</t>
  </si>
  <si>
    <t>1/1/2/2</t>
  </si>
  <si>
    <t>Stowarzyszenie Promocji i Rozwoju Osady Nadmorskiej Chłopy "16-ty południk"</t>
  </si>
  <si>
    <t>Chłopy,                             ul. Kapitańska 57,    76-034 Sarbinowo</t>
  </si>
  <si>
    <t>liczba uczestników konferencji/liczba uczestników imprezy plenerowej/nakład publikacji/liczba uczestników konkursów</t>
  </si>
  <si>
    <t>50/100/400/30</t>
  </si>
  <si>
    <t>III Powiatowy Jarmark Tradycyjnie Zdrowej Żywności i Rękodzieła Ludowego</t>
  </si>
  <si>
    <t>Celem głównym operacji jest promocja regionalnych producentów żywnościowych, wytwórców produktów lokalnych, lokalnych twórców i artystów oraz propagowanie trendu naturalnej żywności i popularyzowanie informacji o jej wytwórcach w regionie, a przez to promowanie zrównoważonego rozwoju obszarów wiejskich. Przedmiot: impreza plenerowa. Tematy: Aktywizacja mieszkańców obszarów wiejskich w celu tworzenia partnerstw na rzecz realizacji projektów nakierowanych na rozwój tych obszarów, w skład których wchodzą przedstawiciele sektora publicznego, sektora prywatnego oraz organizacji pozarządowych, Upowszechnianie wiedzy w zakresie tworzenia krótkich łańcuchów dostaw w rozumieniu art. 2 ust. 1 akapit drugi lit. m rozporządzenia nr 1305/2013 w sektorze rolno-spożywczym, Upowszechnianie wiedzy w zakresie optymalizacji wykorzystywania przez mieszkańców obszarów wiejskich zasobów środowiska naturalnego, Upowszechnianie wiedzy w zakresie dotyczącym zachowania różnorodności genetycznej roślin lub zwierząt, Wspieranie rozwoju przedsiębiorczości na obszarach wiejskich przez podnoszenie poziomu wiedzy i umiejętności w obszarze małego przetwórstwa lokalnego lub w obszarze rozwoju zielonej gospodarki, w tym tworzenie nowych miejsc pracy i w innych obszarach, Promocja jakości życia na wsi lub promocja wsi jako miejsca do życia i rozwoju zawodowego, Upowszechnianie wiedzy dotyczącej zarządzania projektami z zakresu rozwoju obszarów wiejskich.</t>
  </si>
  <si>
    <t>Powiat Świdwiński</t>
  </si>
  <si>
    <t>ul. Mieszka I 16,        78-300 Świdwin</t>
  </si>
  <si>
    <t>Lokalne Jadło i Rzemiosło</t>
  </si>
  <si>
    <t>Cel: dążenie do poprawy warunkow bytowych ludności wiejskiej oraz prowadzenia działalności na tych obszarach z poszanowaniem środowiska naturalnego i dziedzictwa kulturowego. Przedmiot: impreza plenerowa i warsztaty. Tematy: Upowszechnianie wiedzy w zakresie optymalizacji wykorzystywania przez mieszkańców obszarów wiejskich zasobów środowiska naturalnego,  wspieranie rozwoju przedsiębiorczości na obszarach wiejskich przez podnoszenie poziomu wiedzy i umiejętności w innych obszarach, promocja jakości życia na wsi lub promocja wsi jako miejsca do życia i rozwoju zawodowego, upowszechnianie wiedzy dotyczącej zarządzania projektami z zakresu rozwoju obszarów wiejskich.</t>
  </si>
  <si>
    <t>Pro Consulting Dariusz Stępień, Joanna Stępień s.c.</t>
  </si>
  <si>
    <t>ul. Dubois 17B,           71-610 Szczecin</t>
  </si>
  <si>
    <t>Organizacja Dożynek Gminnych poprzez przeprowadzenie warsztatów kulinarnych oraz wydanie publikacji z rodzinnej kuchni</t>
  </si>
  <si>
    <t>Cel: promowanie włączenia społecznego, aktywizacja mieszkańców wi, kultywowanie tradycji ziemi rodzimej, wzmocnienie kapitału społecznego na rzecz rozwoju obszarów wiejskich. Przedmiot: impreza plenerowa oraz warsztaty i publikacja. Tematy: Promocja jakości życia na wsi lub promocja wsi jako miejsca do życia i rozwoju zawodowego, Upowszechnianie wiedzy w zakresie planowania rozwoju lokalnego z uwzględnieniem potencjału ekonomicznego, społecznego i środowiskowego danego obszaru.</t>
  </si>
  <si>
    <t>impreza plenerowa, warsztaty i publikacja</t>
  </si>
  <si>
    <t>liczba imprez plenerowych/liczba warsztatów/liczba publikacji</t>
  </si>
  <si>
    <t>1/3/1</t>
  </si>
  <si>
    <t>Gmina Widuchowa</t>
  </si>
  <si>
    <t>ul. Grunwaldzka 8,   74-120 Widuchowa</t>
  </si>
  <si>
    <t>300/60/1000</t>
  </si>
  <si>
    <r>
      <t>liczba uczestników imprezy plenerowej/</t>
    </r>
    <r>
      <rPr>
        <sz val="11"/>
        <color rgb="FFFF0000"/>
        <rFont val="Calibri"/>
        <family val="2"/>
        <charset val="238"/>
        <scheme val="minor"/>
      </rPr>
      <t>l</t>
    </r>
    <r>
      <rPr>
        <sz val="11"/>
        <color theme="1"/>
        <rFont val="Calibri"/>
        <family val="2"/>
        <charset val="238"/>
        <scheme val="minor"/>
      </rPr>
      <t>iczba uczestników warsztatów / nakład publikacji</t>
    </r>
  </si>
  <si>
    <t>Od pomysłu do zmiany. Konferencja Sieciująca LGD: Promocja i Współpraca Regionalna i Międzyterytorialna.</t>
  </si>
  <si>
    <t>Przedstawiciele Lokalnych Grup Działania woj. podlaskiego., pracownicy biur, przedstawiciele Zarządu, Rady lub innych organów LGD, przedstawiciele Urzędu Marszałkowskiego woj.podlaskiego, Ministerstwa Rolnictwa i Rozwoju Wsi, Agencji Restrukturyzacji i Modernizacji Rolnictwa, podlaskiej sieci LGD.</t>
  </si>
  <si>
    <t>Lokalna Grupa Działania - Puszcza Knyszyńska</t>
  </si>
  <si>
    <t>ul. Piłsudskiego 17, 16-030 Supraśl</t>
  </si>
  <si>
    <t>Forum Lokalnych Grup Działania</t>
  </si>
  <si>
    <t>Przedstawiciele Lokalnych Grup Działania woj. podlaskiego., pracownicy biur, przedstawiciele Zarządu, Rady lub innych organów LGD, przedstawiciele Urzędów Marszałkowskich, Ministerstwa Rolnictwa i Rozwoju Wsi, Agencji Restrukturyzacji i Modernizacji Rolnictwa.</t>
  </si>
  <si>
    <t>Stowarzyszenie "Lokalna Grupa Działania- Tygiel Doliny Bugu"</t>
  </si>
  <si>
    <t>ul. Warszawska 51/7, 17-312 Drohiczyn</t>
  </si>
  <si>
    <t>Szkolenie strategiczne: "Digital marketing i media społecznościowe"</t>
  </si>
  <si>
    <t>Liczba szkoleń/ Liczba uczestników szkoleń</t>
  </si>
  <si>
    <t xml:space="preserve">Przedstawiciele Lokalnych Grup Działania woj. podlaskiego, pracownicy biur, przedstawiciele Zarządu, Rady lub innych organów LGD włączonych w realizację lokalnej strategii rozwoju. </t>
  </si>
  <si>
    <t>Wyjazd studyjny - dzienne ośrodki wsparcia dla dzieci, młodzieży i seniorów</t>
  </si>
  <si>
    <t xml:space="preserve">Liczba wyjazdów studyjnych/ Liczba uczestników wyjazdów studyjnych </t>
  </si>
  <si>
    <t>1/18</t>
  </si>
  <si>
    <t>Przedstawiciele Lokalnych Grup Działania woj. podlaskiego., pracownicy biur, przedstawiciele Zarządu, Rady lub innych organów LGD włączonych w realizację lokalnej strategii rozwoju oraz potencjalni beneficjenci RLKS.</t>
  </si>
  <si>
    <t>Wymiana doświadczeń i nawiązanie współpracy z LGD woj. lubelskiego - wyjazd studyjny</t>
  </si>
  <si>
    <t>1/33</t>
  </si>
  <si>
    <t>Pracownicy biur, przedstawiciele Zarządu, Rady lub innych organów Lokalnych Grup Działania z województwa podlaskiego, którzy są włączeni w realizację LSR.</t>
  </si>
  <si>
    <t>Stowarzyszenie N.A.R.E.W. - Narwiańska Akcja Rozwoju Ekonomicznego Wsi</t>
  </si>
  <si>
    <t>ul. Lipowa 4,    18-106 Turośń Kościelna</t>
  </si>
  <si>
    <t>Podlaskie innowacje rolnicze w obiektywie kamery</t>
  </si>
  <si>
    <t>Film/ spot w telewizji/ Informacje i publikacje w internecie</t>
  </si>
  <si>
    <t xml:space="preserve">Liczba  programów/ spotów w  telewizji/ Liczba osób oglądających programy/spoty w telewizji/ Liczba informacji/publikacji w internecie/ Liczba stron internetowych, na których zostanie zamieszczona informacja/publikacja/ Liczba odwiedzin strony internetowej </t>
  </si>
  <si>
    <t>3 emisje dziennie przez 12 tygodni/ 15000/ 20/5/5000</t>
  </si>
  <si>
    <t xml:space="preserve">Filmy kierowane są w głównej mierze do rolników i mieszkańców obszarów wiejskich z województwa podlaskiego, ale także do wytwórców produktów lokalnych oraz, ze względu na poruszanie zróżnicowanych Tematów podczas realizacji filmów, także do konsumentów (Temat krótkiego łańcucha dostaw). </t>
  </si>
  <si>
    <t>"EuroCentre" Krzysztof Mnich</t>
  </si>
  <si>
    <t>Wojtówce 47,   19-120 Knyszyn</t>
  </si>
  <si>
    <t>Innowacyjna Młodzież Obszarów Wiejskich</t>
  </si>
  <si>
    <t>Szkolenie/ warsztaty/ wyjazd  studyjny</t>
  </si>
  <si>
    <t>Liczba szkoleń/ warsztatów/ Liczba uczestników szkoleń/warsztatów/ Liczba wyjazdów studyjnych / Liczba uczestników wyjazdów studyjnych</t>
  </si>
  <si>
    <t>2/ 50/ 1/ 50</t>
  </si>
  <si>
    <t>50 osób do 35 roku życia zamieszkująca obszary wiejskie woj. podlaskiego.</t>
  </si>
  <si>
    <t xml:space="preserve">ul. Chmielna 6/6, 00-020 Warszawa </t>
  </si>
  <si>
    <t>Rozwój przedsiębiorczości wiejskiej na terenie Powiatu Monieckiego</t>
  </si>
  <si>
    <t>Seminarium/ Wystawa</t>
  </si>
  <si>
    <t xml:space="preserve">Liczba seminariów/ Liczba uczestników seminariów/ Liczba wystaw </t>
  </si>
  <si>
    <t>1/50/1</t>
  </si>
  <si>
    <t>Mieszkańcy terenów wiejskich Powiatu Monieckiego, uczniowie Technikum i Zasadniczej Szkoły Zawodowej, m.in. o  profilu rolniczym, przedstawiciele Agencji Restrukturyzacji i Modernizacji Rolnictwa, Powiatowego Ośrodka Doradztwa Rolniczego, Nadleśnictwa Knyszyn, Biebrzańskiego Parku Narodowego, Starostwa Powiatowego w Mońkach.</t>
  </si>
  <si>
    <t>Powiat Moniecki</t>
  </si>
  <si>
    <t>ul. Słowackiego 5a, 19-100 Mońki</t>
  </si>
  <si>
    <t>Analiza opłacalności produkcji i dystrybucji produktów ekologicznych w województwie podlaskim z wykorzystaniem wybranych modeli krótkich łańcuchów dostaw</t>
  </si>
  <si>
    <t>Warsztaty/ Ekspertyza</t>
  </si>
  <si>
    <t>Liczba warsztatów/ Liczba uczestników warsztatów/ Rodzaj i liczba ekspertyz</t>
  </si>
  <si>
    <t>1/27/1</t>
  </si>
  <si>
    <t>Rolnicy prowadzący gospodarstwa ekologiczne w województwie podlaskim</t>
  </si>
  <si>
    <t>Uniwersytet w Białymstoku</t>
  </si>
  <si>
    <t>M. Skłodowskiej-Curie 14, 15-097 Białystok</t>
  </si>
  <si>
    <t>Pszczelarstwo - alternatywa dla małych gospodarstw</t>
  </si>
  <si>
    <t>Szkolenie/ Warsztaty</t>
  </si>
  <si>
    <t>Liczba szkoleń/ Liczba uczestników szkoleń/ Liczba warsztatów/ Liczba uczestników warsztatów</t>
  </si>
  <si>
    <t>1/20/1/20</t>
  </si>
  <si>
    <t>Rolnicy prowadzący małe gospodarstwa rolne w województwie podlaskim</t>
  </si>
  <si>
    <t>Podlaska Izba Rolnicza</t>
  </si>
  <si>
    <t>ul. Wierzbowa 57, 16-070 Porosły</t>
  </si>
  <si>
    <t>Produkt lokalny a zasady funkcjonowania inkubatorów kuchennych - wizyta studyjna</t>
  </si>
  <si>
    <t xml:space="preserve">Osoby zainteresowane utworzeniem inkubatora kuchennego z powiatu bielskiego i hajnowskiego/ przedstawiciele LGD/ przedstawiciele Podlaskiej Izby Rolniczej </t>
  </si>
  <si>
    <t>W poszukiwaniu innowacyjnych rozwiązań odnawialnych źródeł energii</t>
  </si>
  <si>
    <t>Mieszkańcy terenów wiejskich z gmin Kołaki Kościelne, Zambrów, Szumowo, wśród których ponad 50% stanowiły będą osoby do 35 lat, prowadzące działalność rolnicza, zainteresowane tematyką odnawialnych źródeł energii i współpracą między rolnikami oraz przedstawiciele Urzędów Gmin.</t>
  </si>
  <si>
    <t xml:space="preserve">57 810,00 </t>
  </si>
  <si>
    <t>Gmina Kołaki Kościelne</t>
  </si>
  <si>
    <t>ul. Kościelna 11, 18-315 Kołaki Kościelne</t>
  </si>
  <si>
    <t>Kiermasz zdrowej żywności i rękodzieła "NATURA I MY"</t>
  </si>
  <si>
    <t>Wystawa</t>
  </si>
  <si>
    <t>Liczba wystaw/ Liczba uczestników wystaw</t>
  </si>
  <si>
    <t xml:space="preserve">Lokalni producenci zdrowej, ekologicznej i tradycyjnej żywności, lokalnego rękodzieła, naturalnych kosmetyków,  osoby poszukujące zdrowej żywności lokalnego rękodzieła, naturalnych kosmetyków </t>
  </si>
  <si>
    <t>Powiat Białostocki</t>
  </si>
  <si>
    <t>ul. Borsucza 2, 15-569 Białystok</t>
  </si>
  <si>
    <t>Produkt lokalny w gminie Łapy</t>
  </si>
  <si>
    <t>Liczba targów / Liczba uczestników targów</t>
  </si>
  <si>
    <t>1/200</t>
  </si>
  <si>
    <t>Osoby zamieszkałe Miasto i Gminę Łapy oraz mieszkańcy gmin ościennych</t>
  </si>
  <si>
    <t>Gmina Łapy</t>
  </si>
  <si>
    <t>ul. Gen. W. Sikorskiego 24, 18-100 Łapy</t>
  </si>
  <si>
    <t>Festyn sportowo-rekreacyjny i piknik rolniczy „Powitanie Lata u Ossolińskich”</t>
  </si>
  <si>
    <t>Szkolenie/ Impreza plenerowa/ Stoisko wystawiennicze/ Konkurs</t>
  </si>
  <si>
    <t>Liczba szkoleń / Liczba uczestników szkoleń/ Liczba imprez plenerowych/ Liczba stoisk wystawienniczych / Liczba konkursów/ Liczba uczestników konkursu</t>
  </si>
  <si>
    <t>2/100/1/1/1/120</t>
  </si>
  <si>
    <t>Mieszkańcy gminy Rudka i gmin ościennych, uczniowie ZSCKR w Rudce, rodzice uczniów, słuchacze KKZ, młodzi rolnicy, lokalni przedsiębiorcy, twórcy ludowi.</t>
  </si>
  <si>
    <t>Zespół Szkół Centrum Kształcenia Rolniczego im. Krzysztofa Kluka w Rudce</t>
  </si>
  <si>
    <t>ul. Ossolińskich 1, 17-123 Rudka</t>
  </si>
  <si>
    <t>5/50</t>
  </si>
  <si>
    <t>Brama na Podlasie – Bramą do lokalnych tradycji</t>
  </si>
  <si>
    <t xml:space="preserve">Osoby zainteresowane tematyką produktów lokalnych, przedsiębiorczości i kreowania pozytywnego wizerunku wsi </t>
  </si>
  <si>
    <t>Stowarzyszenie Lokalna Grupa Działania „Brama na Podlasie”</t>
  </si>
  <si>
    <t>ul. Mickiewicza 1a, 18-200 Wysokie Mazowieckie</t>
  </si>
  <si>
    <t>Aktywna Wieś</t>
  </si>
  <si>
    <t>Zajęcia edukacyjne</t>
  </si>
  <si>
    <t>Liczba przeprowadzonych zajęć/ Liczba osób uczestniczących na zajęciach</t>
  </si>
  <si>
    <t>70/120</t>
  </si>
  <si>
    <t>Dzieci i młodzież w wieku szkolnym z terenu Gminy Grajewo</t>
  </si>
  <si>
    <t>Stowarzyszenie Rozwoju Gminy Grajewo</t>
  </si>
  <si>
    <t xml:space="preserve">Wojewodzin 2, 19-200 Grajewo </t>
  </si>
  <si>
    <t>„Sery Korycińskie – jak je ugryźć ?”- II edycja</t>
  </si>
  <si>
    <t xml:space="preserve">Liczba tytułów publikacji/ Nakład </t>
  </si>
  <si>
    <t>1/2500</t>
  </si>
  <si>
    <t>Stowarzyszenie „Korycinianki”</t>
  </si>
  <si>
    <t>ul .Knyszyńska 2a, 16-140 Korycin</t>
  </si>
  <si>
    <t>Dzień Konia na Podlasiu XV edycja</t>
  </si>
  <si>
    <t>Liczba imprez plenerowych/ Liczba uczestników imprez plenerowych</t>
  </si>
  <si>
    <t>1/900</t>
  </si>
  <si>
    <t>Ogół społeczeństwa, w szczegółności hodowcy i rolnicy zainteresowani wykorzystaniem koni w gospodarstwie domowym</t>
  </si>
  <si>
    <t>Gminny Ośrodek Kultury w Turośni Kościelnej</t>
  </si>
  <si>
    <t xml:space="preserve">ul. Białostocka 5, 18-106 Turośń Kościelna </t>
  </si>
  <si>
    <t>Smog - nie tylko w mieście</t>
  </si>
  <si>
    <t>Rolnicy, doradcy rolni, pracownicy urzędów gmin i miast</t>
  </si>
  <si>
    <t>Organizacja Święta Gminy Zambrów</t>
  </si>
  <si>
    <t xml:space="preserve">Mieszkańcy Gminy Zambrów oraz goście spoza obszaru gminy </t>
  </si>
  <si>
    <t>Gmina Zambrów</t>
  </si>
  <si>
    <t>ul. Fabryczna 3, 18-300 Zambrów</t>
  </si>
  <si>
    <t>Biesiada żniwiarzy – tradycje gminy Kołaki Kościelne</t>
  </si>
  <si>
    <t xml:space="preserve"> Liczba imprez plenerowych/ Liczba uczestników imprez plenerowych</t>
  </si>
  <si>
    <t>1/280</t>
  </si>
  <si>
    <r>
      <t>Cel operacji:</t>
    </r>
    <r>
      <rPr>
        <sz val="11"/>
        <rFont val="Calibri"/>
        <family val="2"/>
        <charset val="238"/>
        <scheme val="minor"/>
      </rPr>
      <t xml:space="preserve">  Podniesienie wiedzy i umiejętności podlaskich Lokalnych Grup Działania w zakresie tworzenia sieci współpracy partnerskiej w obszarze współpracy regionalnej i międzyterytorialnej poprzez realizację konferencji sieciującej do października 2018 r. przez Lokalną Grupę Działania-Puszcza Knyszyńska. Wymiana doświadczeń w zakresie realizacji RLKS oraz wspólnie opracowanie rozwiązań poprawiających wdrażanie środków RLKS, podniesienie kompetencji LGD w zakresie wykonywanych zadań w ramach LSR, podniesienie jakości zarządzania oraz przyczynienie się do wzmocnienia kapitału społecznego w społecznościach wiejskich przy wspieraniu tworzenia sieci współpracy partnerskiej dotyczącej obszarów wiejskich.</t>
    </r>
    <r>
      <rPr>
        <b/>
        <sz val="11"/>
        <rFont val="Calibri"/>
        <family val="2"/>
        <charset val="238"/>
        <scheme val="minor"/>
      </rPr>
      <t xml:space="preserve"> Przedmiot operacji:</t>
    </r>
    <r>
      <rPr>
        <sz val="11"/>
        <rFont val="Calibri"/>
        <family val="2"/>
        <charset val="238"/>
        <scheme val="minor"/>
      </rPr>
      <t xml:space="preserve"> Przedmiotem operacji jest organizacja konferencji pn. "Od pomysłu do zmiany. Konferencja Sieciująca LGD: Promocja i Współpraca Regionalna i Międzyterytorialna". </t>
    </r>
    <r>
      <rPr>
        <b/>
        <sz val="11"/>
        <rFont val="Calibri"/>
        <family val="2"/>
        <charset val="238"/>
        <scheme val="minor"/>
      </rPr>
      <t xml:space="preserve">Temat operacji: </t>
    </r>
    <r>
      <rPr>
        <sz val="11"/>
        <rFont val="Calibri"/>
        <family val="2"/>
        <charset val="238"/>
        <scheme val="minor"/>
      </rPr>
      <t xml:space="preserve">Temat 1: Aktywizacja mieszkańców obszarów wiejskich w celu tworzenia partnerstw na rzecz realizacji projektów nakierowanych na rozwój tych obszarów, w skład których wchodzą przedstawiciele sektora publicznego, sektora prywatnego oraz organizacji pozarządowych; Temat 5: Upowszechnianie wiedzy w zakresie optymalizacji wykorzystywania przez mieszkańców obszarów wiejskich zasobów środowiska naturalnego; Temat 7: Wspieranie rozwoju przedsiębiorczości na obszarach wiejskich przez podnoszenie poziomu wiedzy i umiejętności w obszarze małego przetwórstwa lokalnego lub w obszarze rozwoju zielonej gospodarki, w tym tworzenie nowych miejsc pracy; Temat 8: Wspieranie rozwoju przedsiębiorczości na obszarach wiejskich przez podnoszenie poziomu wiedzy i umiejętności w obszarach innych niż wskazane w pkt. 4.7; Temat 10: Wspieranie rozwoju społeczeństwa cyfrowego na obszarach wiejskich przez podnoszenie poziomu wiedzy w tym zakresie; Temat 11: Wspieranie tworzenia sieci współpracy partnerskiej dotyczącej rolnictwa i obszarów wiejskich przez podnoszenie poziomu wiedzy w tym zakresie; Temat 12: Upowszechnianie wiedzy dotyczącej zarządzania projektami z zakresu rozwoju obszarów wiejskich; Temat 13: Upowszechnianie wiedzy w zakresie planowania rozwoju lokalnego z uwzględnieniem potencjału ekonomicznego, społecznego i środowiskowego danego obszaru.
 </t>
    </r>
  </si>
  <si>
    <r>
      <rPr>
        <b/>
        <sz val="11"/>
        <color indexed="8"/>
        <rFont val="Calibri"/>
        <family val="2"/>
        <charset val="238"/>
        <scheme val="minor"/>
      </rPr>
      <t xml:space="preserve">Cel operacji: </t>
    </r>
    <r>
      <rPr>
        <sz val="11"/>
        <color indexed="8"/>
        <rFont val="Calibri"/>
        <family val="2"/>
        <charset val="238"/>
        <scheme val="minor"/>
      </rPr>
      <t>Ułatwienie wymiany wiedzy w zakresie realizacji RLKS, wspólnie opracowanie rozwiązań poprawiających wdrażanie środków RLKS, podniesienie kompetencji LGD w zakresie wykonywanych zadań w ramach LSR, podniesienie jakości zarządzania oraz przyczynienie się do wzmocnienia kapitału społecznego w społecznościach wiejskich przy wspieraniu tworzenia sieci współpracy partnerskiej dotyczącej obszarów wiejskich.</t>
    </r>
    <r>
      <rPr>
        <sz val="11"/>
        <color indexed="10"/>
        <rFont val="Calibri"/>
        <family val="2"/>
        <charset val="238"/>
        <scheme val="minor"/>
      </rPr>
      <t xml:space="preserve"> </t>
    </r>
    <r>
      <rPr>
        <b/>
        <sz val="11"/>
        <rFont val="Calibri"/>
        <family val="2"/>
        <charset val="238"/>
        <scheme val="minor"/>
      </rPr>
      <t xml:space="preserve">Przedmiot operacji: </t>
    </r>
    <r>
      <rPr>
        <sz val="11"/>
        <rFont val="Calibri"/>
        <family val="2"/>
        <charset val="238"/>
        <scheme val="minor"/>
      </rPr>
      <t>.Przedmiotem operacji jest organizacja konferencji pn. "Forum Lokalnych Grup Działania".</t>
    </r>
    <r>
      <rPr>
        <b/>
        <sz val="11"/>
        <color indexed="8"/>
        <rFont val="Calibri"/>
        <family val="2"/>
        <charset val="238"/>
        <scheme val="minor"/>
      </rPr>
      <t xml:space="preserve"> Temat operacji:</t>
    </r>
    <r>
      <rPr>
        <sz val="11"/>
        <color indexed="8"/>
        <rFont val="Calibri"/>
        <family val="2"/>
        <charset val="238"/>
        <scheme val="minor"/>
      </rPr>
      <t xml:space="preserve"> Temat 9: Promocja jakości życia na wsi lub promocja wsi jako miejsca do życia i rozwoju zawodowego; Temat 11: Wspieranie tworzenia sieci współpracy partnerskiej dotyczącej rolnictwa i obszarów wiejskich przez podnoszenie poziomu wiedzy w tym zakresie; Temat 12: Upowszechnianie wiedzy dotyczącej zarządzania projektami z zakresu rozwoju obszarów wiejskich; Temat 13: Upowszechnianie wiedzy w zakresie planowania rozwoju lokalnego z uwzględnieniem potencjału ekonomicznego, społecznego i środowiskowego danego obszaru.</t>
    </r>
  </si>
  <si>
    <r>
      <rPr>
        <b/>
        <sz val="11"/>
        <color indexed="8"/>
        <rFont val="Calibri"/>
        <family val="2"/>
        <charset val="238"/>
        <scheme val="minor"/>
      </rPr>
      <t xml:space="preserve">Cel operacji: </t>
    </r>
    <r>
      <rPr>
        <sz val="11"/>
        <color indexed="8"/>
        <rFont val="Calibri"/>
        <family val="2"/>
        <charset val="238"/>
        <scheme val="minor"/>
      </rPr>
      <t xml:space="preserve">Podniesienie kompetencji LGD w zakresie wykonywanych zadań w ramach LSR w szczególności aktywizacji i doradztwa na rzecz beneficjentów i prawidłowej realizacji budżetu  poprzez dostarczenie najnowszej, praktycznej wiedzy, umiejętności i kompetencji z zakresu zarządzania mediami społecznościowymi oraz obszarem Digital. </t>
    </r>
    <r>
      <rPr>
        <b/>
        <sz val="11"/>
        <color indexed="8"/>
        <rFont val="Calibri"/>
        <family val="2"/>
        <charset val="238"/>
        <scheme val="minor"/>
      </rPr>
      <t>Przedmiot operacji:</t>
    </r>
    <r>
      <rPr>
        <sz val="11"/>
        <color indexed="8"/>
        <rFont val="Calibri"/>
        <family val="2"/>
        <charset val="238"/>
        <scheme val="minor"/>
      </rPr>
      <t xml:space="preserve"> Przedmiotem operacji jest organizacja szkolenia pn. "Digital marketing i media społecznościowe". </t>
    </r>
    <r>
      <rPr>
        <b/>
        <sz val="11"/>
        <color indexed="8"/>
        <rFont val="Calibri"/>
        <family val="2"/>
        <charset val="238"/>
        <scheme val="minor"/>
      </rPr>
      <t xml:space="preserve">Temat operacji: </t>
    </r>
    <r>
      <rPr>
        <sz val="11"/>
        <color indexed="8"/>
        <rFont val="Calibri"/>
        <family val="2"/>
        <charset val="238"/>
        <scheme val="minor"/>
      </rPr>
      <t>Temat 9: Promocja jakości życia na wsi lub promocja wsi jako miejsca do życia i rozwoju zawodowego; Temat 12: Upowszechnianie wiedzy dotyczącej zarządzania projektami z zakresu rozwoju obszarów wiejskich.</t>
    </r>
  </si>
  <si>
    <r>
      <rPr>
        <b/>
        <sz val="11"/>
        <color indexed="8"/>
        <rFont val="Calibri"/>
        <family val="2"/>
        <charset val="238"/>
        <scheme val="minor"/>
      </rPr>
      <t xml:space="preserve">Cel operacji: </t>
    </r>
    <r>
      <rPr>
        <sz val="11"/>
        <color indexed="8"/>
        <rFont val="Calibri"/>
        <family val="2"/>
        <charset val="238"/>
        <scheme val="minor"/>
      </rPr>
      <t xml:space="preserve">Podniesienie kompetencji LGD w zakresie wykonywanych zadań w ramach LSR w szczególności doradztwa na rzecz beneficjentów i prawidłowej realizacji budżetu  poprzez dostarczenie najnowszej, praktycznej wiedzy, umiejętności i kompetencji z zakresu dziennych ośrodków wsparcia dla dzieci, młodzieży i seniorów. </t>
    </r>
    <r>
      <rPr>
        <b/>
        <sz val="11"/>
        <color indexed="8"/>
        <rFont val="Calibri"/>
        <family val="2"/>
        <charset val="238"/>
        <scheme val="minor"/>
      </rPr>
      <t xml:space="preserve">Przedmiot operacji: </t>
    </r>
    <r>
      <rPr>
        <sz val="11"/>
        <color indexed="8"/>
        <rFont val="Calibri"/>
        <family val="2"/>
        <charset val="238"/>
        <scheme val="minor"/>
      </rPr>
      <t xml:space="preserve">Przedmiotem operacji jest organizacja wizyty studyjnej pn. "Wyjazd studyjny - dzienne ośrodki wsparcia dla dzieci, młodzieży i seniorów". </t>
    </r>
    <r>
      <rPr>
        <b/>
        <sz val="11"/>
        <color indexed="8"/>
        <rFont val="Calibri"/>
        <family val="2"/>
        <charset val="238"/>
        <scheme val="minor"/>
      </rPr>
      <t>Temat operacji:</t>
    </r>
    <r>
      <rPr>
        <sz val="11"/>
        <color indexed="8"/>
        <rFont val="Calibri"/>
        <family val="2"/>
        <charset val="238"/>
        <scheme val="minor"/>
      </rPr>
      <t xml:space="preserve">  Temat 9: Promocja jakości życia na wsi lub promocja wsi jako miejsca do życia i rozwoju zawodowego; Temat 12: Upowszechnianie wiedzy dotyczącej zarządzania projektami z zakresu rozwoju obszarów wiejskich.</t>
    </r>
  </si>
  <si>
    <r>
      <t>Cel operacji:</t>
    </r>
    <r>
      <rPr>
        <sz val="11"/>
        <rFont val="Calibri"/>
        <family val="2"/>
        <charset val="238"/>
        <scheme val="minor"/>
      </rPr>
      <t xml:space="preserve"> Podniesienie kompetencji 33 osób, przedstawicieli LGD województwa podlaskiego w zakresie wykonywanych przez nie zadań związanych z realizacją LSR poprzez organizację wyjazdu studyjnego prowadzącego do stworzenia sieci kontaktów pomiędzy LGD oraz do wymiany wiedzy i doświadczeń niezbędnych do wdrażania działań w ramach LSR. </t>
    </r>
    <r>
      <rPr>
        <b/>
        <sz val="11"/>
        <rFont val="Calibri"/>
        <family val="2"/>
        <charset val="238"/>
        <scheme val="minor"/>
      </rPr>
      <t>Przedmiot operacji:</t>
    </r>
    <r>
      <rPr>
        <sz val="11"/>
        <rFont val="Calibri"/>
        <family val="2"/>
        <charset val="238"/>
        <scheme val="minor"/>
      </rPr>
      <t xml:space="preserve"> Przedmiotem operacji jest organizacja wizyty studyjnej pn. "Wymiana doświadczeń i nawiązanie współpracy z LGD woj. lubelskiego - wyjazd studyjny". </t>
    </r>
    <r>
      <rPr>
        <b/>
        <sz val="11"/>
        <rFont val="Calibri"/>
        <family val="2"/>
        <charset val="238"/>
        <scheme val="minor"/>
      </rPr>
      <t xml:space="preserve">Temat operacji: </t>
    </r>
    <r>
      <rPr>
        <sz val="11"/>
        <rFont val="Calibri"/>
        <family val="2"/>
        <charset val="238"/>
        <scheme val="minor"/>
      </rPr>
      <t>Temat 9: Promocja jakości życia na wsi lub promocja wsi jako miejsca do życia i rozwoju zawodowego; Temat 13: Upowszechnianie wiedzy w zakresie planowania rozwoju lokalnego z uwzględnieniem potencjału ekonomicznego, społecznego i środowiskowego danego obszaru.</t>
    </r>
  </si>
  <si>
    <r>
      <t>Cel operacji:</t>
    </r>
    <r>
      <rPr>
        <sz val="11"/>
        <rFont val="Calibri"/>
        <family val="2"/>
        <charset val="238"/>
        <scheme val="minor"/>
      </rPr>
      <t xml:space="preserve"> Podniesienie poziomu wiedzy dotyczącej realizacji przedsięwzięć w ramach PROW na obszarach wiejskich oraz przedstawienie pozytywnych przykładów realizacji tego typu inicjatyw wśród mieszkańców województwa podlaskiego w tym mieszkańców obszarów wiejskich, a szczególnie rolników, w okresie od 01.05.2018 r. do 31.10. 2018 r. </t>
    </r>
    <r>
      <rPr>
        <b/>
        <sz val="11"/>
        <rFont val="Calibri"/>
        <family val="2"/>
        <charset val="238"/>
        <scheme val="minor"/>
      </rPr>
      <t>Przedmiot operacji:</t>
    </r>
    <r>
      <rPr>
        <sz val="11"/>
        <rFont val="Calibri"/>
        <family val="2"/>
        <charset val="238"/>
        <scheme val="minor"/>
      </rPr>
      <t xml:space="preserve"> Przedmiotem operacji jest wyprodukowanie i wyemitowanie w podlaskiej telewizji regionalnej 12 odcinków programu oraz zamieszczenie wyprodukowanych filmów na platformach i stronach internetowych w okresie od 1 maja 2018 r. do 31 października 2018 r. </t>
    </r>
    <r>
      <rPr>
        <b/>
        <sz val="11"/>
        <rFont val="Calibri"/>
        <family val="2"/>
        <charset val="238"/>
        <scheme val="minor"/>
      </rPr>
      <t>Temat operacji:</t>
    </r>
    <r>
      <rPr>
        <sz val="11"/>
        <rFont val="Calibri"/>
        <family val="2"/>
        <charset val="238"/>
        <scheme val="minor"/>
      </rPr>
      <t xml:space="preserve">Temat 1: Aktywizacja mieszkańców obszarów wiejskich w celu tworzenia partnerstw na rzecz realizacji projektów nakierowanych na rozwój tych obszarów, w skład których wchodzą przedstawiciele sektora publicznego, sektora prywatnego oraz organizacji pozarządowych; Temat 3: Upowszechnianie wiedzy w zakresie tworzenia krótkich łańcuchów dostaw w rozumieniu art. 2 ust. 1 akapit drugi lit. m rozporządzenia nr 1305/2013 w sektorze rolno-spożywczym; Temat 4: Upowszechnianie wiedzy w zakresie systemów jakości żywności, o których mowa w art. 16 ust. 1 lit. a lub b rozporządzenia nr 1305/2013; Temat 5: Upowszechnianie wiedzy w zakresie optymalizacji wykorzystywania przez mieszkańców obszarów wiejskich zasobów środowiska naturalnego; Temat 6: Upowszechnianie wiedzy w zakresie dotyczącym zachowania różnorodności genetycznej roślin lub zwierząt; Temat 7: Wspieranie rozwoju przedsiębiorczości na obszarach wiejskich przez podnoszenie poziomu wiedzy i umiejętności w obszarze małego przetwórstwa lokalnego lub w obszarze rozwoju zielonej gospodarki, w tym tworzenie nowych miejsc pracy; Temat 8: Wspieranie rozwoju przedsiębiorczości na obszarach wiejskich przez podnoszenie poziomu wiedzy i umiejętności w obszarach innych niż wskazane w pkt. 4.7; Temat 9: Promocja jakości życia na wsi lub promocja wsi jako miejsca do życia i rozwoju zawodowego; Temat 10: Wspieranie rozwoju społeczeństwa cyfrowego na obszarach wiejskich przez podnoszenie poziomu wiedzy w tym zakresie; Temat 11: Wspieranie tworzenia sieci współpracy partnerskiej dotyczącej rolnictwa i obszarów wiejskich przez podnoszenie poziomu wiedzy w tym zakresie; Temat 12: Upowszechnianie wiedzy dotyczącej zarządzania projektami z zakresu rozwoju obszarów wiejskich; Temat 13: Upowszechnianie wiedzy w zakresie planowania rozwoju lokalnego z uwzględnieniem potencjału ekonomicznego, społecznego i środowiskowego danego obszaru.
 </t>
    </r>
  </si>
  <si>
    <r>
      <t xml:space="preserve">Cel operacji: </t>
    </r>
    <r>
      <rPr>
        <sz val="11"/>
        <rFont val="Calibri"/>
        <family val="2"/>
        <charset val="238"/>
        <scheme val="minor"/>
      </rPr>
      <t>Aktywizacja 50 osób z całego woj. podlaskiego i zapoznanie ich poprzez wyjazd studyjny, szkolenia i warsztaty z możliwościami realizacji inicjatyw na rzecz rozwoju obszarów wiejskich przez lokalne społeczności; zwiększenie świadomości uczestników projektu o działaniach PROW 2014-2020 oraz KSOW skierowanych na obszary wiejskie.</t>
    </r>
    <r>
      <rPr>
        <b/>
        <sz val="11"/>
        <rFont val="Calibri"/>
        <family val="2"/>
        <charset val="238"/>
        <scheme val="minor"/>
      </rPr>
      <t xml:space="preserve"> Przedmiot operacji: </t>
    </r>
    <r>
      <rPr>
        <sz val="11"/>
        <rFont val="Calibri"/>
        <family val="2"/>
        <charset val="238"/>
        <scheme val="minor"/>
      </rPr>
      <t xml:space="preserve">Przedmiotem operacji jest organizacja wyjazdu studyjnego, warsztatów i szkolenia mieszkańcom woj. podlaskiego. </t>
    </r>
    <r>
      <rPr>
        <b/>
        <sz val="11"/>
        <rFont val="Calibri"/>
        <family val="2"/>
        <charset val="238"/>
        <scheme val="minor"/>
      </rPr>
      <t xml:space="preserve">Temat operacji: </t>
    </r>
    <r>
      <rPr>
        <sz val="11"/>
        <rFont val="Calibri"/>
        <family val="2"/>
        <charset val="238"/>
        <scheme val="minor"/>
      </rPr>
      <t>Temat 8: Wspieranie rozwoju przedsiębiorczości na obszarach wiejskich przez podnoszenie poziomu wiedzy i umiejętności w obszarach innych niż wskazane w pkt. 4.7;
Temat 9: Promocja jakości życia na wsi lub promocja wsi jako miejsca do życia i rozwoju zawodowego; Temat 11: Wspieranie tworzenia sieci współpracy partnerskiej dotyczącej rolnictwa i obszarów wiejskich przez podnoszenie poziomu wiedzy w tym zakresie; Temat 13: Upowszechnianie wiedzy w zakresie planowania rozwoju lokalnego z uwzględnieniem potencjału ekonomicznego, społecznego i środowiskowego danego obszaru.</t>
    </r>
  </si>
  <si>
    <r>
      <rPr>
        <b/>
        <sz val="11"/>
        <rFont val="Calibri"/>
        <family val="2"/>
        <charset val="238"/>
        <scheme val="minor"/>
      </rPr>
      <t>Cel operacji:</t>
    </r>
    <r>
      <rPr>
        <sz val="11"/>
        <rFont val="Calibri"/>
        <family val="2"/>
        <charset val="238"/>
        <scheme val="minor"/>
      </rPr>
      <t xml:space="preserve"> Wymiana wiedzy i doświadczeń nt. rozwoju obszarów wiejskich oraz budowanie trwałej współpracy pomiędzy mieszkańcami, a organizacjami gospodarczymi, rolniczymi, ośrodkami naukowymi oraz rozwój i promocja przedsiębiorczości wiejskiej. </t>
    </r>
    <r>
      <rPr>
        <b/>
        <sz val="11"/>
        <rFont val="Calibri"/>
        <family val="2"/>
        <charset val="238"/>
        <scheme val="minor"/>
      </rPr>
      <t xml:space="preserve">Przedmiot operacji:  </t>
    </r>
    <r>
      <rPr>
        <sz val="11"/>
        <rFont val="Calibri"/>
        <family val="2"/>
        <charset val="238"/>
        <scheme val="minor"/>
      </rPr>
      <t xml:space="preserve">Przedmiotem operacji jest organizacja seminarium pn. „Rozwój obszarów wiejskich – szanse i zagrożenia dla Powiatu Monieckiego” oraz  jarmarku produktów tradycyjnych i lokalnych. </t>
    </r>
    <r>
      <rPr>
        <b/>
        <sz val="11"/>
        <rFont val="Calibri"/>
        <family val="2"/>
        <charset val="238"/>
        <scheme val="minor"/>
      </rPr>
      <t>Temat operacji:</t>
    </r>
    <r>
      <rPr>
        <sz val="11"/>
        <rFont val="Calibri"/>
        <family val="2"/>
        <charset val="238"/>
        <scheme val="minor"/>
      </rPr>
      <t xml:space="preserve"> Temat 5: Upowszechnianie wiedzy w zakresie optymalizacji wykorzystywania przez mieszkańców obszarów wiejskich zasobów środowiska naturalnego; Temat 9: Promocja jakości życia na wsi lub promocja wsi jako miejsca do życia i rozwoju zawodowego; Temat 11: Wspieranie tworzenia sieci współpracy partnerskiej dotyczącej rolnictwa i obszarów wiejskich przez podnoszenie poziomu wiedzy w tym zakresie; Temat 12: Upowszechnianie wiedzy dotyczącej zarządzania projektami z zakresu rozwoju obszarów wiejskich.</t>
    </r>
  </si>
  <si>
    <r>
      <t>Cel operacji:</t>
    </r>
    <r>
      <rPr>
        <sz val="11"/>
        <color indexed="8"/>
        <rFont val="Calibri"/>
        <family val="2"/>
        <charset val="238"/>
        <scheme val="minor"/>
      </rPr>
      <t xml:space="preserve"> Poprawa opłacalności produkcji produktów ekologicznych poprzez wytworzenie i upowszechnienie wśród rolników wiedzy w zakresie korzyści wynikających z przetwarzania i dystrybuowania tych produktów w ramach krótkich łańcuchów dostaw (KŁD). </t>
    </r>
    <r>
      <rPr>
        <b/>
        <sz val="11"/>
        <color indexed="8"/>
        <rFont val="Calibri"/>
        <family val="2"/>
        <charset val="238"/>
        <scheme val="minor"/>
      </rPr>
      <t>Przedmiot operacji</t>
    </r>
    <r>
      <rPr>
        <sz val="11"/>
        <color indexed="8"/>
        <rFont val="Calibri"/>
        <family val="2"/>
        <charset val="238"/>
        <scheme val="minor"/>
      </rPr>
      <t xml:space="preserve">: .Przedmiotem operacji jest zebranie szczegółowych danych dotyczących funkcjonowania różnych typów gospodarstw ekologicznych w województwie podlaskim i osiąganych przez nie wyników ekonomicznych; statystyczne opracowanie zgromadzonych danych i obliczenie opłacalności produkcji ekologicznej w różnych typach gospodarstw przy tradycyjnych kanałach dystrybucji; opracowanie modeli KŁD w odniesieniu do produktów ekologicznych i ocena ich opłacalności przy wykorzystaniu danych uzyskanych w wyniku wskazanych wyżej działań; opracowanie ekspertyzy nt. opłacalności produkcji i dystrybucji produktów ekologicznych w województwie podlaskim z wykorzystaniem wybranych modeli KŁD; opracowanie materiałów szkoleniowych na podstawie wytworzonej wiedzy oraz przeszkolenie rolników prowadzących gospodarstwa ekologiczne. </t>
    </r>
    <r>
      <rPr>
        <b/>
        <sz val="11"/>
        <color indexed="8"/>
        <rFont val="Calibri"/>
        <family val="2"/>
        <charset val="238"/>
        <scheme val="minor"/>
      </rPr>
      <t>Temat operacji:</t>
    </r>
    <r>
      <rPr>
        <sz val="11"/>
        <color indexed="8"/>
        <rFont val="Calibri"/>
        <family val="2"/>
        <charset val="238"/>
        <scheme val="minor"/>
      </rPr>
      <t xml:space="preserve"> Temat 3: Upowszechnianie wiedzy w zakresie tworzenia krótkich łańcuchów dostaw w rozumieniu art. 2 ust. 1 akapit drugi lit. m rozporządzenia nr 1305/2013 w sektorze rolno-spożywczym; Temat 5: Upowszechnianie wiedzy w zakresie optymalizacji wykorzystywania przez mieszkańców obszarów wiejskich zasobów środowiska naturalnego; Temat 7: Wspieranie rozwoju przedsiębiorczości na obszarach wiejskich przez podnoszenie poziomu wiedzy i umiejętności w obszarze małego przetwórstwa lokalnego lub w obszarze rozwoju zielonej gospodarki, w tym tworzenie nowych miejsc pracy; Temat 8: Wspieranie rozwoju przedsiębiorczości na obszarach wiejskich przez podnoszenie poziomu wiedzy i umiejętności w obszarach innych niż wskazane w pkt. 4.7; Temat 9: Promocja jakości życia na wsi lub promocja wsi jako miejsca do życia i rozwoju zawodowego; Temat 10: Wspieranie rozwoju społeczeństwa cyfrowego na obszarach wiejskich przez podnoszenie poziomu wiedzy w tym zakresie.
 </t>
    </r>
  </si>
  <si>
    <r>
      <t xml:space="preserve">Cel operacji: </t>
    </r>
    <r>
      <rPr>
        <sz val="11"/>
        <color indexed="8"/>
        <rFont val="Calibri"/>
        <family val="2"/>
        <charset val="238"/>
        <scheme val="minor"/>
      </rPr>
      <t xml:space="preserve">Zdobycie wiedzy teoretycznej i praktycznej z zakresu pszczelarstwa nowoczesnego, założenia pasieki, utrzymania jej w dobrej kondycji i uzyskania z tego tytułu korzyści wymiernych i niewymiernych.  </t>
    </r>
    <r>
      <rPr>
        <b/>
        <sz val="11"/>
        <color indexed="8"/>
        <rFont val="Calibri"/>
        <family val="2"/>
        <charset val="238"/>
        <scheme val="minor"/>
      </rPr>
      <t xml:space="preserve">Przedmiot operacji: </t>
    </r>
    <r>
      <rPr>
        <sz val="11"/>
        <color indexed="8"/>
        <rFont val="Calibri"/>
        <family val="2"/>
        <charset val="238"/>
        <scheme val="minor"/>
      </rPr>
      <t xml:space="preserve">.Przedmiotem operacji jest organizacja jednodniowego szkolenia  z podstaw pszczelarstwa, sprzedaży bezpośredniej i rolniczego handlu detalicznego, a także systemów jakości żywności w Polsce oraz 2-dniowych warsztatów praktycznych na zasadzie pszczelarskiego ABC. </t>
    </r>
    <r>
      <rPr>
        <b/>
        <sz val="11"/>
        <color indexed="8"/>
        <rFont val="Calibri"/>
        <family val="2"/>
        <charset val="238"/>
        <scheme val="minor"/>
      </rPr>
      <t>Temat operacji:</t>
    </r>
    <r>
      <rPr>
        <sz val="11"/>
        <color indexed="8"/>
        <rFont val="Calibri"/>
        <family val="2"/>
        <charset val="238"/>
        <scheme val="minor"/>
      </rPr>
      <t xml:space="preserve"> Temat 3: Upowszechnianie wiedzy w zakresie tworzenia krótkich łańcuchów dostaw w rozumieniu art. 2 ust. 1 akapit drugi lit. m rozporządzenia nr 1305/2013 w sektorze rolno-spożywczym; Temat 4: Upowszechnianie wiedzy w zakresie systemów jakości żywności, o których mowa w art. 16 ust. 1 lit. a lub b rozporządzenia nr 1305/2013; Temat 6: Upowszechnianie wiedzy w zakresie dotyczącym zachowania różnorodności genetycznej roślin lub zwierząt.</t>
    </r>
  </si>
  <si>
    <r>
      <t>Cel operacji:</t>
    </r>
    <r>
      <rPr>
        <sz val="11"/>
        <color indexed="8"/>
        <rFont val="Calibri"/>
        <family val="2"/>
        <charset val="238"/>
        <scheme val="minor"/>
      </rPr>
      <t xml:space="preserve"> Zwiększenie udziału zainteresowanych stron we wdrażanie inicjatyw na rzecz rozwoju obszarów wiejskich. Związane jest to z poznaniem uwarunkowań formalno-prawnych i zastosowanych w praktyce rozwiązań organizacyjno-prawnych, dotyczących funkcjonowania inkubatorów kuchennych w środowiskach lokalnych (szczególnie w zakresie organizacji współpracy między inkubatorem, a rolnikami korzystającymi z jego usług), z poznaniem funkcjonujących w praktyce obiektów inkubatorów kuchennych w zakresie zastosowania rozwiązań budowlanych i technologicznych oraz poznaniem procesu produkcyjnego wspomagającego rozwój przetwórstwa rolno-spożywczego. </t>
    </r>
    <r>
      <rPr>
        <b/>
        <sz val="11"/>
        <color indexed="8"/>
        <rFont val="Calibri"/>
        <family val="2"/>
        <charset val="238"/>
        <scheme val="minor"/>
      </rPr>
      <t>Przedmiot operacji:</t>
    </r>
    <r>
      <rPr>
        <sz val="11"/>
        <color indexed="8"/>
        <rFont val="Calibri"/>
        <family val="2"/>
        <charset val="238"/>
        <scheme val="minor"/>
      </rPr>
      <t xml:space="preserve"> .Przedmiotem operacji jest organizacja 4-dniowego wyjazdu studyjnego w zakresie produktu lokalnego i zasad funkcjonowania inkubatorów kuchennych.</t>
    </r>
    <r>
      <rPr>
        <b/>
        <sz val="11"/>
        <color indexed="8"/>
        <rFont val="Calibri"/>
        <family val="2"/>
        <charset val="238"/>
        <scheme val="minor"/>
      </rPr>
      <t xml:space="preserve"> Temat operacji:</t>
    </r>
    <r>
      <rPr>
        <sz val="11"/>
        <color indexed="8"/>
        <rFont val="Calibri"/>
        <family val="2"/>
        <charset val="238"/>
        <scheme val="minor"/>
      </rPr>
      <t xml:space="preserve"> Temat 7: Wspieranie rozwoju przedsiębiorczości na obszarach wiejskich przez podnoszenie poziomu wiedzy i umiejętności w obszarze małego przetwórstwa lokalnego lub w obszarze rozwoju zielonej gospodarki, w tym tworzenie nowych miejsc pracy. </t>
    </r>
  </si>
  <si>
    <r>
      <t xml:space="preserve">Cel operacji: </t>
    </r>
    <r>
      <rPr>
        <sz val="11"/>
        <color indexed="8"/>
        <rFont val="Calibri"/>
        <family val="2"/>
        <charset val="238"/>
        <scheme val="minor"/>
      </rPr>
      <t xml:space="preserve">Propagowanie wśród mieszkańców gminy Kołaki Kościelne, gminy Zambrów oraz gminy Szumowo instalacji związanych z odnawialnymi źródłami energii (OZE) a w szczególności przydomowych biogazowni oraz realizacji przez rolników wspólnych inwestycji w tym zakresie. </t>
    </r>
    <r>
      <rPr>
        <b/>
        <sz val="11"/>
        <color indexed="8"/>
        <rFont val="Calibri"/>
        <family val="2"/>
        <charset val="238"/>
        <scheme val="minor"/>
      </rPr>
      <t>Przedmiot operacji:</t>
    </r>
    <r>
      <rPr>
        <sz val="11"/>
        <color indexed="8"/>
        <rFont val="Calibri"/>
        <family val="2"/>
        <charset val="238"/>
        <scheme val="minor"/>
      </rPr>
      <t xml:space="preserve"> .Przedmiotem operacji jest organizacja wyjazdu studyjnego do Niemiec , w trakcie którego poruszone zostaną zagadnienia odnawialnych źródeł energii w tym przydomowych biogazowni oraz współpracy pomiędzy rolnikami w tym zakresie.  </t>
    </r>
    <r>
      <rPr>
        <b/>
        <sz val="11"/>
        <color indexed="8"/>
        <rFont val="Calibri"/>
        <family val="2"/>
        <charset val="238"/>
        <scheme val="minor"/>
      </rPr>
      <t xml:space="preserve">Temat operacji: </t>
    </r>
    <r>
      <rPr>
        <sz val="11"/>
        <color indexed="8"/>
        <rFont val="Calibri"/>
        <family val="2"/>
        <charset val="238"/>
        <scheme val="minor"/>
      </rPr>
      <t>Temat 5: Upowszechnianie wiedzy w zakresie optymalizacji wykorzystywania przez mieszkańców obszarów wiejskich zasobów środowiska naturalnego.</t>
    </r>
  </si>
  <si>
    <r>
      <t xml:space="preserve">Cel operacji: </t>
    </r>
    <r>
      <rPr>
        <sz val="11"/>
        <color indexed="8"/>
        <rFont val="Calibri"/>
        <family val="2"/>
        <charset val="238"/>
        <scheme val="minor"/>
      </rPr>
      <t xml:space="preserve">Rozwój i promocja lokalnych producentów, usług i produktów lokalnych, popularyzacji kuchni lokalnej i zdrowej żywności, a także rękodzieła ludowego oraz wymiana doświadczeń. </t>
    </r>
    <r>
      <rPr>
        <b/>
        <sz val="11"/>
        <color indexed="8"/>
        <rFont val="Calibri"/>
        <family val="2"/>
        <charset val="238"/>
        <scheme val="minor"/>
      </rPr>
      <t xml:space="preserve">Przedmiot operacji: </t>
    </r>
    <r>
      <rPr>
        <sz val="11"/>
        <color indexed="8"/>
        <rFont val="Calibri"/>
        <family val="2"/>
        <charset val="238"/>
        <scheme val="minor"/>
      </rPr>
      <t xml:space="preserve">.Przedmiotem operacji jest zorganizowanie kiermaszu zdrowej żywności i rękodzieła "NATURA I MY". </t>
    </r>
    <r>
      <rPr>
        <b/>
        <sz val="11"/>
        <color indexed="8"/>
        <rFont val="Calibri"/>
        <family val="2"/>
        <charset val="238"/>
        <scheme val="minor"/>
      </rPr>
      <t xml:space="preserve">Temat operacji: </t>
    </r>
    <r>
      <rPr>
        <sz val="11"/>
        <color indexed="8"/>
        <rFont val="Calibri"/>
        <family val="2"/>
        <charset val="238"/>
        <scheme val="minor"/>
      </rPr>
      <t>Temat 8: Wspieranie rozwoju przedsiębiorczości na obszarach wiejskich przez podnoszenie poziomu wiedzy i umiejętności w obszarach innych niż wskazane w pkt. 4.7
Temat 9: Promocja jakości życia na wsi lub promocja wsi jako miejsca do życia i rozwoju zawodowego.</t>
    </r>
  </si>
  <si>
    <r>
      <t xml:space="preserve">Cel operacji: </t>
    </r>
    <r>
      <rPr>
        <sz val="11"/>
        <color indexed="8"/>
        <rFont val="Calibri"/>
        <family val="2"/>
        <charset val="238"/>
        <scheme val="minor"/>
      </rPr>
      <t xml:space="preserve">Promocja lokalnych produktów bazujących na tradycyjnych recepturach wykonywanych przez mieszkańców terenów wiejskich, jak również umożliwienie nawiązywania kontaktów między twórcami a społecznością lokalną, a także wzajemnego poznania się, wymiany doświadczeń, podjęcia współpracy oraz wzajemnej inspiracji. </t>
    </r>
    <r>
      <rPr>
        <b/>
        <sz val="11"/>
        <color indexed="8"/>
        <rFont val="Calibri"/>
        <family val="2"/>
        <charset val="238"/>
        <scheme val="minor"/>
      </rPr>
      <t>Przedmiot operacji</t>
    </r>
    <r>
      <rPr>
        <sz val="11"/>
        <color indexed="8"/>
        <rFont val="Calibri"/>
        <family val="2"/>
        <charset val="238"/>
        <scheme val="minor"/>
      </rPr>
      <t xml:space="preserve">:.Przedmiotem operacji jest organizacja targów produktów lokalnych podczas dożynek w Gminie Łapy. </t>
    </r>
    <r>
      <rPr>
        <b/>
        <sz val="11"/>
        <color indexed="8"/>
        <rFont val="Calibri"/>
        <family val="2"/>
        <charset val="238"/>
        <scheme val="minor"/>
      </rPr>
      <t xml:space="preserve">Temat operacji: </t>
    </r>
    <r>
      <rPr>
        <sz val="11"/>
        <color indexed="8"/>
        <rFont val="Calibri"/>
        <family val="2"/>
        <charset val="238"/>
        <scheme val="minor"/>
      </rPr>
      <t xml:space="preserve">Temat 7: Wspieranie rozwoju przedsiębiorczości na obszarach wiejskich przez podnoszenie poziomu wiedzy i umiejętności w obszarze małego przetwórstwa lokalnego lub w obszarze rozwoju zielonej gospodarki, w tym tworzenie nowych miejsc pracy; Temat 9: Promocja jakości życia na wsi lub promocja wsi jako miejsca do życia i rozwoju zawodowego. </t>
    </r>
  </si>
  <si>
    <r>
      <t xml:space="preserve">Cel operacji: </t>
    </r>
    <r>
      <rPr>
        <sz val="11"/>
        <color indexed="8"/>
        <rFont val="Calibri"/>
        <family val="2"/>
        <charset val="238"/>
        <scheme val="minor"/>
      </rPr>
      <t xml:space="preserve">Poznanie, informowanie i rozpowszechnianie wykorzystywanych w nowoczesnym rolnictwie rozwiązań organizacyjnych i technicznych metod produkcji, uprawy roślin i hodowli zwierząt oraz ekonomicznych aspektów gospodarki rolnej a także promowanie tradycyjnych regionalnych produktów żywnościowych, lokalnych twórców i artystów. </t>
    </r>
    <r>
      <rPr>
        <b/>
        <sz val="11"/>
        <color indexed="8"/>
        <rFont val="Calibri"/>
        <family val="2"/>
        <charset val="238"/>
        <scheme val="minor"/>
      </rPr>
      <t>Przedmiot operacji:</t>
    </r>
    <r>
      <rPr>
        <sz val="11"/>
        <color indexed="8"/>
        <rFont val="Calibri"/>
        <family val="2"/>
        <charset val="238"/>
        <scheme val="minor"/>
      </rPr>
      <t>.Przedmiotem operacji jest organizacja festynu sportowo-rekreacyjnego i pikniku rolniczego pn. „Powitanie Lata u Ossolińskich”.</t>
    </r>
    <r>
      <rPr>
        <b/>
        <sz val="11"/>
        <color indexed="8"/>
        <rFont val="Calibri"/>
        <family val="2"/>
        <charset val="238"/>
        <scheme val="minor"/>
      </rPr>
      <t xml:space="preserve"> Temat operacji: </t>
    </r>
    <r>
      <rPr>
        <sz val="11"/>
        <color indexed="8"/>
        <rFont val="Calibri"/>
        <family val="2"/>
        <charset val="238"/>
        <scheme val="minor"/>
      </rPr>
      <t>Temat 5: Upowszechnianie wiedzy w zakresie optymalizacji wykorzystywania przez mieszkańców obszarów wiejskich zasobów środowiska naturalnego; Temat 9: Promocja jakości życia na wsi lub promocja wsi jako miejsca do życia i rozwoju zawodowego.</t>
    </r>
  </si>
  <si>
    <r>
      <t xml:space="preserve">Cel operacji: </t>
    </r>
    <r>
      <rPr>
        <sz val="11"/>
        <color indexed="8"/>
        <rFont val="Calibri"/>
        <family val="2"/>
        <charset val="238"/>
        <scheme val="minor"/>
      </rPr>
      <t>Aktywizacja 50 osób z całego woj. podlaskiego i zapoznanie ich poprzez szkolenia i warsztaty z możliwościami realizacji inicjatyw na rzecz rozwoju obszarów wiejskich przez lokalne społeczności. Zwiększenie świadomości uczestników projektu o działaniach PROW 2014-2020 oraz KSOW skierowanych na obszary wiejskie. Pragniemy przez szkolenia poprawić świadomość mieszkańców o wsparciu jakie jest do nich skierowane i w jaki sposób można z niego korzystać. Aktywizacja mieszkańców wsi na rzecz podejmowania inicjatyw w zakresie rozwoju obszarów wiejskich, w tym kreowania nowych miejsc pracy, samorealizacji, poprawę jakości życia na wsi, promocja wsi jako miejsca do życia i rozwoju zawodowego na terenach wiejskich.</t>
    </r>
    <r>
      <rPr>
        <b/>
        <sz val="11"/>
        <color indexed="8"/>
        <rFont val="Calibri"/>
        <family val="2"/>
        <charset val="238"/>
        <scheme val="minor"/>
      </rPr>
      <t xml:space="preserve"> Przedmiot operacji: </t>
    </r>
    <r>
      <rPr>
        <sz val="11"/>
        <color indexed="8"/>
        <rFont val="Calibri"/>
        <family val="2"/>
        <charset val="238"/>
        <scheme val="minor"/>
      </rPr>
      <t xml:space="preserve">Przedmiotem operacji jest organizacja szkolenia pn. "Społeczny Lider Obszarów Wiejskich". </t>
    </r>
    <r>
      <rPr>
        <b/>
        <sz val="11"/>
        <color indexed="8"/>
        <rFont val="Calibri"/>
        <family val="2"/>
        <charset val="238"/>
        <scheme val="minor"/>
      </rPr>
      <t xml:space="preserve">Temat operacji: </t>
    </r>
    <r>
      <rPr>
        <sz val="11"/>
        <color indexed="8"/>
        <rFont val="Calibri"/>
        <family val="2"/>
        <charset val="238"/>
        <scheme val="minor"/>
      </rPr>
      <t>Temat 8: Wspieranie rozwoju przedsiębiorczości na obszarach wiejskich przez podnoszenie poziomu wiedzy i umiejętności w obszarach innych niż wskazane w pkt. 4.7, Temat 9: Promocja jakości życia na wsi lub promocja wsi jako miejsca do życia i rozwoju zawodowego; Temat 13: Upowszechnianie wiedzy w zakresie planowania rozwoju lokalnego z uwzględnieniem potencjału ekonomicznego, społecznego i środowiskowego danego obszaru.</t>
    </r>
  </si>
  <si>
    <r>
      <t>Cel operacji:</t>
    </r>
    <r>
      <rPr>
        <sz val="11"/>
        <color indexed="8"/>
        <rFont val="Calibri"/>
        <family val="2"/>
        <charset val="238"/>
        <scheme val="minor"/>
      </rPr>
      <t xml:space="preserve"> Stworzenie mieszkańcom obszarów wiejskich warunków do poznania sposobów uzyskiwania dodatkowych źródeł dochodu. </t>
    </r>
    <r>
      <rPr>
        <b/>
        <sz val="11"/>
        <color indexed="8"/>
        <rFont val="Calibri"/>
        <family val="2"/>
        <charset val="238"/>
        <scheme val="minor"/>
      </rPr>
      <t xml:space="preserve">Przedmiot operacji: </t>
    </r>
    <r>
      <rPr>
        <sz val="11"/>
        <color indexed="8"/>
        <rFont val="Calibri"/>
        <family val="2"/>
        <charset val="238"/>
        <scheme val="minor"/>
      </rPr>
      <t xml:space="preserve">Przedmiotem operacji jest organizacja wizyty studyjnej związanej z tematyką produktów lokalnych, przedsiębiorczości i kreowania pozytywnego wizerunku wsi. </t>
    </r>
    <r>
      <rPr>
        <b/>
        <sz val="11"/>
        <color indexed="8"/>
        <rFont val="Calibri"/>
        <family val="2"/>
        <charset val="238"/>
        <scheme val="minor"/>
      </rPr>
      <t xml:space="preserve">Temat operacji: </t>
    </r>
    <r>
      <rPr>
        <sz val="11"/>
        <color indexed="8"/>
        <rFont val="Calibri"/>
        <family val="2"/>
        <charset val="238"/>
        <scheme val="minor"/>
      </rPr>
      <t>Temat 8: Wspieranie rozwoju przedsiębiorczości na obszarach wiejskich przez podnoszenie poziomu wiedzy i umiejętności w obszarach innych niż wskazane w pkt. 4.7;
Temat 9: Promocja jakości życia na wsi lub promocja wsi jako miejsca do życia i rozwoju zawodowego.</t>
    </r>
  </si>
  <si>
    <r>
      <t xml:space="preserve">Cel operacji: </t>
    </r>
    <r>
      <rPr>
        <sz val="11"/>
        <color indexed="8"/>
        <rFont val="Calibri"/>
        <family val="2"/>
        <charset val="238"/>
        <scheme val="minor"/>
      </rPr>
      <t xml:space="preserve">Aktywizacja mieszkańców wsi oraz promowanie jakości życia na wsi. </t>
    </r>
    <r>
      <rPr>
        <b/>
        <sz val="11"/>
        <color indexed="8"/>
        <rFont val="Calibri"/>
        <family val="2"/>
        <charset val="238"/>
        <scheme val="minor"/>
      </rPr>
      <t xml:space="preserve">Przedmiot operacji: </t>
    </r>
    <r>
      <rPr>
        <sz val="11"/>
        <color indexed="8"/>
        <rFont val="Calibri"/>
        <family val="2"/>
        <charset val="238"/>
        <scheme val="minor"/>
      </rPr>
      <t xml:space="preserve"> Przedmiotem operacji jest organizacja bezpłatnych zajęć dla dzieci i młodzieży rozwijających zdolności plastyczne i manualne.  </t>
    </r>
    <r>
      <rPr>
        <b/>
        <sz val="11"/>
        <color indexed="8"/>
        <rFont val="Calibri"/>
        <family val="2"/>
        <charset val="238"/>
        <scheme val="minor"/>
      </rPr>
      <t xml:space="preserve">Temat operacji: </t>
    </r>
    <r>
      <rPr>
        <sz val="11"/>
        <color indexed="8"/>
        <rFont val="Calibri"/>
        <family val="2"/>
        <charset val="238"/>
        <scheme val="minor"/>
      </rPr>
      <t>Temat 9: Promocja jakości życia na wsi lub promocja wsi jako miejsca do życia i rozwoju zawodowego.</t>
    </r>
  </si>
  <si>
    <r>
      <t xml:space="preserve">Cel operacji: </t>
    </r>
    <r>
      <rPr>
        <sz val="11"/>
        <color indexed="8"/>
        <rFont val="Calibri"/>
        <family val="2"/>
        <charset val="238"/>
        <scheme val="minor"/>
      </rPr>
      <t>Zwiększenie wiedzy na temat praktycznego wykorzystania sera korycińskiego</t>
    </r>
    <r>
      <rPr>
        <b/>
        <sz val="11"/>
        <color indexed="8"/>
        <rFont val="Calibri"/>
        <family val="2"/>
        <charset val="238"/>
        <scheme val="minor"/>
      </rPr>
      <t>. Przedmiot operacji:</t>
    </r>
    <r>
      <rPr>
        <sz val="11"/>
        <color indexed="8"/>
        <rFont val="Calibri"/>
        <family val="2"/>
        <charset val="238"/>
        <scheme val="minor"/>
      </rPr>
      <t xml:space="preserve">  Przedmiotem operacji jest druk książki pn. „Sery Korycińskie – jak je ugryźć ?”- II edycja, z przepisami na potrawy z serem korycińskim. W publikacji zostało zebranych ponad sto przepisów na potrawy z serem korycińskim.. </t>
    </r>
    <r>
      <rPr>
        <b/>
        <sz val="11"/>
        <color indexed="8"/>
        <rFont val="Calibri"/>
        <family val="2"/>
        <charset val="238"/>
        <scheme val="minor"/>
      </rPr>
      <t xml:space="preserve"> Temat operacji:</t>
    </r>
    <r>
      <rPr>
        <sz val="11"/>
        <color indexed="8"/>
        <rFont val="Calibri"/>
        <family val="2"/>
        <charset val="238"/>
        <scheme val="minor"/>
      </rPr>
      <t xml:space="preserve"> Temat 7: Wspieranie rozwoju przedsiębiorczości na obszarach wiejskich przez podnoszenie poziomu wiedzy i umiejętności w obszarze małego przetwórstwa lokalnego lub w obszarze rozwoju zielonej gospodarki, w tym tworzenie nowych miejsc pracy; Temat 9: Promocja jakości życia na wsi lub promocja wsi jako miejsca do życia i rozwoju zawodowego.</t>
    </r>
    <r>
      <rPr>
        <b/>
        <sz val="11"/>
        <color indexed="8"/>
        <rFont val="Calibri"/>
        <family val="2"/>
        <charset val="238"/>
        <scheme val="minor"/>
      </rPr>
      <t xml:space="preserve"> </t>
    </r>
  </si>
  <si>
    <r>
      <t xml:space="preserve">Cel operacji: </t>
    </r>
    <r>
      <rPr>
        <sz val="11"/>
        <color indexed="8"/>
        <rFont val="Calibri"/>
        <family val="2"/>
        <charset val="238"/>
        <scheme val="minor"/>
      </rPr>
      <t xml:space="preserve">Ochrona tradycji i kultury wsi podlaskiej mającej ogromne znaczenie dla tożsamości mieszkańców i godnej ochrony dla dobra społeczeństwa wiejskiego oraz jego rozwoju, poprzez wsparcie włączenia społecznego.  </t>
    </r>
    <r>
      <rPr>
        <b/>
        <sz val="11"/>
        <color indexed="8"/>
        <rFont val="Calibri"/>
        <family val="2"/>
        <charset val="238"/>
        <scheme val="minor"/>
      </rPr>
      <t>Przedmiot operacji:</t>
    </r>
    <r>
      <rPr>
        <sz val="11"/>
        <color indexed="8"/>
        <rFont val="Calibri"/>
        <family val="2"/>
        <charset val="238"/>
        <scheme val="minor"/>
      </rPr>
      <t xml:space="preserve"> Przedmiotem operacji jest organizacja imprezy plenerowej pn. "Dzień Konia na Podlasiu XV edycja". </t>
    </r>
    <r>
      <rPr>
        <b/>
        <sz val="11"/>
        <color indexed="8"/>
        <rFont val="Calibri"/>
        <family val="2"/>
        <charset val="238"/>
        <scheme val="minor"/>
      </rPr>
      <t xml:space="preserve">Temat operacji: </t>
    </r>
    <r>
      <rPr>
        <sz val="11"/>
        <color indexed="8"/>
        <rFont val="Calibri"/>
        <family val="2"/>
        <charset val="238"/>
        <scheme val="minor"/>
      </rPr>
      <t>Temat 1: Aktywizacja mieszkańców obszarów wiejskich w celu tworzenia partnerstw na rzecz realizacji projektów nakierowanych na rozwój tych obszarów, w skład których wchodzą przedstawiciele sektora publicznego, sektora prywatnego oraz organizacji pozarządowych; Temat 6: Upowszechnianie wiedzy w zakresie dotyczącym zachowania różnorodności genetycznej roślin lub zwierząt; Temat 8: Wspieranie rozwoju przedsiębiorczości na obszarach wiejskich przez podnoszenie poziomu wiedzy i umiejętności w obszarach innych niż wskazane w pkt. 4.7; Temat 9: Promocja jakości życia na wsi lub promocja wsi jako miejsca do życia i rozwoju zawodowego; Temat 11: Wspieranie tworzenia sieci współpracy partnerskiej dotyczącej rolnictwa i obszarów wiejskich przez podnoszenie poziomu wiedzy w tym zakresie.</t>
    </r>
  </si>
  <si>
    <r>
      <t xml:space="preserve">Cel operacji: </t>
    </r>
    <r>
      <rPr>
        <sz val="11"/>
        <color indexed="8"/>
        <rFont val="Calibri"/>
        <family val="2"/>
        <charset val="238"/>
        <scheme val="minor"/>
      </rPr>
      <t xml:space="preserve">Uświadomienie uczestnikom konferencji: władzom samorządowym, rolnikom, doradcom oraz wszystkim pozostałym mieszkańcom obszarów wiejskich, jaki wpływ na środowisko i zdrowie ludzi ma palenie w piecach i na posesjach materiałów toksycznych, między innymi butelek, folii, opakowań plastikowych, typu PET oraz kartonów Tetra Pak.  </t>
    </r>
    <r>
      <rPr>
        <b/>
        <sz val="11"/>
        <color indexed="8"/>
        <rFont val="Calibri"/>
        <family val="2"/>
        <charset val="238"/>
        <scheme val="minor"/>
      </rPr>
      <t>Przedmiot operacji:</t>
    </r>
    <r>
      <rPr>
        <sz val="11"/>
        <color indexed="8"/>
        <rFont val="Calibri"/>
        <family val="2"/>
        <charset val="238"/>
        <scheme val="minor"/>
      </rPr>
      <t xml:space="preserve"> Przedmiotem operacji jest organizacja konferencji pn. "Smog - nie tylko w mieście". </t>
    </r>
    <r>
      <rPr>
        <b/>
        <sz val="11"/>
        <color indexed="8"/>
        <rFont val="Calibri"/>
        <family val="2"/>
        <charset val="238"/>
        <scheme val="minor"/>
      </rPr>
      <t xml:space="preserve">Temat operacji: </t>
    </r>
    <r>
      <rPr>
        <sz val="11"/>
        <color indexed="8"/>
        <rFont val="Calibri"/>
        <family val="2"/>
        <charset val="238"/>
        <scheme val="minor"/>
      </rPr>
      <t xml:space="preserve">Temat 5: Upowszechnianie wiedzy w zakresie optymalizacji wykorzystywania przez mieszkańców obszarów wiejskich zasobów środowiska naturalnego; Temat 7: Wspieranie rozwoju przedsiębiorczości na obszarach wiejskich przez podnoszenie poziomu wiedzy i umiejętności w obszarze małego przetwórstwa lokalnego lub w obszarze rozwoju zielonej gospodarki, w tym tworzenie nowych miejsc pracy; Temat 9: Promocja jakości życia na wsi lub promocja wsi jako miejsca do życia i rozwoju zawodowego; Temat 13: Upowszechnianie wiedzy w zakresie planowania rozwoju lokalnego z uwzględnieniem potencjału ekonomicznego, społecznego i środowiskowego danego obszaru. </t>
    </r>
  </si>
  <si>
    <r>
      <t>Cel operacji:</t>
    </r>
    <r>
      <rPr>
        <sz val="11"/>
        <color indexed="8"/>
        <rFont val="Calibri"/>
        <family val="2"/>
        <charset val="238"/>
        <scheme val="minor"/>
      </rPr>
      <t xml:space="preserve"> Promocja jakości życia na wsi oraz promocja wsi jako miejsca do życia i rozwoju zawodowego w szczególności wśród osób młodych w wieku do 35 roku życia, a także integracja lokalnej społeczności. Przedmiot operacji: Przedmiotem operacji jest organizacja imprezy plenerowej pn.  "Święto Gminy Zambrów". </t>
    </r>
    <r>
      <rPr>
        <b/>
        <sz val="11"/>
        <color indexed="8"/>
        <rFont val="Calibri"/>
        <family val="2"/>
        <charset val="238"/>
        <scheme val="minor"/>
      </rPr>
      <t xml:space="preserve">Temat operacji: </t>
    </r>
    <r>
      <rPr>
        <sz val="11"/>
        <color indexed="8"/>
        <rFont val="Calibri"/>
        <family val="2"/>
        <charset val="238"/>
        <scheme val="minor"/>
      </rPr>
      <t>Temat 9: Promocja jakości życia na wsi lub promocja wsi jako miejsca do życia i rozwoju zawodowego.</t>
    </r>
  </si>
  <si>
    <r>
      <t>Cel operacji:</t>
    </r>
    <r>
      <rPr>
        <sz val="11"/>
        <rFont val="Calibri"/>
        <family val="2"/>
        <charset val="238"/>
        <scheme val="minor"/>
      </rPr>
      <t xml:space="preserve"> Promocja jakości życia na wsi, na które składają się zwyczaje i tradycja terenu gminy Kołaki Kościelne kierowana do ludzi młodych oraz przyjezdnych gości, ale też mieszkańców, jako miejsca bogatego zwyczajami i tradycją, miejsca wartego aby w nim pozostać oraz posiadającego duże możliwości do rozwoju ekologii i życia w bliskości natury. </t>
    </r>
    <r>
      <rPr>
        <b/>
        <sz val="11"/>
        <rFont val="Calibri"/>
        <family val="2"/>
        <charset val="238"/>
        <scheme val="minor"/>
      </rPr>
      <t>Przedmiot operacji</t>
    </r>
    <r>
      <rPr>
        <sz val="11"/>
        <rFont val="Calibri"/>
        <family val="2"/>
        <charset val="238"/>
        <scheme val="minor"/>
      </rPr>
      <t xml:space="preserve">: Przedmiotem operacji jest organizacja imprezy plenerowej prezentującej walory kulturowe i kulinarne Gminy Kołaki Kościelne. </t>
    </r>
    <r>
      <rPr>
        <b/>
        <sz val="11"/>
        <rFont val="Calibri"/>
        <family val="2"/>
        <charset val="238"/>
        <scheme val="minor"/>
      </rPr>
      <t>Temat operacji:</t>
    </r>
    <r>
      <rPr>
        <sz val="11"/>
        <rFont val="Calibri"/>
        <family val="2"/>
        <charset val="238"/>
        <scheme val="minor"/>
      </rPr>
      <t>Temat 9: Promocja jakości życia na wsi lub promocja wsi jako miejsca do życia i rozwoju zawodowego.</t>
    </r>
  </si>
  <si>
    <t>Cel główny: zwiększenie świadomości opinii publicznej na temat wykorzystania PROW.
Szczegółowe: 
- prezentacja przedstawicielom mediów dobrych praktyk − wykorzystania funduszy PROW publikowanie przez uczestników wizyt materiałów na temat PROW; 
- przekazanie dziennikarzom bieżących informacji na temat PROW 2014-2020;
- ułatwienie mediom kontaktu z beneficjentami PROW;
- zwiększenie świadomości dziennikarzy na temat wykorzystania środków PROW 2014-2020;
- zwiększenie ilości publikacji medialnych na temat PROW 2014-2020. Przedstawione dziennikarzom przykłady dobrych praktyk zostaną przez nich upublicznione w mediach: prasie, radiu, telewizji, internecie.
 - zwiększenie świadomości opinii publicznej na temat wykorzystania środków PROW 2014-2020.Temat: 
- upowszechnianie wiedzy w zakresie innowacyjnych rozwiązań w rolnictwie, 
- upowszechniania wiedzy w zakresie planowania, zarządzania projektami z zakresu rozwoju obszarów wiejskich, 
- promocja jakości życia na wsi jako miejsca do życia i rozwoju zawodowego.</t>
  </si>
  <si>
    <t>Minister Rolnictwa i Rozwoju Wsi</t>
  </si>
  <si>
    <t>Cel:
Upowszechnianie wiedzy na temat produktów zarejestrowanych jako ChNP, ChOG i GTS.
Upowszechnianie wiedzy ogólnej na temat Programu. 
Zapewnienie odpowiedniej wizualizacji Programu.
Cele szczegółowe:
Poprawa jakości życia mieszkańców obszarów wiejskich dzięki popularyzacji dziedzictwa kulturowego i kulinarnego na obszarach wiejskich, promocji produktu lokalnego oraz propagowaniu regionalnej różnorodności.
Upowszechnianie wiedzy w zakresie systemów jakości żywności, o których mowa w art. 16 ust. 1 lit. a lub b rozporządzenia 1305/2013 oraz informowanie społeczeństwa i potencjalnych beneficjentów o polityce rozwoju obszarów wiejskich i wsparciu finansowym.</t>
  </si>
  <si>
    <t>Uczestnicy Konkursów - pracownicy wojewódzkich biur geodezji; liczebność: 80 uczestników.
Uczestnicy Seminariów - podmioty zainteresowane wdrażaniem oraz zaangażowane we wdrażanie operacji typu „Scalanie gruntów”: 
1) pracownicy starostw powiatowych, urzędów wojewódzkich i urzędów  marszałkowskich;
2) pracownicy wojewódzkich biur geodezji; 
3) pracownicy Krajowego Ośrodka Wsparcia Rolnictwa oraz terenowych oddziałów;
4)  pracownicy uczelni wyższych.
liczebność grupy docelowej operacji: uczestników:150
czytelnicy prasy branżowej:
1) przedsiębiorstwa geodezyjne, pracownicy wydziałów geodezji i gospodarki gruntami w urzędach gmin, powiatach i województwach, wyższe uczelnie techniczne, szkoły techniczne;
2) organy zaangażowane we wdrażanie operacji typu „Scalanie gruntów”.
liczebność:  1700 czytelników</t>
  </si>
  <si>
    <t>przedstawiciele administracji rządowej (MRiRW,MRPiPS, MSWiA, MZ), GUS, KRUS Rządowej Rady Ludnościowej, przedstawiciele Kancelarii Prezydenta, KE, samorządów lokalnych i Urzędów Marszałkowskich;
- badacze, eksperci i analitycy (IERiGŻ, IPiSS, IRWiR, SGGW, UJ, Akademia Rolnicza w Krakowie, PCG Polska Sp. z o. o., Instytut Spraw Publicznych)
- przedstawiciele podmiotów ekonomii społecznej,
- inne osoby zainteresowane problematyką ekonomii społecznej,
- przedstawiciele CDR, ODR, liderzy rolniczych związków branżowych i zawodowych, 16 wojewódzkich izb rolniczych, i organizacji pozarządowych, LGD; przedstawiciel Związku Gmin Wiejskich, Członkinie Rady ds. Kobiet przy KRIR
-  członkowie Rady Rolników KRUS, członkowie (przedstawiciele organizacji pozarządowych) Rady d.s. Polityki Senioralnej przy MRPiPS
- posłowie i europosłowie,(sejmowej i senackiej  Komisji Rolnictwa i Rozwoju Wsi, Polityki Społecznej i Rodziny, Komisji Polityki Senioralnej) 
- przedstawiciele mediów (prasa, radio telewizja, rolnicze serwisy internetowe. 
-liczebność grupy docelowej: 180 osób</t>
  </si>
  <si>
    <t xml:space="preserve"> Celem jest upowszechnienie dostępu do aktualnej wiedzy dla uczniów szkół ponadpodstawowych i ponadgimnazjalnych oraz osobom dorosłym, poprzez spójne i dostosowane do aktualnych potrzeb poradnictwa w zakresie rozwoju obszarów wiejskich. Ma to szczególne znaczenie w kontekście realizacji działania KSOW nr 6 tj. ułatwianie wymiany wiedzy pomiędzy podmiotami uczestniczącymi w rozwoju obszarów wiejskich oraz wymiana i rozpowszechnianie rezultatów działań na rzecz tego rozwoju oraz celu KSOW nr 1 „Zwiększenie udziału zainteresowanych stron we wdrażaniu inicjatyw na rzecz rozwoju obszarów wiejskich”.
Realizacja działania ma umożliwić zwiększenie wiedzy i innowacyjności na obszarach wiejskich, w szczególności wśród młodzieży i nauczycieli szkół rolniczych, a także promować uczenie się przez całe życie w celu zwiększania potencjału ludzkiego i poprawy funkcjonowania gospodarstw rolnych. </t>
  </si>
  <si>
    <t xml:space="preserve">Upowszechnianie wiedzy w zakresie innowacyjnych rozwiązań w rolnictwie, produkcji żywności, leśnictwie i na obszarach wiejskich, upowszechnianie wiedzy w zakresie optymalizacji wykorzystywania przez mieszkańców obszarów wiejskich zasobów środowiska naturalnego, wspieranie rozwoju przedsiębiorczości na obszarach wiejskich przez podnoszenie poziomu wiedzy i umiejętności w obszarze małego przetwórstwa lokalnego, promocja wsi jako miejsca do życia i rozwoju zawodowego. Cel: Z uwagi na problemy obszarów wiejskich, zasadniczym jest upowszechnienie dostępu do aktualnej wiedzy dla uczniów szkół ponadpodstawowych  oraz osobom dorosłym, poprzez spójne i dostosowane do aktualnych potrzeb poradnictwa w zakresie rozwoju obszarów wiejskich. Ma to szczególne znaczenie w kontekście realizacji działania KSOW nr 6 tj. ułatwianie wymiany wiedzy pomiędzy podmiotami uczestniczącymi w rozwoju obszarów wiejskich oraz wymiana i rozpowszechnianie rezultatów działań na rzecz tego rozwoju oraz celu KSOW nr 1 „Zwiększenie udziału zainteresowanych stron we wdrażaniu inicjatyw na rzecz rozwoju obszarów wiejskich”. Podniesienie wiedzy i realizacja działania ma umożliwić zwiększenie wiedzy i innowacyjności na obszarach wiejskich, w szczególności wśród młodzieży i nauczycieli szkól rolniczych, a także promować uczenie się przez całe życie w celu zwiększania potencjału ludzkiego i poprawy funkcjonowania gospodarstw rolnych. </t>
  </si>
  <si>
    <t xml:space="preserve">Celem głównym jest wzmocnienie współpracy jednostek naukowych działających w obszarze rolnictwa i rozwoju wsi. Celami szczegółowymi są wspólna realizacja projektów badawczych, wymiana poglądów, doświadczeń i prezentacja dobrych praktyk w kontekście międzynarodowym oraz prezentacja innowacyjnych rozwiązań dotyczących transferu wiedzy z nauki do praktyki rolniczej wzmocni współpracę w ramach ESROW oraz przyczyni się do zwiększenia udziału zainteresowanych stron we wdrażaniu rozwiązań innowacyjnych w rolnictwie, produkcji żywności 
i na obszarach wiejskich. </t>
  </si>
  <si>
    <t xml:space="preserve">Realizacja działania ma umożliwić zwiększenia wiedzy i innowacyjności na obszarach wiejskich, w szczególności wśród młodzieży szkól rolniczych, a także promować uczenie się przez całe życie w celu  podnoszenia potencjału ludzkiego i poprawy funkcjonowania gospodarstw rolnych.
Mając powyższe na uwadze niezwykle istotne jest upowszechnienie dostępu do usług poradnictwa edukacyjno-zawodowego absolwentom szkół ponadpodstawowych i gimnazjalnych oraz osobom dorosłym, poprzez zbudowanie spójnego systemu poradnictwa zawodowego a także wzbogacenie oferty edukacyjnej szkół rolniczych poprzez wprowadzenie nowych metod kształcenia dostosowanych do potrzeb regionalnych w celu zwiększenie liczby absolwentów szkół resortowych MRiRW. 
Ma to szczególne znaczenie w kontekście ułatwiania wymiany wiedzy pomiędzy podmiotami uczestniczącymi w rozwoju obszarów wiejskich oraz wymianie i rozpowszechnianiu rezultatów działań na rzecz tego rozwoju oraz zwiększenia udziału zainteresowanych stron we wdrażaniu inicjatyw na rzecz rozwoju obszarów wiejskich. </t>
  </si>
  <si>
    <t xml:space="preserve">konferencja, kongres, stoisko wystawiennicze, punkt informacyjny na impreie plenerowej, wystawie. </t>
  </si>
  <si>
    <t>Wspieranie profesjonalnej wspólpracy i realizacji przez przez rolników wspólnych inwestycji oraz promocja woj. lubuskiego w ramach PROW - w mediach drukowanych o zasięgu regionalnym</t>
  </si>
  <si>
    <t>Cykl spotkań, szkoleń, warsztatów dla grup producentów rolnych, rolników, stowarzyszeń, spółdzielni rolniczych</t>
  </si>
  <si>
    <t>Spotkania, seminaria, warsztaty dotyczące wzmacniania 
pozycji producentów rolnych w łańcuchu żywnościowym.</t>
  </si>
  <si>
    <t xml:space="preserve">szkolenie/seminarium/warsztat
/spotkanie
</t>
  </si>
  <si>
    <t xml:space="preserve"> beneficjenci, potencjalni beneficjenci, instytucje zaangażowane pośrednio we wdrażanie Programu</t>
  </si>
  <si>
    <t>Wydanie publikacji na temat dobrych praktyk oraz imprez cyklicznych na terenie woj. Lubuskiego</t>
  </si>
  <si>
    <t>Informowanie na temat dobrych praktyk oraz imprez promujących dziedzictwo kulturowe, produkty regionalne i tradycyjne na terenie woj. Lubuskiego</t>
  </si>
  <si>
    <t>publikacja/materiał drukowany</t>
  </si>
  <si>
    <t>Młodzież do 35 roku życia z obszarów wiejskich woj. podlaskiego.</t>
  </si>
  <si>
    <t>Konferencja/Spot informacyjny w telewizji</t>
  </si>
  <si>
    <t xml:space="preserve">Liczba konferencji/ Liczba uczestników konferencji/Liczba audycji / programów / spotów w radiu i telewizji/Łączna liczba osób oglądających programy w telewizji oraz słuchaczy radiowych </t>
  </si>
  <si>
    <t>1/100/60/70000</t>
  </si>
  <si>
    <t>Mieszkańcy Gminy Kołaki Kościelne oraz osoby zainteresowane poznaniem walorów kulturowych i kulinarnych gminy</t>
  </si>
  <si>
    <t xml:space="preserve"> Celem operacji jest przygotowanie uczestników szkolenia do podejmowania działań prowadzących do wdrażania innowacyjnych rozwiązań w zakresie rolnictwa precyzyjnego w gospodarstwach rolnych. </t>
  </si>
  <si>
    <t>seminaria/spotkania/konferencje</t>
  </si>
  <si>
    <t>Wspieranie współpracy lokalnego partnerstwa na rzecz lepszego wykorzystania zasobów LGD</t>
  </si>
  <si>
    <t>Organizacja wyjazdu studyjnego dla przedstawicieli lokalnego partnerstwa LGD "Wielkopolska z Wyobraźnią" mającego na celu wzrost poziomu wiedzy i nawiązanie współpracy z co najmniej jedną LGD</t>
  </si>
  <si>
    <t xml:space="preserve">Członkowie istniejącego partnerstwa LGD „Wielkopolska z Wyobraźnią”  oraz  członkowie osób prawnych wchodzących w skład LGD. </t>
  </si>
  <si>
    <t>Stowarzyszenie "Wielkopolska z Wyobraźnią"</t>
  </si>
  <si>
    <t>ul. Stary Rynek 11, 63-720 Koźmin Wielkopolski</t>
  </si>
  <si>
    <t>w tym przedstawicieli LGD</t>
  </si>
  <si>
    <t>Działania LGD na rzecz tworzenia sieci kontaktów i wzmacniania współpracy</t>
  </si>
  <si>
    <t xml:space="preserve">Organizacja i udział w jednodniowym wyjeździe studyjnym i spotkaniu z członkami Dolnośląskiej Sieci Partnerstw LGD. </t>
  </si>
  <si>
    <t>Szkolenie/seminarium/warsztat/spotkanie</t>
  </si>
  <si>
    <t>Liczba szkoleń/seminariów/warsztatów/spotkań</t>
  </si>
  <si>
    <t>Członkowie Wielkopolskiej Sieci LGD</t>
  </si>
  <si>
    <t>Wielkopolska Sieć LGD</t>
  </si>
  <si>
    <t>Łubowo 1, 62-260 Łubowo</t>
  </si>
  <si>
    <t>Liczba uczestników szkoleń/seminariów warsztatów/spotkań</t>
  </si>
  <si>
    <t>Puszcza Notecka uczy, aktywizuje, integruje</t>
  </si>
  <si>
    <t>Zsieciowanie i zaktywizowanie co najmniej 20 osób pracujących na rzecz rozwoju obszarów wiejskich poprzez prowadzenie obiektów w branży turystycznej oraz 40 osób młodych, które wkrótce wchodzić będą na rynek pracy. Operacja ma na celu również promocję obszaru jako miejsca atrakcyjnego do życia dla młodych osób.</t>
  </si>
  <si>
    <t>Osoby młode do 35 roku życia mieszkające na obszarach wiejskich</t>
  </si>
  <si>
    <t>LGD "Puszcza Notecka"</t>
  </si>
  <si>
    <t>ul. Dworcowa 18,   64-400 Międzychód</t>
  </si>
  <si>
    <t>66</t>
  </si>
  <si>
    <t>Publikacja/materiał drukowany</t>
  </si>
  <si>
    <t>Liczba tytułów publikacji/materiałów drukowanych</t>
  </si>
  <si>
    <t>Informacje i publikacje w internecie</t>
  </si>
  <si>
    <t>Rolnicze wykorzystanie oraz ochrona wód przed zanieczyszczeniami</t>
  </si>
  <si>
    <t>Celem operacji jest zorganizowanie 20 spotkań informacyjno – szkoleniowych o zasięgu powiatu na terenie Województwa Wielkopolskiego oraz przeszkolenie 1000 osób w skali województwa</t>
  </si>
  <si>
    <t xml:space="preserve">Rolnicy z terenu Wielkopolski, przedstawiciele lokalnych samorządów, przedstawiciele instytucji działających w zakresie gospodarowania wodami, przedstawiciele spółek wodnych oraz sektora prywatnego </t>
  </si>
  <si>
    <t>Wielkopolska Izba Rolnicza</t>
  </si>
  <si>
    <t>ul. Golęcińska 9L,   60-626 Poznań</t>
  </si>
  <si>
    <t>Aplikacja doradcza EPSU - narzędzie wspierające innowacje i rozwój cyfrowy wielkopolskiej wsi</t>
  </si>
  <si>
    <t>Wymiana wiedzy i upowszechnienie nowoczesnych technologii zastosowanych do świadczenia usług doradczych</t>
  </si>
  <si>
    <t>Stoisko wystawiennicze/punkt informacyjny na targach/imprezie plenerowej/wystawie</t>
  </si>
  <si>
    <t>Liczba stoisk wystawienniczych/punktów informacyjnych na targach/imprezie plenerowej/wystawie</t>
  </si>
  <si>
    <t>Uczestnicy imprez- rolnicy i mieszkańcy wsi, odbiorcy strony internetowej WODR, doradcy WODR, pracownicy i studyenci Uniwersytetu Przyrodniczego w Poznaniu</t>
  </si>
  <si>
    <t>Wielkopolski Ośrodek Doradztwa Rolniczego</t>
  </si>
  <si>
    <t>ul. Sieradzka 29,      60-163 Poznań</t>
  </si>
  <si>
    <t>Szacowana liczba odwiedzających stoiska wystawiennicze/punkty informacyjne na targach/imprezie plenerowej/wystawie</t>
  </si>
  <si>
    <t>3 rodzaje - plakat, ulotka, katalog</t>
  </si>
  <si>
    <t>średnio miesięcznie około 80 000 odsłon</t>
  </si>
  <si>
    <t>Rozwój planujemy - strategie piszemy</t>
  </si>
  <si>
    <t xml:space="preserve">Wzrost poziomu wiedzy i umiejętności w zakresie zrównoważonego planowania strategicznego i zarządzania rozwojem jednostek wiejskich oraz współpracy wśród lokalnych liderów  z obszaru powiatu krotoszyńskiego i gostyńskiego.   </t>
  </si>
  <si>
    <t>Lokalni liderzy z powiatów krotoszyńskiego i gostyńskiego, w szczególności sołtysi, członkowie rad sołeckich i grup odnowy wsi</t>
  </si>
  <si>
    <t>Kreatywne zastosowanie OZE w praktyce</t>
  </si>
  <si>
    <t>Podwyższenie wiedzy mieszkańców obszarów wiejskich w zakresie dostępnych technologii OZE i kreatywnego ich zastosowania w przedsiębiorczości i przedsięwzięciach komunalnych.</t>
  </si>
  <si>
    <t>Przedstawiciele Lokalnych Grup Działania z terenu Wielkopolski, przedstawiciele wielkopolskich jednostek doradztwa rolniczego, przedstawiciele wielkopolskich samorządów, nauczyciele i uczniowie szkół rolniczych i leśnych, przedsiębiorcy</t>
  </si>
  <si>
    <t>Centrum Doradztwa Rolniczego w Brwinowie, Oddział w Poznaniu</t>
  </si>
  <si>
    <t>ul. Winogrady 63,  61-659 Poznań</t>
  </si>
  <si>
    <t>Liczba uczestników szkoleń/seminariów warszatów/spotkań</t>
  </si>
  <si>
    <t>w tym: przedstawicieli LGD</t>
  </si>
  <si>
    <t>w tym: liczba doradców rolniczych</t>
  </si>
  <si>
    <t>w tym: liczba przedstawicieli LGD</t>
  </si>
  <si>
    <t>Przetwórstwo mleka na poziomie gospodarstwa szansą na rozwój</t>
  </si>
  <si>
    <t>Organizacja szkolenia i wyjazdu studyjnego mających na celu podnoszenie poziomu wiedzy i umiejętności w obszarze małego przetwórstwa lokalnego na przykładzie mleka krowiego oraz sprzedaży bezpośredniej jako formy realizacji krótkich łańcuchów dostaw wśród rolników oraz członków Kół Gospodyń Wiejskich z obszaru powiatu krotoszyńskiego i gostyńskiego</t>
  </si>
  <si>
    <t>Rolnicy i członkowie Kół Gospodyń Wiejskich</t>
  </si>
  <si>
    <t>ul. Stary Rynek 11, 63-720 Koźmin Wlkp.</t>
  </si>
  <si>
    <t>Prawo Łowieckie w aspekcie społecznym, środowiskowym, rolniczym i ekonomicznym</t>
  </si>
  <si>
    <t>Organizacja 5 subregionalnych konferencji dla 750 osób</t>
  </si>
  <si>
    <t>Liczba konferencji/kongresów</t>
  </si>
  <si>
    <t>Rolnicy, myśliwi, dzierżawcy i zarządcy obwodów łowieckich, przedstawiciele urzędów miast i gmin, starostw, przedstawiciele Lasów Państwowych, organizacji ekologicznych, przedstawiciele firm sektora prywatnego</t>
  </si>
  <si>
    <t>"Produkt lokalny - krótkie łancuchy dostaw"</t>
  </si>
  <si>
    <t>Przekazanie rolnikom i innym podmiotom uczestniczącym w rozwoju obszarów wiejskich wiedzy i informacji w zakresie produktu lokalnego będącego jednym z elementów krótkiego łańcucha dostaw żywności, promocja produktu lokalnego jako elementu umożliwiającego pozyskiwanie dodatkowego źródła dochodu</t>
  </si>
  <si>
    <t>Rolnicy (producenci), osoby zainteresowane przetwórstwem żywnościowych produktów lokalnych o charakterze regionalnym i tradycyjnym oraz osoby zainteresowane ich sprzedażą</t>
  </si>
  <si>
    <t>Liczba uczestników konferencji/kongresów</t>
  </si>
  <si>
    <t>55</t>
  </si>
  <si>
    <t>5</t>
  </si>
  <si>
    <t>Liczba stoisk wystawienniczych/ punktów informacyjnych na targach/imprezie plenerowej/wystawie</t>
  </si>
  <si>
    <t>Urbanistyczny i planistyczny rozwój obszarów wiejskich - zasady prawidłowego kształtowania przestrzeni wsi wielkopolskiej (projekt pilotażowy)</t>
  </si>
  <si>
    <t>Identyfikacja urbanistycznego potencjału wsi wielkopolskiej, ocena prawidłowości sposobu zabudowy i zagospodarowania, określenie zbioru właściwych rozwiązań architektonicznych i przestrzenno-funkcjonalnych poprzez przeprowadzenie analizy/ekspertyzy, wydanie publikacji, zorganizowanie wyjazdu stydujnego i konferencji oraz informację i publikację w Internecie</t>
  </si>
  <si>
    <t>Przedstawiciele władz samorządowych województwa wielkopolskiego i mieszkańcy gmin, których wsie brały udział w badaniu oraz inni interesariusze zainteresowani problematyką prawidłowego kształtowania przestrzeni obszarów wiejskich</t>
  </si>
  <si>
    <t>Uniwersytet im. Adama Mickiewicza w Poznaniu</t>
  </si>
  <si>
    <t>ul. Wieniawskiego 1, 61-712 Poznań</t>
  </si>
  <si>
    <t>Analiza/ekspertyza/badanie</t>
  </si>
  <si>
    <t>Ekspertyzy</t>
  </si>
  <si>
    <t>„Wielkopolskie Święto Mleka i Powiatu Kolskiego”</t>
  </si>
  <si>
    <t>Celem realizacji operacji jest zwiększenie udziału grupy docelowej społeczeństwa województwa wielkopolskiego  do  wdrażania inicjatyw na rzecz rozwoju obszarów wiejskich, promocja idei zdrowego odżywiania oraz  produktów mlecznych wysokiej jakości pochodzących z Wielkopolski oraz zachęcanie rolników do zrzeszania się w Spółdzielni Mleczarskiej w Kole</t>
  </si>
  <si>
    <t>społeczeństwo województwa wielkopolskiego ze szczególnym uwzględnieniem mieszkańców powiatu kolskiego, hodowcy krów, rolnicy</t>
  </si>
  <si>
    <t>41 634,53</t>
  </si>
  <si>
    <t>Okręgowa Spółdzielnia Mleczarska w Kole</t>
  </si>
  <si>
    <t>ul. Towarowa 6,       62-600 Koło</t>
  </si>
  <si>
    <t>Szacowana liczba uczestników targów / imprez plenerowych / wystaw</t>
  </si>
  <si>
    <t>7 000</t>
  </si>
  <si>
    <t xml:space="preserve">„Szparagi – złoto z ziemi – Smak Naszego Regionu” </t>
  </si>
  <si>
    <t>Wspieranie profesjonalnej współpracy rolników przyczyniającej się do tworzenia marki przemęckiego szparaga  ako produktu regionalnego, zwiększenie zainteresowania producentów rolnych tworzeniem grup producenckich, struktur handlowych lub innych form współpracy.</t>
  </si>
  <si>
    <t xml:space="preserve">Konferencja/kongres     </t>
  </si>
  <si>
    <t>producenci i przetwórcy szparagów, osoby zainteresowane produkcja  lub przetwórstwem szparaga z terenu Gminy Przemęt oraz społeczność lokalna</t>
  </si>
  <si>
    <t>26 475,85 zł</t>
  </si>
  <si>
    <t>Gmina Przemęt</t>
  </si>
  <si>
    <t>ul. Jagiellońska 8,     64-234 Przemęt</t>
  </si>
  <si>
    <t xml:space="preserve">Publikacja/materiał drukowany   </t>
  </si>
  <si>
    <t xml:space="preserve">Konkurs/olimpiada </t>
  </si>
  <si>
    <t>Liczba konkursów/olimpiad</t>
  </si>
  <si>
    <t>Liczba uczestników konkursów / olimpiad</t>
  </si>
  <si>
    <t>Inne: dni otwarte</t>
  </si>
  <si>
    <t>liczba tablic informacyjnych</t>
  </si>
  <si>
    <t>Udział w Targach Gospodarczych w Chodzieży formą rozpowszechniania wiedzy o możliwościach rozwoju obszarów wiejskich oraz o formach wsparcia finansowego i promocji rynku pracy</t>
  </si>
  <si>
    <t>Poszerzanie wiedzy o polityce rozwoju obszarów wiejskich i możliwości otrzymania wsparcia finansowego oraz upowszechnienie wiedzy w zakresie planowania rozwoju lokalnego</t>
  </si>
  <si>
    <t>Osoby młode, starsze, osoby niepełnosprawne oraz kobiety i osoby bezrobotne</t>
  </si>
  <si>
    <t xml:space="preserve">Stowarzyszenie Dolina Noteci </t>
  </si>
  <si>
    <t>ul. Sienkiewicza 2,    64-800 Chodzież,</t>
  </si>
  <si>
    <t>8 000</t>
  </si>
  <si>
    <t>5 000</t>
  </si>
  <si>
    <t xml:space="preserve">Prasa </t>
  </si>
  <si>
    <t xml:space="preserve">Liczba artykułów / wkładek / ogłoszeń w prasie </t>
  </si>
  <si>
    <t>Targi Rolnicze Kościelec 2018 „Promocja Agrobiznesu – Innowacyjność w rolnictwie”</t>
  </si>
  <si>
    <t>Promocja agrobiznesu, w tym przede wszystkim innowacyjnych technologicznych rozwiązań w rolnictwie i nowych form sprzedaży, pokazanie nowych technik korzystania z informacji ogólnodostępnych w internecie i systemach mobilnych oraz możliwienie bezpośredniego kontaktu uczestnikom targów z przedstawicielami nauki, doradztwa, administracji rządowej i samorządowej, dostawców rozwiązań innowacyjnych</t>
  </si>
  <si>
    <t>Producenci rolni, gospodynie wiejskie, lokalni przedsiębiorcy, mieszkańcy obszarów wiejskich i miast</t>
  </si>
  <si>
    <t>ul. Sieradzka 29,       60-163 Poznań</t>
  </si>
  <si>
    <t>20 000</t>
  </si>
  <si>
    <t>VI edycja konkursu „Fundusz sołecki – najlepsza inicjatywa” skierowanego do sołectw z terenu województwa wielkopolskiego i konferencja finałowa „Wiejska polska”</t>
  </si>
  <si>
    <t>Wzrost aktywizacji społeczności wiejskiej, organizacji pozarządowych, instytucji publicznych oraz przedstawicieli sektora prywatnego do podejmowania lokalnego dialogu, wspólnych działań z uwzględnieniem potencjału ekonomicznego, społecznego i środowiskowego danego obszaru, które służą wzmocnieniu wiejskiej wspólnoty i poprawie warunków życia na wsi.</t>
  </si>
  <si>
    <t xml:space="preserve">46 474,50 </t>
  </si>
  <si>
    <t xml:space="preserve">Krajowe Stowarzyszenie Sołtysów </t>
  </si>
  <si>
    <t>ul. Zofii Urbanowskiej 8,          62-500 Konin</t>
  </si>
  <si>
    <t>150-180</t>
  </si>
  <si>
    <t>10-80</t>
  </si>
  <si>
    <t>Ze spiżarni wiejskiej gospodyni do Unii</t>
  </si>
  <si>
    <t>Aktywizacja mieszkańców obszarów wiejskich oraz podnoszenie ich świadomości i wiedzy na temat rozwoju obszarów wiejskich, produkcji i promocji własnych produktów spożywczych i możliwości finansowego wsparcia.</t>
  </si>
  <si>
    <t xml:space="preserve">Kóła Gospodyń Wiejskich działających na terenie Gminy Miejska Górka, przedstawiciele Stowarzyszenia Dzieci i Osób Niepełnosprawnych z Miejskiej Górki, przedstawiciele Ukraińców mieszkających na terenie gminy oraz członkowie innych organizacji społecznych działających na terenie Gminy Miejska Górka. </t>
  </si>
  <si>
    <t>Ośrodek Kultury, Sportu, Aktywności lokalnej w Miejskiej Górce</t>
  </si>
  <si>
    <t>ul. Jana Pawła II 6,   63-910 Miejska Górka</t>
  </si>
  <si>
    <t>„Pieczarka – od produkcji, aż po stół” promocja lokalnego produktu,                                                                                „Konkurs na najsmaczniejszą potrawę z pieczarki”</t>
  </si>
  <si>
    <t>Nawiązanie współpracy z producentami, przetwórcami pieczarek i Stowarzyszeniami Kół Gospodyń Wiejskich powiatu grodziskiego i powiatów ościennych, promocja wspólnych działań oraz podniesienie wiedzy społeczeństwa na temat możliwości pozyskania dodatkowych dochodów w gospodarstwie</t>
  </si>
  <si>
    <t>Producenci i przetwórcy pieczarek oraz Koła Gospodyń Wiejskich powiatu grodziskiego i powiatów ościennych</t>
  </si>
  <si>
    <t xml:space="preserve">Organizacja imprezy plenerowej pn. Dzień Ogórka </t>
  </si>
  <si>
    <t>Zwiększenie współpracy w regionie poprzez udział w imprezie plantatorów ogórków oraz przedstawicieli z sektora przetwórstwa, a także budowanie partnerskich relacji ze społecznością</t>
  </si>
  <si>
    <t>Mieszkańcy powiatu kolskiego ze szczególnym uwzględnieniem mieszkańców gminy Dąbie oraz rolnicy</t>
  </si>
  <si>
    <t xml:space="preserve">Gmina Dąbie </t>
  </si>
  <si>
    <t>pl. Mickiewicza 1,   62-660 Dąbie</t>
  </si>
  <si>
    <t>800</t>
  </si>
  <si>
    <t xml:space="preserve">Parada Straży Grobu Pańskiego – promocją dziedzictwa kulturowego Stawiszyna </t>
  </si>
  <si>
    <t>Zwiększenie udziału zainteresowanych stron we wdrażaniu inicjatyw poprzez informowanie społeczeństwa o tradycyjnym dorobku dziedzictwa kulturowego jakim są obrzędy związane ze Strażą Grobu Pańskiego subregionu</t>
  </si>
  <si>
    <t>Dzieci i młodzież, 10 grup Straży Grobu Pańskiego oraz mieszkańcy Miasta i Gminy Stawiszyn oraz subregionu</t>
  </si>
  <si>
    <t>11 319,12</t>
  </si>
  <si>
    <t xml:space="preserve">Gmina i Miasto Stawiszyn </t>
  </si>
  <si>
    <t>ul. Szosa Pleszewska 3, 62-820 Stawiszyn</t>
  </si>
  <si>
    <t xml:space="preserve">„Dziedzictwo kulinarne Krajny Złotowskiej – co w Kniei Pichcić – warsztaty kuchni myśliwskiej </t>
  </si>
  <si>
    <t>Zwiększenie wiedzy na temat bogactwa kulinarnego Krajny Złotowskiej, budowanie relacji przedstawicieli trzech sektorów i środowisk wiejskich oraz rozwijanie postaw przedsiębiorczości na terenach wiejskich</t>
  </si>
  <si>
    <t>Koła Gospodyń Wiejskich, przedstawiciele nadleśnictw, kół myśliwskich,rolników, przedsiębiorców i przedstawicieli samorządów</t>
  </si>
  <si>
    <t xml:space="preserve">Stowarzyszenie Lokalna Grupa Działania Krajna Złotowska </t>
  </si>
  <si>
    <t>al. Piasta 32, 77-400 Złotów</t>
  </si>
  <si>
    <t xml:space="preserve">Promocja agroturystyki, tradycji kulinarnych i rękodzieła wielkopolskiej wsi </t>
  </si>
  <si>
    <t>Zwiększenie atrakcyjności ofert gospodarstw agroturystycznych oraz tworzenie nowych gospodarstw</t>
  </si>
  <si>
    <t xml:space="preserve">Koła Gospodyń Wiejskich, Stowarzyszenia, Sołectwa i Gospodarstwa Agroturystyczne powiatu rawickiego, leszczyńskiego, kościańskiego, gostyńskiego </t>
  </si>
  <si>
    <t>Sołtysi, członkowie rad sołeckich, mieszkańcy wsi, przedstawiciele jednostek samorządu terytorialnego, liderzy grup odnowy wsi, lokalnych grup działania oraz lokalni liderzy i animatorzy, przedstawiciele sektora prywatnego angażujący się 
we współpracę z mieszkańcami wsi na rzecz rozwoju małych ojczyzn</t>
  </si>
  <si>
    <t>Współpraca międzysektorowa, jako podstawa poznania innowacji w rolnictwie.</t>
  </si>
  <si>
    <t>Celem operacji jest powstanie 25-osobowej nieformalnej grupy, składającej się z rolników oraz przedsiębiorców, która wspólnie będzie uczestniczyć w szkoleniach, wyjazdach studyjnych oraz konferencji.  Uczestnicy pozyskają szeroką wiedzę z zakresu ochrony środowska, innowacyjnej gospodarki odpadami w rolnictwie, chowu i hodowli zwierząt, odnawialnych źródeł energii, innowacji w produkcji roślinnej, przetwórstwie oraz wdrażania innowacji w kontekście uregulowań prawnych i zarządzania projektami.</t>
  </si>
  <si>
    <t>Grupa docelowa będzie się składać z 25 osób. Będą to rolnicy, przedsiębiorcy związani z rolnictwem oraz przedstawiciele organizacji pozarządowych działających na terenach rolnych. Grupa weźmie udział w 9 szkoleniach, 2 wyjazdach studyjnych oraz konferencji.</t>
  </si>
  <si>
    <t>II, III, IV kwartał</t>
  </si>
  <si>
    <t>Lokalna Grupa Działania Ziemi Siedleckiej</t>
  </si>
  <si>
    <t>Stary Krzesk 62, 
08-111 Krzesk</t>
  </si>
  <si>
    <t xml:space="preserve">
70</t>
  </si>
  <si>
    <r>
      <rPr>
        <b/>
        <sz val="11"/>
        <rFont val="Calibri"/>
        <family val="2"/>
        <charset val="238"/>
        <scheme val="minor"/>
      </rPr>
      <t>szkolenie</t>
    </r>
    <r>
      <rPr>
        <sz val="11"/>
        <rFont val="Calibri"/>
        <family val="2"/>
        <charset val="238"/>
        <scheme val="minor"/>
      </rPr>
      <t xml:space="preserve"> (9 różnych szkoleń dla jednej 25-osobowej grupy)
</t>
    </r>
    <r>
      <rPr>
        <b/>
        <sz val="11"/>
        <rFont val="Calibri"/>
        <family val="2"/>
        <charset val="238"/>
        <scheme val="minor"/>
      </rPr>
      <t>wyjazd studyjny</t>
    </r>
    <r>
      <rPr>
        <sz val="11"/>
        <rFont val="Calibri"/>
        <family val="2"/>
        <charset val="238"/>
        <scheme val="minor"/>
      </rPr>
      <t xml:space="preserve"> (2 wyjazdy do różnych lokalizacji - dla jednej 25-osobowej grupy)
</t>
    </r>
    <r>
      <rPr>
        <b/>
        <sz val="11"/>
        <rFont val="Calibri"/>
        <family val="2"/>
        <charset val="238"/>
        <scheme val="minor"/>
      </rPr>
      <t>konferencja</t>
    </r>
    <r>
      <rPr>
        <sz val="11"/>
        <rFont val="Calibri"/>
        <family val="2"/>
        <charset val="238"/>
        <scheme val="minor"/>
      </rPr>
      <t xml:space="preserve"> (dla 70 osób)</t>
    </r>
  </si>
  <si>
    <t>Przetwórstwo oparte na lokalnych zasobach szansą rozwoju dla polskich sadowników</t>
  </si>
  <si>
    <t xml:space="preserve">Celem projektu jest poznanie zasad współpracy w sektorze rolnym w oparciu
o lokalne zasoby w innych krajach Unii Europejskiej. Cele szczegółowe:
-Wymiana doświadczeń  na temat organizacji przetwórstwa owoców (jabłka-produkcja jabłecznika)  pod kątem prawnym, organizacyjnym, marketingowym oraz finansowym na terenie Francji oraz Hiszpanii.
-upowszechnienie aktualnej wiedzy na temat produkcji jabłecznika
-wymianę doświadczeń i wzrost umiejętności praktycznych w zakresie nowych kierunków działalności pozarolniczej
</t>
  </si>
  <si>
    <t xml:space="preserve">liczba wyjazdów studyjnych
liczba uczestników  </t>
  </si>
  <si>
    <t>1
30</t>
  </si>
  <si>
    <t xml:space="preserve">-Producenci/sadownicy specjalizujący się  w produkcji jabłek, czyli osoby którym bliska jest popularyzacja polskiego sadownictwa, zajmują się produkcją sadowniczą
-  przedstawiciele organizacji udzielających dotacji na podejmowanie i rozwój działalności gospodarczej na obszarach wiejskich tj. LGD
-przedstawiciele ośrodków doradztwa rolniczego   
</t>
  </si>
  <si>
    <t>Urzędów, 23-250 Mikołajówka 11</t>
  </si>
  <si>
    <t>V</t>
  </si>
  <si>
    <t>Pszczoły i pszczelarstwo = rolnictwo ekologiczne</t>
  </si>
  <si>
    <t xml:space="preserve">CEL GŁÓWNY: aktywizacja obywateli w zakresie pszczelarskiej edukacji ekologicznej oraz działań na rzecz zrównoważonego rozwoju poprzez rozpowszechnienie informacji z zakresu ochrony owadów zapylających. 
Cel główny będzie realizowany zgodnie z zasadą SMART:
</t>
  </si>
  <si>
    <t xml:space="preserve">Szkolenie
Publikacja/ materiał drukowany </t>
  </si>
  <si>
    <t>liczba szkoleń
liczba uczestników
liczba egzemplarzy</t>
  </si>
  <si>
    <t>20
300
300</t>
  </si>
  <si>
    <t xml:space="preserve">Grupa docelowa to (kryteria obligatoryjne spełniane łącznie):
- osoby w wieku powyżej 18 lat,
- zamieszkujące na terenie województw: łódzkie, śląskie, opolskie i świętokrzyskie (zgodnie z rozumieniem przepisów Kodeksu Cywilnego), w szczególności na terenach wiejskich.
Posiadając wiedzę na temat zainteresowania tematyką pszczelarską, zostaną wprowadzone dodatkowe kryteria punktowe, które będą determinować pierwszeństwo udziału w projekcie od ilości uzyskanych punktów:
5pkt zamieszkiwanie na terenie wiejskim
5pkt nie posiadanie rodzin pszczelich
4pkt posiadanie nie więcej niż 5 rodzin pszczelich
3pkt posiadanie nie więcej niż 10 rodzin pszczelich
2pkt posiadanie nie więcej niż 20 rodzin pszczelich
1pkt posiadanie więcej niż 20 rodzin pszczelich
3pkt kobieta
5pkt osoba do 35 roku życia
5pkt rolnik lub domownik rolnika
1pkt posiadanie ogródka przydomowego
3pkt posiadanie sadu (min 10 drzew)
Grupę docelową stanowić będzie 300os. Na terenie każdego województwa zostaną zorganizowane co najmniej dwa szkolenia. Łącznie zostanie utworzonych 20 grup szkoleniowych po 15 osób każda, tj. 300 osób łącznie.
</t>
  </si>
  <si>
    <t>Fundacja EKOOSTOJA</t>
  </si>
  <si>
    <t>97-540 Plawno, 
Plac Wolności 26</t>
  </si>
  <si>
    <t>Gleba jako źródło życia – ochrona oraz jej racjonalne wykorzystanie</t>
  </si>
  <si>
    <t>Celem operacji jest zapoznanie jej uczestników z Europejskim Partnerstwem na rzecz Innowacji – EIP-AGRI, podniesienie wiedzy grupy docelowej oraz zrozumienie problemu w zakresie szeroko rozumianej ochrony gleb i wód poprzez racjonalne nawożenie oraz stosowanie naturalnych zasobów, która ma bezpośredni wpływ na ochronę środowiska i przeciwdziałanie zmianom klimatu. Celem szczegółowym operacji jest organizacja 5 konferencji po jednej w woj. lubelskim, podkarpackim, podlaskim, mazowieckim, łódzkim oraz czynny w nich udział 750 przedstawicieli grupy docelowej wykazanej we wniosku.</t>
  </si>
  <si>
    <t>liczba konferencji
liczba uczestników</t>
  </si>
  <si>
    <t>5
750</t>
  </si>
  <si>
    <t xml:space="preserve">- rolnicy,
- doradcy rolniczy,
- przedstawiciele z każdego LGD  z poszczególnych województw
- przedstawiciele Samorządu Terytorialnego po jednym przedstawicielu z każdego powiatu z poszczególnych województwna                                                      
</t>
  </si>
  <si>
    <t>LUBELSKA IZBA ROLNICZA</t>
  </si>
  <si>
    <t>20-337 Lublin, ul. Pogodna 50A/2</t>
  </si>
  <si>
    <t>I, V</t>
  </si>
  <si>
    <t>AKADEMIA UMIEJĘTNOŚCI ANIMATORA LGD</t>
  </si>
  <si>
    <t>Szkolenie/seminarium/warsztat/spotkanie
Wyjazd studyjny
Konferencja/kongres
konkurs/olimpiada</t>
  </si>
  <si>
    <t>Liczba warsztatów 
liczba uczestników warsztatów
liczba seminariów
liczba uczestników seminariów
liczba wyjazdów studyjnych 
liczba uczestników wyjazdów 
liczba konferencji 
liczba uczestników konferencji 
liczba konkursów
liczba uczestników</t>
  </si>
  <si>
    <t xml:space="preserve">
14
267
4
200
4
60
1
70
4
40 </t>
  </si>
  <si>
    <t>Forum Aktywizacji Obszarów Wiejskich</t>
  </si>
  <si>
    <t>00-375 Warszawa, 
ul. Smolna 34/7</t>
  </si>
  <si>
    <t>Projekty współpracy, a rozwój obszarów wiejskich</t>
  </si>
  <si>
    <t xml:space="preserve">Celem operacji jest organizacja dwudniowej międzynarodowej konferencji ,,Projkety współpracy, a rozwój obszarów wiejskich. Stworzenie możliwości nawiązania kontaktów dla 100 przedstawicieli lgd z Unii Europejskiej,w tym z Polski poprzez organizację konferencji połaczonej z warsztatami oraz wizyta studyjną z prezentacją dobrych praktyk. Stworzenie strony internetowej na której prezentowane będa lgd, których przedstawiciele wzięli udział w przedmiotowej konferencji. </t>
  </si>
  <si>
    <t>Wyjazd studyjny/
Konferencja/
informacje i publikacje w internecie</t>
  </si>
  <si>
    <t xml:space="preserve">liczba wyjazdów studyjnych
liczba uczestników
liczba konferencji
liczba uczestników konferencji                  liczba informacji i publikacji w internecie
 </t>
  </si>
  <si>
    <t>1
100
1
100
5</t>
  </si>
  <si>
    <t>Grupą docelową sa przedstawiciele lokalnych grup działania z Unii Europejskiej w tym z Polski. Operacja będzie skierowana do osób odpowiedzialnych w swoich lgd za przygotowanie i realizowanie międzynarodowych projketów współpracy.</t>
  </si>
  <si>
    <t>26-021 Daleszyce
Plac Staszica 6</t>
  </si>
  <si>
    <t>Ocena potencjału obszarów wiejskich do rozwoju funkcji rolniczo-leśnej, przyrodniczo-krajobrazowej, turystyczno-rekreacyjnej, rezydencjalno-mieszkaniowej i społeczno-kulturowej</t>
  </si>
  <si>
    <t xml:space="preserve">
Celem operacji jest rozpowszechnienie obiektywnej wiedzy z zakresu przestrzennego zróżnicowania potencjału gmin Polski do rozwoju podstawowych funkcji obszarów wiejskich, tj. (1) rolniczo-leśnej, 2) przyrodniczo-krajobrazowej, (3) rezydencjalno-mieszkaniowej, (4) turystyczno-rekreacyjnej i (5) społeczno-kulturowej. Przeprowadzona zostanie ilościowa i jakościowa ocena potencjału wszystkich gmin obejmujących obszary wiejskie, która umożliwi pełną porównywalność wyników w wymiarze przestrzennym, strukturalnym i czasowym. Ocena ilościowa będzie polegała na określeniu poziomu potencjału do rozwoju poszczególnych funkcji, zaś ocena jakościowa na wskazaniu jednej lub większej liczby funkcji o wyraźnie wyższym potencjale rozwojowym w stosunku do pozostałych. Bezpośrednim efektem realizacji celu operacji będzie sporządzenie dla każdej gminy położonej na obszarze wiejskim kraju jej indywidualnego profilu potencjału. Korzyści aplikacyjne wynikają przede wszystkim z dostosowania formy prezentacji wyników do potrzeb szerokiego i zróżnicowanego grona potencjalnych beneficjentów oraz z dystrybucji raportu przy wydatnej współpracy z doświadczonym na tym polu partnerem (FDPA). Ważną korzyścią natury metodologicznej będzie z kolei wypracowanie powtarzalnej procedury badawczej umożliwiającej monitorowanie zmian sytuacji w czasie.
</t>
  </si>
  <si>
    <t>liczba analiz/espertyz</t>
  </si>
  <si>
    <t>Docelowa grupa operacji jest bardzo szeroka, co wynika z ogólnokrajowego zakresu przestrzennego badania i z kompleksowego charakteru podjętej problematyki. Ogólnie można stwierdzić, iż grupę tę tworzą osoby odpowiedzialne za rozwój lokalny na obszarach wiejskich. Osoby te podzielić można na kilka zasadniczych podgrup interesariuszy. Ekspertyza skierowana jest przede wszystkim do władz lokalnych i przedstawicieli administracji publicznej wszystkich gmin położonych na obszarach wiejskich Polski, instytucji otoczenia biznesu, instytucji zajmujących się promocją turystyki wiejskiej, a także do lokalnych przedsiębiorców i potencjalnych inwestorów zainteresowanych rozwojem poszczególnych funkcji na obszarach wiejskich. Ze względu na ogólnokrajowy zakres przestrzenny i względny uniwersalizm czasowy efekt końcowy może być także cennym źródłem informacji dla instytucji regionalnych oraz centralnych, np. odpowiedzialnych za optymalizację przestrzennej alokacji finansowego wsparcia rozwoju poszczególnych funkcji obszarów wiejskich.</t>
  </si>
  <si>
    <t>Instytut Geografii i Przestrzennego Zagospodarowania im. Stanisława Leszczyckiego Polskiej Akademii Nauk</t>
  </si>
  <si>
    <t>00-818 Warszawa, 
ul. Twarda51/55</t>
  </si>
  <si>
    <t>„Dobre praktyki po belgijsku”</t>
  </si>
  <si>
    <t xml:space="preserve">Celem głównym operacji jest wymiana wiedzy pomiędzy podmiotami uczestniczącymi w rozwoju obszarów wiejskich, ułatwiająca wypracowanie rozwiązań potrzebnych do rozwoju wsi i rolnictwa.  Cele szczegółowe operacji:
 - Nabycie wiedzy i poznanie dobrych praktyk w Belgii przez 50 doradców i rolników w zakresie zrównoważonego wielofunkcyjnego rozwoju rolnictwa i obszarów wiejskich w trakcie 2 wizyt studyjnych;
-  Upowszechnienie wiedzy i belgijskich dobrych praktyk w mediach: strony internetowe i prasa 4 ośrodków doradztwa rolniczego;
- Pogłębienie wiedzy nt. zrównoważonego wielofunkcyjnego rozwoju rolnictwa i obszarów wiejskich poprzez przeprowadzenie 1 konferencji dla 77 uczestników.
- Ocena podsumowująca organizację wizyty studyjnej w oparciu o ankiety ewaluacyjne
 </t>
  </si>
  <si>
    <t xml:space="preserve">Wyjazd studyjny 
Konferencja/ kongres </t>
  </si>
  <si>
    <t xml:space="preserve">liczba wyjazdów studyjnych
liczba uczestników
liczba konferencji
liczba uczestników konferencji </t>
  </si>
  <si>
    <t>2
50
1
80</t>
  </si>
  <si>
    <t>Mazowiecki Ośrodek Doradztwa Rolniczego w Warszawie</t>
  </si>
  <si>
    <t>02-456 Warszawa Włochy
ul. Czereśniowa 98</t>
  </si>
  <si>
    <t>„Rolniku, co zrobić aby zarobić”</t>
  </si>
  <si>
    <t xml:space="preserve">Celem operacji jest promocja ekoinnowacji w rolnictwie oraz rozpowszechnianie informacji na ich temat poprzez cykl filmów pt. „Rolniku, co zrobić żeby zarobić” . 5.3. Cele szczegółowe operacji :
- podniesienie ekonomiki gospodarstw rolnych
-przeniesienie w inne rejony kraju sprawdzonych rozwiązań związanych z produkcją roślinną i zwierzęcą 
-  podniesienie świadomości mieszkańców obszarów wiejskich związanej  z ochroną środowiska i ochroną bioróżnorodności w rolnictwie .
</t>
  </si>
  <si>
    <t>BWM Art. sp. z o.o.</t>
  </si>
  <si>
    <t xml:space="preserve">02-626 Warszawa
ul. Niepodległości 64/68 lok. 39 </t>
  </si>
  <si>
    <t>Jemy eko</t>
  </si>
  <si>
    <t xml:space="preserve">Celem projektu jest promowanie zrównoważonej produkcji, dystrybucji i konsumpcji żywności, informowanie oraz edukowanie społeczeństwa – określonych w operacji  grup celowych – w zakresie podstawowych i praktycznych zasad i sposobów identyfikacji ekologicznych produktów spożywczych przez konsumentów, w tym pod kątem krajowości i lokalności pochodzenia tych produktów. Cel ten przekłada się na stymulowanie ekologicznego patriotyzmu konsumenckiego i popytu na krajowe ekoprodukty. </t>
  </si>
  <si>
    <t>Stoisko wystawiennicze/ punkt informacyjny na tragach/imprezie plenerowej/ wystawie
Publikacja/ materiał drukowany 
Audycja/ film/ spot odpowiednio w radiu i telewizji
Informacje i publikacje w Internecie
Inne: strona internetowa</t>
  </si>
  <si>
    <t>liczba stoisk wystawinniczych
liczba tytułów publikacji
liczba spotów/filmów
liczba informacji /publikacji w internecie 
liczba stron internetowych, na których zamieszczona zostanie informacja/publikacja 
liczba podstron</t>
  </si>
  <si>
    <t xml:space="preserve">
3
13
2
100-500
100-300
20-40
 </t>
  </si>
  <si>
    <t xml:space="preserve">konsumentów żywności zainteresowanych nabywaniem produktów wysokiej jakości żywieniowej i zdrowotnej, do których należą certyfikowane produkty ekologiczne. Do grupy tej należą w szczególności osoby młode oraz rodzice zainteresowani zdrowym odżywianiem dzieci i członków swoich rodzin. producentów żywności (rolników), zarówno tych posiadających już atest produkcji metodami ekologicznymi, jak i tych w trakcie przestawiania gospodarstwa na ekoprodukcję, jak również rolników w różnym stopniu zainteresowanych podjęciem się produkcji żywności metodami ekologicznymi. Ta grupa celowa obejmuje beneficjentów obszaru całej Polski. </t>
  </si>
  <si>
    <t>Polska Izba Żywności Ekologicznej</t>
  </si>
  <si>
    <t>04-373 Warszawa
ul. Kickiego 1 lok. U4</t>
  </si>
  <si>
    <t>Wizyta studyjna przedstawicieli polskich lgd w Portugalii</t>
  </si>
  <si>
    <t>Celem operacji jest wymiana doświadczeń w zakresie przygotowywania i realizacji projektów współpracy oraz nawiązanie kontaktów przedstawicieli polskich LGD z portugalskimi, w związku z przygotowywaniem projektów współpracy w kolejnych latach.Celem szczegółowym jest udział 30 osób (przedstawicieli polskich LGD, regionalnych i krajowej sieci LGD) w wizycie studyjnej zorganizowanej przy współpracy z Portugalską Siecią LGD.</t>
  </si>
  <si>
    <t>liczba wyjazdów studyjnych
liczba uczestników</t>
  </si>
  <si>
    <t xml:space="preserve">Grupą docelową operacji będą:
a) przedstawiciele polskich LGD, które w swoich lokalnych strategiach rozwoju zawarły więcej niż 1 międzynarodowy projekt współpracy wyłonionych przez Polską Sieć LGD (9 osób),
b) przedstawiciele LGD z poszczególnych regionów (16 osób po 1 z każdego województwa),
c) przedstawiciele Polskiej Sieci LGD (5 osób).
</t>
  </si>
  <si>
    <t>Polska Sieć LGD – Federacja Regionalnych Sieci LGD</t>
  </si>
  <si>
    <t>78-600 Wałcz, ul. Dąbrowskiego 6</t>
  </si>
  <si>
    <t>II Ogólnopolska wystawa królików miejscem spotkania hodowców z kraju i  z zagranicy.</t>
  </si>
  <si>
    <t>Głównym celem jest informowanie społeczeństwa na temat walorów hodowli drobnego inwentarza i możliwości pozyskania wsparcia finansowego . Cele szczegółowe to:
1. przekazanie wiedzy 100 uczestnikom konferencji na temat walorów i znaczenia hodowli królików,
2. organizacja 120 stanowisk wystawienniczych,  
3. wyłonienie 40 laureatów konkursu.</t>
  </si>
  <si>
    <t xml:space="preserve">Konferencja/ kongres 
Targi/ impreza plenerowa/ wystawa
Konkurs/olimpiada
Prasa
Audycja/ film/ spot odpowiednio w radiu i telewizji
Inne: Plakaty
</t>
  </si>
  <si>
    <t>liczba konferencji
liczba uczestników konferencji
Liczba targów
liczba konkursów
liczba uczestników konkursu
liczba ogłoszeń w prasie
liczba spotów w radiu
liczba spotów w telewizji
liczba plakatów</t>
  </si>
  <si>
    <t>1
100
1
1
30
1
95
7
40</t>
  </si>
  <si>
    <t xml:space="preserve">Grupę docelowa stanowić będzie 100 osób z czego 49% będą uczestnicy z województwa podkarpackiego, natomiast pozostałą po równo z trzech pozostałych województw ( po 17 osób) oraz wystawcy krajowi i zagraniczni:  
Rolnicy- w tym wystawcy, osoby zainteresowane tematyka związana z hodowla królików i innego inwentarza drobnego zamieszkujący teren województwa podkarpackiego i województw ościennych. 
Przedstawiciele instytucji rolniczych i około rolniczych – osoby które współpracują lub są zainteresowani współpracą z Podkarpackim Ośrodkiem Doradztwa Rolniczego oraz Ośrodkami ościennych województw.   
Doradcy – osoby pracujące w Podkarpackim Ośrodku Doradztwa Rolniczego oraz w ośrodkach województw ościennych.  
</t>
  </si>
  <si>
    <t>Podkarpacki Ośrodek Doradztwa Rolniczego  w Boguchwale</t>
  </si>
  <si>
    <t>Racjonalna i zasobooszczędna gospodarka w rolnictwie i na obszarach wiejskich. Ziemia.</t>
  </si>
  <si>
    <r>
      <t xml:space="preserve">Celem głównym projektu jest wypracowanie rekomendacji służących do określenia podstaw nowej polityki użytkowania ziemi rolniczej i przestrzeni wiejskiej, poprzez zainicjowanie debaty w formie seminarium i publikacji wydanej w nakładzie 7000 egzemplarzy, w okresie od 01.04.2018 do 31.10.2018, skierowanych do środowiska osób wpływających na kształt polityki przestrzennej i zagospodarowania krajowych zasobów przyrodniczych, w tym służących rolnictwu, leśnictwu i wsi. </t>
    </r>
    <r>
      <rPr>
        <sz val="11"/>
        <rFont val="Calibri"/>
        <family val="2"/>
        <charset val="238"/>
        <scheme val="minor"/>
      </rPr>
      <t xml:space="preserve"> Cele szczegółowe operacji</t>
    </r>
    <r>
      <rPr>
        <sz val="11"/>
        <color rgb="FFFF0000"/>
        <rFont val="Calibri"/>
        <family val="2"/>
        <charset val="238"/>
        <scheme val="minor"/>
      </rPr>
      <t>:</t>
    </r>
    <r>
      <rPr>
        <sz val="11"/>
        <rFont val="Calibri"/>
        <family val="2"/>
        <charset val="238"/>
        <scheme val="minor"/>
      </rPr>
      <t xml:space="preserve">
1. Upowszechnianie wiedzy  na temat znaczenia ziemi jako ograniczonego zasobu naturalnego, od którego zależy zrównoważony rozwój obszarów wiejskich 
2. Podniesienie świadomości środowiska decydującego o  polityce przestrzennej i wskazanie ich inicjatywnej roli w procesie kształtowania nowej polityki użytkowania ziemi. 
3. Wsparcie działań związanych z adaptacją do zmian klimatu
</t>
    </r>
  </si>
  <si>
    <t xml:space="preserve">Szkolenie/ seminarium/ warsztat/ spotkanie
Publikacja/ materiał drukowany </t>
  </si>
  <si>
    <t>liczba seminariów
liczba uczestników
liczba tytułów publikacji
nakład</t>
  </si>
  <si>
    <t>1
50
1
7 000</t>
  </si>
  <si>
    <t xml:space="preserve">Osoby reprezentujące instytucje na szczeblu centralnym i regionalnym (przedstawicieli kluczowych resortów (liczba podmiotów -4), Urzędów Marszałkowskich (16), ARiMR (17), Wojewódzkich Biur Geodezji i Terenów Rolnych (16) środowiska naukowego (min. 25) jak i lokalnym (przedstawiciele Urzędów gmin - 2176  i Starostw powiatowych – 380), którzy decydują o kierunkach gospodarki przestrzennej. 
2. rolnicy i mieszkańcy wsi, do których zamierzamy trafić poprzez doradców z 16 WODR i wszystkie oddziały CDR, którzy wykorzystają opracowaną i wydaną publikację do codziennej pracy z rolnikami. Do każdego z 16 WODR i 4 O.CDR trafi min. po 40 egz. publikacji, co oznacza, że finalnie powinny one zostać przekazane 800 rolnikom i/lub mieszkańcom wsi.    </t>
  </si>
  <si>
    <t>Fundacja na rzecz Rozwoju Polskiego Rolnictwa</t>
  </si>
  <si>
    <t>01-682 Warszawa, ul. Gombrowicza 19</t>
  </si>
  <si>
    <t>Ograniczenie zanieczyszczenia azotem pochodzenia rolniczego metodą poprawy jakości wód</t>
  </si>
  <si>
    <r>
      <t xml:space="preserve">Celem głównym projektu jest podnoszenie świadomości i kształtowanie właściwych postaw rolników w zakresie ograniczenia zanieczyszczenia wód azotem pochodzenia rolniczego, poprzez propagowanie zasad zrównoważonego rolnictwa w wydanej publikacji w nakładzie 5000 egzemplarzy, dystrybucję jej do 16 WODR, CDR Brwinów i jego 4 oddziałów, jako narzędzia do pracy z rolnikami w okresie od 01/04/2018  do 31/10/2018. </t>
    </r>
    <r>
      <rPr>
        <sz val="11"/>
        <rFont val="Calibri"/>
        <family val="2"/>
        <charset val="238"/>
        <scheme val="minor"/>
      </rPr>
      <t>Cele szczegółowe operacji</t>
    </r>
    <r>
      <rPr>
        <sz val="11"/>
        <color rgb="FFFF0000"/>
        <rFont val="Calibri"/>
        <family val="2"/>
        <charset val="238"/>
        <scheme val="minor"/>
      </rPr>
      <t>:</t>
    </r>
    <r>
      <rPr>
        <sz val="11"/>
        <rFont val="Calibri"/>
        <family val="2"/>
        <charset val="238"/>
        <scheme val="minor"/>
      </rPr>
      <t xml:space="preserve">
1. Upowszechnianie wiedzy i przygotowanie rolników do wdrożenia „Programu działań, mających na celu ograniczenie odpływu azotu ze źródeł rolniczych”, a tym samym wsparcie w realizacji polityki ekologicznej Polski, Dyrektywy Wodnej oraz Azotanowej. 
2. Identyfikacja i promocja  dobrych praktyk w zakresie gospodarki nawozowej, ze szczególnym uwzględnieniem ochrony zasobów wód.
3. Aktywizacja środowiska mieszkańców wsi na rzecz poprawy jakości wód, ochrony środowiska i zrównoważonego rozwoju.
</t>
    </r>
  </si>
  <si>
    <t xml:space="preserve">Publikacja/materiał drukowany </t>
  </si>
  <si>
    <t>liczba tytułów
nakład</t>
  </si>
  <si>
    <t>1
5 000</t>
  </si>
  <si>
    <t xml:space="preserve">Rolnicy i mieszkańcy wsi, do których zamierzamy trafić poprzez doradców z 16 WODR oraz z 316 Powiatowych Ośrodków Doradztwa Rolniczego, wszystkich oddziałów CDR. Pracownicy tych instytucji, a w szczególności doradcy rolni wykorzystają opracowany i wydany w formie zeszytów materiał do codziennej pracy z rolnikami. Finalnie powinny one zostać przekazane 5 000 rolnikom i mieszkańcom wsi.    </t>
  </si>
  <si>
    <t>Identyfikacja, upowszechnianie i promocja dobrych praktyk w turystyce na obszarach wiejskich.</t>
  </si>
  <si>
    <t xml:space="preserve">Celem strategicznym operacji będzie, zidentyfikowanie, rozpowszechnienie i rekomendowanie dobrych praktyk w zakresie rozwoju turystyki wiejskiej 
w Polsce. 
Cele szczegółowe operacji
• identyfikacja poprzez przeprowadzenie konkursu dotyczącego turystyki na obszarach wiejskich i wyłaniającego najlepsze praktyki
• upowszechnienie poprzez komunikację i promocję najlepszych przykładów dobrych praktyk związanych z turystyką wiejską
• rozpowszechnianie wiedzy na temat zasad przygotowania  innowacyjnych rozwiązań związanych z tworzeniem ofert 
w turystyce wiejskiej
</t>
  </si>
  <si>
    <t>Publikacja/ materiał drukowany 
Konkurs/olimpiada
Informacje i publikacje w internecie</t>
  </si>
  <si>
    <t xml:space="preserve">liczba tytułów publikacji                                 nakład publikacji
liczba konkursów
liczba uczestników konkursu
liczba informacji/publikacji w internecie                                       liczba stron internetowych, na których zostanie zamieszczona informacja/ publikacja
</t>
  </si>
  <si>
    <r>
      <t>1   
10000 egz.
1
min. 30
min. 5 pulikacji na stronach POT                     
6</t>
    </r>
    <r>
      <rPr>
        <sz val="11"/>
        <color rgb="FFFF0000"/>
        <rFont val="Calibri"/>
        <family val="2"/>
        <charset val="238"/>
        <scheme val="minor"/>
      </rPr>
      <t xml:space="preserve">
</t>
    </r>
    <r>
      <rPr>
        <sz val="11"/>
        <rFont val="Calibri"/>
        <family val="2"/>
        <charset val="238"/>
        <scheme val="minor"/>
      </rPr>
      <t xml:space="preserve">
</t>
    </r>
  </si>
  <si>
    <t>Operacja skierowana jest do:
a) mieszkańców wsi prowadzących lub planujących podjęcie działalności turystycznej, podmiotów prowadzących lub planujących podjęcie działalności turystycznej na wsi,turystów korzystających lub chcących skorzystać  z bazy turystyki wiejskiej,</t>
  </si>
  <si>
    <t>POLSKA ORGANIZACJA TURYSTYCZNA</t>
  </si>
  <si>
    <t>00-613 Warszawa, ul. Chałubińskiego 8</t>
  </si>
  <si>
    <t>Gospodarstwa opiekuńcze sposobem na aktywizację i dywersyfikację dochodów mieszkańców obszarów wiejskich.</t>
  </si>
  <si>
    <t xml:space="preserve">Głównym celem jest aktywizacja mieszkańców wsi na rzecz podejmowania inicjatyw w zakresie tworzenia i prowadzenia gospodarstw opiekuńczych na terenie województwa podkarpackiego . 5.3. Cele szczegółowe operacji:
Przeszkolenie 45 uczestników projektu w ramach seminarium i wyjazdu studyjnego do Holandii z tematyki dotyczącej gospodarstw opiekuńczych jako elementu aktywizacji mieszkańców obszarów wiejskich oraz kolportaż wydawnictwa w nakładzie 2 500 szt. jako elementu promocji tego rodzaju przedsięwzięć.
Realizacja celów wpływa na aktywizacje mieszkańców wsi na rzecz podejmowania inicjatyw dotyczących tworzenia gospodarstw opiekuńczych służących włączeniu społecznemu w szczególności osób starszych, niepełnosprawnych i innych osób wymagających opieki.
</t>
  </si>
  <si>
    <t xml:space="preserve">Szkolenie/ seminarium/ warsztat/ spotkanie 
Wyjazd studyjny 
Publikacja/ materiał drukowany </t>
  </si>
  <si>
    <t xml:space="preserve">
liczba szkoleń/spotkań
liczba uczestników spotkań
liczba wyjazdów studyjnych                     
liczba uczestników wyjazdów                                liczba tytułów publikacji                                            nakład wydawnictwa do kolportażu </t>
  </si>
  <si>
    <t>1
45
1
45
1
2500 egz.</t>
  </si>
  <si>
    <t xml:space="preserve">Grupę docelową będzie stanowiło 45 osób zamieszkujących 4 województwa: podkarpackie, małopolskie, świętokrzyskie i lubelskie, a w tym: doradcy zajmujący się wdrażaniem nowych inicjatyw na terenach wiejskich, rolnicy, przedstawiciele instytucji rządowych i samorządowych.   
Rolnicy- to osoby zainteresowane ww. tematyką, które w przyszłości mogą stać się podmiotami prowadzącymi tego typu działalność. 
Przedstawiciele instytucji rządowych i samorządowych – osoby promujące i odpowiadające za procedury formalno-prawne powołania i prowadzenia gospodarstwa opiekuńczego na terenie województw podkarpackiego, małopolskiego, świętokrzyskiego i lubelskiego.
Doradcy – osoby które będą inicjować rozpoczęcie takiej działalności, udzielać fachowego doradztwa oraz dzielić się zdobytym doświadczeniem z rolnikami i osobami zainteresowanymi przebywaniem w domach opieki. </t>
  </si>
  <si>
    <t>Podkarpacki Ośrodek Doradztwa Rolniczego z siedziba w Boguchwale</t>
  </si>
  <si>
    <t>Konkurs AgroLiga 2018 – etap wojewódzki</t>
  </si>
  <si>
    <t xml:space="preserve">Celem projektu jest podniesienie jakości realizacji programu poprzez wzrost liczby osób poinformowanych o działaniach PROW wspierających rozwój rolniczej i pozarolniczej działalności na obszarach wiejskich w ramach PROW na lata 2014-2020. Operacja przyczyni się do realizacji celów szczegółowych:
– wyłonienie Mistrza i Wicemistrza w kategoriach Rolnicy oraz Mistrza i Wicemistrza w kategoriach Firmy w 4 województwach, którzy uzyskują wysokie wyniki ekonomiczne, stosując innowacyjne rozwiązania technologiczne i korzystając ze wsparcia finansowego w ramach funduszy europejskich.
– rozpropagowanie informacji wśród rolników i mieszkańców obszarów wiejskich o możliwościach dalszego rozwoju obszarów wiejskich uwzględniając wsparcie finansowe z funduszy UE.
– zwiększenie świadomości mieszkańców obszarów wiejskich o możliwościach dywersyfikacji prowadzonej działalności przy udziale funduszy europejskich.
</t>
  </si>
  <si>
    <t>Szkolenie/ seminarium/ warsztat/ spotkanie;
prasa;
Konkurs/olimpiada;
Informacje i publikacje w internecie;</t>
  </si>
  <si>
    <t xml:space="preserve">liczba szkoleń;
liczba uczestników szkole;
liczba artykułów;
liczba konkursów;
liczba uczestników konkursów;
liczba informacji w iternecie;
liczba stron internetowych, na których zostanie zamieszczona informacja
</t>
  </si>
  <si>
    <t xml:space="preserve">4
680
4
4
48
16
16
</t>
  </si>
  <si>
    <t>Podczas 4 ocen konkursowych – rolnicy, właściciele gospodarstw rolnych uczestniczących w konkursie, właściciele i przedstawiciele firm z otoczenia rolnictwa. – Każdy z partnerów wnioskodawcy przeprowadza ocenę na obszarze swojego województwa – ok. 48 osób
Podczas 4 Seminariów – Gale podsumowujące Konkurs AgroLiga 2018 w czterech województwach – rolnicy, właściciele i przedstawiciele firm z otoczenia rolnictwa uczestniczących w konkursie, mieszkańcy obszarów wiejskich, uczestnicy konkursu lat ubiegłych, doradcy rolniczy, przedstawiciele władz wojewódzkich i samorządowych, przedstawiciele instytucji działających na rzecz rolnictwa, przedstawiciele mediów. – ok. 170 osób. – w każdym województwie będącym partnerem wnioskodawcy.</t>
  </si>
  <si>
    <t xml:space="preserve">Szepietowo Wawrzyńce 64, 18-210 Szepietowo, </t>
  </si>
  <si>
    <t>„Jakość i bezpieczeństwo żywności w małym przetwórstwie rolno-spożywczym”</t>
  </si>
  <si>
    <t xml:space="preserve">liczba wyjazdów studyjnych
liczba uczestników
liczba konferencji
liczba uczestników konferencji
 </t>
  </si>
  <si>
    <t xml:space="preserve">3
70
1
70
</t>
  </si>
  <si>
    <t xml:space="preserve">Grupę docelową operacji stanowić będą mieszkańcy obszarów wiejskich czterech sąsiadujących województw tj. warmińsko- mazurskiego, podlaskiego, mazowieckiego i lubelskiego, w tym:
• rolnicy i inni mieszkańcy obszarów wiejskich zainteresowani podjęciem małego przetwórstwa rolnego,
• osoby już prowadzący małe przetwórstwo rolno zamierzający wprowadzać zmiany,
• doradcy rolniczy,
• naukowcy.
</t>
  </si>
  <si>
    <t>I, III</t>
  </si>
  <si>
    <t>TRADYCJA I ROZWÓJ</t>
  </si>
  <si>
    <t xml:space="preserve">Konferencja/ kongres </t>
  </si>
  <si>
    <t>1
96</t>
  </si>
  <si>
    <t>Grupą docelową operacji będą mieszkańcy obszarów wiejskich województw: mazowieckiego, podlaskiego, pomorskiego i warmińsko-mazurskiego, zrzeszeni w grupach formalnych lub nieformalnych, prowadzących działalność w zakresie sztuki, rękodzieła, kulinariów, promujące dziedzictwo kulturowe, kulinarne, folklor, zwyczaje i tradycje na obszarach wiejskich, których celem jest rozwój lokalny i poprawa sytuacji społeczno – zawodowej na obszarach wiejskich, oraz przedstawiciele organizacji i instytucji wspierających obszary wiejskie z terenu województw mazowieckiego, podlaskiego, pomorskiego i warmińsko-mazurskiego.</t>
  </si>
  <si>
    <t>WARMIŃSKO-MAZURSKA IZBA ROLNICZA</t>
  </si>
  <si>
    <t>10-410, Olsztyn, ul. Lubelska 43a</t>
  </si>
  <si>
    <t>„Razem dla innowacji”</t>
  </si>
  <si>
    <t>Szkolenie/ seminarium/ warsztat/ spotkanie 
Wyjazd studyjny 
Publikacja/ materiał drukowany 
Audycja/ film/ spot odpowiednio w radiu i telewizji</t>
  </si>
  <si>
    <t xml:space="preserve">liczba spotkań
liczba uczestników spotkań
liczba wyjazdów studyjnych
liczba uczestników 
liczba tytułów
nakład
liczba emisji
</t>
  </si>
  <si>
    <t xml:space="preserve">2
80
2
80
1
6 000
60
</t>
  </si>
  <si>
    <t xml:space="preserve">Grupę docelową stanowić będą rolnicy mieszkańcy obszarów wiejskich z terenu województwa mazowieckiego, łódzkiego, kujawsko – pomorskiego i wielkopolskiego.
Liczebność grupy docelowej – 80 osób, w tym co najmniej połowa poniżej 35 roku życia.
</t>
  </si>
  <si>
    <t>Lokalna Grupa Działania Razem dla Rozwoju</t>
  </si>
  <si>
    <t xml:space="preserve">09-450 Wyszogród, ul. Rębowska 52 nr lok. 3,4,6 </t>
  </si>
  <si>
    <t>„Wyróżnij się! – Specjalizacja w turystyce kluczem do sukcesu”.</t>
  </si>
  <si>
    <t xml:space="preserve">Głównym celem niniejszej operacji jest transfer wiedzy dotyczącej prowadzenia specjalistycznej działalności turystycznej na obszarach wiejskich w sposób zgodny z obowiązującymi przepisami prawnymi, do osób zamierzających prowadzić lub już prowadzących działalność turystyczną na obszarach wiejskich.Celami szczegółowymi składającymi się na realizację celu głównego operacji są:
1. Przeszkolenie, w okresie realizacji operacji, 200 osób zamierzających prowadzić lub już prowadzących działalność turystyczną na obszarach wiejskich oraz 40 doradców rolniczych, z zakresu prowadzenia specjalistycznej działalności turystycznej na obszarach wiejskich w sposób zgodny z obowiązującymi przepisami prawnymi, a także z zakresu skutecznego marketingu oferty obiektów turystyki wiejskiej i jej komercjalizacji, podczas 4 konferencji, przeprowadzonych na terenie 4 województw.
2. Przekazanie wiedzy, w okresie realizacji operacji minimum 1000 osobom zamierzającym prowadzić lub już prowadzącym działalność turystyczną na obszarach wiejskich z zakresu przepisów prawnych obowiązujących przy prowadzeniu specjalistycznej działalności turystycznej na obszarach wiejskich, poprzez stworzenie i udostępnienie 1 publikacji internetowej dotyczącej tego zakresu.
3. Dotarcie ze specjalistyczną wiedzą dotyczącą turystyki wiejskiej do 2.080.000 osób zamierzających prowadzić lub już prowadzących działalność turystyczną na obszarach wiejskich oraz potencjalnych klientów branży turystycznej, poprzez stworzenie i emisję w telewizji, na terenie 4 województw, w okresie realizacji operacji, 6 audycji na temat przyszłościowych kierunków specjalizacji obiektów turystyki wiejskiej.
4. Dotarcie ze specjalistyczną wiedzą dotyczącą turystyki wiejskiej do 2.680.000 osób zamierzających prowadzić lub już prowadzących działalność turystyczną na obszarach wiejskich oraz potencjalnych klientów branży turystycznej, poprzez stworzenie i emisję w telewizji, na terenie 4 województw, w okresie realizacji operacji, 6 felietonów na temat przyszłościowych kierunków specjalizacji obiektów turystyki wiejskiej.
</t>
  </si>
  <si>
    <t>Konferencja/ kongres 
Audycja/ film/ spot odpowiednio w radiu i telewizji
Informacje i publikacje w Internecie</t>
  </si>
  <si>
    <t>Grupę docelową przedmiotowej operacji stanowili będą głównie rolnicy, ale również przedsiębiorcy, w tym prowadzący lub zamierzający rozpocząć prowadzenie działalności turystycznej na obszarach wiejskich. Będą to przede wszystkim właściciele gospodarstw agroturystycznych, planujący wyjście poza pierwotną formę świadczenia usług (wynajem pokoi 
i żywienie gości przebywających na wypoczynku), właściciele obiektów turystyki wiejskiej oraz osoby planujące rozpocząć działalność turystyczną na obszarach wiejskich. Kolejną grupą odbiorców są doradcy rolniczy, którzy mają bezpośredni kontakt z rolnikami. Dodatkową grupą odbiorców, do których trafi operacja będą szeroko rozumiani konsumenci, odbiorcy kampanii medialnej, którzy dowiedzą się o nowych możliwościach spędzania wypoczynku na terenach wiejskich oraz możliwości nabywania przetworzonych produktów rolnych bezpośrednio u rolników.</t>
  </si>
  <si>
    <t xml:space="preserve"> Minikowo 1, 89-122 Minikowo</t>
  </si>
  <si>
    <t>Podnoszenie poziomu wiedzy w obszarze wytwarzania certyfikowanych produktów regionalnych pochodzenia zwierzęcego i wprowadzenie ich do obrotu, poprzez wyjazd studyjny realizowany w hiszpańskim regionie Andaluzji.</t>
  </si>
  <si>
    <t>Celem zorganizowania wyjazdu studyjnego do Hiszpanii, a konkretnie do regionu Andaluzji, jest poszerzenie wiedzy dotyczącej produktu regionalnego, jego certyfikacji, wytwarzania i dystrybucji. Realizacja zaplanowanego celu będzie możliwa dzięki wymianie wiedzy, wykładom i prezentacjom wygłaszanym i przedstawianym przez uznanych specjalistów – naukowców na Uniwersytecie w Kordobie oraz doradców ministerstwa rolnictwa, rolników i producentów z regionu Andaluzji, a także w praktyce poprzez zapoznanie się z wytwarzaniem i marketingiem wybranych produktów regionalnych i tradycyjnych, które pochodzą z tego obszaru i zaznajomienie się z produkcją certyfikowanych produktów spożywczych pochodzenia zwierzęcego (mięs, wędlin oraz serów). Celami szczegółowymi będą publikacje z zakresu aktualnego stanu problematyki certyfikowanych produktów pochodzenia rolniczego w Hiszpanii i Polsce, podkreślające znaczenie wytwarzania i rozpowszechniania tego rodzaju produktów nie tylko w promowaniu tradycyjnej żywności wysokiej jakości ale także w turystycznym popularyzowaniu i ekonomicznym wsparciu regionów, w których są przygotowywane. Kolejnym celem szczegółowym jest upowszechnienie wiedzy posiadanej i nabytej przez zespół nie tylko przez wspomniane publikacje ale także przez uczestnictwo w wykładach i spotkaniach uniwersyteckich i doradczych na terenie Andaluzji.</t>
  </si>
  <si>
    <t xml:space="preserve">Wyjazd studyjny 
Publikacja/ materiał drukowany </t>
  </si>
  <si>
    <t>liczba wyjazdów studyjnych;
liczba uczestników;
liczba materiałów;
nakład;</t>
  </si>
  <si>
    <t>1
40
1
200</t>
  </si>
  <si>
    <t>Trzon grupy docelowej operacji oparty zostanie na pracownikach naukowych jednostek badawczych (instytuty, uczelnie), aktywnych na styku sektora rolnictwa oraz ochrony środowiska. Dodatkowo w skład grupy wchodzić będą przedstawiciele organizacji rolników i hodowców, służb doradczych, administracji rządowej i terytorialnej oraz samorządu, zainteresowani poruszaną problematyką. Identyfikacji grupy docelowej dokonano w oparciu o dane MRiRW, odnoszące się do placówek naukowych, a także doświadczenie Instytutu Zootechniki PIB ze współpracy wdrożeniowo-szkoleniowej z innymi podmiotami. Grupa docelowa będzie składać się z 40 osób, reprezentujących następujące jednostki: Instytut Zootechniki PIB, Instytut Uprawy Nawożenia i Gleboznawstwa PIB w Puławach, Instytut Technologiczno-Przyrodniczy oddział w Poznaniu, Ministerstwo Rolnictwa i Rozwoju Wsi, Centrum Doradztwa Rolniczego w Brwinowie, Krajowa Rada Izb Rolniczych, Ośrodki Doradztwa Rolniczego, uczelnie wyższe: Uniwersytet Przyrodniczy w Lublinie oraz Uniwersytet Przyrodniczy we Wrocławiu, UR w Krakowie.</t>
  </si>
  <si>
    <t>Instytut Zootechniki – Państwowy Instytut Badawczy</t>
  </si>
  <si>
    <t>31-047 Kraków, 
ul. Sarego 2</t>
  </si>
  <si>
    <t>„Pomysł na wieś” - Sieć Najciekawszych Wsi elementem zrównoważonego rozwoju obszarów wiejskich</t>
  </si>
  <si>
    <t>Głównym celem operacji jest zrównoważony rozwój obszarów wiejskich poprzez podniesienie wiedzy co najmniej 48 osób (przedstawicieli miejscowości objętych Strategią Sieci Najciekawszych Wsi - SNW) w zakresie spełnienia przez ich wsie standardów marki oraz przygotowanie ich do uzyskania Certyfikatu Uczestnika SNW dzięki organizacji szkoleń i przeprowadzeniu szeregu działań informacyjno-promocyjnych w okresie od marca do końca października 2018 r.</t>
  </si>
  <si>
    <t xml:space="preserve">Szkolenie
Publikacja/ materiał drukowany 
informacje i publikacje w internecie
</t>
  </si>
  <si>
    <t xml:space="preserve">liczba szkoleń
liczba uczestników szkoleń               Liczba publikacji
liczba informacji w internecie 
</t>
  </si>
  <si>
    <t xml:space="preserve">2                               48                          2300  
23
</t>
  </si>
  <si>
    <t>Grupę docelową stanowią wiejscy liderzy, sołtysi, członkowie organizacji wiejskich, a także przedstawiciele lokalnych społeczności i samorządów zaangażowani w proces powstawania Sieci Najciekawszych Wsi. Zakładamy, że niniejsza operacja obejmie przedstawicieli co najmniej 16 ww. miejscowości (po 3 liderów) z co najmniej 4 województw. Łącznie: min. 48 osób.</t>
  </si>
  <si>
    <t>Stowarzyszenie Polska Sieć Odnowy i Rozwoju Wsi</t>
  </si>
  <si>
    <t>47-325 Kamień Śląski, ul. Pl. Myśliwca 5</t>
  </si>
  <si>
    <t>Cztery podejścia jeden cel-wypracowanie innowacyjnych mechanizmów współpracy z wykorzystaniem dziedzictwa kulturowego, przyrodniczego i historycznego obszarów LGD</t>
  </si>
  <si>
    <t xml:space="preserve">Zbudowanie platformy współpracy- partnerstwa w obszarze działań Lokalnych Grup Działania z wykorzystaniem zasobów lokalnych poprzez nawiązanie współpracy pomiędzy partnerami i wypracowanie innowacyjnych instrumentów poprawiających wdrażanie inicjatyw z zakresu rozwoju obszarów wiejskich.  Celem szczegółowym operacji jest zwiększenie świadomości mieszkańców 
i przedsiębiorców z obszaru funkcjonowania LGD-ów biorących udział w realizacji działań w zakresie promocji i wdrażaniu innowacyjnych narzędzi w oparciu 
o dziedzictwo kulturowo-przyrodniczego. Realizacja operacji  przybliży uczestnikom kulturowość poszczególnych obszarów ,co dzieli  i łączy po zmianach przesiedleńczych po 1945 roku. 
Poznanie dobrych rozwiązań w zakresie aktywizacji społeczności lokalnych na obszarach poszczególnych partnerów.
</t>
  </si>
  <si>
    <t xml:space="preserve">Seminarium
Wyjazd studyjny </t>
  </si>
  <si>
    <t>liczba seminariów
liczba uczestników seminarium
liczba wyjazdów studyjnych
liczba uczestników wyjazdów</t>
  </si>
  <si>
    <t>1
80
12
240</t>
  </si>
  <si>
    <t>Do realizacji poszczególnych zadań w realizacji operacji będą uczestniczyć przedstawiciele zarządów, pracownicy biura ,koordynatorzy gminni, członkowie rad oceniających wnioski oraz członkowie stowarzyszeń .Każdy z partnerów i lider będzie zobligowany do wytypowania po 20 przedstawicieli z poszczególnych sektorów w rezultacie w realizacji operacji będzie brało udział 80 osób. Ze względu na specyfikę realizacji operacji dopuszcza się aby w poszczególnych wizytach studyjnych brały udział inni przedstawiciele partnerów. Zakładamy ,że poprzez takie rozwiązanie udział weżnie ok 80 osób.</t>
  </si>
  <si>
    <t>Stowarzyszenie Lokalna Grupa Działania Krajna Złotowska</t>
  </si>
  <si>
    <t>77-400 Złotów, Al. Piasta 32</t>
  </si>
  <si>
    <t>I, IV, V</t>
  </si>
  <si>
    <t>Promowanie alternatywnych rozwiązań z zakresu przedsiębiorczości i krótkich łańcuchów dostaw żywności na przykładzie Austrii</t>
  </si>
  <si>
    <t xml:space="preserve">Głównym celem operacji jest aktywizacja doradców rolniczych, producentów rolnych zajmujących się produkcją żywności wysokiej jakości, przetwórstwem żywności, RHD lub sprzedażą bezpośrednią, czy też planujących taką działalność, przedstawicieli Lokalnych Grup Działania oraz przedsiębiorców związanych z branżą rolniczą i agroturystyczną, którzy w znaczący sposób wpływają na kształt i rozwój obszarów wiejskich,  poprzez zapoznanie się z dobrymi praktykami, polityką rozwoju obszarowi wiejskich, możliwości wsparcia finansowego w postaci funduszy unijnych i innowacyjnymi rozwiązaniami dotyczącymi marketingu, przetwórstwa czy związanych z lokalnym systemem sprzedaży żywności, głównie w tzw. krótkich łańcuchach dostaw oraz sprzedaży bezpośredniej. Cel zostanie osiągnięty poprzez zorganizowanie wyjazdu studyjnego na terytorium Austrii. Austria posiada w sprzedaży bezpośredniej długoletnia tradycję oraz zróżnicowane formy jej prowadzenia, które są wspierane przez różne instytucje. </t>
  </si>
  <si>
    <t xml:space="preserve">liczba wyjazdów studyjnych
liczba uczestników wyjazdów
</t>
  </si>
  <si>
    <t>1
42</t>
  </si>
  <si>
    <t xml:space="preserve">Grupa docelowa składać się będzie z doradców rolnych, producentów rolnych zajmujących się produkcją żywności wysokiej jakości, przetwórstwem żywności, RHD lub sprzedażą bezpośrednią, czy też planujących taką działalność, przedstawicieli Lokalnych Grup Działania czy też przedsiębiorców związanych z branżą rolniczą 
i agroturystyczną, którzy w znaczący wpływają na kształtowanie się kierunku rozwoju rolnictwa. Uczestnicy rekrutowani będą z czterech województw: śląskiego, małopolskiego, świętokrzyskiego oraz podkarpackiego (łącznie 42 osób).
</t>
  </si>
  <si>
    <t>42-200 Częstochowa, Ks. Kard. S. Wyszyńskiego 70/126</t>
  </si>
  <si>
    <t>W poszukiwaniu optymalnych form współpracy na obszarach wiejskich i w rolnictwie</t>
  </si>
  <si>
    <t xml:space="preserve">Celem operacji jest zwiększenie udziału zainteresowanych stron we wdrażaniu inicjatyw na rzecz rozwoju obszarów wiejskich poprzez pogłębienie i rozpowszechnienie wiedzy naukowo-praktycznej dotyczącej form współpracy na obszarach wiejskich i w rolnictwie. Celami szczegółowymi operacji są:
1. Stworzenie możliwości wymiany wiedzy przez zaprezentowanie najnowszych rezultatów badań polskich i zagranicznych naukowców, jak również opinii i doświadczeń ekspertów i praktyków (liderów i przedstawicieli lokalnych grup działania, przedstawicieli NGO, samorządów terytorialnych, członków stowarzyszeń, izb i spółdzielni rolniczych) na temat form współpracy na obszarach wiejskich oraz w rolnictwie w gronie minimum 100 interesariuszy (dla zapewnienia szerokiego zasięgu prezentowanej informacji oraz możliwości jej dalszego skutecznego poszerzenia).
2. Poszerzenie wiedzy przez publikację rezultatów badań i materiałów prezentowanych przez ekspertów z danego zagadnienia w wersji papierowej i elektronicznej.
</t>
  </si>
  <si>
    <t xml:space="preserve">liczba konferencji, 
liczba uczestników </t>
  </si>
  <si>
    <t>1
100</t>
  </si>
  <si>
    <t>Grupę docelową projektu stanowią: naukowcy i eksperci (w zakresie rozwoju obszarów wiejskich, rolnictwa, rozwoju przestrzennego), przedstawiciele lokalnych grup działania, związków rolniczych, fundacji i stowarzyszeń działających na rzecz rozwoju obszarów wiejskich, ośrodków doradztwa rolniczego, osoby z odpowiednich departamentów wojewódzkich urzędów marszałkowskich oraz Ministerstwa Rolnictwa i Rozwoju Wsi działających w zakresie rozwoju obszarów wiejskich i rolnictwa. Łączna planowana liczba zaproszonych uczestników – 100 osób, z czego minimum 12 zagranicznych uczestników.</t>
  </si>
  <si>
    <t>Instytut Rozwoju Wsi i Rolnictwa Polskiej Akademii Nauk</t>
  </si>
  <si>
    <t>00-330 Warszawa, Nowy Świat 72</t>
  </si>
  <si>
    <t>Drugie domy jako możliwość podniesienia dochodów i zatrudnienia na wsi</t>
  </si>
  <si>
    <t>Cel główny to podniesienie wiedzy i świadomości wśród uczestników operacji o potencjale ekonomicznym tkwiącym w zjawisku drugich domów i sposobach wykorzystania go dla celu poprawy dochodów i zatrudnienia na wsi, a także w konsekwencji wykorzystanie tej wiedzy do dalszego jej upowszechniania (publikacje, raporty, szkolenia, warsztaty itp.) i podejmowania realnych przedsięwzięć gospodarczych. Cele szczegółowe to wizytowanie kilku miejsc, w których zostaną zaprezentowane przykłady innowacyjnych rozwiązań i inicjatyw, przeszkolenie uczestników w formie  warsztatów z lokalnymi działaczami, władzami i przedsiębiorcami; Przeprowadzenie kilkunastu spotkań z interesariuszami w Polsce po powrocie w celu upowszechnienia wiedzy i zachęcania do podjęcia działań, publikacje raporty, opracowania, artykuł naukowe prezentujące przykłady przedsięwzięć biznesowych, upowszechnianie wiedzy na seminariach i konferencjach naukowych, stworzenie broszury z dobrymi praktykami i rozwiązaniami przedstawionymi w Finlandii podczas wizyty.</t>
  </si>
  <si>
    <t>liczba wyjazdów studyjnych
liczba uczestników
liczba publikacji
nakład</t>
  </si>
  <si>
    <t>1
20
1
100</t>
  </si>
  <si>
    <t>Grupa docelowa operacji to 20 osób, reprezentujących trzy środowiska: 1. Naukowe, w którym znajdą się badacze podejmujący problematykę przedsiębiorczości, tworzenia miejsc pracy i alternatywnych źródeł dochodu ludności wiejskiej; 2. Administracji lokalnej; oraz 3. Organizacji pozarządowych, z przedstawicielami stowarzyszeń i LGD, których działania, zapisane w statucie, koncentrują się na wspieraniu inicjatyw przedsiębiorczych na wsi, rozwijaniu działalności pozarolniczej, rozwoju wielofunkcyjnym wsi, czy podnoszeniu poziomu zatrudnienia na wsi.</t>
  </si>
  <si>
    <t>Instytut Rozwoju Wsi i Rolnictwa, Polska Akademia Nauk</t>
  </si>
  <si>
    <t>I Międzyregionalny Pokaz Alpak</t>
  </si>
  <si>
    <t>Celem organizacji jest przeprowadzenie kompleksowej kampanii informacyjnej dotyczącej polityki rozwoju obszarów wiejskich i wsparcia finansowego chowu i hodowli alpak. Efektem będzie uświadomienie i aktywizacja społeczności wiejskiej naszego kraju o możliwościach wsparcia rozwoju przedsiębiorczości, a także tworzenia nowych miejsc pracy.</t>
  </si>
  <si>
    <t>Grupą docelową będzie 10 hodowców alpak zrzeszonych w Polskim Związku Hodowców Alpak z terenu województw wielkopolskiego, mazowieckiego, pomorskiego oraz podlaskiego, a także hodowcy niezrzeszeni w PZHA, którzy pragną zgłębić swoją wiedzę na temat chowu i hodowli alpak. Grupą docelową I Międzyregionalnego Pokazu Alpak będą także mieszkańcy obszarów wiejskich szukający możliwości rozwoju swoich gospodarstw jak również pozostałe osoby zainteresowane tym kierunkiem produkcji.</t>
  </si>
  <si>
    <t>Polski Związek Hodowców Alpak</t>
  </si>
  <si>
    <t>00-511 Warszawa, ul. Nowogrodzka 31</t>
  </si>
  <si>
    <t>WIEDZ I MĄDRZE JEDZ - Ogólnopolska Kampania medialna na rzecz Krótkich Łańcuchów Dostaw Żywności</t>
  </si>
  <si>
    <t>Celem operacji to przygotowanie i zrealizowanie OGÓLNOPOLSKIEJ KAMPANII MEDIALNEJ pod hasłem WIEDZ I MĄDRZE JEDZ propagującą korzyści dla małych producentów żywności (głównie na terenach wiejskich), dla konsumentów (głównie miejskich) oraz organizacji działających na rzecz rozwoju wsi, wynikające z organizowania i partycypowania w tzw. systemach Krótkich Łańcuchów Dostaw Żywności (KŁŻ) opartych na sprzedaży bezpośredniej (w tym m. in. w oparciu o Rolniczy Handel Detaliczny). Kampania będzie zrealizowana za pośrednictwem przygotowanie cykl filmów, które będą emitowane w TVP3 i internecie jako podstawy do działań informacyjno-promocyjnych.</t>
  </si>
  <si>
    <t>Audycja/ film/ spot odpowiednio w radiu i telewizji
Analiza/ ekspertyza/ badanie
Informacje i publikacje w internecie</t>
  </si>
  <si>
    <r>
      <t>liczba ekspetyz
liczba spotów promocyjnych, 
liczba emisji spotów promocyjnych
liczba filmów informacyjno-promocyjnych
liczba filmów informacyjno-promocyjnych</t>
    </r>
    <r>
      <rPr>
        <sz val="11"/>
        <color rgb="FFFF0000"/>
        <rFont val="Calibri"/>
        <family val="2"/>
        <charset val="238"/>
        <scheme val="minor"/>
      </rPr>
      <t xml:space="preserve">
</t>
    </r>
    <r>
      <rPr>
        <sz val="11"/>
        <rFont val="Calibri"/>
        <family val="2"/>
        <charset val="238"/>
        <scheme val="minor"/>
      </rPr>
      <t xml:space="preserve">liczba informacji w inernecie
liczba stron intenetowych
</t>
    </r>
  </si>
  <si>
    <t xml:space="preserve">
10
5
20
10
20
60
10
</t>
  </si>
  <si>
    <t xml:space="preserve">Proponowana Kampania zakłada 4 grupy docelowe:
1. Mieszkańcy wsi (ok 20 mln osób) w szczególności rolnicy oraz rodziny związane z małymi gospodarstwami wiejskimi mieszkającymi na wsi (potencjalni producenci do współtworzenia systemu krótkiego łańcucha dostaw żywności.
2. Mieszkańcy miast (dużych, średnich i małych) – ok. 10 mln osób, w szczególności rodziny, które poszukują stałego i regularnego dostępu do żywności bez chemii, wiadomego pochodzenia. Są to konsumenci, którzy doceniają sezonowość, świeżość i chcą być pewni co do autentyczności kupowanej przez nich żywności. Są to nie tylko potencjalni konsumenci, ale aktywni partnerzy do współtworzenia 
3. Potencjalni organizatorzy systemów KŁŻ (lokalne grupy działania – ok. 300, Spółdzielnie oraz inne inicjatywy na rzecz żywności lokalnej – ok 500) zarówno na terenach wiejskich jak i miejskich.
4. Interesariusze systemów żywieniowych w Polsce i w innych krajach Europejskich, którzy stwarzają zarówno bariery i jak i możliwości dla skracania łańcuchów żywieniowych pomiędzy konsumentem a producentów. </t>
  </si>
  <si>
    <t>FUNDACA ROZWOJU PODHALA</t>
  </si>
  <si>
    <t>31-464 Kraków, ul. Kazimierza Chałupnika 12 E lok. 8</t>
  </si>
  <si>
    <t>XIII Konwent Polskich Winiarzy - podnoszenie jakości, budowanie marki i wspieranie promocji polskich win gronowych</t>
  </si>
  <si>
    <t xml:space="preserve">Celem bezpośrednim operacji jest przygotowanie, organizacja i przeprowadzenie XIII Konwentu Polskich Winiarzy. Operacja zrealizowana zostanie na terenie działalności Stowarzyszenia (organizatora), obejmowała będzie jednak producentów z całej Polski. Zadanie przeprowadzone zostanie w oparciu o współpracę Stowarzyszenia Winnice Dolnośląskie wraz z Uniwersytetem Przyrodniczy we Wrocławiu.Operacja zostanie przeprowadzona poprzez następujące działania:
- promocja wydarzenia w Internecie (zamieszczanie systematycznie informacji na profilach społecznościowych i na stronach www organizatora i partnera KSOW), przyjmowanie zgłoszeń producentów wina na Konwent
- organizacja szkolenia dla producentów wina (29.06.2018), we Wrocławiu - tematyka szkolenia dostosowana będzie do potrzeb zgłaszanych przez producentów wina (technologiczne aspekty produkcji wina) oraz wykorzystania narzędzi informatycznych i rolnictwa precyzyjnego w rozwiązaniach winiarskich
- organizacja głównej części Konwentu (30.06.2018) - prezentacja win polskiej produkcji: zgłoszone wina zostaną podzielone na poszczególne panele degustacyjne (pod względem regionu lub odmian), przeprowadzona zostanie analiza sensoryczna wykonana przez jurorów. Jednocześnie przeprowadzona zostanie prezentacja winnic.
- opracowanie e-publikacji na temat polskich win, które brały udział w Konwencie.
</t>
  </si>
  <si>
    <t>Szkolenie/ seminarium/ warsztat/ spotkanie 
Konferencja/ kongres 
Informacje i publikacje w Internecie</t>
  </si>
  <si>
    <t xml:space="preserve">
liczba szkoleń/warsztatow
liczba uczestników
liczba konferencji
liczba uczestników
liczba informacji w internecie
liczba stron internetowych
</t>
  </si>
  <si>
    <t xml:space="preserve">
1
120
1
120
6
3
</t>
  </si>
  <si>
    <t xml:space="preserve">Odbiorcami działania szkolenie są producenci wina z terenu całego kraju, jak również osoby zainteresowane rozpoczęciem takiej działalności w przyszłości - co najmniej 100 osób.
Odbiorcami imprezy w dniu 30.06. 2018 są producenci wina, osoby zainteresowane tematyka polskiego wina, osoby pragnące rozpocząć działalność w tym obszarze, poszerzy zakres dotychczasowej działalności, osoby związane zawodowo z braną winiarską (naukowcy, nauczyciele, sommelierzy, restauratorzy) - co najmniej 120 osób. 
Uczestnicy szkolenia i konwentu pochodzić będą przede wszystkim z terenu województw, na których produkcja wina jest najbardziej rozwinięta: lubuskiego, dolnośląskiego, opolskiego, małopolskiego, podkarpackiego.
Odbiorcami treści zamieszczanych w Internecie są wszyscy pełnoletni, zainteresowani spożywaniem polskiego wina. Planuje się dotarcie do co najmniej 2000 użytkowników.
</t>
  </si>
  <si>
    <t>Stowarzyszenie Winnice Dolnośląskie</t>
  </si>
  <si>
    <t>59-540 Sokołowiec 113 gmina Swieżawa</t>
  </si>
  <si>
    <t>Przyzagrodowy chów gęsi szansą na aktywizację mieszkańców obszarów wiejskich</t>
  </si>
  <si>
    <t>Głównym celem operacji jest wspieranie aktywizacji niepracujących kobiet wiejskich poprzez transfer wiedzy z zakresu przyzagrodowego chowu gęsi i przetwórstwa gęsiny w ramach RHD. Cel główny operacji przewiduje wsparcie aktywizacji społeczno-zawodowej mieszkańców województw objętych operacją, w tym przede wszystkim kobiet do 35 roku życia oraz kobiet w wieku emerytalnym, mieszkających na terenach wiejskich. Operacja ma służyć aktywizacji mieszkańców wsi oraz powstawaniu nowych miejsc pracy na obszarach wiejskich, a także polepszania zarządzania lokalnymi zasobami. Szczególny nacisk kładzie się na wykorzystanie potencjału osób starszych oraz młodzieży, w celu budowania postaw przedsiębiorczych.</t>
  </si>
  <si>
    <t>Szkolenie
Audycja w telewizji</t>
  </si>
  <si>
    <t>liczba szkoleń/seminariów
liczba uczestników
liczba audycji,
liczba  emisji</t>
  </si>
  <si>
    <t>16
480
6
72</t>
  </si>
  <si>
    <t xml:space="preserve">Grupę docelową operacji stanowią kobiety w wieku emerytalnym oraz młode kobiety do 35 roku życia (ponad 50% uczestników operacji), niepracujące, mieszkające w gospodarstwach rolnych położonych na terenach wiejskich województw: kujawsko – pomorskiego, mazowieckiego, podlaskiego oraz świętokrzyskiego, w łącznej liczbie 480 osób (30 osób x 4 szkolenia x 4 województwa), zainteresowane podjęciem inicjatywy, jaką jest prowadzenie przyzagrodowego chowu gęsi oraz przetwórstwo i sprzedaż gęsiny w ramach rolniczego handlu detalicznego.
Dodatkową grupą objętą zasięgiem operacji są odbiorcy kampanii medialnej, do których należą, poza opisaną powyżej grupą docelową, rolnicy oraz ogół społeczeństwa – w tym osoby zainteresowane prowadzeniem przyzagrodowego chowu gęsi, jak również osoby zainteresowane pozyskiwaniem, bezpośrednio od rolników, produktów przetworzonych w ramach RHD, w liczbie 2.730.000 osób, z województw: kujawsko-pomorskiego, mazowieckiego, świętokrzyskiego oraz podlaskiego.
Beneficjenci ostateczni objęci zadaniem to zarówno niepracujące młode kobiety jak i kobiety, które osiągnęły wiek emerytalny, które z powodu braku stałego zajęcia wycofują się 
z aktywnego życia społecznego, co w efekcie przekłada się na ich gorszą sytuację ekonomiczną. Grupa docelowa projektu, składa się z osób, dla których chów przyzagrodowy mógłby być, poza zwiększeniem dochodowości gospodarstw rolnych, formą aktywności umożliwiającą ich integrację społeczną oraz zmniejszenie zagrożenia wykluczenia społecznego.
</t>
  </si>
  <si>
    <t>FUNDACJA HODOWCÓW POLSKIEJ BIAŁEJ GĘSI</t>
  </si>
  <si>
    <t>ul. Wróble 37, 88-153 Wróble</t>
  </si>
  <si>
    <t>I OGÓLNOPOLSKI KONGRES GOSPODARSTW OPIEKUŃCZYCH pn.: Usługi opiekuńcze jako przyszłościowa forma działalności gospodarczej na obszarach wiejskich</t>
  </si>
  <si>
    <t xml:space="preserve">Wymiana wiedzy i doświadczeń pomiędzy podmiotami gospodarczymi (w tym rolnikami prowadzącymi usługi opiekuńcze) i instytucjami  działającymi w zakresie usług opiekuńczych. 
Cele szczegółowe operacji:
1. Przeprowadzenie Ogólnopolskiego Kongresu Gospodarstw Opiekuńczych dla 100 osób, połączonego z wyjazdem studyjnym w celu poprawienia współpracy między już istniejącymi podmiotami - gospodarstwami opiekuńczymi i instytucjami publicznymi świadczącymi opiekę.
2. Przeprowadzenie kampanii informacyjnej (dla 1.173 tys. odbiorców) i wydanie jednej Publikacji pokongresowej (nakład 1000 egz.) w celu zachęcenia właścicieli gospodarstw rolnych, domowników i mieszkańców obszarów wiejskich do podejmowania i rozwijania działalności gospodarczej polegającej na świadczeniu usług opiekuńczych jako alternatywnej do instytucjonalnej, formy opieki nad osobami niesamodzielnymi.
</t>
  </si>
  <si>
    <t>Wyjazd studyjny 
Konferencja/ kongres 
Publikacja/ materiał drukowany 
Audycja/ film/ spot odpowiednio w radiu i telewizji</t>
  </si>
  <si>
    <t xml:space="preserve">liczba wyjazdów studyjnych
liczba uczestników
liczba konferencji
liczba uczestników konferencji
liczba publikacji
nakład publikacji
liczba audycji
liczba spotów 
 </t>
  </si>
  <si>
    <t xml:space="preserve">1
100
1
100
1
1000
4
6
</t>
  </si>
  <si>
    <t>Grupa docelowa to właściciele gospodarstw rolnych, gospodarstw agroturystycznych i siedlisk zlokalizowanych na obszarach wiejskich całego kraju. Do udziału w Kongresie zostaną również zaproszeni przedstawiciele Lokalnych Grup Działania, planujemy, że w Kongresie wezmą udział przedstawiciele wszystkich 16 województw.</t>
  </si>
  <si>
    <t>Minikowo 1, 89-122 Minikowo</t>
  </si>
  <si>
    <t>Publikacja: Kondycja finansowa samorządów lokalnych a rozwój społeczno-gospodarczy obszarów wiejskich. Ujęcie przestrzenne.</t>
  </si>
  <si>
    <t xml:space="preserve">Celem głównym projektowanej operacji jest transfer wiedzy poprzez publikację badań opisujących poziom i strukturę kondycji finansowej gmin poprzez powiązanie go z poziomem rozwoju społeczno-gospodarczego obszarów wiejskich w układzie przestrzennym oraz wypracowanie sposobu pomiaru kondycji finansowej gmin na bazie dotychczasowego dorobku naukowego (krajowego i międzynarodowego) w zakresie analizy finansowej jednostek samorządu lokalnego oraz przy wykorzystaniu baz danych pozostających w zasobach Regionalnych Izb Obrachunkowych oraz Głównego Urzędu Statystycznego. </t>
  </si>
  <si>
    <t xml:space="preserve">Publikacja/ materiał drukowany 
</t>
  </si>
  <si>
    <t xml:space="preserve">liczba publikacji nakład
</t>
  </si>
  <si>
    <t xml:space="preserve">1
300 egz.
</t>
  </si>
  <si>
    <t xml:space="preserve">Grupę docelową operacji stanowią: 
1) Wszystkie gminy wiejskie i miejsko-wiejskie w Polsce, jako podmioty zarządzające finansami na najniższym szczeblu administracji oraz kierujące rozwojem obszarów wiejskich tj. 2174 gmin. 
2) Wszystkie Regionalne Izby Obrachunkowe (RIO) zajmujące się nadzorem finansowym sprawowanym nad gminami – łącznie 16 RIO
3) Wszystkie urzędy marszałkowskie jako podmioty wykonujące zadania własne w zakresie m.in. modernizacji terenów wiejskich.
4) Wszystkie Ośrodki Doradztwa Rolniczego oraz Centralny Ośrodek Doradztwa Rolniczego jako podmioty  którego działalność ukierunkowana jest na m.in. poprawa warunków pracy i życia na polskiej wsi.
5) Publikacja w wersji elektronicznej i książkowej będzie dostępna dla szeroko zakrojonej grupy odbiorców poprzez biblioteki uniwersyteckie i biblioteki PAN (minimum 100 bibliotek) tj. studentów, doktorantów, pracowników naukowych i dydaktycznych zajmujących się tematyką polityki lokalnej, polityki rozwoju, rozwojem społeczno-gospodarczym, finansami publicznymi, analizą finansową oraz kondycją finansową samorządów lokalnych – 2000 osób.
</t>
  </si>
  <si>
    <t>„Ekologia! to jest to! – współpraca rolników ekologicznych w skracaniu łańcucha dostaw”</t>
  </si>
  <si>
    <t xml:space="preserve">Celem jest przedstawienie korzyści i możliwości jakie daje uzyskanie statusu rolnictwa ekologicznego w ramach istniejących systemów jakości żywności, opierając to na konkretnym przykładzie wsparcia promocji tych produktów (udział producentów jako wystawców imprezy) oraz umożliwienie producentom bezpośredniego przedstawienie tych korzyści i sposobu w jaki sami pokonali bariery przystąpienia do systemu poprzez rzeczowe wystąpienia na scenie w trakcie imprezy – wejścia promujące i specyfikujące poszczególne produkty regionalne oraz nakreślające drogę do ich utytułowania. </t>
  </si>
  <si>
    <t>Szkolenie/ seminarium/ warsztat/ spotkanie 
Targi/ impreza plenerowa/ wystawa
Stoisko wystawiennicze/ punkt informacyjny na tragach/imprezie plenerowej/ wystawie
Inne (podać jakie) promocja żywności ekologicznej w biurowcach wśród konsumentów</t>
  </si>
  <si>
    <t xml:space="preserve">liczba szkoleń
liczba uczestników
liczba targów
liczba stoisk
liczba wydarzeń
liczba odbiorców
liczba kanałów promocji
</t>
  </si>
  <si>
    <t>1
30
1
1
10
500
5</t>
  </si>
  <si>
    <t xml:space="preserve">Grupa docelowa, do której skierowany jest projekt to: 
- producenci żywności ekologicznej z terenu całego kraju z ważnymi certyfikatami w liczbie 40 wystawców z obszaru co najmniej 5 województw. 
- wystawcy wyrobów spożywczych i regionalnych uczestniczący w Święcie, promujący swoje oferty/wyroby (ok. 30 wystawców w ramach imprezy z produktami spożywczymi, w tym rolnicy/producenci, kwaterodawcy, organizacje pozarządowe, nieformalne grupy producentów, rzemieślnicy, rękodzielnicy )
- uczestnicy „Święta Owoców Miękkich i Produktów Pszczelich” – konsumenci (ok. 2000 osób) 
- Konsumenci z terenu całego kraju w tym pracownicy biurowców w Warszawie (ok. 500 osób)
Opisywanym projektem pragniemy dotrzeć do jak największej liczby uczestników. 
Młodzi rolnicy – są to osoby przejmujące gospodarstwa rolne lub tacy, którzy z własnej pasji zakładają gospodarstwa i poszukują wiedzy z zakresu nowoczesnego rolnictwa. Są to także beneficjenci operacji w ramach PROW 2014-2020 Premia dla młodych rolników, Modernizacja gospodarstw rolnych,  czy restrukturyzacja małych gospodarstw. Są to osoby poszukujące nowych ciekawych pomysłów na własne gospodarstwa. 
 Doradcy Ośrodków Doradztwa Rolniczego ds. rolnictwa - Doradcy rolniczy pracując w terenie bezpośrednio z rolnikami wspierają ich w podejmowaniu ekonomicznych rozwiązań w rozwoju gospodarstwa. Są to osoby, które posiadają dużą wiedzę merytoryczną dlatego też mogą służyć wsparciem w procesie nawiązywania współpracy przez rolników.
 Przedstawiciele LGD kształtują rozwój środowiska lokalnego na obszarach wiejskich, pracują również w środowisku, które nie korzysta ze wsparcia doradztwa rolniczego, a poszukują możliwości powiększenia swojego dochodu. 
Wybór tej grupy docelowej został dokonany w związku z rosnąca popularnością produktów spełniających wymogi rolnictwa ekologicznego.  
Projektem mają być objęci rolnicy – producenci żywności ekologicznej z terenu całego kraju. Przedsięwzięcie zakłada udział 40 producentów. 
</t>
  </si>
  <si>
    <t>Stowarzyszenie GRUPA ODROLNIKA</t>
  </si>
  <si>
    <t>33-114 Rzuchowa 1, gmina Pleśna</t>
  </si>
  <si>
    <t>„Zrównoważony rozwój obszarów wiejskich przez żywność wysokiej jakości z naciskiem na produkt lokalny.”</t>
  </si>
  <si>
    <t>Cel Główny: przedstawienie korzyści i możliwości jakie daje zrównoważony rozwój obszarów wiejskich w ramach istniejących systemów jakości żywności, opierając to na konkretnych przykładach wsparcia promocji tych produktów (udział producentów jako wystawców imprezy) oraz umożliwienie producentom bezpośredniego przedstawienia tych korzyści i sposobu w jaki sami pokonali bariery przystąpienia do systemu poprzez rzeczowe wystąpienia na scenie w trakcie imprezy – wejścia promujące i specyfikujące poszczególne produkty regionalne oraz nakreślające drogę do ich utytułowania. Cele szczegółowe operacji: 
- Zintegrowanie środowiska osób działających na rzecz zrównoważonego rozwoju obszarów wiejskich przez zebranie tych osób i przeprowadzenie konferencji w zakresie korzyści wynikających z sieciowania sprzedaży produktów lokalnych rozumianych jako same produkty i usługi z nimi związane  w tym usługi wiązane. 
- integracja środowiska producentów żywności wysokiej jakości tak wokół idei promowania tych produktów wysokiej jakości jak i zrównoważonego rozwoju obszarów wiejskich,
- wykorzystanie produktów wysokiej jakości i rolnictwa rodzinnego do zrównoważonego rozwoju obszarów wiejskich przez nawiązanie współpracy z różnymi podmiotami 
- popularyzowanie zrównoważonego rozwoju obszarów wiejskich przez działania informacyjno-promocyjne w mediach i social media. 
- umożliwienie przedstawienia korzyści płynących z zrównoważonego rozwoju obszarów wiejskich.</t>
  </si>
  <si>
    <t>Szkolenie / seminarium/ warsztat / spotkanie 
Konferencja/ kongres 
Targi/ impreza plenerowa/ wystawa
Stoisko wystawiennicze/ punkt informacyjny na tragach/imprezie plenerowej/ wystawie
Publikacja / materiał drukowany 
Prasa
Audycja / film / spot odpowiednio w radiu i telewizji
Konkurs/olimpiada
Informacje i publikacje w internecie</t>
  </si>
  <si>
    <t>Liczba warsztatów
liczba uczestników
liczba konferencji
liczba uczestników konferencji
liczba imprez plenerowych
liczba stoisk wystawienniczych
liczba tytułów materiałów drukowanych
liczba artykułów w prasie
liczba spotów radiowo-telewizyjnych
liczba konkursów
liczba uczestników
liczba informacji w internecie</t>
  </si>
  <si>
    <t>1
100
1
40
1
25
3
10
34
30
900
1</t>
  </si>
  <si>
    <t>Grupę docelową stanowić będą:
- producenci dziesięciu z aktualnych czterdziestu regionalnych produktów żywnościowych z terenu Polski, 
- wystawcy wyrobów regionalnych uczestniczący w Pogórzańskim Jarmarku Artystów i Rękodzielników, promujący swoje oferty/wyroby (ok. 30 wystawców z produktami spożywczymi,  
- uczestnicy „Święta Produktów Lokalnych” – konsumenci (ok. 1000-1500 osób) Opisywanym projektem pragniemy dotrzeć do jak największej liczby uczestników. 
- Młodzież grupy szkolne odwiedzające Skamieniałe Miasto i Muzeum Przyrodnicze w Ciężkowicach.
- Doradcy Ośrodków Doradztwa Rolniczego ds. rolnictwa 
- Przedstawiciele LGD kształtują rozwój środowiska lokalnego na obszarach wiejskich</t>
  </si>
  <si>
    <t>Gmina Ciężkowice</t>
  </si>
  <si>
    <t>33-190 Ciężkowice
ul. Tysiąclecia 19</t>
  </si>
  <si>
    <t>Zostań na wsi – to się opłaca w województwie lubelskim, małopolskim, świętokrzyskim i podkarpackim</t>
  </si>
  <si>
    <t xml:space="preserve">Operacja ma celu identyfikację, wymianę doświadczeń oraz wiedzy, promocję możliwości finansowania inicjatyw skierowanych dla młodzieży z woj. lubelskiego, małopolskiego, świętokrzyskiego i podkarpackiego, możliwych do przeniesienia dobrych praktyk i doświadczeń w zakresie udziału młodzieży w rozwoju społecznym, gospodarczym obszarów wiejskich całego kraju. Cele szczegółowe operacji
- promowanie włączenia zawodowego oraz edukacyjnego, 
- promowanie aktywności społecznej młodzieży wiejskiej,
- zwiększenie różnorodności obszarów wiejskich poprzez informowanie o możliwościach rozwoju gospodarczego przy wykorzystaniu środków europejskich,
- zwiększenie aktywności różnorodnych grup zainteresowań oraz promowanie integracji społecznej mieszkańców wsi,
- zwiększenie udziału mieszkańców i przedstawicieli lokalnych grup społecznych we wdrażaniu inicjatyw na rzecz rozwoju obszarów wiejskich
</t>
  </si>
  <si>
    <t>liczba szkoleń
liczba uczestników</t>
  </si>
  <si>
    <t>4
280</t>
  </si>
  <si>
    <t>Grupę docelową stanowić będzie 280 młodych mieszkańców województw: lubelskiego, małopolskiego, świętokrzyskiego i podkarpackiego, w wieku do 35 lat. Nabór na seminaria będzie otwarty i zostanie przeprowadzony poprzez przesłanie informacji o operacji i formularza zgłoszeniowego do organizacji społecznych takich jak Izby Rolnicze, Lokalne Grupy Działania, Urzędy Gmin i Ośrodki Doradztwa Rolniczego.</t>
  </si>
  <si>
    <t>42-200 Częstochowa, ul. Tkacka 5/6</t>
  </si>
  <si>
    <t>Zostań na wsi – to się opłaca w województwie opolskim, dolnośląskim, śląskim i łódzkim</t>
  </si>
  <si>
    <t xml:space="preserve">Operacja ma celu identyfikację, wymianę doświadczeń oraz wiedzy, promocję możliwości finansowania inicjatyw skierowanych dla młodzieży z woj. opolskiego, dolnośląskiego, łódzkiego i śląskiego, możliwych do przeniesienia dobrych praktyk i doświadczeń w zakresie udziału młodzieży w rozwoju społecznym, gospodarczym obszarów wiejskich całego kraju. Cele szczegółowe operacji
- promowanie włączenia zawodowego oraz edukacyjnego, 
- promowanie aktywności społecznej młodzieży wiejskiej,
- zwiększenie różnorodności obszarów wiejskich poprzez informowanie o możliwościach rozwoju gospodarczego przy wykorzystaniu środków europejskich,
- zwiększenie aktywności różnorodnych grup zainteresowań oraz promowanie integracji społecznej mieszkańców wsi,
- zwiększenie udziału mieszkańców i przedstawicieli lokalnych grup społecznych we wdrażaniu inicjatyw na rzecz rozwoju obszarów wiejskich
</t>
  </si>
  <si>
    <t>liczba skoleń
liczba uczestników</t>
  </si>
  <si>
    <t xml:space="preserve">Grupę docelową stanowić będzie 280 młodych mieszkańców województw: opolskiego, śląskiego, dolnośląskiego i łódzkiego, w wieku do 35 lat. Nabór na seminaria będzie otwarty i zostanie przeprowadzony poprzez przesłanie informacji o operacji i formularza zgłoszeniowego do organizacji społecznych takich jak Izby Rolnicze, Lokalne Grupy Działania, Urzędy Gmin i Ośrodki Doradztwa Rolniczego. </t>
  </si>
  <si>
    <t>Rola kobiet w rozwoju obszarów wiejskich w pomorskim, kujawsko-pomorskim, zachodniopomorskim i lubuskim</t>
  </si>
  <si>
    <t xml:space="preserve">Operacja ma celu identyfikację, wymianę doświadczeń oraz wiedzy, promocję dziedzictwa kulturowego i tradycyjnego woj. pomorskiego, kujawsko-pomorskiego, zachodniopomorskiego i lubuskiego, możliwych do przeniesienia dobrych praktyk i doświadczeń w zakresie udziału kobiet wiejskich w rozwoju społecznym, gospodarczym obszarów wiejskich całego kraju. 5.3. Cele szczegółowe operacji
• identyfikację, wymianę doświadczeń oraz wiedzy, możliwych do przeniesienia dobrych praktyk i doświadczeń, ocena programów skierowanych na tereny wiejskie wykorzystanych w obecnym okresie programowania 
• podniesienie wiedzy uczestników konferencji w zakresie wykorzystania potencjału kobiet wiejskich do rozwoju społeczno - gospodarczego kraju
• promowanie aktywności kobiet na obszarach wiejskich w zakresie przedsiębiorczości, wykorzystywania pozyskanych środków finansowych na rozwój obszarów wiejskich, innowacyjności, agroturystyki i turystyki wiejskiej, rozwoju i poznania dziedzictwa kulturowego obszaru realizacji
</t>
  </si>
  <si>
    <t>4
400</t>
  </si>
  <si>
    <t>Projekt skierowany będzie do 400 kobiet, w tym co najmniej 200 w wieku do 35 lat, zamieszkujących obszary wiejskie zainteresowanych rozwijaniem swoich kompetencji w zakresie planowania i organizacji działalności społecznej na rzecz środowisk lokalnych, kobiet przedsiębiorczych, przedstawicielek Kół Gospodyń Wiejskich, mieszkanek województw: pomorskiego, kujawsko-pomorskiego, zachodniopomorskiego i lubuskiego, wszystkich kobiet – i nie tylko kobiet - zainteresowanych udziałem w Konferencji, którzy mają coś do powiedzenia na tematy związane z wykorzystaniem potencjału pań oraz ich aktywizacją na rzecz włączenia społecznego i zawodowego na terenach wiejskich.</t>
  </si>
  <si>
    <t>Turystyka kulinarna szansą na rozwój obszarów wiejskich</t>
  </si>
  <si>
    <t xml:space="preserve">Celem będzie wzrost znaczenia  i upowszechnienie turystyki kulinarnej  jako narzędzia poprawy konkurencyjności na obszarach wiejskich.Cele szczegółowe:
-upowszechnienie aktualnej wiedzy i wymiana doświadczeń na temat funkcjonowania szlaków kulinarnych w Polsce
- upowszechnienie aktualnej wiedzy na temat polskich produktów i artykułów spożywczych wysokiej jakości
- wymiana doświadczeń i wzrost umiejętności praktycznych w zakresie nowych kierunków działalności pozarolniczej
</t>
  </si>
  <si>
    <t>2
50</t>
  </si>
  <si>
    <t xml:space="preserve">Grupą docelową projektu jest 50 osób z całej Polski reprezentujących następujące grupy osób; producentów produktów lokalnych i tradycyjnych, przedstawicieli obiektów gastronomicznych oraz firm cateringowych, przedstawicieli zagród tematycznych oraz obiektów kultury, przedstawicieli gospodarstw agroturystycznych, przedstawicieli szkół rolniczych/szkół zawodowych branżowych, przedstawicieli organizacji wspierających przedsiębiorczość na terenach wiejskich tj. LGD, przedstawiciele ośrodków doradztwa rolniczego oraz organizacji branżowych zrzeszających producentów produktów lokalnych i tradycyjnych.       </t>
  </si>
  <si>
    <t>23-210 Kraśnik, ul. Słowackiego 7</t>
  </si>
  <si>
    <t>Promocja oraz upowszechnianie i podnoszenie poziomu wiedzy na temat pszczelarstwa podczas konferencji branżowej oraz ogólnopolskiego Konkursu Pszczelarz Roku</t>
  </si>
  <si>
    <t>Konferencja/ kongres 
Publikacja/ materiał drukowany 
Prasa 
Konkurs/olimpiada</t>
  </si>
  <si>
    <t>liczba konferencji
liczba uczestników
liczba publikacji
liczba
 tytułów publikacji           liczba artykułów liczba ogłoszeń 
liczba konkursów
liczba uczestników konkursu</t>
  </si>
  <si>
    <t>1
120-180
350 egz. 
1                                 1                                 4
1
30</t>
  </si>
  <si>
    <t xml:space="preserve">Grupa docelowa składa się z ok. 120-180 uczestników konferencji, którymi są pszczelarze (ok. 80 osób), przedstawiciele środowisk naukowych, politycy, przedstawiciele firm i instytucji branżowych i pozabranżowych (ok. 70), którzy zainteresowani są problematyką pszczelarstwa w Polsce. 
Grupa docelowa pszczelarzy, który wezmą udział w konkursie składa się z ok. 30 uczestników. Pszczelarze, którzy wezmą udział w konkursie są jednocześnie uczestnikami konferencji i wchodzą już w skład grupy docelowej konferencji.
</t>
  </si>
  <si>
    <t>Fundacja Edukacji Ekonomicznej i Rozwoju Obszarów Wiejskich</t>
  </si>
  <si>
    <t>86-022 Dobrcz
ul. Kasztanowa 4</t>
  </si>
  <si>
    <t>Zawody branży mięsnej</t>
  </si>
  <si>
    <t>Celem operacji jest aktywizacja mieszkańców wsi, w tym kreowanie miejsc pracy na terenach wiejskich. Celem szczegółowym jest stworzenie serii 6 filmów, w każdym z nich będzie przedstawiony inny zawód: hodowca, ubojnik gospodarczy, pakowacz, kierowca, sprzedawca ze znajomością mięsa, technolog. Filmy będą trwały od 2 do 3 minut. Pojawią się one w internecie na serwisie youtube i za sprawą agencji reklamowej trafią one do założonej z góry przez SRW RP grupy docelowej (62 tysiące obejrzeń- 1100 000 wyświetleń) wszystkich filmów. Dotarcie do osób w większości do 35 roku życia wpłynie na wiedzę i świadomość dot. zawodów branży mięsnej, zapotrzebowania. Filmy wyraźnie będą informowały kto do danego zawodu jest potrzebny, czy o miejsce może ubiegać się osoba niepełnosprawna, starsza, osoba z tzw. mniejszości narodowej, czy osoby głównie młode</t>
  </si>
  <si>
    <t xml:space="preserve">liczba informacji w internecie;     
   liczba stron internetowych, na których została umieszczona informacja;
</t>
  </si>
  <si>
    <t xml:space="preserve">6
2
</t>
  </si>
  <si>
    <t xml:space="preserve">Osoby bezrobotne będące w wieku produkcyjnym do 35 roku życia, osoby niepełnosprawne, mniejszości narodowe i inne osoby wykluczone społecznie
oraz mieszkańcy obszarów wiejskich.
</t>
  </si>
  <si>
    <t>Stowarzyszenie Rzeźników i Wędliniarzy RP</t>
  </si>
  <si>
    <t>00-246 Warszawa, ul. Miodowa 14</t>
  </si>
  <si>
    <t>Dziedzictwo kulturowe wsi polskiej</t>
  </si>
  <si>
    <t>Celem operacji jest zgromadzenie w jednym miejscu osób i instytucji działajacych na rzecz zachowania dziedzictwa kulturowego wsi polskiej, pogłębienie ich wiedzy na temat dziedzictwa kulturowego podszczególnych reginów Polski, a także zachęcenie do realizacji wspólnych projektów. Realizacja wspólnych projektów będzie miała znaczący wpływ na rozwój obszarów wiejskich poprzez podniesienie jakości życia na wsi i miożliwość tworzenia nowych miejsc pracy.</t>
  </si>
  <si>
    <t>Konferencja/kongres
publikacja/materiał drukowany</t>
  </si>
  <si>
    <t>liczba konferencji
liczba uczestników
liczba publikacji liczba tytułów publikacji</t>
  </si>
  <si>
    <t>1
200
500 szt.                       1</t>
  </si>
  <si>
    <t>Mieszkańcy obszarów wiejskich, przedstawiciele jednostek badawczo rozwojowych, uczelni rolniczych, eksperci zajmujący się problematyką dziedzictwa, pracownicy odr, młodzież i nauczyciele szkół rolniczych, placówek i stowarzyszeń oświatowo-rolniczych, przedstawiciele organizacji rolniczych i producentów rolnych, administracji rządowej i samorządowej, mediów i wydawców</t>
  </si>
  <si>
    <t>Centralna Biblioteka Rolnicza</t>
  </si>
  <si>
    <t>00-950 Warszawa, Krakowskie Przedmieście 66</t>
  </si>
  <si>
    <t>Rola kobiet w rozwoju obszarów wiejskich w śląskim, małopolskim, świętokrzyskim i podkarpackim</t>
  </si>
  <si>
    <t xml:space="preserve">Operacja ma celu identyfikację, wymianę doświadczeń oraz wiedzy, promocję dziedzictwa kulturowego i tradycyjnego woj. śląskiego, małopolskiego, świętokrzyskiego i podkarpackiego, możliwych do przeniesienia dobrych praktyk i doświadczeń w zakresie udziału kobiet wiejskich w rozwoju społecznym, gospodarczym obszarów wiejskich całego kraju. Cele szczegółowe: 
 identyfikację, wymianę doświadczeń oraz wiedzy, możliwych do przeniesienia dobrych praktyk i doświadczeń, ocena programów skierowanych na tereny wiejskie wykorzystanych w obecnym okresie programowania 
• podniesienie wiedzy uczestników konferencji w zakresie wykorzystania potencjału kobiet wiejskich do rozwoju społeczno - gospodarczego kraju
• promowanie aktywności kobiet na obszarach wiejskich w zakresie przedsiębiorczości, wykorzystywania pozyskanych środków finansowych na rozwój obszarów wiejskich, innowacyjności, agroturystyki i turystyki wiejskiej, rozwoju i poznania dziedzictwa kulturowego obszaru realizacji
</t>
  </si>
  <si>
    <t>Projekt skierowany będzie do 400 kobiet, w tym co najmniej 200 w wieku do 35 lat, zamieszkujących obszary wiejskie zainteresowanych rozwijaniem swoich kompetencji w zakresie planowania i organizacji działalności społecznej na rzecz środowisk lokalnych, kobiet przedsiębiorczych, przedstawicielek Kół Gospodyń Wiejskich, mieszkanek województw: śląskiego, małopolskiego, świętokrzyskiego i podkarpackiego, wszystkich kobiet – i nie tylko kobiet - zainteresowanych udziałem w Konferencji, którzy mają coś do powiedzenia na tematy związane z wykorzystaniem potencjału pań oraz ich aktywizacją na rzecz włączenia społecznego i zawodowego na terenach wiejskich.</t>
  </si>
  <si>
    <t>Zostań na wsi – to się opłaca w województwie kujawsko-pomorskim, zachodniopomorski, lubuskim i wielkopolskim</t>
  </si>
  <si>
    <t xml:space="preserve">Operacja ma celu identyfikację, wymianę doświadczeń oraz wiedzy, promocję możliwości finansowania inicjatyw skierowanych dla młodzieży z woj. wielkopolskiego, zachodniopomorskiego, kujawsko-pomorskiego i lubuskiego, możliwych do przeniesienia dobrych praktyk i doświadczeń w zakresie udziału młodzieży w rozwoju społecznym, gospodarczym obszarów wiejskich całego kraju.
Cele szczegółowe operacji
- promowanie włączenia zawodowego oraz edukacyjnego, 
- promowanie aktywności społecznej młodzieży wiejskiej,
- zwiększenie różnorodności obszarów wiejskich poprzez informowanie o możliwościach rozwoju gospodarczego przy wykorzystaniu środków europejskich,
- zwiększenie aktywności różnorodnych grup zainteresowań oraz promowanie integracji społecznej mieszkańców wsi,
- zwiększenie udziału mieszkańców i przedstawicieli lokalnych grup społecznych we wdrażaniu inicjatyw na rzecz rozwoju obszarów wiejskich
</t>
  </si>
  <si>
    <t xml:space="preserve">Grupę docelową stanowić będzie 280 młodych mieszkańców województw: zachodniopomorskiego, kujawsko-pomorskiego, lubuskiego i wielkopolskiego, w wieku do 35 lat. Nabór na seminaria będzie otwarty i zostanie przeprowadzony poprzez przesłanie informacji o operacji i formularza zgłoszeniowego do organizacji społecznych takich jak Izby Rolnicze, Lokalne Grupy Działania, Urzędy Gmin i Ośrodki Doradztwa Rolniczego. </t>
  </si>
  <si>
    <t>Rola kobiet w rozwoju obszarów wiejskich w lubelskim, mazowieckim, podlaskim i warmińsko-mazurskim</t>
  </si>
  <si>
    <t>Operacja ma celu identyfikację, wymianę doświadczeń oraz wiedzy, promocję dziedzictwa kulturowego i tradycyjnego woj. lubelskiego, mazowieckiego, podlaskiego i warmińsko-mazurskiego, możliwych do przeniesienia dobrych praktyk i doświadczeń w zakresie udziału kobiet wiejskich w rozwoju społecznym, gospodarczym obszarów wiejskich całego kraju. Cele szczegółowe: 
 identyfikację, wymianę doświadczeń oraz wiedzy, możliwych do przeniesienia dobrych praktyk i doświadczeń, ocena programów skierowanych na tereny wiejskie wykorzystanych w obecnym okresie programowania 
• podniesienie wiedzy uczestników konferencji w zakresie wykorzystania potencjału kobiet wiejskich do rozwoju społeczno - gospodarczego kraju
• promowanie aktywności kobiet na obszarach wiejskich w zakresie przedsiębiorczości, wykorzystywania pozyskanych środków finansowych na rozwój obszarów wiejskich, innowacyjności, agroturystyki i turystyki wiejskiej, rozwoju i poznania dziedzictwa kulturowego obszaru realizacji</t>
  </si>
  <si>
    <t>Projekt skierowany będzie do 400 kobiet, w tym co najmniej 200 w wieku do 35 lat, zamieszkujących obszary wiejskie zainteresowanych rozwijaniem swoich kompetencji w zakresie planowania i organizacji działalności społecznej na rzecz środowisk lokalnych, kobiet przedsiębiorczych, przedstawicielek Kół Gospodyń Wiejskich, mieszkanek województw: lubelskiego, mazowieckiego, podlaskiego i warmińsko-mazurskiego, wszystkich kobiet – i nie tylko kobiet - zainteresowanych udziałem w Konferencji, którzy mają coś do powiedzenia na tematy związane z wykorzystaniem potencjału pań oraz ich aktywizacją na rzecz włączenia społecznego i zawodowego na terenach wiejskich.</t>
  </si>
  <si>
    <t>Rola kobiet w rozwoju obszarów wiejskich w opolskim, łódzkim, dolnośląskim i wielkopolskim</t>
  </si>
  <si>
    <t xml:space="preserve">Operacja ma celu identyfikację, wymianę doświadczeń oraz wiedzy, promocję dziedzictwa kulturowego i tradycyjnego woj. opolskiego, dolnośląskiego, łódzkiego i wielkopolskiego, możliwych do przeniesienia dobrych praktyk i doświadczeń w zakresie udziału kobiet wiejskich w rozwoju społecznym, gospodarczym obszarów wiejskich całego kraju. Cele szczegółowe operacji
• identyfikację, wymianę doświadczeń oraz wiedzy, możliwych do przeniesienia dobrych praktyk i doświadczeń, ocena programów skierowanych na tereny wiejskie wykorzystanych w obecnym okresie programowania 
• podniesienie wiedzy uczestników konferencji w zakresie wykorzystania potencjału kobiet wiejskich do rozwoju społeczno - gospodarczego kraju
• promowanie aktywności kobiet na obszarach wiejskich w zakresie przedsiębiorczości, wykorzystywania pozyskanych środków finansowych na rozwój obszarów wiejskich, innowacyjności, agroturystyki i turystyki wiejskiej, rozwoju i poznania dziedzictwa kulturowego obszaru realizacji
</t>
  </si>
  <si>
    <t>Projekt skierowany będzie do 400 kobiet, w tym co najmniej 200 w wieku do 35 lat, zamieszkujących obszary wiejskie zainteresowanych rozwijaniem swoich kompetencji w zakresie planowania i organizacji działalności społecznej na rzecz środowisk lokalnych, kobiet przedsiębiorczych, przedstawicielek Kół Gospodyń Wiejskich, mieszkanek województw: opolskiego, dolnośląskiego, łódzkiego i wielkopolskiego, wszystkich kobiet – i nie tylko kobiet - zainteresowanych udziałem w Konferencji, którzy mają coś do powiedzenia na tematy związane z wykorzystaniem potencjału pań oraz ich aktywizacją na rzecz włączenia społecznego i zawodowego na terenach wiejskich.</t>
  </si>
  <si>
    <t>Zostań na wsi – to się opłaca w województwie pomorskim, mazowieckim, podlaskim i warmińsko-mazurskim</t>
  </si>
  <si>
    <t xml:space="preserve">Operacja ma celu identyfikację, wymianę doświadczeń oraz wiedzy, promocję możliwości finansowania inicjatyw skierowanych dla młodzieży z woj. pomorskiego, mazowieckiego, podlaskiego i warmińsko-mazurskiego, możliwych do przeniesienia dobrych praktyk i doświadczeń w zakresie udziału młodzieży w rozwoju społecznym, gospodarczym obszarów wiejskich całego kraju.  
Cele szczegółowe operacji
- promowanie włączenia zawodowego oraz edukacyjnego, 
- promowanie aktywności społecznej młodzieży wiejskiej,
- zwiększenie różnorodności obszarów wiejskich poprzez informowanie o możliwościach rozwoju gospodarczego przy wykorzystaniu środków europejskich,
- zwiększenie aktywności różnorodnych grup zainteresowań oraz promowanie integracji społecznej mieszkańców wsi,
- zwiększenie udziału mieszkańców i przedstawicieli lokalnych grup społecznych we wdrażaniu inicjatyw na rzecz rozwoju obszarów wiejskich
</t>
  </si>
  <si>
    <t xml:space="preserve">Grupę docelową stanowić będzie 280 młodych mieszkańców województw: pomorskiego, podlaskiego, mazowieckiego i warmińsko-mazurskiego, w wieku do 35 lat. Nabór na seminaria będzie otwarty i zostanie przeprowadzony poprzez przesłanie informacji o operacji i formularza zgłoszeniowego do organizacji społecznych takich jak Izby Rolnicze, Lokalne Grupy Działania, Urzędy Gmin i Ośrodki Doradztwa Rolniczego. </t>
  </si>
  <si>
    <t>Lokalnie, regionalnie i tradycyjnie – wiem co jem</t>
  </si>
  <si>
    <t xml:space="preserve">Cel główny projektu to podniesienie wiedzy i świadomości wśród uczestników operacji nt. lokalnych, regionalnych, tradycyjnych zasobów i produktów spożywczych oraz zachęcenie ich do wykorzystywania produktów żywnościowych od lokalnych producentów/rolników (krótkie łańcuchy dostaw), a także wykorzystanie tej wiedzy do dalszego jej upowszechniania w środowisku lokalnej społeczności (tworzenie partnerstw) poprzez organizację warsztatów dla młodzieży szkolnej zapoznających ją z lokalnym dziedzictwem kulinarnym, czy promocję lokalnego dziedzictwa kulinarnego podczas dożynek/innych imprez o podobnym charakterze. Dodatkowo celem projektu jest integracja pokoleń i przekazanie młodym ludziom pewnego sposobu na życie (transfer wiedzy) polegającego na produkcji żywności i promocji swojego lokalnego dziedzictwa kulinarnego oraz uświadomienie, że istnieją przypisane do danego regionu produkty, tj. oscypek podhalański, kołacz śląski, itp. </t>
  </si>
  <si>
    <t xml:space="preserve">Szkolenie/ seminarium/ warsztat/ spotkanie 
Stoisko wystawiennicze/ punkt informacyjny na tragach/imprezie plenerowej/ wystawie
- Prasa 
Informacje i publikacje w internecie
Inne (podać jakie) 
Strona www.produkty-tradycyjne.pl
</t>
  </si>
  <si>
    <t>liczba szkoleń/spotkań
liczba uczestników
liczba warsztatów 
liczba uczestników
liczba stoisk wystawienniczych
liczba artykułów
liczba publikacji w internecie 
liczba stron internetowych
liczba odbiorców strony</t>
  </si>
  <si>
    <t>5
58
29
580
29
10
15
3
1000</t>
  </si>
  <si>
    <t>Grupa docelowa operacji - członkinie kół gospodyń wiejskich - nie jest przypadkowa, bowiem zostanie ona zrekrutowana na podstawie konkursu, który będzie polegał na wyłonieniu najbardziej aktywnych i udzielających się liderek lokalnych, które promują tradycyjne i lokalne produkty. W związku z tym, do udziału w operacji zostaną wyłonione najbardziej aktywne i posiadające silną tożsamość kulturową KGW, dzięki temu swoją postawą będą mogły zachęcić innych do aktywnego wykorzystywania produktów lokalnych. Najbardziej aktywne KGW zostaną wyłonione na podstawie kryteriów naboru tj. laureatki konkursów na najlepszy regionalny i lokalny produkt żywnościowy oraz na najlepsze danie i potrawę regionalną i lokalną. Łącznie zostanie zakwalifikowanych 58 osób w średnim wieku ok. 45 lat – po 2 osoby z KGW.</t>
  </si>
  <si>
    <t>Fundacja Europejski Fundusz Rozwoju Wsi Polskiej - Counterpart Fund</t>
  </si>
  <si>
    <t>00-814 Warszawa, ul. Miedziana 3A</t>
  </si>
  <si>
    <t>Promocja materiału hodowlanego o wysokim potencjale genetycznym siedmiu gatunków zwierząt z województw Zachodniej i Południowej Polski na I Regionalnej Wystawie Zwierząt Hodowlanych w Sielinku.</t>
  </si>
  <si>
    <t xml:space="preserve">1. Promocja materiału hodowlanego o wysokim potencjale genetycznym siedmiu gatunków zwierząt reprezentujących hodowców z województw Zachodniej i Południowej Polski względem pożądanego typu użytkowego i eksterieru, czyli harmonijnej budowy ciała, zgodnej z wzorcami rasy i charakteryzujących się wysokim poziomem produkcji (mleka, żywca, wełny, jaj, itd.). Prezentacja i wybór najwartościowszych zwierząt. Uzasadnienie podjętej decyzji oraz ogłoszenie wyników konkursu na zwierzęta wzorcowe  
2. Edukacja hodowców i producentów zwierząt hodowlanych w zakresie prowadzenia pracy hodowlanej ukierunkowanej na efekt uzyskania pożądanych wzorców typu budowy ciała dla poszczególnych gatunków. </t>
  </si>
  <si>
    <r>
      <t xml:space="preserve">Targi/ impreza plenerowa/ wystawa
</t>
    </r>
    <r>
      <rPr>
        <sz val="11"/>
        <rFont val="Calibri"/>
        <family val="2"/>
        <charset val="238"/>
        <scheme val="minor"/>
      </rPr>
      <t xml:space="preserve">
Audycja/ film/ spot odpowiednio w radiu i telewizji</t>
    </r>
  </si>
  <si>
    <t xml:space="preserve">liczba wystaw
 liczba konkursów liczba wystawców zwierząt
liczba spotów telewizyjnych 
liczba spotów radiowych
</t>
  </si>
  <si>
    <t>1 
1
 130
   40 
 30</t>
  </si>
  <si>
    <t xml:space="preserve">Grupą docelową będą głównie hodowcy, rolnicy indywidualni, pracownicy produkcji zwierzęcej - zootechnicy, główni hodowcy: Gosp.Rolnych KOWR Sp. z o.o. z udziałem SP oraz Spółek i Spółdzielni Rolniczych o profilu  rolniczym  (zajmujące się chowem i hodowlą  jednego z siedmiu gatunków zwierząt) oraz osoby, które są jednocześnie członkami i przedstawicielami branżowych związków i kółek hodowlanych i należące do:
- PFHBiPM,- WZHiPB, - PZHiPBM, ,,POLSUS’’Okręgu Zachodniego, - WZHTCh,- KRDIG w Warszawie, - ZHKW w Gnieźnie, - RZHOiK w Poznaniu, - KZHK, - KCHZ, - KiOR,- WIR, - Przedstawiciele instytucji naukowo-badawczych, - Uczniowie szkół rolniczych i studenci kierunków rolniczych, - specjaliści z ODR, - WCHiRZ w Tulcach,SHiUZ Bydgoszcz,- Przedstawiciele, specjaliści ds. żywienia krajowych producentów mieszanek pasz treściwych.
</t>
  </si>
  <si>
    <t>60-163 Poznań, ul. Sieradzka 29</t>
  </si>
  <si>
    <t>„W stronę rozwoju: wyjazdy studyjne dla polskich producentów sera i wina”</t>
  </si>
  <si>
    <t>Głównym celem operacji będzie poniesienie poziomu wiedzy i wymiana doświadczeń pomiędzy 38 producentami sera i przedstawicielami Uniwersytetu Przyrodniczego we Wrocławiu, a zagranicznymi producentami działającymi w branży serowarskiej, podczas pięciodniowego wyjazdu studyjnego do Tyrolu (Austria) dla serowarów oraz poniesienie poziomu wiedzy i wymiana doświadczeń pomiędzy 28 producentami wina i przedstawicielami Uniwersytetu Przyrodniczego we Wrocławiu, a zagranicznymi producentami działającymi w branży winiarskiej podczas trzydniowego wyjazdu studyjnego na Morawy (Czechy) dla winiarzy.</t>
  </si>
  <si>
    <t>2
70</t>
  </si>
  <si>
    <t xml:space="preserve">Grupę docelową operacji stanowią:
• producenci wina z 4 województw: dolnośląskiego, opolskiego, lubuskiego i małopolskiego; 25 osób,
• producenci sera z 6 województw: dolnośląskiego, mazowieckiego, warmińsko-mazurskiego, łódzkiego, lubuskiego, kujawsko-pomorskiego; 35 osób,
• przedstawiciele Uniwersytetu Przyrodniczego we Wrocławiu – 6 osób (3 osoby zajmujące się branżą winiarską i 3 osoby zajmujące się branżą serowarską, czyli po 3 osoby podczas każdego z wyjazdów studyjnych).
</t>
  </si>
  <si>
    <t>50-375 Wrocław, 
C.K.Norwida 25</t>
  </si>
  <si>
    <t>Innowacyjny nauczyciel przedmiotów zawodowych w innowacyjnej gospodarce – podnoszenie kompetencji nauczycieli uczących przedmiotów zawodowych w zakresie nauk przyrodniczych, rolniczych i leśnych.</t>
  </si>
  <si>
    <t xml:space="preserve">Głównym celem operacji jest podniesienie poziomu wiedzy i umiejętności w zakresie stosowania innowacyjnych metod dydaktycznych oraz innowacji gospodarczych w sektorze rolno – spożywczym poprzez prezentację programu pn. „Dolny Śląsk. Zielona dolina żywności i zdrowia” wśród 80 nauczycieli przedmiotów zawodowych z zakresu nauk przyrodniczych, rolniczych i leśnych pochodzących z terenu całej Polski. To 2-dniowe wydarzenie (czwartek i piątek w II kwartale 2018 roku) będzie organizowane przez Uniwersytet Przyrodniczy we Wrocławiu oraz Zespół Szkół Rolniczych w Namysłowie.Aby zrealizować cel operacji wyznaczono następujące cele szczegółowe przedsięwzięcia:
1. Podniesienie poziomu wiedzy z zakresu innowacji gospodarczych w sektorze rolno – spożywczym wśród 72 nauczycieli przedmiotów zawodowych z zakresu nauk przyrodniczych, rolniczych i leśnych pochodzących z terenu całej Polski w II kwartale 2018 r.
2. Podniesienie poziomu wiedzy i umiejętności z zakresu innowacyjnych metod dydaktycznych wśród 72 nauczycieli przedmiotów zawodowych z zakresu nauk przyrodniczych, rolniczych i leśnych pochodzących z terenu całej Polski w II kwartale 2018 r.
</t>
  </si>
  <si>
    <t xml:space="preserve">Szkolenie/ seminarium/ warsztat/ spotkanie 
Publikacja/ materiał drukowany </t>
  </si>
  <si>
    <t xml:space="preserve">liczba szkoleń
liczba uczestników
liczba tytułów publikacji </t>
  </si>
  <si>
    <t>1
80
1</t>
  </si>
  <si>
    <t>Grupę docelową stanowią nauczyciele szkół średnich przedmiotów zawodowych w zakresie nauk przyrodniczych, rolniczych i leśnych z obszaru całej Polski – 80 osób. W celu zapewnienia równej reprezentacji nauczycieli przedmiotów zawodowych w zakresie nauk przyrodniczych, rolniczych i leśnych zakłada się limit 5 nauczycieli z każdego województwa tj. 16 województw x 80 osób z całej Polski, po to aby projekt miał charakter ogólnopolski.</t>
  </si>
  <si>
    <t>Rozwój współpracy sieciowej związanej w produkcją bezpiecznej żywności w ramach klastra</t>
  </si>
  <si>
    <t xml:space="preserve">Celem operacji jest upowszechnienie wiedzy w zakresie funkcjonowania sieci kooperacji, w szczególności organizacji o charakterze klastrowym, a następnie identyfikacja możliwości współpracy i aktywizacja producentów żywności w ramach klastra, umożliwiająca podjęcie wspólnych inicjatyw i rozwiązań związanych z:
1) dystrybucją produktów żywnościowych;
2) budową marki produktów żywnościowych w ramach klastra. Realizacja celu głównego operacji nastąpi poprzez realizację trzech celów szczegółowych obejmujących: 
1) przeprowadzenie analizy mającej na celu zidentyfikowanie partnerów klastra z regionów, którzy mogliby podjąć współpracę w ramach klastra, w tym istniejących sieci oraz opracowanie potencjalnych obszarów i modeli współpracy podmiotów funkcjonujących w ramach łańcucha wartości bezpiecznej żywności;
2) upowszechnienie wiedzy w zakresie funkcjonowania inicjatywy klastrowej – charakterystyki klastra, możliwości współdziałania i korzyści (seminaria), w tym networking – stanowiącej odpowiedź na niewystarczający poziom współpracy na terenach wiejskich
3) wypracowanie w sposób partycypacyjny – poprzez warsztaty interaktywne z udziałem członków/ potencjalnych członków klastra – propozycji rozwiązań i wspólnych przedsięwzięć do realizacji w ramach klastra bezpiecznej żywności w obszarach:
a) logistyki i dystrybucji produktów żywnościowych;
b) budowania marki produktów żywnościowych klastra.
</t>
  </si>
  <si>
    <t>Szkolenie/ seminarium/ warsztat/ spotkanie 
Analiza/ ekspertyza/ badanie</t>
  </si>
  <si>
    <t>liczba seminariów
liczba uczestników seminarium
liczba warsztatów
liczba uczestników warsztatów
liczba analiz</t>
  </si>
  <si>
    <t>1
30
3
36
1</t>
  </si>
  <si>
    <t>Podstawową grupą docelową projektu są członkowie klastra Bezpieczna żywność oraz podmioty zrzeszone w Polskiej Izbie Produktu Regionalnego i Lokalnego. Klaster bezpieczna żywność został powołany 31 marca 2014 roku i aktualnie zrzesza 31 członków: producentów żywności, przetwórców, instytucje naukowe oraz organizacje otoczenia biznesu. Polska Izba Produktu Regionalnego i Lokalnego jest organizacją zrzeszającą producentów, liczącą ponad 200 członków. Cechami charakterystycznymi grupy docelowej jest produkowanie żywności lokalnej: produkowanej w sposób nieprzemysłowy, niemasowy, z surowców lokalnych lub przy użyciu lokalnych metod, jak również żywności podlegającej certyfikacji krajowych lub europejskich systemów jakości żywności.</t>
  </si>
  <si>
    <t>Mazowiecki Park Naukowo-Technologiczny – Park Spółdzielczy w Płońsku</t>
  </si>
  <si>
    <t>09-100 Płońsk, ul. Henryka Sienkiewicza 11</t>
  </si>
  <si>
    <t>Upowszechnianie wiedzy w zakresie wykorzystania systemów informacji przestrzennej GIS na potrzeby innowacyjnej praktyki rolniczej.</t>
  </si>
  <si>
    <t>Celem operacji będzie przygotowanie platformy e-learningowej w technologii WWW służącej do upowszechniania wiedzy w zakresie wykorzystania systemów informacji przestrzennej GIS wspieranych analizami wielospektralnymi na podstawie zobrazowań dostępnych z pułapu satelitarnego oraz BSP w obszarze rolnictwa precyzyjnego. Platforma będzie umożliwiała dostęp do materiałów szkoleniowych dotyczących powyżej wskazanych obszarów oraz będzie umożliwiała wykonywanie samodzielnie zadań związanych monitorowaniem stanu upraw na obszarze gospodarstwa rolnego oraz na obszarze gminy lub powiatu. Przedmiotowe materiały edukacyjne zostaną wytworzone przez członków operacji i będą dostępne bez żadnych ograniczeń dla wszystkich podmiotów zainteresowanych ich wykorzystaniem.</t>
  </si>
  <si>
    <t>Szkolenie/ seminarium/ warsztat/ spotkanie 
Konferencja/ kongres 
Prasa
Informacje i publikacje w internecie
Inne: platforma e-learningowa</t>
  </si>
  <si>
    <t xml:space="preserve">
liczba szkoleń
liczba uczestników szkoleń
liczba szkoleń internetowych
liczba uczestników szkoleń internetowych
liczba konferencji
liczba uczestników konferencji
liczba artykułów w prasie
liczba publikacji w internecie
liczba narzędzi
liczba unikalnych użytkowników platformy</t>
  </si>
  <si>
    <t>1
30
1
1
50
1
54
1
1
1
50</t>
  </si>
  <si>
    <t>1) Gospodarstwa rolne powyżej 10 ha gruntów rolnych – 250 tys. gospodarstw rolnych,
2) Producenci nawozów sztucznych oraz ich główni dystrybutorzy – około 400 podmiotów,
3) Producenci nasion oraz ich główni dystrybutorzy – ok. 200 podmiotów,
4) Ośrodki doradztwa rolniczego – doradcy rolni państwowi i prywatni– 5 tys. podmiotów,
5) Producenci maszyn rolniczych oraz ich główni dystrybutorzy – 1000 podmiotów,
6) Producenci urządzeń pomiarowych UAV, odbiorników GPS, czujników, sensorów montowanych w maszynach rolniczych, innych urządzeń diagnostycznych - 100 podmiotów,
7) Stacje chemiczno – badawcze – 30 podmiotów,
8) Szkoły rolnicze – 150,
9) Uczelnie wyższe rolnicze i Instytuty naukowo badawcze – 16 podmiotów,
10) Administracja rządowa i samorządowa – badania ex-post – 4 podmioty.</t>
  </si>
  <si>
    <t>Fundacja Instytut Inicjatyw Partnerskich na rzecz Innowacji</t>
  </si>
  <si>
    <t>ul. Górna 7
10-040 Olsztyn</t>
  </si>
  <si>
    <t>Wielka rola mikroorganizmów w obiegu azotu</t>
  </si>
  <si>
    <t xml:space="preserve">Celem operacji jest przekazanie w 2018 r. wiedzy dotyczącej problemu odpływu azotu ze źródeł rolniczych, obowiązujących przepisów dotyczących tej kwestii oraz możliwych działań minimalizujących wielkość tego odpływu grupie min. 4 000 osób planujących swoje życie zawodowe związać z rolnictwem lub ogrodnictwem lub już prowadzących gospodarstwo rolne. Celem szczegółowym jest:
a) przeprowadzenie cyklu spotkań z młodzieżą uczącą się w technikach rolniczych i ogrodniczych (min. 2 000 osób) w terminie do 31 października 2018 r.
b) udział w 3 imprezach plenerowych typu Dni Pola organizowanych przez Ośrodki Doradztwa Rolniczego (min. 2 000 osób) w terminie do 31 października 2018 r.
</t>
  </si>
  <si>
    <t>Szkolenie/ seminarium/ warsztat/ spotkanie 
Stoisko wystawiennicze/ punkt informacyjny na tragach/imprezie plenerowej/ wystawie</t>
  </si>
  <si>
    <t xml:space="preserve">liczba spotkań; 
liczba uczestników;
liczba punktów informacyjnych;
</t>
  </si>
  <si>
    <t xml:space="preserve">16
2000
3
</t>
  </si>
  <si>
    <t xml:space="preserve">1. Uczniowie techników rolniczych i ogrodniczych – 2 000 osób. Młodzież w wieku 16 – 20 lat najczęściej pochodząca z terenów wiejskich. Osoby uczące się w szkołach o profilu rolniczym/ogrodniczym najczęściej wiążą swoją przyszłość zawodową z tą dziedziną gospodarki. Po skończeniu technikum podejmują pracę we własnym bodź rodzinnym gospodarstwie rolnym, kontynuują naukę na uczelniach wyższych na kierunkach związanych z rolnictwem/ogrodnictwem bądź podejmują pracę w branżach związanych z rolnictwem. 
2. Rolnicy odwiedzający imprezy plenerowe typu DNI POLA organizowane przez Ośrodki Doradztwa Rolniczego – 2 000 osób. Imprezy plenerowe typu Dni Pola organizowane przez Ośrodki Doradztwa Rolniczego adresowane są głównie do mieszkańców wsi, tak więc odwiedzającymi te wydarzenia osobami są w dużej mierze osoby prowadzące gospodarstwa rolne/ogrodnicze. Na tego typu wydarzenia przychodzą osoby zainteresowane rozwiązaniami stosowanymi w rolnictwie umożliwiającymi obniżenie kosztów produkcji bądź zwiększenie plonów.
</t>
  </si>
  <si>
    <t>PPU MORS ELŻBIETA ORŁOW</t>
  </si>
  <si>
    <t>ul. Psurze 8, 99-300 Kutno Gmina Krzyżanów</t>
  </si>
  <si>
    <t xml:space="preserve">Celem operacji będzie podniesienie jakości realizacji PROW poprzez podniesienie poziomu wiedzy i możliwości podejmowania i wprowadzenia innowacji w obszarze pszczelarstwa, przekazywanie informacji o roli pszczoły w środowisku i promowanie najlepszych praktyk pszczelarskich. Celami szczegółowymi operacji będzie:
1. Transfer i upowszechnianie wiedzy na temat roli pszczelarstwa w środowisku poprzez organizację IV ogólnopolskiej konferencji dla pszczelarzy i środowiska branżowego i pozabranżowego – temat operacji 6,
2. Upowszechnianie wiedzy na temat roli pszczelarstwa poprzez rozpowszechnianie materiałów informacyjnych w prasie oraz ukazywanie najlepszych praktyk pszczelarskich – temat 6 i 8 operacji
3. Upowszechnianie i promowanie najlepszych praktyk pszczelarskich mających wpływ na rozwój obszarów wiejskich poprzez organizację ogólnopolskiego konkursu Pszczelarz Roku – edycja IV – temat operacji 8. 
4. Upowszechnianie i promowanie najlepszych praktyk pszczelarskich mających wpływ na rozwój obszarów wiejskich, transfer wiedzy o pszczelarstwie do szerokiej grupy odbiorców poprzez wydanie publikacji pokonferencyjnej i pokonkursowej – temat 6 i 8 operacji. </t>
  </si>
  <si>
    <t xml:space="preserve">Celem operacji jest wsparcie polskiego rolnictwa w zakresie wdrożenia innowacyjnych rozwiązań, szczególnie w zakresie współpracy i wsparcia sprzedaży detalicznej bezpośredniej poprzez pokazanie rolnikom stosowanych w Polsce i Europie rozwiązań.  Cele szczegółowe operacji:
- Uporządkowanie i przekazanie rolnikom wiedzy na temat potencjału sprzedaży detalicznej bezpośredniej w kontekście doświadczeń austriackich i niemieckich  poprzez zaprezentowanie współpracy gospodarstw rolnych.
– Wymiana doświadczeń i przedstawienie możliwości współpracy przy sprzedaży detalicznej bezpośredniej.
– Przedstawienie korzyści wynikających ze sprzedaży detalicznej bezpośredniej.
- Zaprezentowanie dobrych praktyk korzyści wynikających ze współpracy gospodarstw rolnych w Polsce. </t>
  </si>
  <si>
    <t>Wspieranie zrównoważonego i wielofunkcyjnego rozwoju obszarów wiejskich województw mazowieckiego, pomorskiego, podlaskiego i warmińsko-mazurskiego w oparciu o dziedzictwo kulturowe. 
Cele szczegółowe operacji
1. Zwiększenie udziału grup formalnych i nieformalnych w organizowaniu i wdrażaniu inicjatyw na rzecz rozwoju obszarów wiejskich województw mazowieckiego, pomorskiego, podlaskiego i warmińsko-mazurskiego, poprzez udział 96 mieszkańców obszarów wiejskich w konferencji i konkursie;
2. Przekazanie informacji z zakresu polityki rozwoju obszarów wiejskich i wsparciu finansowym (możliwości i źródła finansowania działań na obszarach wiejskich, w tym wykorzystanie środków z PROW 2014 – 2020 i KSOW na rozwój obszarów wiejskich, informacje w zakresie tworzenia krótkich łańcuchów dostaw, w obszarze małego przetwórstwa lokalnego, rolniczego handlu detalicznego, zarządzania projektami z zakresu rozwoju obszarów wiejskich) 96 mieszkańcom obszarów wiejskich;
3. Zachowanie i promowanie dziedzictwa kulturowego, kulinarnego, folkloru, zwyczajów i tradycji na obszarach wiejskich wśród 500 uczestników operacji.</t>
  </si>
  <si>
    <t>Celem operacji jest podniesienie świadomości i wiedzy wśród 70 uczestników przedsięwzięcia w zakresie zachowania bezpieczeństwa i wysokiej jakości wytwarzanej żywności jako warunków podstawowych przy małym przetwórstwie rolno – spożywczym. Operacja przyczyni się do realizacji celów szczegółowych:
1. Nabycie przez 70 uczestników  w trakcie konferencji wiedzy z zakresu jakości i bezpieczeństwa żywności wytwarzanej w małych przetwórniach i rozprowadzanej w ramach krótkich łańcuchów dostaw.
2. Nabycie przez 70 uczestników  wiedzy praktycznej  z zakresu małego przetwórstwa rolno - spożywczego poprzez  poznanie dobrych praktyk w  małych zakładach przetwórczych na przykładzie innych krajów UE, 
3. Podniesienie przez 70 uczestników wyjazdu studyjnego wiedzy z zakresu procedur dotyczących uzyskania certyfikatu w systemie jakości żywności na przykładzie wybranych producentów.
4. Podniesienie przez 70 uczestników świadomości co do konieczności wytwarzania  bezpiecznej i wysokiej jakości żywności jako warunku odniesienia sukcesu w prowadzonej działalności.
5. Wzrost świadomości wśród 70 uczestników na temat przedsiębiorczości na obszarach wiejskich poprzez sieciowanie producentów żywności, nowoczesne systemy sprzedaży
6.  Aktywizacja 70 mieszkańców obszarów wiejskich na rzecz podejmowania inicjatyw zmierzających do tworzenia nowych miejsc pracy</t>
  </si>
  <si>
    <t>Założeniem projektu jest dotarcie do jak najszerszej grupy odbiorców. Film jest narzędziem, które pozwala te założenia zrealizować.
Grupę docelowa będą stanowili doradcy rolniczy, rolnicy, mieszkańcy obszarów wiejskich, nauczyciele, uczniowie i studenci szkół rolniczych. 
Wyprodukowany cykl filmów chcemy umieścić na stronach internetowych  KSOW ,Ministerstwa Rolnictwa  i  WODR, IR, SGWW,CDR ( 23 podmiotów) Partnerzy projektu (3podmioty) –będą mieli na swoich stronach link do filmów, który będzie umieszczony na stronach BWM Art.</t>
  </si>
  <si>
    <t xml:space="preserve">Grupa docelowa liczyć będzie 50 osób: doradców i rolników z obszaru 4 województw: mazowieckiego, pomorskiego, podlaskiego i świętokrzyskiego - w przypadku 2 wizyt studyjnych. 
Grupa docelowa liczyć będzie 77 doradców i rolników z 5 województw: mazowieckiego, pomorskiego, podlaskiego, świętokrzyskiego i podkarpackiego - w przypadku konferencji.
W tych formach szkoleniowych wezmą udział grupy zawodowe, które bezpośrednio wpływają na zrównoważony wielofunkcyjny rozwój obszarów wiejskich. 
Tematy określone w cz. I pkt 4 wniosku są jeszcze słabo upowszechnione na obszarze realizacji operacji, więc w przedsięwzięciu wezmą udział osoby nimi zainteresowane i otwarte na zmiany. </t>
  </si>
  <si>
    <t xml:space="preserve">Cel operacji: podniesione kompetencje LGD w zakresie animacji społeczności lokalnych poprzez przygotowanie 60 animatorów  – inicjatorów tworzenia partnerstw, w szczególności wielosektorowych oraz inicjowanie ciekawych działań w środowisku lokalnym. 5.3. Cele szczegółowe operacji: 
-  Animatorzy umiejętnie aktywizujący mieszkańców tworząc partnerstwa trójsektorowe  w celu podnoszenia jakości życia (4.1) 
- przygotowani profesjonalnie animatorzy dbający o podniesienie poziomu życia  mieszkańców poprzez umiejętne wykorzystywanie innowacyjnych rozwiązań wspieranie rozwoju przedsiębiorczości (4.7), zwiększenie świadomości mieszkańców w umiejętnym wykorzystywaniu lokalnych zasobów (ekonomicznych, środowiskowych, społecznych 4.5.);
-   przygotowani animatorzy do promocji jakości życia na wsi (4.9) opierający się na dobrych doświadczeniach i inicjatywach;
-   przygotowani animatorzy do mobilizowania mieszkańców do wspólnego działania, pracy nad wspólnym decydowaniem o rozwoju lokalnym, współpracy z samorządem (4.12; 4.13);
-   przygotowani animatorzy zdolni do tworzenia sieci współpracy  (4.11) </t>
  </si>
  <si>
    <t>Reprezentanci podmiotów działających na rzecz rozwoju  obszarów wiejskich, takich jak: LGD, organizacje pozarządowe, samorządy lokalne, instytucje wdrażające/pośredniczące, ODR
Mieszkańcy obszarów wiejskich</t>
  </si>
  <si>
    <t xml:space="preserve">Liczba konferencji
liczba uczestników konferencji
liczba audycji
liczba emisji
liczba felietonów
liczba emisji
liczba informacji w internecie
</t>
  </si>
  <si>
    <t xml:space="preserve">4
240
6
72
6
120
1
</t>
  </si>
  <si>
    <t>Identyfikacja i prezentacja przykładów operacji realizowanych w ramach PROW 2014-2020, w tym KSOW, oraz dobrych praktyk w celu podniesienia jakości wdrażania programu oraz informowania ogółu społeczeństwa i potencjalnych beneficjentów o wpływie PROW 2014-2020 na rozwój obszarów wiejskich.</t>
  </si>
  <si>
    <t>Plan operacyjny KSOW na lata 2018-2019 (z wyłączeniem działania 8 Plan komunikacyjny) - województwo wielkopolskie - maj 2018</t>
  </si>
  <si>
    <t>Plan operacyjny KSOW na lata 2018-2019 (z wyłączeniem działania 8 Plan komunikacyjny) - województwo dolnośląskie -  maj 2018</t>
  </si>
  <si>
    <t>Plan operacyjny KSOW na lata 2018-2019 (z wyłączeniem działania 8 Plan komunikacyjny) - województwo kujawsko-pomorskie - maj  2018</t>
  </si>
  <si>
    <t xml:space="preserve"> Plan operacyjny KSOW na lata 2018-2019 (z wyłączeniem działania 8 Plan komunikacyjny) - województwo lubelskie -  maj 2018</t>
  </si>
  <si>
    <t>Plan operacyjny KSOW na lata 2018-2019 (z wyłączeniem działania 8 Plan komunikacyjny) - województwo lubuskie -  maj 2018</t>
  </si>
  <si>
    <t>Plan operacyjny KSOW na lata 2018-2019 (z wyłączeniem działania 8 Plan komunikacyjny) - województwo łódzkie - maj 2018</t>
  </si>
  <si>
    <t>Plan operacyjny KSOW na lata 2018-2019 (z wyłączeniem działania 8 Plan komunikacyjny) - SW Małopolskiego - maj 2018</t>
  </si>
  <si>
    <t>Plan operacyjny KSOW na lata 2018-2019 (z wyłączeniem działania 8 Plan komunikacyjny) - województwo mazowieckie - maj 2018</t>
  </si>
  <si>
    <t>Plan operacyjny KSOW na lata 2018-2019 (z wyłączeniem działania 8 Plan komunikacyjny) - województwo opolskie - maj 2018</t>
  </si>
  <si>
    <t>Plan operacyjny KSOW na lata 2018-2019 (z wyłączeniem działania 8 Plan komunikacyjny) - wojewóztwo podkarpackie - maj 2018</t>
  </si>
  <si>
    <t xml:space="preserve">Plan operacyjny KSOW na lata 2018-2019 (z wyłączeniem działania 8 Plan komunikacyjny) - województwo podlaskie - maj 2018 </t>
  </si>
  <si>
    <t>Plan operacyjny KSOW na lata 2018-2019 (z wyłączeniem działania 8 Plan komunikacyjny) - województwo pomorskie -  maj 2018</t>
  </si>
  <si>
    <t>Plan operacyjny KSOW na lata 2018-2019 (z wyłączeniem działania 8 Plan komunikacyjny) - województwo świętokrzyskie - maj 2018</t>
  </si>
  <si>
    <t>Plan operacyjny KSOW na lata 2018-2019 (z wyłączeniem działania 8 Plan komunikacyjny) - województwo warmińsko-mazurskie - maj 2018</t>
  </si>
  <si>
    <t>Plan operacyjny KSOW na lata 2018-2019 (z wyłączeniem działania 8 Plan komunikacyjny) - województwo zachodniopomorskie - marzec 2018</t>
  </si>
  <si>
    <t>Plan operacyjny KSOW na lata 2018-2019 (z wyłączeniem działania 8 Plan komunikacyjny) - Ministerstwo Rolnictwa i Rozwoju Wsi - maj 2018</t>
  </si>
  <si>
    <t>Plan operacyjny KSOW na lata 2018-2019 (z wyłączeniem działania 8 Plan komunikacyjny) - Jednostka Centralna - maj 2018</t>
  </si>
  <si>
    <t>Plan operacyjny KSOW na lata 2018-2019 (z wyłączeniem działania 8 Plan komunikacyjny) - CDR w Brwinowie - maj 2018</t>
  </si>
  <si>
    <t>Plan operacyjny KSOW na lata 2018-2019 (z wyłączeniem działania 8 Plan komunikacyjny) - Dolnośląski ODR - maj 2018</t>
  </si>
  <si>
    <t>Plan operacyjny KSOW na lata 2018-2019 (z wyłączeniem działania 8 Plan komunikacyjny) - Kujawsko-pomorski ODR - maj 2018</t>
  </si>
  <si>
    <t>Plan operacyjny KSOW na lata 2018-2019 (z wyłączeniem działania 8 Plan komunikacyjny) - Lubelski ODR - maj 2018</t>
  </si>
  <si>
    <t>Plan operacyjny KSOW na lata 2018-2019 (z wyłączeniem działania 8 Plan komunikacyjny) - Lubuski ODR -maj 2018</t>
  </si>
  <si>
    <t>Plan operacyjny KSOW na lata 2018-2019 (z wyłączeniem działania 8 Plan komunikacyjny) - Łódzki ODR - maj 2018</t>
  </si>
  <si>
    <t>Plan operacyjny KSOW na lata 2018-2019 (z wyłączeniem działania 8 Plan komunikacyjny) - Małopolski ODR - maj 2018</t>
  </si>
  <si>
    <t>Plan operacyjny KSOW na lata 2018-2019 (z wyłączeniem działania 8 Plan komunikacyjny) - Mazowiecki ODR - maj 2018</t>
  </si>
  <si>
    <t>Plan operacyjny KSOW na lata 2018-2019 (z wyłączeniem działania 8 Plan komunikacyjny) - Opolski ODR - maj 2018</t>
  </si>
  <si>
    <t>Plan operacyjny KSOW na lata 2018-2019 (z wyłączeniem działania 8 Plan komunikacyjny) - Podkarpacki ODR - maj 2018</t>
  </si>
  <si>
    <t>Plan operacyjny KSOW na lata 2018-2019 (z wyłączeniem działania 8 Plan komunikacyjny) - Podlaski ODR - maj 2018</t>
  </si>
  <si>
    <t>Plan operacyjny KSOW na lata 2018-2019 (z wyłączeniem działania 8 Plan komunikacyjny) - Pomorski ODR - maj 2018</t>
  </si>
  <si>
    <t>Plan operacyjny KSOW na lata 2018-2019 (z wyłączeniem działania 8 Plan komunikacyjny) - Śląski ODR - maj 2018</t>
  </si>
  <si>
    <t xml:space="preserve"> Plan operacyjny KSOW na lata 2018-2019 (z wyłączeniem działania 8 Plan komunikacyjny) - Świętokrzyski ODR - maj 2018</t>
  </si>
  <si>
    <t>Plan operacyjny KSOW na lata 2018-2019 (z wyłączeniem działania 8 Plan komunikacyjny) - Warmińsko-mazurski ODR - maj 2018</t>
  </si>
  <si>
    <t>Plan operacyjny  KSOW na lata 2018-2019 (z wyłączeniem działania 8 Plan komunikacyjny) - Wielkopolski ODR - maj 2018</t>
  </si>
  <si>
    <t>Plan operacyjny KSOW na lata 2018-2019 (z wyłączeniem działania 8 Plan komunikacyjny) -Zachodniopomorski ODR - maj 2018</t>
  </si>
  <si>
    <t>Plan operacyjny KSOW na lata 2018-2019 (z wyłączeniem działania 8 Plan komunikacyjny) - maj 2018</t>
  </si>
  <si>
    <t>Załącznik  do uchwały nr 31 Grupy Roboczej do spraw Krajowej Sieci Obszarów Wiejskich z dnia 24 maja 2018 r.</t>
  </si>
</sst>
</file>

<file path=xl/styles.xml><?xml version="1.0" encoding="utf-8"?>
<styleSheet xmlns="http://schemas.openxmlformats.org/spreadsheetml/2006/main">
  <numFmts count="8">
    <numFmt numFmtId="8" formatCode="#,##0.00\ &quot;zł&quot;;[Red]\-#,##0.00\ &quot;zł&quot;"/>
    <numFmt numFmtId="41" formatCode="_-* #,##0\ _z_ł_-;\-* #,##0\ _z_ł_-;_-* &quot;-&quot;\ _z_ł_-;_-@_-"/>
    <numFmt numFmtId="44" formatCode="_-* #,##0.00\ &quot;zł&quot;_-;\-* #,##0.00\ &quot;zł&quot;_-;_-* &quot;-&quot;??\ &quot;zł&quot;_-;_-@_-"/>
    <numFmt numFmtId="43" formatCode="_-* #,##0.00\ _z_ł_-;\-* #,##0.00\ _z_ł_-;_-* &quot;-&quot;??\ _z_ł_-;_-@_-"/>
    <numFmt numFmtId="164" formatCode="#,##0.00\ &quot;zł&quot;"/>
    <numFmt numFmtId="165" formatCode="[$-415]General"/>
    <numFmt numFmtId="166" formatCode="#,##0.00\ _z_ł"/>
    <numFmt numFmtId="167" formatCode="#,##0.00_ ;\-#,##0.00\ "/>
  </numFmts>
  <fonts count="38">
    <font>
      <sz val="11"/>
      <color theme="1"/>
      <name val="Calibri"/>
      <family val="2"/>
      <charset val="238"/>
      <scheme val="minor"/>
    </font>
    <font>
      <b/>
      <sz val="11"/>
      <color theme="1"/>
      <name val="Calibri"/>
      <family val="2"/>
      <charset val="238"/>
      <scheme val="minor"/>
    </font>
    <font>
      <sz val="11"/>
      <color indexed="8"/>
      <name val="Calibri"/>
      <family val="2"/>
      <charset val="238"/>
    </font>
    <font>
      <sz val="10"/>
      <name val="Arial CE"/>
      <charset val="238"/>
    </font>
    <font>
      <sz val="11"/>
      <name val="Calibri"/>
      <family val="2"/>
      <charset val="238"/>
      <scheme val="minor"/>
    </font>
    <font>
      <sz val="9"/>
      <name val="Calibri"/>
      <family val="2"/>
      <charset val="238"/>
      <scheme val="minor"/>
    </font>
    <font>
      <sz val="10"/>
      <color indexed="8"/>
      <name val="Calibri"/>
      <family val="2"/>
      <charset val="238"/>
    </font>
    <font>
      <sz val="11"/>
      <color theme="1"/>
      <name val="Calibri"/>
      <family val="2"/>
      <charset val="238"/>
      <scheme val="minor"/>
    </font>
    <font>
      <sz val="9"/>
      <color theme="1"/>
      <name val="Calibri"/>
      <family val="2"/>
      <charset val="238"/>
      <scheme val="minor"/>
    </font>
    <font>
      <sz val="10"/>
      <color indexed="8"/>
      <name val="Calibri"/>
      <family val="2"/>
      <charset val="238"/>
      <scheme val="minor"/>
    </font>
    <font>
      <sz val="10"/>
      <color theme="1"/>
      <name val="Calibri"/>
      <family val="2"/>
      <charset val="238"/>
      <scheme val="minor"/>
    </font>
    <font>
      <sz val="10"/>
      <name val="Calibri"/>
      <family val="2"/>
      <charset val="238"/>
      <scheme val="minor"/>
    </font>
    <font>
      <sz val="11"/>
      <color rgb="FF000000"/>
      <name val="Calibri"/>
      <family val="2"/>
      <charset val="238"/>
    </font>
    <font>
      <sz val="8"/>
      <name val="Calibri"/>
      <family val="2"/>
      <charset val="238"/>
      <scheme val="minor"/>
    </font>
    <font>
      <b/>
      <sz val="10"/>
      <color theme="1"/>
      <name val="Calibri"/>
      <family val="2"/>
      <charset val="238"/>
      <scheme val="minor"/>
    </font>
    <font>
      <b/>
      <sz val="13"/>
      <color theme="1"/>
      <name val="Calibri"/>
      <family val="2"/>
      <charset val="238"/>
      <scheme val="minor"/>
    </font>
    <font>
      <sz val="14"/>
      <color theme="1"/>
      <name val="Calibri"/>
      <family val="2"/>
      <charset val="238"/>
      <scheme val="minor"/>
    </font>
    <font>
      <b/>
      <sz val="14"/>
      <color theme="1"/>
      <name val="Calibri"/>
      <family val="2"/>
      <charset val="238"/>
      <scheme val="minor"/>
    </font>
    <font>
      <b/>
      <sz val="11"/>
      <color indexed="8"/>
      <name val="Calibri"/>
      <family val="2"/>
      <charset val="238"/>
    </font>
    <font>
      <b/>
      <sz val="11"/>
      <name val="Calibri"/>
      <family val="2"/>
      <charset val="238"/>
      <scheme val="minor"/>
    </font>
    <font>
      <sz val="11"/>
      <name val="Calibri"/>
      <family val="2"/>
      <charset val="238"/>
    </font>
    <font>
      <i/>
      <sz val="11"/>
      <name val="Calibri"/>
      <family val="2"/>
      <charset val="238"/>
      <scheme val="minor"/>
    </font>
    <font>
      <sz val="11"/>
      <name val="Times New Roman"/>
      <family val="1"/>
      <charset val="238"/>
    </font>
    <font>
      <b/>
      <sz val="9"/>
      <color indexed="81"/>
      <name val="Tahoma"/>
      <family val="2"/>
      <charset val="238"/>
    </font>
    <font>
      <sz val="9"/>
      <color indexed="81"/>
      <name val="Tahoma"/>
      <family val="2"/>
      <charset val="238"/>
    </font>
    <font>
      <sz val="11"/>
      <color indexed="8"/>
      <name val="Calibri"/>
      <family val="2"/>
      <charset val="238"/>
      <scheme val="minor"/>
    </font>
    <font>
      <sz val="9"/>
      <color rgb="FFFF0000"/>
      <name val="Calibri"/>
      <family val="2"/>
      <charset val="238"/>
      <scheme val="minor"/>
    </font>
    <font>
      <sz val="11"/>
      <color theme="1"/>
      <name val="Calibri"/>
      <family val="2"/>
      <scheme val="minor"/>
    </font>
    <font>
      <sz val="11"/>
      <color theme="1"/>
      <name val="Calibri"/>
      <family val="2"/>
      <charset val="238"/>
    </font>
    <font>
      <sz val="11"/>
      <name val="Arial CE"/>
      <charset val="238"/>
    </font>
    <font>
      <b/>
      <sz val="11"/>
      <color rgb="FF000000"/>
      <name val="Calibri"/>
      <family val="2"/>
      <charset val="238"/>
      <scheme val="minor"/>
    </font>
    <font>
      <sz val="11"/>
      <color rgb="FF000000"/>
      <name val="Calibri"/>
      <family val="2"/>
      <charset val="238"/>
      <scheme val="minor"/>
    </font>
    <font>
      <sz val="11"/>
      <color rgb="FFFF0000"/>
      <name val="Calibri"/>
      <family val="2"/>
      <charset val="238"/>
      <scheme val="minor"/>
    </font>
    <font>
      <sz val="11"/>
      <color theme="1"/>
      <name val="Tahoma"/>
      <family val="2"/>
      <charset val="238"/>
    </font>
    <font>
      <sz val="11"/>
      <color rgb="FF000000"/>
      <name val="Tahoma"/>
      <family val="2"/>
      <charset val="238"/>
    </font>
    <font>
      <sz val="11"/>
      <color rgb="FF00000A"/>
      <name val="Calibri"/>
      <family val="2"/>
      <charset val="238"/>
      <scheme val="minor"/>
    </font>
    <font>
      <b/>
      <sz val="11"/>
      <color indexed="8"/>
      <name val="Calibri"/>
      <family val="2"/>
      <charset val="238"/>
      <scheme val="minor"/>
    </font>
    <font>
      <sz val="11"/>
      <color indexed="10"/>
      <name val="Calibri"/>
      <family val="2"/>
      <charset val="238"/>
      <scheme val="minor"/>
    </font>
  </fonts>
  <fills count="6">
    <fill>
      <patternFill patternType="none"/>
    </fill>
    <fill>
      <patternFill patternType="gray125"/>
    </fill>
    <fill>
      <patternFill patternType="solid">
        <fgColor indexed="50"/>
        <bgColor indexed="64"/>
      </patternFill>
    </fill>
    <fill>
      <patternFill patternType="solid">
        <fgColor theme="0"/>
        <bgColor indexed="64"/>
      </patternFill>
    </fill>
    <fill>
      <patternFill patternType="solid">
        <fgColor rgb="FFC4EEC4"/>
        <bgColor indexed="64"/>
      </patternFill>
    </fill>
    <fill>
      <patternFill patternType="solid">
        <fgColor theme="9" tint="0.59999389629810485"/>
        <bgColor indexed="64"/>
      </patternFill>
    </fill>
  </fills>
  <borders count="18">
    <border>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style="thin">
        <color indexed="64"/>
      </bottom>
      <diagonal/>
    </border>
    <border>
      <left style="thin">
        <color indexed="64"/>
      </left>
      <right style="thin">
        <color indexed="64"/>
      </right>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bottom/>
      <diagonal/>
    </border>
    <border>
      <left/>
      <right/>
      <top/>
      <bottom style="thin">
        <color indexed="64"/>
      </bottom>
      <diagonal/>
    </border>
    <border>
      <left style="hair">
        <color auto="1"/>
      </left>
      <right/>
      <top style="hair">
        <color auto="1"/>
      </top>
      <bottom style="hair">
        <color auto="1"/>
      </bottom>
      <diagonal/>
    </border>
    <border>
      <left/>
      <right style="hair">
        <color auto="1"/>
      </right>
      <top style="hair">
        <color auto="1"/>
      </top>
      <bottom style="hair">
        <color auto="1"/>
      </bottom>
      <diagonal/>
    </border>
  </borders>
  <cellStyleXfs count="7">
    <xf numFmtId="0" fontId="0" fillId="0" borderId="0"/>
    <xf numFmtId="44" fontId="7" fillId="0" borderId="0" applyFont="0" applyFill="0" applyBorder="0" applyAlignment="0" applyProtection="0"/>
    <xf numFmtId="165" fontId="12" fillId="0" borderId="0" applyBorder="0" applyProtection="0"/>
    <xf numFmtId="0" fontId="3" fillId="0" borderId="0"/>
    <xf numFmtId="0" fontId="27" fillId="0" borderId="0"/>
    <xf numFmtId="41" fontId="7" fillId="0" borderId="0" applyFont="0" applyFill="0" applyBorder="0" applyAlignment="0" applyProtection="0"/>
    <xf numFmtId="43" fontId="7" fillId="0" borderId="0" applyFont="0" applyFill="0" applyBorder="0" applyAlignment="0" applyProtection="0"/>
  </cellStyleXfs>
  <cellXfs count="905">
    <xf numFmtId="0" fontId="0" fillId="0" borderId="0" xfId="0"/>
    <xf numFmtId="0" fontId="1" fillId="0" borderId="0" xfId="0" applyFont="1"/>
    <xf numFmtId="4" fontId="0" fillId="0" borderId="0" xfId="0" applyNumberFormat="1"/>
    <xf numFmtId="0" fontId="3" fillId="0" borderId="0" xfId="0" applyFont="1" applyAlignment="1">
      <alignment horizontal="center" vertical="center"/>
    </xf>
    <xf numFmtId="0" fontId="3" fillId="0" borderId="0" xfId="0" applyFont="1"/>
    <xf numFmtId="0" fontId="2" fillId="2" borderId="5" xfId="0" applyFont="1" applyFill="1" applyBorder="1" applyAlignment="1">
      <alignment horizontal="center" vertical="center" wrapText="1"/>
    </xf>
    <xf numFmtId="0" fontId="2" fillId="2" borderId="2" xfId="0" applyFont="1" applyFill="1" applyBorder="1" applyAlignment="1">
      <alignment horizontal="center" vertical="center" wrapText="1"/>
    </xf>
    <xf numFmtId="4" fontId="2" fillId="2" borderId="2" xfId="0" applyNumberFormat="1" applyFont="1" applyFill="1" applyBorder="1" applyAlignment="1">
      <alignment horizontal="center" vertical="center" wrapText="1"/>
    </xf>
    <xf numFmtId="0" fontId="2" fillId="2" borderId="5" xfId="0" applyFont="1" applyFill="1" applyBorder="1" applyAlignment="1">
      <alignment horizontal="center" vertical="center"/>
    </xf>
    <xf numFmtId="164" fontId="4" fillId="0" borderId="0" xfId="0" applyNumberFormat="1" applyFont="1" applyFill="1" applyAlignment="1">
      <alignment horizontal="center" vertical="center"/>
    </xf>
    <xf numFmtId="0" fontId="4" fillId="0" borderId="0" xfId="0" applyFont="1" applyFill="1"/>
    <xf numFmtId="0" fontId="0" fillId="0" borderId="0" xfId="0" applyFont="1"/>
    <xf numFmtId="4" fontId="0" fillId="0" borderId="0" xfId="0" applyNumberFormat="1" applyFont="1"/>
    <xf numFmtId="1" fontId="2" fillId="2" borderId="2" xfId="0" applyNumberFormat="1" applyFont="1" applyFill="1" applyBorder="1" applyAlignment="1">
      <alignment horizontal="center" vertical="center" wrapText="1"/>
    </xf>
    <xf numFmtId="0" fontId="5" fillId="0" borderId="0" xfId="0" applyFont="1" applyFill="1" applyBorder="1" applyAlignment="1">
      <alignment horizontal="center" vertical="center"/>
    </xf>
    <xf numFmtId="0" fontId="5" fillId="0" borderId="0" xfId="0" applyFont="1" applyFill="1" applyBorder="1" applyAlignment="1">
      <alignment horizontal="left" vertical="center"/>
    </xf>
    <xf numFmtId="0" fontId="3" fillId="3" borderId="0" xfId="0" applyFont="1" applyFill="1" applyAlignment="1">
      <alignment horizontal="center" vertical="center"/>
    </xf>
    <xf numFmtId="0" fontId="3" fillId="3" borderId="0" xfId="0" applyFont="1" applyFill="1"/>
    <xf numFmtId="0" fontId="5" fillId="0" borderId="7" xfId="0" applyFont="1" applyFill="1" applyBorder="1" applyAlignment="1">
      <alignment horizontal="left" vertical="center"/>
    </xf>
    <xf numFmtId="0" fontId="2" fillId="2" borderId="5" xfId="0" applyFont="1" applyFill="1" applyBorder="1" applyAlignment="1">
      <alignment horizontal="center" vertical="center"/>
    </xf>
    <xf numFmtId="0" fontId="2" fillId="2" borderId="5" xfId="0" applyFont="1" applyFill="1" applyBorder="1" applyAlignment="1">
      <alignment horizontal="center" vertical="center" wrapText="1"/>
    </xf>
    <xf numFmtId="0" fontId="2" fillId="2" borderId="2" xfId="0" applyFont="1" applyFill="1" applyBorder="1" applyAlignment="1">
      <alignment horizontal="center" vertical="center" wrapText="1"/>
    </xf>
    <xf numFmtId="4" fontId="2" fillId="2" borderId="2" xfId="0" applyNumberFormat="1" applyFont="1" applyFill="1" applyBorder="1" applyAlignment="1">
      <alignment horizontal="center" vertical="center" wrapText="1"/>
    </xf>
    <xf numFmtId="0" fontId="5" fillId="0" borderId="0" xfId="0" applyFont="1" applyFill="1" applyBorder="1" applyAlignment="1">
      <alignment horizontal="left" vertical="center" wrapText="1"/>
    </xf>
    <xf numFmtId="0" fontId="5" fillId="0" borderId="9" xfId="0" applyFont="1" applyFill="1" applyBorder="1" applyAlignment="1">
      <alignment horizontal="left" vertical="center"/>
    </xf>
    <xf numFmtId="0" fontId="0" fillId="4" borderId="1" xfId="0" applyFont="1" applyFill="1" applyBorder="1" applyAlignment="1">
      <alignment horizontal="center"/>
    </xf>
    <xf numFmtId="3" fontId="0" fillId="0" borderId="2" xfId="0" applyNumberFormat="1" applyFont="1" applyBorder="1" applyAlignment="1">
      <alignment horizontal="center"/>
    </xf>
    <xf numFmtId="4" fontId="0" fillId="0" borderId="2" xfId="0" applyNumberFormat="1" applyFont="1" applyBorder="1"/>
    <xf numFmtId="0" fontId="0" fillId="0" borderId="2" xfId="0" applyFont="1" applyBorder="1" applyAlignment="1">
      <alignment horizontal="center"/>
    </xf>
    <xf numFmtId="4" fontId="0" fillId="0" borderId="2" xfId="0" applyNumberFormat="1" applyFont="1" applyBorder="1" applyAlignment="1">
      <alignment horizontal="center"/>
    </xf>
    <xf numFmtId="0" fontId="0" fillId="0" borderId="0" xfId="0" applyFont="1" applyAlignment="1">
      <alignment wrapText="1"/>
    </xf>
    <xf numFmtId="0" fontId="0" fillId="0" borderId="2" xfId="0" applyFont="1" applyBorder="1"/>
    <xf numFmtId="0" fontId="0" fillId="4" borderId="8" xfId="0" applyFont="1" applyFill="1" applyBorder="1" applyAlignment="1">
      <alignment horizontal="center"/>
    </xf>
    <xf numFmtId="0" fontId="9" fillId="2" borderId="5" xfId="0" applyFont="1" applyFill="1" applyBorder="1" applyAlignment="1">
      <alignment horizontal="center" vertical="center" wrapText="1"/>
    </xf>
    <xf numFmtId="0" fontId="9" fillId="2" borderId="2" xfId="0" applyFont="1" applyFill="1" applyBorder="1" applyAlignment="1">
      <alignment horizontal="center" vertical="center" wrapText="1"/>
    </xf>
    <xf numFmtId="1" fontId="9" fillId="2" borderId="2" xfId="0" applyNumberFormat="1" applyFont="1" applyFill="1" applyBorder="1" applyAlignment="1">
      <alignment horizontal="center" vertical="center" wrapText="1"/>
    </xf>
    <xf numFmtId="0" fontId="9" fillId="2" borderId="5" xfId="0" applyFont="1" applyFill="1" applyBorder="1" applyAlignment="1">
      <alignment horizontal="center" vertical="center"/>
    </xf>
    <xf numFmtId="4" fontId="9" fillId="2" borderId="2" xfId="0" applyNumberFormat="1" applyFont="1" applyFill="1" applyBorder="1" applyAlignment="1">
      <alignment horizontal="center" vertical="center" wrapText="1"/>
    </xf>
    <xf numFmtId="4" fontId="5" fillId="0" borderId="0" xfId="0" applyNumberFormat="1" applyFont="1" applyFill="1" applyBorder="1" applyAlignment="1">
      <alignment horizontal="left" vertical="center"/>
    </xf>
    <xf numFmtId="17" fontId="1" fillId="0" borderId="0" xfId="0" applyNumberFormat="1" applyFont="1"/>
    <xf numFmtId="0" fontId="0" fillId="4" borderId="1" xfId="0" applyFont="1" applyFill="1" applyBorder="1" applyAlignment="1">
      <alignment horizontal="center" vertical="center"/>
    </xf>
    <xf numFmtId="3" fontId="0" fillId="0" borderId="2" xfId="0" applyNumberFormat="1" applyFont="1" applyBorder="1" applyAlignment="1">
      <alignment horizontal="center" vertical="center"/>
    </xf>
    <xf numFmtId="4" fontId="0" fillId="0" borderId="2" xfId="0" applyNumberFormat="1" applyFont="1" applyBorder="1" applyAlignment="1">
      <alignment horizontal="center" vertical="center"/>
    </xf>
    <xf numFmtId="0" fontId="0" fillId="0" borderId="2" xfId="0" applyFont="1" applyBorder="1" applyAlignment="1">
      <alignment horizontal="center" vertical="center"/>
    </xf>
    <xf numFmtId="0" fontId="14" fillId="0" borderId="0" xfId="0" applyFont="1"/>
    <xf numFmtId="0" fontId="10" fillId="0" borderId="0" xfId="0" applyFont="1"/>
    <xf numFmtId="4" fontId="10" fillId="0" borderId="0" xfId="0" applyNumberFormat="1" applyFont="1"/>
    <xf numFmtId="0" fontId="6" fillId="2" borderId="5" xfId="0" applyFont="1" applyFill="1" applyBorder="1" applyAlignment="1">
      <alignment horizontal="center" vertical="center" wrapText="1"/>
    </xf>
    <xf numFmtId="0" fontId="6" fillId="2" borderId="2" xfId="0" applyFont="1" applyFill="1" applyBorder="1" applyAlignment="1">
      <alignment horizontal="center" vertical="center" wrapText="1"/>
    </xf>
    <xf numFmtId="1" fontId="6" fillId="2" borderId="2" xfId="0" applyNumberFormat="1" applyFont="1" applyFill="1" applyBorder="1" applyAlignment="1">
      <alignment horizontal="center" vertical="center" wrapText="1"/>
    </xf>
    <xf numFmtId="0" fontId="6" fillId="2" borderId="5" xfId="0" applyFont="1" applyFill="1" applyBorder="1" applyAlignment="1">
      <alignment horizontal="center" vertical="center"/>
    </xf>
    <xf numFmtId="4" fontId="6" fillId="2" borderId="2" xfId="0" applyNumberFormat="1" applyFont="1" applyFill="1" applyBorder="1" applyAlignment="1">
      <alignment horizontal="center" vertical="center" wrapText="1"/>
    </xf>
    <xf numFmtId="0" fontId="11" fillId="0" borderId="0" xfId="0" applyNumberFormat="1" applyFont="1" applyFill="1" applyAlignment="1">
      <alignment horizontal="center" vertical="center"/>
    </xf>
    <xf numFmtId="0" fontId="11" fillId="0" borderId="0" xfId="0" applyFont="1" applyFill="1"/>
    <xf numFmtId="0" fontId="11" fillId="0" borderId="0" xfId="1" applyNumberFormat="1" applyFont="1" applyFill="1" applyAlignment="1">
      <alignment horizontal="center" vertical="center"/>
    </xf>
    <xf numFmtId="0" fontId="10" fillId="0" borderId="0" xfId="0" applyNumberFormat="1" applyFont="1"/>
    <xf numFmtId="2" fontId="10" fillId="0" borderId="0" xfId="0" applyNumberFormat="1" applyFont="1"/>
    <xf numFmtId="0" fontId="10" fillId="4" borderId="1" xfId="0" applyFont="1" applyFill="1" applyBorder="1" applyAlignment="1">
      <alignment horizontal="center"/>
    </xf>
    <xf numFmtId="3" fontId="10" fillId="0" borderId="2" xfId="0" applyNumberFormat="1" applyFont="1" applyBorder="1" applyAlignment="1">
      <alignment horizontal="center"/>
    </xf>
    <xf numFmtId="0" fontId="10" fillId="0" borderId="2" xfId="0" applyFont="1" applyBorder="1" applyAlignment="1">
      <alignment horizontal="center"/>
    </xf>
    <xf numFmtId="164" fontId="4" fillId="0" borderId="0" xfId="0" applyNumberFormat="1" applyFont="1" applyFill="1" applyAlignment="1">
      <alignment horizontal="center" vertical="center" wrapText="1"/>
    </xf>
    <xf numFmtId="0" fontId="4" fillId="0" borderId="0" xfId="0" applyFont="1" applyFill="1" applyAlignment="1">
      <alignment wrapText="1"/>
    </xf>
    <xf numFmtId="0" fontId="2" fillId="2" borderId="5" xfId="0" applyFont="1" applyFill="1" applyBorder="1" applyAlignment="1">
      <alignment horizontal="left" vertical="center"/>
    </xf>
    <xf numFmtId="0" fontId="4" fillId="0" borderId="6" xfId="0" applyFont="1" applyFill="1" applyBorder="1" applyAlignment="1">
      <alignment horizontal="center" vertical="center"/>
    </xf>
    <xf numFmtId="0" fontId="4" fillId="0" borderId="2" xfId="0" applyFont="1" applyFill="1" applyBorder="1" applyAlignment="1">
      <alignment horizontal="center" vertical="center"/>
    </xf>
    <xf numFmtId="0" fontId="4" fillId="0" borderId="2" xfId="0" applyFont="1" applyFill="1" applyBorder="1" applyAlignment="1">
      <alignment horizontal="center" vertical="center" wrapText="1"/>
    </xf>
    <xf numFmtId="0" fontId="4" fillId="0" borderId="2" xfId="0" applyFont="1" applyFill="1" applyBorder="1" applyAlignment="1">
      <alignment horizontal="left" vertical="center" wrapText="1"/>
    </xf>
    <xf numFmtId="0" fontId="4" fillId="0" borderId="4" xfId="0" applyFont="1" applyFill="1" applyBorder="1" applyAlignment="1">
      <alignment horizontal="center" vertical="center" wrapText="1"/>
    </xf>
    <xf numFmtId="17" fontId="4" fillId="0" borderId="2" xfId="0" applyNumberFormat="1" applyFont="1" applyFill="1" applyBorder="1" applyAlignment="1">
      <alignment horizontal="center" vertical="center" wrapText="1"/>
    </xf>
    <xf numFmtId="49" fontId="4" fillId="0" borderId="2" xfId="0" applyNumberFormat="1" applyFont="1" applyFill="1" applyBorder="1" applyAlignment="1">
      <alignment horizontal="center" vertical="center" wrapText="1"/>
    </xf>
    <xf numFmtId="4" fontId="4" fillId="0" borderId="0" xfId="0" applyNumberFormat="1" applyFont="1" applyFill="1" applyAlignment="1">
      <alignment horizontal="center" vertical="center"/>
    </xf>
    <xf numFmtId="4" fontId="4" fillId="0" borderId="2" xfId="0" applyNumberFormat="1" applyFont="1" applyFill="1" applyBorder="1" applyAlignment="1">
      <alignment horizontal="center" vertical="center"/>
    </xf>
    <xf numFmtId="0" fontId="4" fillId="0" borderId="0" xfId="0" applyFont="1" applyAlignment="1">
      <alignment horizontal="center" vertical="center" wrapText="1"/>
    </xf>
    <xf numFmtId="0" fontId="0" fillId="0" borderId="0" xfId="0" applyFont="1" applyAlignment="1">
      <alignment vertical="center"/>
    </xf>
    <xf numFmtId="0" fontId="0" fillId="0" borderId="0" xfId="0" applyFont="1" applyAlignment="1">
      <alignment horizontal="left"/>
    </xf>
    <xf numFmtId="0" fontId="0" fillId="0" borderId="0" xfId="0" applyAlignment="1">
      <alignment horizontal="left"/>
    </xf>
    <xf numFmtId="0" fontId="3" fillId="0" borderId="0" xfId="0" applyFont="1" applyAlignment="1">
      <alignment horizontal="center" vertical="center" wrapText="1"/>
    </xf>
    <xf numFmtId="0" fontId="3" fillId="0" borderId="0" xfId="0" applyFont="1" applyAlignment="1">
      <alignment wrapText="1"/>
    </xf>
    <xf numFmtId="164" fontId="0" fillId="0" borderId="0" xfId="0" applyNumberFormat="1" applyFont="1" applyFill="1" applyAlignment="1">
      <alignment horizontal="center" vertical="center"/>
    </xf>
    <xf numFmtId="0" fontId="0" fillId="0" borderId="0" xfId="0" applyFont="1" applyFill="1"/>
    <xf numFmtId="164" fontId="8" fillId="0" borderId="0" xfId="0" applyNumberFormat="1" applyFont="1" applyFill="1" applyAlignment="1">
      <alignment horizontal="center" vertical="center"/>
    </xf>
    <xf numFmtId="0" fontId="8" fillId="0" borderId="0" xfId="0" applyFont="1" applyFill="1"/>
    <xf numFmtId="0" fontId="0" fillId="0" borderId="0" xfId="0" applyFont="1" applyAlignment="1">
      <alignment horizontal="left" vertical="center"/>
    </xf>
    <xf numFmtId="0" fontId="0" fillId="0" borderId="0" xfId="0" applyFont="1" applyAlignment="1">
      <alignment horizontal="center" vertical="center"/>
    </xf>
    <xf numFmtId="0" fontId="0" fillId="4" borderId="2" xfId="0" applyFont="1" applyFill="1" applyBorder="1" applyAlignment="1">
      <alignment horizontal="center"/>
    </xf>
    <xf numFmtId="4" fontId="0" fillId="0" borderId="2" xfId="0" applyNumberFormat="1" applyFont="1" applyBorder="1" applyAlignment="1">
      <alignment vertical="center"/>
    </xf>
    <xf numFmtId="0" fontId="0" fillId="0" borderId="0" xfId="0" applyAlignment="1">
      <alignment horizontal="left" vertical="center"/>
    </xf>
    <xf numFmtId="0" fontId="0" fillId="0" borderId="0" xfId="0" applyAlignment="1">
      <alignment horizontal="center" vertical="center"/>
    </xf>
    <xf numFmtId="1" fontId="2" fillId="3" borderId="2" xfId="0" applyNumberFormat="1" applyFont="1" applyFill="1" applyBorder="1" applyAlignment="1">
      <alignment horizontal="center" vertical="center" wrapText="1"/>
    </xf>
    <xf numFmtId="0" fontId="5" fillId="3" borderId="0" xfId="0" applyFont="1" applyFill="1" applyBorder="1" applyAlignment="1">
      <alignment horizontal="left" vertical="center"/>
    </xf>
    <xf numFmtId="0" fontId="0" fillId="3" borderId="0" xfId="0" applyFont="1" applyFill="1" applyBorder="1"/>
    <xf numFmtId="4" fontId="0" fillId="3" borderId="0" xfId="0" applyNumberFormat="1" applyFont="1" applyFill="1" applyBorder="1"/>
    <xf numFmtId="0" fontId="0" fillId="3" borderId="0" xfId="0" applyFont="1" applyFill="1" applyBorder="1" applyAlignment="1">
      <alignment horizontal="center"/>
    </xf>
    <xf numFmtId="3" fontId="0" fillId="3" borderId="0" xfId="0" applyNumberFormat="1" applyFont="1" applyFill="1" applyBorder="1" applyAlignment="1">
      <alignment horizontal="center"/>
    </xf>
    <xf numFmtId="4" fontId="0" fillId="3" borderId="0" xfId="0" applyNumberFormat="1" applyFont="1" applyFill="1" applyBorder="1" applyAlignment="1">
      <alignment horizontal="center"/>
    </xf>
    <xf numFmtId="3" fontId="0" fillId="0" borderId="0" xfId="0" applyNumberFormat="1" applyFont="1" applyBorder="1" applyAlignment="1">
      <alignment horizontal="center"/>
    </xf>
    <xf numFmtId="0" fontId="16" fillId="0" borderId="0" xfId="0" applyFont="1"/>
    <xf numFmtId="4" fontId="16" fillId="0" borderId="0" xfId="0" applyNumberFormat="1" applyFont="1"/>
    <xf numFmtId="0" fontId="17" fillId="0" borderId="0" xfId="0" applyFont="1"/>
    <xf numFmtId="0" fontId="8" fillId="0" borderId="0" xfId="0" applyFont="1"/>
    <xf numFmtId="0" fontId="16" fillId="0" borderId="0" xfId="0" applyFont="1" applyBorder="1"/>
    <xf numFmtId="0" fontId="0" fillId="0" borderId="0" xfId="0" applyFont="1" applyBorder="1"/>
    <xf numFmtId="0" fontId="19" fillId="0" borderId="0" xfId="0" applyFont="1" applyFill="1" applyAlignment="1">
      <alignment horizontal="center" vertical="center" wrapText="1"/>
    </xf>
    <xf numFmtId="0" fontId="19" fillId="0" borderId="2" xfId="0" applyFont="1" applyFill="1" applyBorder="1" applyAlignment="1">
      <alignment horizontal="center" vertical="center" wrapText="1"/>
    </xf>
    <xf numFmtId="0" fontId="1" fillId="0" borderId="0" xfId="0" applyFont="1" applyAlignment="1">
      <alignment horizontal="center" vertical="center" wrapText="1"/>
    </xf>
    <xf numFmtId="0" fontId="4" fillId="0" borderId="0" xfId="0" applyFont="1" applyFill="1" applyAlignment="1">
      <alignment vertical="center"/>
    </xf>
    <xf numFmtId="0" fontId="2" fillId="2" borderId="5" xfId="0" applyFont="1" applyFill="1" applyBorder="1" applyAlignment="1">
      <alignment horizontal="center" vertical="center"/>
    </xf>
    <xf numFmtId="0" fontId="2" fillId="2" borderId="5" xfId="0" applyFont="1" applyFill="1" applyBorder="1" applyAlignment="1">
      <alignment horizontal="center" vertical="center" wrapText="1"/>
    </xf>
    <xf numFmtId="0" fontId="2" fillId="2" borderId="2" xfId="0" applyFont="1" applyFill="1" applyBorder="1" applyAlignment="1">
      <alignment horizontal="center" vertical="center" wrapText="1"/>
    </xf>
    <xf numFmtId="4" fontId="2" fillId="2" borderId="2" xfId="0" applyNumberFormat="1" applyFont="1" applyFill="1" applyBorder="1" applyAlignment="1">
      <alignment horizontal="center" vertical="center" wrapText="1"/>
    </xf>
    <xf numFmtId="0" fontId="2" fillId="2" borderId="5" xfId="0" applyFont="1" applyFill="1" applyBorder="1" applyAlignment="1">
      <alignment horizontal="center" vertical="center"/>
    </xf>
    <xf numFmtId="0" fontId="2" fillId="2" borderId="5" xfId="0" applyFont="1" applyFill="1" applyBorder="1" applyAlignment="1">
      <alignment horizontal="center" vertical="center" wrapText="1"/>
    </xf>
    <xf numFmtId="0" fontId="2" fillId="2" borderId="2" xfId="0" applyFont="1" applyFill="1" applyBorder="1" applyAlignment="1">
      <alignment horizontal="center" vertical="center" wrapText="1"/>
    </xf>
    <xf numFmtId="4" fontId="2" fillId="2" borderId="2" xfId="0" applyNumberFormat="1" applyFont="1" applyFill="1" applyBorder="1" applyAlignment="1">
      <alignment horizontal="center" vertical="center" wrapText="1"/>
    </xf>
    <xf numFmtId="0" fontId="0" fillId="3" borderId="0" xfId="0" applyFill="1"/>
    <xf numFmtId="0" fontId="4" fillId="0" borderId="0" xfId="0" applyFont="1"/>
    <xf numFmtId="0" fontId="4" fillId="0" borderId="0" xfId="0" applyFont="1" applyAlignment="1">
      <alignment horizontal="center" vertical="center"/>
    </xf>
    <xf numFmtId="0" fontId="4" fillId="0" borderId="0" xfId="0" applyFont="1" applyAlignment="1">
      <alignment horizontal="center"/>
    </xf>
    <xf numFmtId="0" fontId="4" fillId="3" borderId="0" xfId="0" applyFont="1" applyFill="1" applyAlignment="1">
      <alignment horizontal="center" vertical="center" wrapText="1"/>
    </xf>
    <xf numFmtId="0" fontId="13" fillId="0" borderId="0" xfId="0" applyFont="1"/>
    <xf numFmtId="0" fontId="4" fillId="0" borderId="0" xfId="0" applyFont="1" applyBorder="1" applyAlignment="1">
      <alignment horizontal="center" vertical="center"/>
    </xf>
    <xf numFmtId="0" fontId="4" fillId="0" borderId="0" xfId="0" applyFont="1" applyBorder="1"/>
    <xf numFmtId="0" fontId="4" fillId="0" borderId="0" xfId="0" applyFont="1" applyBorder="1" applyAlignment="1">
      <alignment horizontal="center"/>
    </xf>
    <xf numFmtId="0" fontId="4" fillId="3" borderId="0" xfId="0" applyFont="1" applyFill="1" applyBorder="1" applyAlignment="1">
      <alignment horizontal="center" vertical="center" wrapText="1"/>
    </xf>
    <xf numFmtId="0" fontId="4" fillId="0" borderId="11" xfId="0" applyFont="1" applyBorder="1"/>
    <xf numFmtId="0" fontId="4" fillId="2" borderId="10" xfId="0" applyFont="1" applyFill="1" applyBorder="1" applyAlignment="1">
      <alignment horizontal="center" vertical="center" wrapText="1"/>
    </xf>
    <xf numFmtId="0" fontId="4" fillId="2" borderId="1" xfId="0" applyFont="1" applyFill="1" applyBorder="1" applyAlignment="1">
      <alignment horizontal="center" vertical="center" wrapText="1"/>
    </xf>
    <xf numFmtId="0" fontId="4" fillId="2" borderId="5" xfId="0" applyFont="1" applyFill="1" applyBorder="1" applyAlignment="1">
      <alignment horizontal="center" vertical="center" wrapText="1"/>
    </xf>
    <xf numFmtId="0" fontId="4" fillId="2" borderId="2" xfId="0" applyFont="1" applyFill="1" applyBorder="1" applyAlignment="1">
      <alignment horizontal="center" vertical="center" wrapText="1"/>
    </xf>
    <xf numFmtId="0" fontId="4" fillId="2" borderId="12" xfId="0" applyFont="1" applyFill="1" applyBorder="1" applyAlignment="1">
      <alignment horizontal="center" vertical="center" wrapText="1"/>
    </xf>
    <xf numFmtId="0" fontId="4" fillId="0" borderId="2" xfId="3" applyFont="1" applyFill="1" applyBorder="1" applyAlignment="1">
      <alignment horizontal="center" vertical="center" wrapText="1"/>
    </xf>
    <xf numFmtId="0" fontId="4" fillId="0" borderId="2" xfId="3" applyFont="1" applyFill="1" applyBorder="1" applyAlignment="1">
      <alignment vertical="center" wrapText="1"/>
    </xf>
    <xf numFmtId="4" fontId="4" fillId="0" borderId="2" xfId="3" applyNumberFormat="1" applyFont="1" applyFill="1" applyBorder="1" applyAlignment="1">
      <alignment vertical="center" wrapText="1"/>
    </xf>
    <xf numFmtId="4" fontId="4" fillId="0" borderId="0" xfId="0" applyNumberFormat="1" applyFont="1" applyFill="1" applyAlignment="1">
      <alignment wrapText="1"/>
    </xf>
    <xf numFmtId="0" fontId="13" fillId="0" borderId="0" xfId="0" applyFont="1" applyFill="1" applyAlignment="1">
      <alignment wrapText="1"/>
    </xf>
    <xf numFmtId="0" fontId="4" fillId="0" borderId="0" xfId="0" applyFont="1" applyFill="1" applyBorder="1"/>
    <xf numFmtId="0" fontId="4" fillId="0" borderId="11" xfId="0" applyFont="1" applyFill="1" applyBorder="1" applyAlignment="1">
      <alignment horizontal="right" vertical="center"/>
    </xf>
    <xf numFmtId="4" fontId="4" fillId="0" borderId="0" xfId="0" applyNumberFormat="1" applyFont="1" applyFill="1"/>
    <xf numFmtId="0" fontId="4" fillId="3" borderId="2" xfId="3" applyFont="1" applyFill="1" applyBorder="1" applyAlignment="1">
      <alignment horizontal="center" vertical="center" wrapText="1"/>
    </xf>
    <xf numFmtId="4" fontId="4" fillId="0" borderId="0" xfId="0" applyNumberFormat="1" applyFont="1" applyFill="1" applyBorder="1"/>
    <xf numFmtId="4" fontId="4" fillId="0" borderId="11" xfId="0" applyNumberFormat="1" applyFont="1" applyFill="1" applyBorder="1" applyAlignment="1">
      <alignment horizontal="right" vertical="center"/>
    </xf>
    <xf numFmtId="0" fontId="4" fillId="0" borderId="2" xfId="3" applyNumberFormat="1" applyFont="1" applyFill="1" applyBorder="1" applyAlignment="1">
      <alignment horizontal="center" vertical="center" wrapText="1"/>
    </xf>
    <xf numFmtId="0" fontId="4" fillId="3" borderId="2" xfId="3" applyFont="1" applyFill="1" applyBorder="1" applyAlignment="1">
      <alignment vertical="center" wrapText="1"/>
    </xf>
    <xf numFmtId="0" fontId="4" fillId="0" borderId="2" xfId="0" applyFont="1" applyBorder="1" applyAlignment="1">
      <alignment vertical="center" wrapText="1"/>
    </xf>
    <xf numFmtId="0" fontId="4" fillId="3" borderId="2" xfId="0" applyFont="1" applyFill="1" applyBorder="1" applyAlignment="1">
      <alignment horizontal="center" vertical="center" wrapText="1"/>
    </xf>
    <xf numFmtId="0" fontId="4" fillId="0" borderId="2" xfId="3" quotePrefix="1" applyFont="1" applyFill="1" applyBorder="1" applyAlignment="1">
      <alignment horizontal="center" vertical="center" wrapText="1"/>
    </xf>
    <xf numFmtId="0" fontId="4" fillId="0" borderId="0" xfId="3" applyFont="1" applyFill="1" applyBorder="1" applyAlignment="1">
      <alignment horizontal="center" vertical="center" wrapText="1"/>
    </xf>
    <xf numFmtId="0" fontId="4" fillId="0" borderId="2" xfId="0" applyFont="1" applyBorder="1" applyAlignment="1">
      <alignment horizontal="justify" vertical="center" wrapText="1"/>
    </xf>
    <xf numFmtId="0" fontId="4" fillId="3" borderId="0" xfId="0" applyFont="1" applyFill="1"/>
    <xf numFmtId="4" fontId="4" fillId="3" borderId="0" xfId="0" applyNumberFormat="1" applyFont="1" applyFill="1"/>
    <xf numFmtId="16" fontId="4" fillId="0" borderId="2" xfId="3" quotePrefix="1" applyNumberFormat="1" applyFont="1" applyFill="1" applyBorder="1" applyAlignment="1">
      <alignment horizontal="center" vertical="center" wrapText="1"/>
    </xf>
    <xf numFmtId="4" fontId="4" fillId="3" borderId="2" xfId="0" applyNumberFormat="1" applyFont="1" applyFill="1" applyBorder="1" applyAlignment="1">
      <alignment horizontal="right" vertical="center"/>
    </xf>
    <xf numFmtId="0" fontId="4" fillId="0" borderId="0" xfId="3" applyFont="1" applyFill="1" applyBorder="1" applyAlignment="1">
      <alignment vertical="center" wrapText="1"/>
    </xf>
    <xf numFmtId="4" fontId="4" fillId="0" borderId="0" xfId="3" applyNumberFormat="1" applyFont="1" applyFill="1" applyBorder="1" applyAlignment="1">
      <alignment vertical="center" wrapText="1"/>
    </xf>
    <xf numFmtId="0" fontId="4" fillId="0" borderId="0" xfId="0" applyFont="1" applyAlignment="1">
      <alignment horizontal="right" vertical="center"/>
    </xf>
    <xf numFmtId="4" fontId="4" fillId="0" borderId="0" xfId="0" applyNumberFormat="1" applyFont="1"/>
    <xf numFmtId="0" fontId="4" fillId="2" borderId="13" xfId="0" applyFont="1" applyFill="1" applyBorder="1" applyAlignment="1">
      <alignment horizontal="center" vertical="center"/>
    </xf>
    <xf numFmtId="0" fontId="4" fillId="0" borderId="3" xfId="3" applyFont="1" applyFill="1" applyBorder="1" applyAlignment="1">
      <alignment horizontal="center" vertical="center" wrapText="1"/>
    </xf>
    <xf numFmtId="0" fontId="4" fillId="0" borderId="6" xfId="3" applyFont="1" applyFill="1" applyBorder="1" applyAlignment="1">
      <alignment horizontal="center" vertical="center" wrapText="1"/>
    </xf>
    <xf numFmtId="0" fontId="4" fillId="2" borderId="2" xfId="0" applyFont="1" applyFill="1" applyBorder="1" applyAlignment="1">
      <alignment horizontal="center" vertical="center"/>
    </xf>
    <xf numFmtId="0" fontId="4" fillId="0" borderId="2" xfId="0" applyFont="1" applyFill="1" applyBorder="1" applyAlignment="1">
      <alignment vertical="center" wrapText="1"/>
    </xf>
    <xf numFmtId="0" fontId="4" fillId="0" borderId="2" xfId="0" applyFont="1" applyFill="1" applyBorder="1" applyAlignment="1">
      <alignment horizontal="right" vertical="center" wrapText="1"/>
    </xf>
    <xf numFmtId="4" fontId="4" fillId="0" borderId="2" xfId="0" applyNumberFormat="1" applyFont="1" applyFill="1" applyBorder="1" applyAlignment="1">
      <alignment vertical="center" wrapText="1"/>
    </xf>
    <xf numFmtId="4" fontId="4" fillId="0" borderId="2" xfId="0" applyNumberFormat="1" applyFont="1" applyFill="1" applyBorder="1" applyAlignment="1">
      <alignment horizontal="right" vertical="center" wrapText="1"/>
    </xf>
    <xf numFmtId="0" fontId="4" fillId="0" borderId="2" xfId="0" applyFont="1" applyFill="1" applyBorder="1"/>
    <xf numFmtId="0" fontId="4" fillId="0" borderId="2" xfId="0" applyFont="1" applyFill="1" applyBorder="1" applyAlignment="1">
      <alignment horizontal="right" vertical="center"/>
    </xf>
    <xf numFmtId="4" fontId="4" fillId="0" borderId="2" xfId="0" applyNumberFormat="1" applyFont="1" applyFill="1" applyBorder="1"/>
    <xf numFmtId="4" fontId="4" fillId="0" borderId="2" xfId="0" applyNumberFormat="1" applyFont="1" applyFill="1" applyBorder="1" applyAlignment="1">
      <alignment horizontal="right" vertical="center"/>
    </xf>
    <xf numFmtId="4" fontId="4" fillId="0" borderId="2" xfId="0" applyNumberFormat="1" applyFont="1" applyFill="1" applyBorder="1" applyAlignment="1">
      <alignment vertical="center"/>
    </xf>
    <xf numFmtId="0" fontId="22" fillId="0" borderId="2" xfId="0" applyFont="1" applyBorder="1" applyAlignment="1">
      <alignment horizontal="justify" vertical="center"/>
    </xf>
    <xf numFmtId="4" fontId="4" fillId="3" borderId="2" xfId="0" applyNumberFormat="1" applyFont="1" applyFill="1" applyBorder="1"/>
    <xf numFmtId="0" fontId="4" fillId="0" borderId="2" xfId="0" applyFont="1" applyBorder="1" applyAlignment="1">
      <alignment horizontal="center" vertical="center" wrapText="1"/>
    </xf>
    <xf numFmtId="0" fontId="0" fillId="0" borderId="0" xfId="0" applyAlignment="1">
      <alignment wrapText="1"/>
    </xf>
    <xf numFmtId="4" fontId="0" fillId="0" borderId="2" xfId="0" applyNumberFormat="1" applyFont="1" applyBorder="1" applyAlignment="1">
      <alignment horizontal="center" vertical="center" wrapText="1"/>
    </xf>
    <xf numFmtId="0" fontId="4" fillId="0" borderId="2" xfId="0" applyNumberFormat="1" applyFont="1" applyFill="1" applyBorder="1" applyAlignment="1">
      <alignment horizontal="center" vertical="center" wrapText="1"/>
    </xf>
    <xf numFmtId="4" fontId="4" fillId="0" borderId="2" xfId="0" applyNumberFormat="1" applyFont="1" applyBorder="1" applyAlignment="1">
      <alignment horizontal="center" vertical="center" wrapText="1"/>
    </xf>
    <xf numFmtId="0" fontId="4" fillId="0" borderId="2" xfId="0" applyFont="1" applyFill="1" applyBorder="1" applyAlignment="1">
      <alignment horizontal="left" vertical="top" wrapText="1"/>
    </xf>
    <xf numFmtId="164" fontId="0" fillId="0" borderId="0" xfId="0" applyNumberFormat="1"/>
    <xf numFmtId="0" fontId="25" fillId="2" borderId="5" xfId="0" applyFont="1" applyFill="1" applyBorder="1" applyAlignment="1">
      <alignment horizontal="center" vertical="center" wrapText="1"/>
    </xf>
    <xf numFmtId="0" fontId="25" fillId="2" borderId="2" xfId="0" applyFont="1" applyFill="1" applyBorder="1" applyAlignment="1">
      <alignment horizontal="center" vertical="center" wrapText="1"/>
    </xf>
    <xf numFmtId="1" fontId="25" fillId="2" borderId="2" xfId="0" applyNumberFormat="1" applyFont="1" applyFill="1" applyBorder="1" applyAlignment="1">
      <alignment horizontal="center" vertical="center" wrapText="1"/>
    </xf>
    <xf numFmtId="0" fontId="25" fillId="2" borderId="5" xfId="0" applyFont="1" applyFill="1" applyBorder="1" applyAlignment="1">
      <alignment horizontal="center" vertical="center"/>
    </xf>
    <xf numFmtId="164" fontId="25" fillId="2" borderId="2" xfId="0" applyNumberFormat="1" applyFont="1" applyFill="1" applyBorder="1" applyAlignment="1">
      <alignment horizontal="center" vertical="center" wrapText="1"/>
    </xf>
    <xf numFmtId="4" fontId="25" fillId="2" borderId="2" xfId="0" applyNumberFormat="1" applyFont="1" applyFill="1" applyBorder="1" applyAlignment="1">
      <alignment horizontal="center" vertical="center" wrapText="1"/>
    </xf>
    <xf numFmtId="164" fontId="4" fillId="0" borderId="0" xfId="0" applyNumberFormat="1" applyFont="1" applyFill="1" applyAlignment="1">
      <alignment horizontal="left" vertical="top"/>
    </xf>
    <xf numFmtId="0" fontId="4" fillId="0" borderId="0" xfId="0" applyFont="1" applyFill="1" applyAlignment="1">
      <alignment horizontal="left" vertical="top"/>
    </xf>
    <xf numFmtId="164" fontId="0" fillId="0" borderId="0" xfId="0" applyNumberFormat="1" applyFont="1"/>
    <xf numFmtId="164" fontId="0" fillId="4" borderId="1" xfId="0" applyNumberFormat="1" applyFont="1" applyFill="1" applyBorder="1" applyAlignment="1">
      <alignment horizontal="center"/>
    </xf>
    <xf numFmtId="1" fontId="0" fillId="0" borderId="2" xfId="0" applyNumberFormat="1" applyFont="1" applyBorder="1" applyAlignment="1">
      <alignment horizontal="center"/>
    </xf>
    <xf numFmtId="164" fontId="5" fillId="0" borderId="0" xfId="0" applyNumberFormat="1" applyFont="1" applyFill="1" applyAlignment="1">
      <alignment horizontal="center" vertical="center"/>
    </xf>
    <xf numFmtId="0" fontId="5" fillId="0" borderId="0" xfId="0" applyFont="1" applyFill="1"/>
    <xf numFmtId="0" fontId="5" fillId="0" borderId="0" xfId="0" applyFont="1" applyFill="1" applyAlignment="1">
      <alignment horizontal="center" vertical="center"/>
    </xf>
    <xf numFmtId="164" fontId="26" fillId="0" borderId="0" xfId="0" applyNumberFormat="1" applyFont="1" applyFill="1" applyAlignment="1">
      <alignment horizontal="center" vertical="center"/>
    </xf>
    <xf numFmtId="0" fontId="26" fillId="0" borderId="0" xfId="0" applyFont="1" applyFill="1"/>
    <xf numFmtId="4" fontId="8" fillId="0" borderId="0" xfId="0" applyNumberFormat="1" applyFont="1"/>
    <xf numFmtId="0" fontId="0" fillId="0" borderId="3" xfId="0" applyBorder="1"/>
    <xf numFmtId="0" fontId="0" fillId="0" borderId="2" xfId="0" applyBorder="1"/>
    <xf numFmtId="0" fontId="0" fillId="0" borderId="2" xfId="0" applyBorder="1" applyAlignment="1">
      <alignment horizontal="center"/>
    </xf>
    <xf numFmtId="0" fontId="0" fillId="0" borderId="0" xfId="0" applyAlignment="1">
      <alignment horizontal="center"/>
    </xf>
    <xf numFmtId="0" fontId="11" fillId="0" borderId="0" xfId="0" applyFont="1" applyAlignment="1">
      <alignment horizontal="center" vertical="center"/>
    </xf>
    <xf numFmtId="0" fontId="11" fillId="0" borderId="0" xfId="0" applyFont="1"/>
    <xf numFmtId="0" fontId="2" fillId="3" borderId="14" xfId="0" applyFont="1" applyFill="1" applyBorder="1" applyAlignment="1">
      <alignment horizontal="center" vertical="center"/>
    </xf>
    <xf numFmtId="0" fontId="4" fillId="0" borderId="1" xfId="0" applyFont="1" applyFill="1" applyBorder="1"/>
    <xf numFmtId="0" fontId="0" fillId="0" borderId="3" xfId="0" applyFont="1" applyBorder="1" applyAlignment="1">
      <alignment horizontal="center" vertical="center"/>
    </xf>
    <xf numFmtId="0" fontId="0" fillId="0" borderId="0" xfId="0" applyFont="1" applyBorder="1" applyAlignment="1">
      <alignment horizontal="center"/>
    </xf>
    <xf numFmtId="0" fontId="0" fillId="0" borderId="7" xfId="0" applyFont="1" applyBorder="1" applyAlignment="1">
      <alignment horizontal="center"/>
    </xf>
    <xf numFmtId="0" fontId="19" fillId="0" borderId="2" xfId="0" applyFont="1" applyBorder="1" applyAlignment="1">
      <alignment horizontal="center" vertical="center" wrapText="1"/>
    </xf>
    <xf numFmtId="49" fontId="4" fillId="3" borderId="2" xfId="0" applyNumberFormat="1" applyFont="1" applyFill="1" applyBorder="1" applyAlignment="1">
      <alignment horizontal="center" vertical="center" wrapText="1"/>
    </xf>
    <xf numFmtId="4" fontId="4" fillId="0" borderId="2" xfId="0" applyNumberFormat="1" applyFont="1" applyFill="1" applyBorder="1" applyAlignment="1">
      <alignment horizontal="center" vertical="center" wrapText="1"/>
    </xf>
    <xf numFmtId="0" fontId="4" fillId="0" borderId="2" xfId="0" applyFont="1" applyFill="1" applyBorder="1" applyAlignment="1">
      <alignment horizontal="left" vertical="center"/>
    </xf>
    <xf numFmtId="49" fontId="4" fillId="0" borderId="2" xfId="0" applyNumberFormat="1" applyFont="1" applyFill="1" applyBorder="1" applyAlignment="1">
      <alignment horizontal="center" vertical="center"/>
    </xf>
    <xf numFmtId="0" fontId="0" fillId="0" borderId="2" xfId="0" applyFont="1" applyFill="1" applyBorder="1" applyAlignment="1">
      <alignment horizontal="center" vertical="center"/>
    </xf>
    <xf numFmtId="4" fontId="0" fillId="0" borderId="2" xfId="0" applyNumberFormat="1" applyFont="1" applyBorder="1" applyAlignment="1">
      <alignment horizontal="right"/>
    </xf>
    <xf numFmtId="3" fontId="28" fillId="0" borderId="2" xfId="0" applyNumberFormat="1" applyFont="1" applyBorder="1" applyAlignment="1">
      <alignment horizontal="center"/>
    </xf>
    <xf numFmtId="4" fontId="28" fillId="0" borderId="2" xfId="0" applyNumberFormat="1" applyFont="1" applyBorder="1"/>
    <xf numFmtId="0" fontId="0" fillId="0" borderId="2" xfId="0" applyFont="1" applyFill="1" applyBorder="1" applyAlignment="1">
      <alignment horizontal="center"/>
    </xf>
    <xf numFmtId="0" fontId="28" fillId="0" borderId="2" xfId="0" applyFont="1" applyBorder="1" applyAlignment="1">
      <alignment horizontal="center"/>
    </xf>
    <xf numFmtId="4" fontId="28" fillId="0" borderId="2" xfId="0" applyNumberFormat="1" applyFont="1" applyBorder="1" applyAlignment="1"/>
    <xf numFmtId="0" fontId="28" fillId="0" borderId="2" xfId="0" applyFont="1" applyFill="1" applyBorder="1" applyAlignment="1">
      <alignment horizontal="center"/>
    </xf>
    <xf numFmtId="4" fontId="0" fillId="0" borderId="2" xfId="0" applyNumberFormat="1" applyFont="1" applyBorder="1" applyAlignment="1"/>
    <xf numFmtId="3" fontId="0" fillId="0" borderId="2" xfId="0" applyNumberFormat="1" applyBorder="1" applyAlignment="1">
      <alignment horizontal="center"/>
    </xf>
    <xf numFmtId="4" fontId="0" fillId="0" borderId="2" xfId="0" applyNumberFormat="1" applyBorder="1" applyAlignment="1">
      <alignment horizontal="right"/>
    </xf>
    <xf numFmtId="0" fontId="2" fillId="2" borderId="5" xfId="0" applyFont="1" applyFill="1" applyBorder="1" applyAlignment="1">
      <alignment horizontal="center" vertical="center"/>
    </xf>
    <xf numFmtId="0" fontId="2" fillId="2" borderId="5" xfId="0" applyFont="1" applyFill="1" applyBorder="1" applyAlignment="1">
      <alignment horizontal="center" vertical="center" wrapText="1"/>
    </xf>
    <xf numFmtId="0" fontId="2" fillId="2" borderId="2" xfId="0" applyFont="1" applyFill="1" applyBorder="1" applyAlignment="1">
      <alignment horizontal="center" vertical="center" wrapText="1"/>
    </xf>
    <xf numFmtId="4" fontId="2" fillId="2" borderId="2" xfId="0" applyNumberFormat="1" applyFont="1" applyFill="1" applyBorder="1" applyAlignment="1">
      <alignment horizontal="center" vertical="center" wrapText="1"/>
    </xf>
    <xf numFmtId="4" fontId="0" fillId="0" borderId="2" xfId="0" applyNumberFormat="1" applyFont="1" applyBorder="1" applyAlignment="1">
      <alignment horizontal="right" vertical="center"/>
    </xf>
    <xf numFmtId="0" fontId="0" fillId="5" borderId="2" xfId="0" applyFill="1" applyBorder="1" applyAlignment="1">
      <alignment horizontal="center"/>
    </xf>
    <xf numFmtId="0" fontId="0" fillId="5" borderId="2" xfId="0" applyFill="1" applyBorder="1"/>
    <xf numFmtId="0" fontId="0" fillId="5" borderId="2" xfId="0" applyFill="1" applyBorder="1" applyAlignment="1">
      <alignment wrapText="1"/>
    </xf>
    <xf numFmtId="0" fontId="2" fillId="2" borderId="5" xfId="0" applyFont="1" applyFill="1" applyBorder="1" applyAlignment="1">
      <alignment horizontal="center" vertical="center"/>
    </xf>
    <xf numFmtId="0" fontId="2" fillId="2" borderId="5" xfId="0" applyFont="1" applyFill="1" applyBorder="1" applyAlignment="1">
      <alignment horizontal="center" vertical="center" wrapText="1"/>
    </xf>
    <xf numFmtId="0" fontId="2" fillId="2" borderId="2" xfId="0" applyFont="1" applyFill="1" applyBorder="1" applyAlignment="1">
      <alignment horizontal="center" vertical="center" wrapText="1"/>
    </xf>
    <xf numFmtId="4" fontId="2" fillId="2" borderId="2" xfId="0" applyNumberFormat="1" applyFont="1" applyFill="1" applyBorder="1" applyAlignment="1">
      <alignment horizontal="center" vertical="center" wrapText="1"/>
    </xf>
    <xf numFmtId="0" fontId="5" fillId="0" borderId="7" xfId="0" applyFont="1" applyFill="1" applyBorder="1" applyAlignment="1">
      <alignment horizontal="left" vertical="center"/>
    </xf>
    <xf numFmtId="0" fontId="2" fillId="2" borderId="5" xfId="0" applyFont="1" applyFill="1" applyBorder="1" applyAlignment="1">
      <alignment horizontal="center" vertical="center"/>
    </xf>
    <xf numFmtId="0" fontId="2" fillId="2" borderId="5" xfId="0" applyFont="1" applyFill="1" applyBorder="1" applyAlignment="1">
      <alignment horizontal="center" vertical="center" wrapText="1"/>
    </xf>
    <xf numFmtId="0" fontId="2" fillId="2" borderId="2" xfId="0" applyFont="1" applyFill="1" applyBorder="1" applyAlignment="1">
      <alignment horizontal="center" vertical="center" wrapText="1"/>
    </xf>
    <xf numFmtId="4" fontId="2" fillId="2" borderId="2" xfId="0" applyNumberFormat="1" applyFont="1" applyFill="1" applyBorder="1" applyAlignment="1">
      <alignment horizontal="center" vertical="center" wrapText="1"/>
    </xf>
    <xf numFmtId="164" fontId="5" fillId="3" borderId="0" xfId="0" applyNumberFormat="1" applyFont="1" applyFill="1" applyAlignment="1">
      <alignment horizontal="center" vertical="center"/>
    </xf>
    <xf numFmtId="0" fontId="4" fillId="0" borderId="1" xfId="0" applyFont="1" applyFill="1" applyBorder="1" applyAlignment="1">
      <alignment horizontal="center" vertical="center" wrapText="1"/>
    </xf>
    <xf numFmtId="0" fontId="0" fillId="0" borderId="2" xfId="0" applyFont="1" applyBorder="1" applyAlignment="1">
      <alignment horizontal="center" vertical="center" wrapText="1"/>
    </xf>
    <xf numFmtId="0" fontId="4" fillId="3" borderId="2" xfId="0" applyFont="1" applyFill="1" applyBorder="1" applyAlignment="1">
      <alignment horizontal="center" vertical="center" wrapText="1"/>
    </xf>
    <xf numFmtId="0" fontId="0" fillId="0" borderId="2" xfId="0" applyFont="1" applyBorder="1" applyAlignment="1">
      <alignment horizontal="center" vertical="center"/>
    </xf>
    <xf numFmtId="0" fontId="4" fillId="0" borderId="2" xfId="0" applyFont="1" applyFill="1" applyBorder="1" applyAlignment="1">
      <alignment horizontal="center" vertical="center"/>
    </xf>
    <xf numFmtId="17" fontId="4" fillId="0" borderId="2" xfId="0" applyNumberFormat="1" applyFont="1" applyFill="1" applyBorder="1" applyAlignment="1">
      <alignment horizontal="center" vertical="center" wrapText="1"/>
    </xf>
    <xf numFmtId="0" fontId="4" fillId="0" borderId="2" xfId="0" applyFont="1" applyFill="1" applyBorder="1" applyAlignment="1">
      <alignment horizontal="center" vertical="center" wrapText="1"/>
    </xf>
    <xf numFmtId="4" fontId="4" fillId="0" borderId="2" xfId="0" applyNumberFormat="1" applyFont="1" applyFill="1" applyBorder="1" applyAlignment="1">
      <alignment horizontal="center" vertical="center"/>
    </xf>
    <xf numFmtId="0" fontId="4" fillId="3" borderId="2" xfId="0" applyFont="1" applyFill="1" applyBorder="1" applyAlignment="1">
      <alignment horizontal="left" vertical="center" wrapText="1"/>
    </xf>
    <xf numFmtId="0" fontId="4" fillId="0" borderId="2" xfId="0" applyFont="1" applyFill="1" applyBorder="1" applyAlignment="1">
      <alignment horizontal="left" vertical="center" wrapText="1"/>
    </xf>
    <xf numFmtId="0" fontId="1" fillId="0" borderId="2" xfId="0" applyFont="1" applyBorder="1" applyAlignment="1">
      <alignment horizontal="center" vertical="center" wrapText="1"/>
    </xf>
    <xf numFmtId="0" fontId="0" fillId="0" borderId="2" xfId="0" applyFont="1" applyBorder="1" applyAlignment="1">
      <alignment horizontal="left" vertical="center" wrapText="1"/>
    </xf>
    <xf numFmtId="0" fontId="2" fillId="3" borderId="2" xfId="0" applyFont="1" applyFill="1" applyBorder="1" applyAlignment="1">
      <alignment horizontal="center" vertical="center" wrapText="1"/>
    </xf>
    <xf numFmtId="4" fontId="2" fillId="3" borderId="2" xfId="0" applyNumberFormat="1" applyFont="1" applyFill="1" applyBorder="1" applyAlignment="1">
      <alignment horizontal="center" vertical="center" wrapText="1"/>
    </xf>
    <xf numFmtId="0" fontId="4" fillId="0" borderId="1" xfId="0" applyFont="1" applyFill="1" applyBorder="1" applyAlignment="1">
      <alignment horizontal="center" vertical="center"/>
    </xf>
    <xf numFmtId="0" fontId="4" fillId="0" borderId="5" xfId="0" applyFont="1" applyFill="1" applyBorder="1" applyAlignment="1">
      <alignment horizontal="center" vertical="center"/>
    </xf>
    <xf numFmtId="0" fontId="4" fillId="0" borderId="6" xfId="0" applyFont="1" applyFill="1" applyBorder="1" applyAlignment="1">
      <alignment horizontal="center" vertical="center" wrapText="1"/>
    </xf>
    <xf numFmtId="0" fontId="4" fillId="0" borderId="13" xfId="0" applyFont="1" applyFill="1" applyBorder="1" applyAlignment="1">
      <alignment horizontal="center" vertical="center" wrapText="1"/>
    </xf>
    <xf numFmtId="0" fontId="4" fillId="0" borderId="2" xfId="0" applyFont="1" applyFill="1" applyBorder="1" applyAlignment="1">
      <alignment horizontal="center" vertical="center"/>
    </xf>
    <xf numFmtId="0" fontId="4" fillId="0" borderId="2" xfId="0" applyFont="1" applyFill="1" applyBorder="1" applyAlignment="1">
      <alignment horizontal="center" vertical="center" wrapText="1"/>
    </xf>
    <xf numFmtId="0" fontId="4" fillId="0" borderId="1" xfId="0" applyFont="1" applyFill="1" applyBorder="1" applyAlignment="1">
      <alignment horizontal="center" vertical="center" wrapText="1"/>
    </xf>
    <xf numFmtId="0" fontId="4" fillId="0" borderId="5" xfId="0" applyFont="1" applyFill="1" applyBorder="1" applyAlignment="1">
      <alignment horizontal="center" vertical="center" wrapText="1"/>
    </xf>
    <xf numFmtId="0" fontId="4" fillId="0" borderId="4" xfId="0" applyFont="1" applyFill="1" applyBorder="1" applyAlignment="1">
      <alignment horizontal="left" vertical="center" wrapText="1"/>
    </xf>
    <xf numFmtId="17" fontId="4" fillId="0" borderId="2" xfId="0" applyNumberFormat="1" applyFont="1" applyFill="1" applyBorder="1" applyAlignment="1">
      <alignment horizontal="center" vertical="center" wrapText="1"/>
    </xf>
    <xf numFmtId="4" fontId="4" fillId="0" borderId="2" xfId="0" applyNumberFormat="1" applyFont="1" applyFill="1" applyBorder="1" applyAlignment="1">
      <alignment horizontal="center" vertical="center"/>
    </xf>
    <xf numFmtId="0" fontId="0" fillId="0" borderId="2" xfId="0" applyFont="1" applyBorder="1" applyAlignment="1">
      <alignment horizontal="center" vertical="center" wrapText="1"/>
    </xf>
    <xf numFmtId="0" fontId="0" fillId="0" borderId="2" xfId="0" applyFont="1" applyBorder="1" applyAlignment="1">
      <alignment horizontal="center" vertical="center"/>
    </xf>
    <xf numFmtId="0" fontId="4" fillId="0" borderId="2" xfId="0" applyFont="1" applyBorder="1" applyAlignment="1">
      <alignment horizontal="center" vertical="center" wrapText="1"/>
    </xf>
    <xf numFmtId="0" fontId="0" fillId="0" borderId="4" xfId="0" applyFont="1" applyBorder="1" applyAlignment="1">
      <alignment horizontal="center" vertical="center" wrapText="1"/>
    </xf>
    <xf numFmtId="0" fontId="0" fillId="3" borderId="2" xfId="0" applyFont="1" applyFill="1" applyBorder="1" applyAlignment="1">
      <alignment horizontal="center" vertical="center" wrapText="1"/>
    </xf>
    <xf numFmtId="0" fontId="4" fillId="3" borderId="1" xfId="0" applyFont="1" applyFill="1" applyBorder="1" applyAlignment="1">
      <alignment horizontal="center" vertical="center" wrapText="1"/>
    </xf>
    <xf numFmtId="0" fontId="4" fillId="3" borderId="8" xfId="0" applyFont="1" applyFill="1" applyBorder="1" applyAlignment="1">
      <alignment horizontal="center" vertical="center" wrapText="1"/>
    </xf>
    <xf numFmtId="0" fontId="4" fillId="3" borderId="2" xfId="0" applyFont="1" applyFill="1" applyBorder="1" applyAlignment="1">
      <alignment horizontal="center" vertical="center" wrapText="1"/>
    </xf>
    <xf numFmtId="0" fontId="0" fillId="0" borderId="0" xfId="0" applyAlignment="1">
      <alignment wrapText="1"/>
    </xf>
    <xf numFmtId="0" fontId="4" fillId="0" borderId="2" xfId="0" applyFont="1" applyFill="1" applyBorder="1" applyAlignment="1">
      <alignment horizontal="left" vertical="center" wrapText="1"/>
    </xf>
    <xf numFmtId="0" fontId="4" fillId="0" borderId="2" xfId="0" applyFont="1" applyBorder="1" applyAlignment="1">
      <alignment horizontal="left" vertical="center" wrapText="1"/>
    </xf>
    <xf numFmtId="0" fontId="4" fillId="0" borderId="2" xfId="0" applyFont="1" applyBorder="1" applyAlignment="1">
      <alignment horizontal="center" vertical="center"/>
    </xf>
    <xf numFmtId="0" fontId="0" fillId="0" borderId="2" xfId="0" applyFont="1" applyBorder="1" applyAlignment="1">
      <alignment horizontal="left" vertical="center" wrapText="1"/>
    </xf>
    <xf numFmtId="0" fontId="2" fillId="2" borderId="5" xfId="0" applyFont="1" applyFill="1" applyBorder="1" applyAlignment="1">
      <alignment horizontal="center" vertical="center" wrapText="1"/>
    </xf>
    <xf numFmtId="0" fontId="2" fillId="2" borderId="2" xfId="0" applyFont="1" applyFill="1" applyBorder="1" applyAlignment="1">
      <alignment horizontal="center" vertical="center" wrapText="1"/>
    </xf>
    <xf numFmtId="4" fontId="2" fillId="2" borderId="2" xfId="0" applyNumberFormat="1" applyFont="1" applyFill="1" applyBorder="1" applyAlignment="1">
      <alignment horizontal="center" vertical="center" wrapText="1"/>
    </xf>
    <xf numFmtId="0" fontId="2" fillId="2" borderId="5" xfId="0" applyFont="1" applyFill="1" applyBorder="1" applyAlignment="1">
      <alignment horizontal="center" vertical="center"/>
    </xf>
    <xf numFmtId="0" fontId="0" fillId="0" borderId="0" xfId="0" applyFont="1"/>
    <xf numFmtId="1" fontId="2" fillId="2" borderId="2" xfId="0" applyNumberFormat="1" applyFont="1" applyFill="1" applyBorder="1" applyAlignment="1">
      <alignment horizontal="center" vertical="center" wrapText="1"/>
    </xf>
    <xf numFmtId="0" fontId="0" fillId="4" borderId="1" xfId="0" applyFont="1" applyFill="1" applyBorder="1" applyAlignment="1">
      <alignment horizontal="center"/>
    </xf>
    <xf numFmtId="3" fontId="0" fillId="0" borderId="2" xfId="0" applyNumberFormat="1" applyFont="1" applyBorder="1" applyAlignment="1">
      <alignment horizontal="center"/>
    </xf>
    <xf numFmtId="4" fontId="0" fillId="0" borderId="2" xfId="0" applyNumberFormat="1" applyFont="1" applyBorder="1"/>
    <xf numFmtId="0" fontId="0" fillId="0" borderId="2" xfId="0" applyFont="1" applyBorder="1" applyAlignment="1">
      <alignment horizontal="center"/>
    </xf>
    <xf numFmtId="0" fontId="2" fillId="3" borderId="5" xfId="0" applyFont="1" applyFill="1" applyBorder="1" applyAlignment="1">
      <alignment horizontal="center" vertical="center"/>
    </xf>
    <xf numFmtId="0" fontId="2" fillId="3" borderId="5" xfId="0" applyFont="1" applyFill="1" applyBorder="1" applyAlignment="1">
      <alignment horizontal="center" vertical="center" wrapText="1"/>
    </xf>
    <xf numFmtId="0" fontId="20" fillId="3" borderId="2" xfId="0" applyFont="1" applyFill="1" applyBorder="1" applyAlignment="1">
      <alignment horizontal="center" vertical="center" wrapText="1"/>
    </xf>
    <xf numFmtId="17" fontId="4" fillId="0" borderId="1" xfId="0" applyNumberFormat="1" applyFont="1" applyFill="1" applyBorder="1" applyAlignment="1">
      <alignment horizontal="center" vertical="center" wrapText="1"/>
    </xf>
    <xf numFmtId="4" fontId="4" fillId="0" borderId="1" xfId="0" applyNumberFormat="1" applyFont="1" applyFill="1" applyBorder="1" applyAlignment="1">
      <alignment horizontal="center" vertical="center"/>
    </xf>
    <xf numFmtId="17" fontId="4" fillId="0" borderId="5" xfId="0" applyNumberFormat="1" applyFont="1" applyFill="1" applyBorder="1" applyAlignment="1">
      <alignment horizontal="center" vertical="center" wrapText="1"/>
    </xf>
    <xf numFmtId="4" fontId="4" fillId="0" borderId="5" xfId="0" applyNumberFormat="1" applyFont="1" applyFill="1" applyBorder="1" applyAlignment="1">
      <alignment horizontal="center" vertical="center"/>
    </xf>
    <xf numFmtId="0" fontId="19" fillId="0" borderId="2" xfId="0" applyFont="1" applyFill="1" applyBorder="1" applyAlignment="1">
      <alignment horizontal="left" vertical="center" wrapText="1"/>
    </xf>
    <xf numFmtId="0" fontId="4" fillId="3" borderId="2" xfId="0" applyFont="1" applyFill="1" applyBorder="1" applyAlignment="1">
      <alignment horizontal="center" vertical="center"/>
    </xf>
    <xf numFmtId="0" fontId="19" fillId="3" borderId="2" xfId="0" applyFont="1" applyFill="1" applyBorder="1" applyAlignment="1">
      <alignment horizontal="center" vertical="center" wrapText="1"/>
    </xf>
    <xf numFmtId="0" fontId="4" fillId="3" borderId="4" xfId="0" applyFont="1" applyFill="1" applyBorder="1" applyAlignment="1">
      <alignment horizontal="center" vertical="center" wrapText="1"/>
    </xf>
    <xf numFmtId="4" fontId="4" fillId="3" borderId="2" xfId="0" applyNumberFormat="1" applyFont="1" applyFill="1" applyBorder="1" applyAlignment="1">
      <alignment horizontal="center" vertical="center" wrapText="1"/>
    </xf>
    <xf numFmtId="0" fontId="4" fillId="0" borderId="0" xfId="0" applyFont="1" applyFill="1" applyBorder="1" applyAlignment="1">
      <alignment horizontal="center" vertical="center"/>
    </xf>
    <xf numFmtId="0" fontId="4" fillId="0" borderId="0" xfId="0" applyFont="1" applyFill="1" applyBorder="1" applyAlignment="1">
      <alignment horizontal="left" vertical="center"/>
    </xf>
    <xf numFmtId="0" fontId="4" fillId="0" borderId="9" xfId="0" applyFont="1" applyFill="1" applyBorder="1" applyAlignment="1">
      <alignment horizontal="left" vertical="center"/>
    </xf>
    <xf numFmtId="0" fontId="4" fillId="3" borderId="6" xfId="0" applyFont="1" applyFill="1" applyBorder="1" applyAlignment="1">
      <alignment horizontal="center" vertical="center"/>
    </xf>
    <xf numFmtId="0" fontId="4" fillId="3" borderId="2" xfId="0" applyFont="1" applyFill="1" applyBorder="1" applyAlignment="1">
      <alignment horizontal="left" vertical="top" wrapText="1"/>
    </xf>
    <xf numFmtId="1" fontId="4" fillId="3" borderId="2" xfId="0" applyNumberFormat="1" applyFont="1" applyFill="1" applyBorder="1" applyAlignment="1">
      <alignment horizontal="center" vertical="center" wrapText="1"/>
    </xf>
    <xf numFmtId="17" fontId="4" fillId="3" borderId="2" xfId="0" applyNumberFormat="1" applyFont="1" applyFill="1" applyBorder="1" applyAlignment="1">
      <alignment horizontal="center" vertical="center" wrapText="1"/>
    </xf>
    <xf numFmtId="4" fontId="4" fillId="3" borderId="2" xfId="0" applyNumberFormat="1" applyFont="1" applyFill="1" applyBorder="1" applyAlignment="1">
      <alignment horizontal="center" vertical="center"/>
    </xf>
    <xf numFmtId="0" fontId="19" fillId="3" borderId="0" xfId="0" applyFont="1" applyFill="1" applyAlignment="1">
      <alignment horizontal="center" vertical="center" wrapText="1"/>
    </xf>
    <xf numFmtId="3" fontId="4" fillId="3" borderId="2" xfId="0" applyNumberFormat="1" applyFont="1" applyFill="1" applyBorder="1" applyAlignment="1">
      <alignment horizontal="center" vertical="center" wrapText="1"/>
    </xf>
    <xf numFmtId="164" fontId="4" fillId="0" borderId="0" xfId="0" applyNumberFormat="1" applyFont="1" applyFill="1" applyAlignment="1">
      <alignment horizontal="center" vertical="center"/>
    </xf>
    <xf numFmtId="0" fontId="4" fillId="0" borderId="0" xfId="0" applyFont="1" applyFill="1"/>
    <xf numFmtId="0" fontId="0" fillId="0" borderId="0" xfId="0" applyFont="1"/>
    <xf numFmtId="0" fontId="5" fillId="0" borderId="0" xfId="0" applyFont="1" applyFill="1" applyBorder="1" applyAlignment="1">
      <alignment horizontal="center" vertical="center"/>
    </xf>
    <xf numFmtId="4" fontId="0" fillId="0" borderId="2" xfId="0" applyNumberFormat="1" applyFont="1" applyBorder="1"/>
    <xf numFmtId="0" fontId="2" fillId="3" borderId="5" xfId="0" applyFont="1" applyFill="1" applyBorder="1" applyAlignment="1">
      <alignment horizontal="center" vertical="center"/>
    </xf>
    <xf numFmtId="0" fontId="2" fillId="3" borderId="5" xfId="0" applyFont="1" applyFill="1" applyBorder="1" applyAlignment="1">
      <alignment horizontal="center" vertical="center" wrapText="1"/>
    </xf>
    <xf numFmtId="0" fontId="2" fillId="0" borderId="5" xfId="0" applyFont="1" applyFill="1" applyBorder="1" applyAlignment="1">
      <alignment horizontal="center" vertical="center" wrapText="1"/>
    </xf>
    <xf numFmtId="0" fontId="4" fillId="0" borderId="2" xfId="0" applyNumberFormat="1" applyFont="1" applyFill="1" applyBorder="1" applyAlignment="1" applyProtection="1">
      <alignment horizontal="center" vertical="center" wrapText="1"/>
      <protection locked="0"/>
    </xf>
    <xf numFmtId="0" fontId="11" fillId="0" borderId="7" xfId="0" applyFont="1" applyFill="1" applyBorder="1" applyAlignment="1">
      <alignment horizontal="left" vertical="center" wrapText="1"/>
    </xf>
    <xf numFmtId="0" fontId="4" fillId="0" borderId="7" xfId="0" applyFont="1" applyFill="1" applyBorder="1" applyAlignment="1">
      <alignment horizontal="left" vertical="center"/>
    </xf>
    <xf numFmtId="0" fontId="0" fillId="4" borderId="2" xfId="0" applyFont="1" applyFill="1" applyBorder="1" applyAlignment="1">
      <alignment horizontal="center" vertical="center"/>
    </xf>
    <xf numFmtId="4" fontId="4" fillId="0" borderId="2" xfId="0" applyNumberFormat="1" applyFont="1" applyFill="1" applyBorder="1" applyAlignment="1">
      <alignment horizontal="center" vertical="center" wrapText="1"/>
    </xf>
    <xf numFmtId="3" fontId="4" fillId="0" borderId="2" xfId="0" applyNumberFormat="1" applyFont="1" applyFill="1" applyBorder="1" applyAlignment="1">
      <alignment horizontal="center" vertical="center"/>
    </xf>
    <xf numFmtId="0" fontId="0" fillId="0" borderId="2" xfId="0" applyFont="1" applyFill="1" applyBorder="1" applyAlignment="1">
      <alignment horizontal="center" vertical="center" wrapText="1"/>
    </xf>
    <xf numFmtId="0" fontId="0" fillId="0" borderId="2" xfId="0" applyFont="1" applyFill="1" applyBorder="1" applyAlignment="1">
      <alignment horizontal="left" vertical="center"/>
    </xf>
    <xf numFmtId="17" fontId="0" fillId="0" borderId="2" xfId="0" applyNumberFormat="1" applyFont="1" applyFill="1" applyBorder="1" applyAlignment="1">
      <alignment horizontal="left" vertical="center" wrapText="1"/>
    </xf>
    <xf numFmtId="49" fontId="0" fillId="0" borderId="2" xfId="0" applyNumberFormat="1" applyFont="1" applyFill="1" applyBorder="1" applyAlignment="1">
      <alignment horizontal="center" vertical="center" wrapText="1"/>
    </xf>
    <xf numFmtId="4" fontId="0" fillId="0" borderId="2" xfId="0" applyNumberFormat="1" applyFill="1" applyBorder="1" applyAlignment="1">
      <alignment horizontal="right"/>
    </xf>
    <xf numFmtId="0" fontId="4" fillId="0" borderId="1" xfId="0" applyFont="1" applyFill="1" applyBorder="1" applyAlignment="1">
      <alignment horizontal="left" vertical="center" wrapText="1"/>
    </xf>
    <xf numFmtId="0" fontId="4" fillId="3" borderId="2" xfId="0" applyFont="1" applyFill="1" applyBorder="1" applyAlignment="1">
      <alignment horizontal="left" vertical="center"/>
    </xf>
    <xf numFmtId="0" fontId="4" fillId="3" borderId="2" xfId="0" applyFont="1" applyFill="1" applyBorder="1" applyAlignment="1">
      <alignment vertical="center" wrapText="1"/>
    </xf>
    <xf numFmtId="167" fontId="10" fillId="0" borderId="2" xfId="5" applyNumberFormat="1" applyFont="1" applyBorder="1"/>
    <xf numFmtId="0" fontId="29" fillId="0" borderId="0" xfId="0" applyFont="1" applyAlignment="1">
      <alignment horizontal="center" vertical="center"/>
    </xf>
    <xf numFmtId="0" fontId="29" fillId="0" borderId="0" xfId="0" applyFont="1"/>
    <xf numFmtId="17" fontId="4" fillId="0" borderId="2" xfId="0" quotePrefix="1" applyNumberFormat="1" applyFont="1" applyFill="1" applyBorder="1" applyAlignment="1">
      <alignment horizontal="center" vertical="center" wrapText="1"/>
    </xf>
    <xf numFmtId="4" fontId="4" fillId="0" borderId="2" xfId="0" quotePrefix="1" applyNumberFormat="1" applyFont="1" applyFill="1" applyBorder="1" applyAlignment="1">
      <alignment horizontal="center" vertical="center"/>
    </xf>
    <xf numFmtId="4" fontId="10" fillId="0" borderId="2" xfId="0" applyNumberFormat="1" applyFont="1" applyBorder="1" applyAlignment="1">
      <alignment horizontal="right"/>
    </xf>
    <xf numFmtId="4" fontId="0" fillId="0" borderId="0" xfId="0" applyNumberFormat="1" applyFont="1" applyAlignment="1">
      <alignment horizontal="center" vertical="center"/>
    </xf>
    <xf numFmtId="0" fontId="4" fillId="0" borderId="0" xfId="0" applyFont="1" applyAlignment="1">
      <alignment horizontal="left" vertical="center" wrapText="1"/>
    </xf>
    <xf numFmtId="1" fontId="4" fillId="0" borderId="2" xfId="0" applyNumberFormat="1" applyFont="1" applyFill="1" applyBorder="1" applyAlignment="1">
      <alignment horizontal="center" vertical="center" wrapText="1"/>
    </xf>
    <xf numFmtId="17" fontId="4" fillId="0" borderId="2" xfId="0" applyNumberFormat="1" applyFont="1" applyFill="1" applyBorder="1" applyAlignment="1">
      <alignment horizontal="left" vertical="center" wrapText="1"/>
    </xf>
    <xf numFmtId="0" fontId="11" fillId="0" borderId="0" xfId="0" applyFont="1" applyFill="1" applyBorder="1" applyAlignment="1">
      <alignment horizontal="left" vertical="center" wrapText="1"/>
    </xf>
    <xf numFmtId="165" fontId="4" fillId="0" borderId="2" xfId="2" applyFont="1" applyFill="1" applyBorder="1" applyAlignment="1">
      <alignment horizontal="center" vertical="center" wrapText="1"/>
    </xf>
    <xf numFmtId="165" fontId="20" fillId="0" borderId="2" xfId="2" applyFont="1" applyFill="1" applyBorder="1" applyAlignment="1">
      <alignment horizontal="center" vertical="center" wrapText="1"/>
    </xf>
    <xf numFmtId="0" fontId="1" fillId="0" borderId="2" xfId="0" applyFont="1" applyBorder="1" applyAlignment="1">
      <alignment horizontal="left" vertical="center" wrapText="1"/>
    </xf>
    <xf numFmtId="0" fontId="0" fillId="0" borderId="0" xfId="0" applyFont="1" applyAlignment="1">
      <alignment horizontal="left" vertical="center" wrapText="1"/>
    </xf>
    <xf numFmtId="0" fontId="1" fillId="0" borderId="0" xfId="0" applyFont="1" applyAlignment="1">
      <alignment vertical="center" wrapText="1"/>
    </xf>
    <xf numFmtId="0" fontId="0" fillId="0" borderId="2" xfId="0" applyFont="1" applyBorder="1" applyAlignment="1">
      <alignment vertical="center" wrapText="1"/>
    </xf>
    <xf numFmtId="0" fontId="0" fillId="0" borderId="0" xfId="0" applyFont="1" applyAlignment="1">
      <alignment horizontal="center" vertical="center" wrapText="1"/>
    </xf>
    <xf numFmtId="4" fontId="0" fillId="0" borderId="2" xfId="0" applyNumberFormat="1" applyFont="1" applyFill="1" applyBorder="1" applyAlignment="1">
      <alignment horizontal="right"/>
    </xf>
    <xf numFmtId="17" fontId="4" fillId="0" borderId="2" xfId="0" applyNumberFormat="1" applyFont="1" applyFill="1" applyBorder="1" applyAlignment="1">
      <alignment horizontal="left" vertical="top" wrapText="1"/>
    </xf>
    <xf numFmtId="49" fontId="4" fillId="0" borderId="2" xfId="0" applyNumberFormat="1" applyFont="1" applyFill="1" applyBorder="1" applyAlignment="1">
      <alignment horizontal="center" vertical="top" wrapText="1"/>
    </xf>
    <xf numFmtId="0" fontId="4" fillId="0" borderId="2" xfId="0" applyFont="1" applyFill="1" applyBorder="1" applyAlignment="1">
      <alignment horizontal="center" wrapText="1"/>
    </xf>
    <xf numFmtId="4" fontId="0" fillId="0" borderId="2" xfId="0" applyNumberFormat="1" applyFont="1" applyFill="1" applyBorder="1" applyAlignment="1">
      <alignment horizontal="right" vertical="center"/>
    </xf>
    <xf numFmtId="0" fontId="29" fillId="3" borderId="0" xfId="0" applyFont="1" applyFill="1" applyAlignment="1">
      <alignment horizontal="center" vertical="center"/>
    </xf>
    <xf numFmtId="0" fontId="29" fillId="3" borderId="0" xfId="0" applyFont="1" applyFill="1"/>
    <xf numFmtId="0" fontId="4" fillId="0" borderId="2" xfId="0" applyFont="1" applyFill="1" applyBorder="1" applyAlignment="1">
      <alignment horizontal="center" vertical="center" wrapText="1"/>
    </xf>
    <xf numFmtId="0" fontId="2" fillId="2" borderId="5" xfId="0" applyFont="1" applyFill="1" applyBorder="1" applyAlignment="1">
      <alignment horizontal="center" vertical="center"/>
    </xf>
    <xf numFmtId="0" fontId="2" fillId="2" borderId="5" xfId="0" applyFont="1" applyFill="1" applyBorder="1" applyAlignment="1">
      <alignment horizontal="center" vertical="center" wrapText="1"/>
    </xf>
    <xf numFmtId="0" fontId="2" fillId="2" borderId="2" xfId="0" applyFont="1" applyFill="1" applyBorder="1" applyAlignment="1">
      <alignment horizontal="center" vertical="center" wrapText="1"/>
    </xf>
    <xf numFmtId="4" fontId="2" fillId="2" borderId="2" xfId="0" applyNumberFormat="1" applyFont="1" applyFill="1" applyBorder="1" applyAlignment="1">
      <alignment horizontal="center" vertical="center" wrapText="1"/>
    </xf>
    <xf numFmtId="4" fontId="4" fillId="0" borderId="2" xfId="0" applyNumberFormat="1" applyFont="1" applyFill="1" applyBorder="1" applyAlignment="1">
      <alignment horizontal="center" vertical="center" wrapText="1"/>
    </xf>
    <xf numFmtId="0" fontId="25" fillId="3" borderId="5" xfId="0" applyFont="1" applyFill="1" applyBorder="1" applyAlignment="1">
      <alignment horizontal="center" vertical="center" wrapText="1"/>
    </xf>
    <xf numFmtId="2" fontId="0" fillId="3" borderId="2" xfId="0" applyNumberFormat="1" applyFont="1" applyFill="1" applyBorder="1" applyAlignment="1">
      <alignment horizontal="center" vertical="center" wrapText="1"/>
    </xf>
    <xf numFmtId="0" fontId="0" fillId="3" borderId="2" xfId="0" applyNumberFormat="1" applyFont="1" applyFill="1" applyBorder="1" applyAlignment="1">
      <alignment horizontal="center" vertical="center" wrapText="1"/>
    </xf>
    <xf numFmtId="2" fontId="4" fillId="3" borderId="2" xfId="0" applyNumberFormat="1" applyFont="1" applyFill="1" applyBorder="1" applyAlignment="1">
      <alignment horizontal="center" vertical="center" wrapText="1"/>
    </xf>
    <xf numFmtId="0" fontId="4" fillId="3" borderId="2" xfId="0" applyNumberFormat="1" applyFont="1" applyFill="1" applyBorder="1" applyAlignment="1">
      <alignment horizontal="center" vertical="center" wrapText="1"/>
    </xf>
    <xf numFmtId="2" fontId="4" fillId="3" borderId="7" xfId="0" applyNumberFormat="1" applyFont="1" applyFill="1" applyBorder="1" applyAlignment="1">
      <alignment horizontal="center" vertical="center" wrapText="1"/>
    </xf>
    <xf numFmtId="0" fontId="4" fillId="3" borderId="2" xfId="0" applyNumberFormat="1" applyFont="1" applyFill="1" applyBorder="1" applyAlignment="1">
      <alignment horizontal="center" vertical="center"/>
    </xf>
    <xf numFmtId="2" fontId="4" fillId="3" borderId="4" xfId="0" applyNumberFormat="1" applyFont="1" applyFill="1" applyBorder="1" applyAlignment="1">
      <alignment horizontal="center" vertical="center" wrapText="1"/>
    </xf>
    <xf numFmtId="0" fontId="4" fillId="3" borderId="5" xfId="0" applyNumberFormat="1" applyFont="1" applyFill="1" applyBorder="1" applyAlignment="1">
      <alignment horizontal="center" vertical="center"/>
    </xf>
    <xf numFmtId="2" fontId="0" fillId="3" borderId="2" xfId="0" applyNumberFormat="1" applyFont="1" applyFill="1" applyBorder="1" applyAlignment="1">
      <alignment horizontal="center" vertical="center"/>
    </xf>
    <xf numFmtId="0" fontId="0" fillId="3" borderId="2" xfId="0" applyNumberFormat="1" applyFont="1" applyFill="1" applyBorder="1" applyAlignment="1">
      <alignment horizontal="center" vertical="center"/>
    </xf>
    <xf numFmtId="0" fontId="0" fillId="3" borderId="0" xfId="0" applyFont="1" applyFill="1" applyAlignment="1">
      <alignment horizontal="center" vertical="center" wrapText="1"/>
    </xf>
    <xf numFmtId="0" fontId="32" fillId="0" borderId="1" xfId="0" applyFont="1" applyFill="1" applyBorder="1"/>
    <xf numFmtId="0" fontId="32" fillId="0" borderId="2" xfId="0" applyFont="1" applyFill="1" applyBorder="1"/>
    <xf numFmtId="49" fontId="4" fillId="0" borderId="1" xfId="0" applyNumberFormat="1" applyFont="1" applyFill="1" applyBorder="1" applyAlignment="1">
      <alignment horizontal="center" vertical="center" wrapText="1"/>
    </xf>
    <xf numFmtId="0" fontId="32" fillId="0" borderId="2" xfId="0" applyFont="1" applyBorder="1" applyAlignment="1">
      <alignment horizontal="center" vertical="center" wrapText="1"/>
    </xf>
    <xf numFmtId="4" fontId="0" fillId="0" borderId="2" xfId="0" applyNumberFormat="1" applyFont="1" applyBorder="1" applyAlignment="1">
      <alignment vertical="center" wrapText="1"/>
    </xf>
    <xf numFmtId="0" fontId="0" fillId="0" borderId="0" xfId="0" applyFont="1" applyAlignment="1">
      <alignment vertical="center" wrapText="1"/>
    </xf>
    <xf numFmtId="164" fontId="4" fillId="0" borderId="2" xfId="0" applyNumberFormat="1" applyFont="1" applyFill="1" applyBorder="1" applyAlignment="1">
      <alignment horizontal="center" vertical="center" wrapText="1"/>
    </xf>
    <xf numFmtId="0" fontId="25" fillId="3" borderId="2" xfId="0" applyFont="1" applyFill="1" applyBorder="1" applyAlignment="1">
      <alignment horizontal="center" vertical="center"/>
    </xf>
    <xf numFmtId="0" fontId="25" fillId="3" borderId="5" xfId="0" applyFont="1" applyFill="1" applyBorder="1" applyAlignment="1">
      <alignment horizontal="center" vertical="center"/>
    </xf>
    <xf numFmtId="0" fontId="25" fillId="3" borderId="5" xfId="0" applyNumberFormat="1" applyFont="1" applyFill="1" applyBorder="1" applyAlignment="1">
      <alignment horizontal="center" vertical="center" wrapText="1"/>
    </xf>
    <xf numFmtId="0" fontId="25" fillId="3" borderId="2" xfId="0" applyFont="1" applyFill="1" applyBorder="1" applyAlignment="1">
      <alignment horizontal="center" vertical="center" wrapText="1"/>
    </xf>
    <xf numFmtId="4" fontId="25" fillId="3" borderId="2" xfId="0" applyNumberFormat="1" applyFont="1" applyFill="1" applyBorder="1" applyAlignment="1">
      <alignment horizontal="center" vertical="center" wrapText="1"/>
    </xf>
    <xf numFmtId="0" fontId="4" fillId="0" borderId="3" xfId="0" applyFont="1" applyFill="1" applyBorder="1" applyAlignment="1">
      <alignment horizontal="center" vertical="center" wrapText="1"/>
    </xf>
    <xf numFmtId="0" fontId="4" fillId="0" borderId="7" xfId="0" applyFont="1" applyFill="1" applyBorder="1" applyAlignment="1">
      <alignment horizontal="center" vertical="center" wrapText="1"/>
    </xf>
    <xf numFmtId="0" fontId="0" fillId="3" borderId="2" xfId="0" applyFont="1" applyFill="1" applyBorder="1" applyAlignment="1">
      <alignment wrapText="1"/>
    </xf>
    <xf numFmtId="2" fontId="4" fillId="0" borderId="2" xfId="0" applyNumberFormat="1" applyFont="1" applyFill="1" applyBorder="1" applyAlignment="1">
      <alignment horizontal="center" vertical="center" wrapText="1"/>
    </xf>
    <xf numFmtId="0" fontId="4" fillId="0" borderId="0" xfId="0" applyFont="1" applyFill="1" applyAlignment="1">
      <alignment horizontal="center" vertical="center"/>
    </xf>
    <xf numFmtId="17" fontId="32" fillId="0" borderId="2" xfId="0" applyNumberFormat="1" applyFont="1" applyFill="1" applyBorder="1" applyAlignment="1">
      <alignment horizontal="center" vertical="center" wrapText="1"/>
    </xf>
    <xf numFmtId="4" fontId="32" fillId="0" borderId="2" xfId="0" applyNumberFormat="1" applyFont="1" applyFill="1" applyBorder="1" applyAlignment="1">
      <alignment horizontal="center" vertical="center"/>
    </xf>
    <xf numFmtId="0" fontId="4" fillId="3" borderId="1" xfId="0" applyFont="1" applyFill="1" applyBorder="1" applyAlignment="1">
      <alignment horizontal="center" vertical="center"/>
    </xf>
    <xf numFmtId="49" fontId="4" fillId="0" borderId="3" xfId="0" applyNumberFormat="1" applyFont="1" applyFill="1" applyBorder="1" applyAlignment="1">
      <alignment horizontal="center" vertical="center" wrapText="1"/>
    </xf>
    <xf numFmtId="17" fontId="4" fillId="3" borderId="1" xfId="0" applyNumberFormat="1" applyFont="1" applyFill="1" applyBorder="1" applyAlignment="1">
      <alignment horizontal="center" vertical="center" wrapText="1"/>
    </xf>
    <xf numFmtId="0" fontId="4" fillId="0" borderId="0" xfId="0" applyFont="1" applyFill="1" applyAlignment="1">
      <alignment horizontal="center" wrapText="1"/>
    </xf>
    <xf numFmtId="0" fontId="20" fillId="0" borderId="5" xfId="0" applyFont="1" applyFill="1" applyBorder="1" applyAlignment="1">
      <alignment horizontal="center" vertical="center" wrapText="1"/>
    </xf>
    <xf numFmtId="0" fontId="29" fillId="0" borderId="0" xfId="0" applyFont="1" applyFill="1" applyAlignment="1">
      <alignment horizontal="center" vertical="center"/>
    </xf>
    <xf numFmtId="0" fontId="29" fillId="0" borderId="0" xfId="0" applyFont="1" applyFill="1"/>
    <xf numFmtId="3" fontId="4" fillId="0" borderId="2" xfId="0" applyNumberFormat="1" applyFont="1" applyFill="1" applyBorder="1" applyAlignment="1">
      <alignment horizontal="center" vertical="center" wrapText="1"/>
    </xf>
    <xf numFmtId="0" fontId="4" fillId="0" borderId="2" xfId="0" applyFont="1" applyFill="1" applyBorder="1" applyAlignment="1">
      <alignment horizontal="center"/>
    </xf>
    <xf numFmtId="0" fontId="4" fillId="0" borderId="14" xfId="0" applyFont="1" applyFill="1" applyBorder="1" applyAlignment="1">
      <alignment horizontal="center" vertical="center"/>
    </xf>
    <xf numFmtId="0" fontId="33" fillId="0" borderId="0" xfId="0" applyFont="1" applyAlignment="1">
      <alignment vertical="center"/>
    </xf>
    <xf numFmtId="0" fontId="34" fillId="0" borderId="0" xfId="0" applyFont="1" applyAlignment="1">
      <alignment vertical="center"/>
    </xf>
    <xf numFmtId="0" fontId="4" fillId="0" borderId="8" xfId="0" applyFont="1" applyFill="1" applyBorder="1" applyAlignment="1">
      <alignment horizontal="left" vertical="top" wrapText="1"/>
    </xf>
    <xf numFmtId="17" fontId="4" fillId="0" borderId="7" xfId="0" applyNumberFormat="1" applyFont="1" applyFill="1" applyBorder="1" applyAlignment="1">
      <alignment horizontal="left" vertical="center" wrapText="1"/>
    </xf>
    <xf numFmtId="0" fontId="35" fillId="0" borderId="0" xfId="0" applyFont="1" applyAlignment="1">
      <alignment horizontal="center" vertical="center" wrapText="1"/>
    </xf>
    <xf numFmtId="0" fontId="0" fillId="0" borderId="2" xfId="0" applyFont="1" applyBorder="1" applyAlignment="1">
      <alignment horizontal="center" vertical="top" wrapText="1"/>
    </xf>
    <xf numFmtId="2" fontId="4" fillId="0" borderId="2" xfId="1" applyNumberFormat="1" applyFont="1" applyFill="1" applyBorder="1" applyAlignment="1">
      <alignment horizontal="center" vertical="center" wrapText="1"/>
    </xf>
    <xf numFmtId="0" fontId="4" fillId="0" borderId="2" xfId="0" applyFont="1" applyBorder="1" applyAlignment="1">
      <alignment horizontal="center" vertical="top" wrapText="1"/>
    </xf>
    <xf numFmtId="49" fontId="4" fillId="0" borderId="2" xfId="0" applyNumberFormat="1" applyFont="1" applyFill="1" applyBorder="1" applyAlignment="1">
      <alignment horizontal="left" vertical="center" wrapText="1"/>
    </xf>
    <xf numFmtId="8" fontId="4" fillId="0" borderId="2" xfId="0" applyNumberFormat="1" applyFont="1" applyFill="1" applyBorder="1" applyAlignment="1">
      <alignment horizontal="center" vertical="center" wrapText="1"/>
    </xf>
    <xf numFmtId="3" fontId="4" fillId="0" borderId="2" xfId="0" applyNumberFormat="1" applyFont="1" applyFill="1" applyBorder="1" applyAlignment="1">
      <alignment horizontal="left" vertical="center" wrapText="1"/>
    </xf>
    <xf numFmtId="0" fontId="0" fillId="0" borderId="12" xfId="0" applyFont="1" applyBorder="1" applyAlignment="1">
      <alignment horizontal="left" vertical="center" wrapText="1"/>
    </xf>
    <xf numFmtId="0" fontId="0" fillId="0" borderId="0" xfId="0" applyFill="1" applyAlignment="1">
      <alignment wrapText="1"/>
    </xf>
    <xf numFmtId="164" fontId="11" fillId="0" borderId="0" xfId="0" applyNumberFormat="1" applyFont="1" applyFill="1" applyAlignment="1">
      <alignment horizontal="left" vertical="center" wrapText="1"/>
    </xf>
    <xf numFmtId="0" fontId="11" fillId="0" borderId="0" xfId="0" applyFont="1" applyFill="1" applyAlignment="1">
      <alignment horizontal="left" wrapText="1"/>
    </xf>
    <xf numFmtId="0" fontId="0" fillId="0" borderId="2" xfId="0" applyFont="1" applyBorder="1" applyAlignment="1">
      <alignment horizontal="justify" vertical="center" wrapText="1"/>
    </xf>
    <xf numFmtId="0" fontId="0" fillId="0" borderId="0" xfId="0" applyFont="1" applyAlignment="1">
      <alignment horizontal="center" wrapText="1"/>
    </xf>
    <xf numFmtId="4" fontId="4" fillId="0" borderId="3" xfId="0" applyNumberFormat="1" applyFont="1" applyFill="1" applyBorder="1" applyAlignment="1">
      <alignment horizontal="center" vertical="center" wrapText="1"/>
    </xf>
    <xf numFmtId="49" fontId="4" fillId="0" borderId="4" xfId="0" applyNumberFormat="1" applyFont="1" applyFill="1" applyBorder="1" applyAlignment="1">
      <alignment horizontal="center" vertical="center" wrapText="1"/>
    </xf>
    <xf numFmtId="0" fontId="0" fillId="3" borderId="2" xfId="0" applyFont="1" applyFill="1" applyBorder="1" applyAlignment="1">
      <alignment horizontal="center" vertical="center"/>
    </xf>
    <xf numFmtId="49" fontId="4" fillId="0" borderId="2" xfId="0" applyNumberFormat="1" applyFont="1" applyBorder="1" applyAlignment="1">
      <alignment horizontal="center" vertical="center" wrapText="1"/>
    </xf>
    <xf numFmtId="0" fontId="4" fillId="0" borderId="4" xfId="0" applyFont="1" applyBorder="1" applyAlignment="1">
      <alignment horizontal="center" vertical="center" wrapText="1"/>
    </xf>
    <xf numFmtId="49" fontId="0" fillId="0" borderId="2" xfId="0" applyNumberFormat="1" applyFont="1" applyBorder="1" applyAlignment="1">
      <alignment horizontal="center" vertical="center" wrapText="1"/>
    </xf>
    <xf numFmtId="3" fontId="0" fillId="0" borderId="2" xfId="0" applyNumberFormat="1" applyFont="1" applyBorder="1" applyAlignment="1">
      <alignment horizontal="center" vertical="center" wrapText="1"/>
    </xf>
    <xf numFmtId="4" fontId="2" fillId="2" borderId="2" xfId="0" applyNumberFormat="1" applyFont="1" applyFill="1" applyBorder="1" applyAlignment="1">
      <alignment horizontal="center" vertical="center" wrapText="1"/>
    </xf>
    <xf numFmtId="4" fontId="4" fillId="0" borderId="2" xfId="0" applyNumberFormat="1" applyFont="1" applyFill="1" applyBorder="1" applyAlignment="1">
      <alignment horizontal="center" vertical="center"/>
    </xf>
    <xf numFmtId="4" fontId="4" fillId="0" borderId="2" xfId="0" applyNumberFormat="1" applyFont="1" applyFill="1" applyBorder="1" applyAlignment="1">
      <alignment horizontal="center" vertical="center" wrapText="1"/>
    </xf>
    <xf numFmtId="4" fontId="0" fillId="0" borderId="2" xfId="0" applyNumberFormat="1" applyFont="1" applyBorder="1" applyAlignment="1">
      <alignment horizontal="center" vertical="center" wrapText="1"/>
    </xf>
    <xf numFmtId="0" fontId="0" fillId="0" borderId="0" xfId="0" applyFont="1" applyAlignment="1">
      <alignment horizontal="center" vertical="center" wrapText="1"/>
    </xf>
    <xf numFmtId="4" fontId="0" fillId="3" borderId="2" xfId="0" applyNumberFormat="1" applyFont="1" applyFill="1" applyBorder="1" applyAlignment="1">
      <alignment horizontal="center" vertical="center" wrapText="1"/>
    </xf>
    <xf numFmtId="4" fontId="0" fillId="0" borderId="2" xfId="0" applyNumberFormat="1" applyFont="1" applyFill="1" applyBorder="1" applyAlignment="1">
      <alignment horizontal="center" vertical="center" wrapText="1"/>
    </xf>
    <xf numFmtId="4" fontId="0" fillId="0" borderId="2" xfId="0" applyNumberFormat="1" applyBorder="1"/>
    <xf numFmtId="4" fontId="0" fillId="4" borderId="1" xfId="0" applyNumberFormat="1" applyFont="1" applyFill="1" applyBorder="1" applyAlignment="1">
      <alignment horizontal="center"/>
    </xf>
    <xf numFmtId="0" fontId="0" fillId="3" borderId="2" xfId="0" applyFont="1" applyFill="1" applyBorder="1" applyAlignment="1">
      <alignment horizontal="center" vertical="center" wrapText="1"/>
    </xf>
    <xf numFmtId="0" fontId="0" fillId="0" borderId="2" xfId="0" applyFont="1" applyBorder="1" applyAlignment="1">
      <alignment horizontal="center" vertical="center" wrapText="1"/>
    </xf>
    <xf numFmtId="0" fontId="4" fillId="3" borderId="2" xfId="0" applyFont="1" applyFill="1" applyBorder="1" applyAlignment="1">
      <alignment horizontal="center" vertical="center" wrapText="1"/>
    </xf>
    <xf numFmtId="0" fontId="0" fillId="0" borderId="2" xfId="0" applyFont="1" applyBorder="1" applyAlignment="1">
      <alignment horizontal="center" vertical="center"/>
    </xf>
    <xf numFmtId="0" fontId="4" fillId="0" borderId="2" xfId="0" applyFont="1" applyFill="1" applyBorder="1" applyAlignment="1">
      <alignment horizontal="center" vertical="center" wrapText="1"/>
    </xf>
    <xf numFmtId="0" fontId="4" fillId="0" borderId="2" xfId="0" applyFont="1" applyBorder="1" applyAlignment="1">
      <alignment horizontal="center" vertical="center" wrapText="1"/>
    </xf>
    <xf numFmtId="4" fontId="4" fillId="0" borderId="2" xfId="0" applyNumberFormat="1" applyFont="1" applyFill="1" applyBorder="1" applyAlignment="1">
      <alignment horizontal="center" vertical="center" wrapText="1"/>
    </xf>
    <xf numFmtId="4" fontId="0" fillId="0" borderId="2" xfId="0" applyNumberFormat="1" applyFont="1" applyBorder="1" applyAlignment="1">
      <alignment horizontal="center" vertical="center" wrapText="1"/>
    </xf>
    <xf numFmtId="0" fontId="0" fillId="0" borderId="2" xfId="0" applyFont="1" applyFill="1" applyBorder="1" applyAlignment="1">
      <alignment horizontal="center" vertical="center" wrapText="1"/>
    </xf>
    <xf numFmtId="0" fontId="0" fillId="0" borderId="0" xfId="0" applyAlignment="1">
      <alignment wrapText="1"/>
    </xf>
    <xf numFmtId="0" fontId="1" fillId="0" borderId="2" xfId="0" applyFont="1" applyBorder="1" applyAlignment="1">
      <alignment horizontal="center" vertical="center" wrapText="1"/>
    </xf>
    <xf numFmtId="0" fontId="4" fillId="3" borderId="2" xfId="0" applyFont="1" applyFill="1" applyBorder="1" applyAlignment="1">
      <alignment horizontal="center" vertical="center" wrapText="1"/>
    </xf>
    <xf numFmtId="0" fontId="4" fillId="0" borderId="2" xfId="3" applyFont="1" applyFill="1" applyBorder="1" applyAlignment="1">
      <alignment horizontal="center" vertical="center" wrapText="1"/>
    </xf>
    <xf numFmtId="0" fontId="0" fillId="0" borderId="4" xfId="0" applyFont="1" applyBorder="1" applyAlignment="1">
      <alignment horizontal="center" vertical="center"/>
    </xf>
    <xf numFmtId="0" fontId="25" fillId="0" borderId="2" xfId="0" applyFont="1" applyBorder="1" applyAlignment="1">
      <alignment horizontal="center" vertical="center" wrapText="1"/>
    </xf>
    <xf numFmtId="49" fontId="0" fillId="3" borderId="2" xfId="0" applyNumberFormat="1" applyFont="1" applyFill="1" applyBorder="1" applyAlignment="1">
      <alignment horizontal="center" vertical="center" wrapText="1"/>
    </xf>
    <xf numFmtId="0" fontId="36" fillId="0" borderId="2" xfId="0" applyFont="1" applyBorder="1" applyAlignment="1">
      <alignment horizontal="center" vertical="center" wrapText="1"/>
    </xf>
    <xf numFmtId="4" fontId="0" fillId="0" borderId="2" xfId="0" applyNumberFormat="1" applyFont="1" applyBorder="1" applyAlignment="1">
      <alignment horizontal="left" vertical="center" wrapText="1"/>
    </xf>
    <xf numFmtId="0" fontId="0" fillId="3" borderId="2" xfId="0" applyFont="1" applyFill="1" applyBorder="1" applyAlignment="1">
      <alignment horizontal="center" vertical="center" wrapText="1"/>
    </xf>
    <xf numFmtId="0" fontId="0" fillId="3" borderId="2" xfId="0" applyFont="1" applyFill="1" applyBorder="1" applyAlignment="1">
      <alignment horizontal="left" vertical="center" wrapText="1"/>
    </xf>
    <xf numFmtId="0" fontId="0" fillId="3" borderId="6" xfId="0" applyFont="1" applyFill="1" applyBorder="1" applyAlignment="1">
      <alignment horizontal="center" vertical="center" wrapText="1"/>
    </xf>
    <xf numFmtId="3" fontId="0" fillId="3" borderId="2" xfId="0" applyNumberFormat="1" applyFont="1" applyFill="1" applyBorder="1" applyAlignment="1">
      <alignment horizontal="center" vertical="center" wrapText="1"/>
    </xf>
    <xf numFmtId="0" fontId="0" fillId="3" borderId="3" xfId="0" applyFont="1" applyFill="1" applyBorder="1" applyAlignment="1">
      <alignment horizontal="center" vertical="center" wrapText="1"/>
    </xf>
    <xf numFmtId="0" fontId="0" fillId="0" borderId="0" xfId="0" applyFont="1" applyAlignment="1">
      <alignment horizontal="center" vertical="center" wrapText="1"/>
    </xf>
    <xf numFmtId="0" fontId="4" fillId="0" borderId="1" xfId="3" applyFont="1" applyFill="1" applyBorder="1" applyAlignment="1">
      <alignment horizontal="center" vertical="center" wrapText="1"/>
    </xf>
    <xf numFmtId="4" fontId="4" fillId="3" borderId="4" xfId="0" applyNumberFormat="1" applyFont="1" applyFill="1" applyBorder="1"/>
    <xf numFmtId="0" fontId="4" fillId="0" borderId="2" xfId="0" applyFont="1" applyBorder="1" applyAlignment="1">
      <alignment horizontal="justify" vertical="center"/>
    </xf>
    <xf numFmtId="0" fontId="4" fillId="0" borderId="2" xfId="0" applyFont="1" applyBorder="1" applyAlignment="1">
      <alignment wrapText="1"/>
    </xf>
    <xf numFmtId="0" fontId="0" fillId="3" borderId="2" xfId="0" applyFont="1" applyFill="1" applyBorder="1" applyAlignment="1">
      <alignment horizontal="center" vertical="top" wrapText="1"/>
    </xf>
    <xf numFmtId="0" fontId="4" fillId="0" borderId="2" xfId="0" applyFont="1" applyBorder="1" applyAlignment="1">
      <alignment horizontal="center" vertical="center" wrapText="1"/>
    </xf>
    <xf numFmtId="0" fontId="0" fillId="0" borderId="2" xfId="0" applyFont="1" applyBorder="1" applyAlignment="1">
      <alignment horizontal="center" vertical="center" wrapText="1"/>
    </xf>
    <xf numFmtId="0" fontId="4" fillId="3" borderId="2" xfId="0" applyFont="1" applyFill="1" applyBorder="1" applyAlignment="1">
      <alignment horizontal="center" vertical="center" wrapText="1"/>
    </xf>
    <xf numFmtId="0" fontId="0" fillId="0" borderId="2" xfId="0" applyFont="1" applyBorder="1" applyAlignment="1">
      <alignment horizontal="center" vertical="center"/>
    </xf>
    <xf numFmtId="0" fontId="4" fillId="0" borderId="2" xfId="0" applyFont="1" applyFill="1" applyBorder="1" applyAlignment="1">
      <alignment horizontal="center" vertical="center"/>
    </xf>
    <xf numFmtId="0" fontId="4" fillId="0" borderId="2" xfId="0" applyFont="1" applyFill="1" applyBorder="1" applyAlignment="1">
      <alignment horizontal="center" vertical="center" wrapText="1"/>
    </xf>
    <xf numFmtId="0" fontId="4" fillId="0" borderId="2" xfId="0" applyFont="1" applyBorder="1" applyAlignment="1">
      <alignment horizontal="center" vertical="center" wrapText="1"/>
    </xf>
    <xf numFmtId="17" fontId="4" fillId="0" borderId="2" xfId="0" applyNumberFormat="1" applyFont="1" applyFill="1" applyBorder="1" applyAlignment="1">
      <alignment horizontal="center" vertical="center" wrapText="1"/>
    </xf>
    <xf numFmtId="0" fontId="4" fillId="0" borderId="2" xfId="0" applyFont="1" applyFill="1" applyBorder="1" applyAlignment="1">
      <alignment horizontal="left" vertical="center" wrapText="1"/>
    </xf>
    <xf numFmtId="0" fontId="4" fillId="0" borderId="2" xfId="0" applyFont="1" applyFill="1" applyBorder="1" applyAlignment="1">
      <alignment horizontal="left" vertical="center"/>
    </xf>
    <xf numFmtId="4" fontId="4" fillId="3" borderId="2" xfId="0" applyNumberFormat="1" applyFont="1" applyFill="1" applyBorder="1" applyAlignment="1">
      <alignment horizontal="center" vertical="center" wrapText="1"/>
    </xf>
    <xf numFmtId="4" fontId="0" fillId="0" borderId="2" xfId="0" applyNumberFormat="1" applyFont="1" applyBorder="1" applyAlignment="1">
      <alignment horizontal="center" vertical="center" wrapText="1"/>
    </xf>
    <xf numFmtId="0" fontId="4" fillId="3" borderId="2" xfId="0" applyFont="1" applyFill="1" applyBorder="1" applyAlignment="1">
      <alignment horizontal="center" vertical="center"/>
    </xf>
    <xf numFmtId="4" fontId="25" fillId="2" borderId="2" xfId="0" applyNumberFormat="1" applyFont="1" applyFill="1" applyBorder="1" applyAlignment="1">
      <alignment horizontal="center" vertical="center" wrapText="1"/>
    </xf>
    <xf numFmtId="0" fontId="25" fillId="2" borderId="5" xfId="0" applyFont="1" applyFill="1" applyBorder="1" applyAlignment="1">
      <alignment horizontal="center" vertical="center"/>
    </xf>
    <xf numFmtId="0" fontId="25" fillId="2" borderId="2" xfId="0" applyFont="1" applyFill="1" applyBorder="1" applyAlignment="1">
      <alignment horizontal="center" vertical="center" wrapText="1"/>
    </xf>
    <xf numFmtId="0" fontId="25" fillId="2" borderId="5" xfId="0" applyFont="1" applyFill="1" applyBorder="1" applyAlignment="1">
      <alignment horizontal="center" vertical="center" wrapText="1"/>
    </xf>
    <xf numFmtId="0" fontId="4" fillId="0" borderId="2" xfId="0" applyFont="1" applyFill="1" applyBorder="1" applyAlignment="1">
      <alignment horizontal="center" vertical="center" wrapText="1" shrinkToFit="1"/>
    </xf>
    <xf numFmtId="4" fontId="1" fillId="0" borderId="2" xfId="0" applyNumberFormat="1" applyFont="1" applyBorder="1" applyAlignment="1">
      <alignment horizontal="center" vertical="center" wrapText="1"/>
    </xf>
    <xf numFmtId="0" fontId="4" fillId="3" borderId="1" xfId="0" applyFont="1" applyFill="1" applyBorder="1" applyAlignment="1">
      <alignment horizontal="center" vertical="center" wrapText="1"/>
    </xf>
    <xf numFmtId="0" fontId="4" fillId="3" borderId="5" xfId="0" applyFont="1" applyFill="1" applyBorder="1" applyAlignment="1">
      <alignment horizontal="center" vertical="center" wrapText="1"/>
    </xf>
    <xf numFmtId="0" fontId="0" fillId="0" borderId="2" xfId="0" applyFont="1" applyBorder="1" applyAlignment="1">
      <alignment horizontal="center" vertical="center" wrapText="1"/>
    </xf>
    <xf numFmtId="0" fontId="4" fillId="3" borderId="2" xfId="0" applyFont="1" applyFill="1" applyBorder="1" applyAlignment="1">
      <alignment horizontal="center" vertical="center" wrapText="1"/>
    </xf>
    <xf numFmtId="0" fontId="4" fillId="0" borderId="2" xfId="0" applyFont="1" applyFill="1" applyBorder="1" applyAlignment="1">
      <alignment horizontal="center" vertical="center" wrapText="1"/>
    </xf>
    <xf numFmtId="0" fontId="4" fillId="3" borderId="3" xfId="0" applyFont="1" applyFill="1" applyBorder="1" applyAlignment="1">
      <alignment horizontal="center" vertical="center" wrapText="1"/>
    </xf>
    <xf numFmtId="4" fontId="0" fillId="0" borderId="2" xfId="0" applyNumberFormat="1" applyFont="1" applyBorder="1" applyAlignment="1">
      <alignment horizontal="center" vertical="center" wrapText="1"/>
    </xf>
    <xf numFmtId="0" fontId="0" fillId="0" borderId="2" xfId="0" applyFont="1" applyBorder="1" applyAlignment="1">
      <alignment vertical="center"/>
    </xf>
    <xf numFmtId="17" fontId="4" fillId="0" borderId="5" xfId="0" applyNumberFormat="1" applyFont="1" applyFill="1" applyBorder="1" applyAlignment="1">
      <alignment horizontal="right" vertical="center" wrapText="1"/>
    </xf>
    <xf numFmtId="0" fontId="4" fillId="0" borderId="5" xfId="0" applyNumberFormat="1" applyFont="1" applyFill="1" applyBorder="1" applyAlignment="1">
      <alignment horizontal="center" vertical="center" wrapText="1"/>
    </xf>
    <xf numFmtId="17" fontId="4" fillId="0" borderId="2" xfId="0" applyNumberFormat="1" applyFont="1" applyFill="1" applyBorder="1" applyAlignment="1">
      <alignment horizontal="right" vertical="center" wrapText="1"/>
    </xf>
    <xf numFmtId="0" fontId="4" fillId="0" borderId="1" xfId="3" applyFont="1" applyFill="1" applyBorder="1" applyAlignment="1">
      <alignment vertical="center" wrapText="1"/>
    </xf>
    <xf numFmtId="49" fontId="0" fillId="0" borderId="1" xfId="0" applyNumberFormat="1" applyFont="1" applyBorder="1" applyAlignment="1">
      <alignment vertical="center" wrapText="1"/>
    </xf>
    <xf numFmtId="4" fontId="4" fillId="0" borderId="1" xfId="3" applyNumberFormat="1" applyFont="1" applyFill="1" applyBorder="1" applyAlignment="1">
      <alignment vertical="center" wrapText="1"/>
    </xf>
    <xf numFmtId="0" fontId="4" fillId="0" borderId="0" xfId="0" applyFont="1" applyFill="1" applyAlignment="1">
      <alignment vertical="center" wrapText="1"/>
    </xf>
    <xf numFmtId="0" fontId="4" fillId="0" borderId="5" xfId="3" applyFont="1" applyFill="1" applyBorder="1" applyAlignment="1">
      <alignment horizontal="center" vertical="center" wrapText="1"/>
    </xf>
    <xf numFmtId="0" fontId="4" fillId="0" borderId="5" xfId="3" applyFont="1" applyFill="1" applyBorder="1" applyAlignment="1">
      <alignment vertical="center" wrapText="1"/>
    </xf>
    <xf numFmtId="49" fontId="0" fillId="0" borderId="5" xfId="0" applyNumberFormat="1" applyFont="1" applyBorder="1" applyAlignment="1">
      <alignment vertical="center" wrapText="1"/>
    </xf>
    <xf numFmtId="4" fontId="4" fillId="0" borderId="5" xfId="3" applyNumberFormat="1" applyFont="1" applyFill="1" applyBorder="1" applyAlignment="1">
      <alignment vertical="center" wrapText="1"/>
    </xf>
    <xf numFmtId="0" fontId="4" fillId="0" borderId="2" xfId="0" applyFont="1" applyFill="1" applyBorder="1" applyAlignment="1">
      <alignment wrapText="1"/>
    </xf>
    <xf numFmtId="49" fontId="4" fillId="0" borderId="2" xfId="0" applyNumberFormat="1" applyFont="1" applyFill="1" applyBorder="1" applyAlignment="1">
      <alignment vertical="center" wrapText="1"/>
    </xf>
    <xf numFmtId="49" fontId="4" fillId="0" borderId="2" xfId="3" applyNumberFormat="1" applyFont="1" applyFill="1" applyBorder="1" applyAlignment="1">
      <alignment vertical="center" wrapText="1"/>
    </xf>
    <xf numFmtId="49" fontId="4" fillId="0" borderId="2" xfId="0" applyNumberFormat="1" applyFont="1" applyBorder="1" applyAlignment="1">
      <alignment vertical="center" wrapText="1"/>
    </xf>
    <xf numFmtId="0" fontId="4" fillId="0" borderId="0" xfId="0" applyFont="1" applyFill="1" applyAlignment="1">
      <alignment horizontal="center" vertical="center" wrapText="1"/>
    </xf>
    <xf numFmtId="0" fontId="4" fillId="0" borderId="0" xfId="0" applyFont="1" applyFill="1" applyAlignment="1">
      <alignment horizontal="left" vertical="center" wrapText="1"/>
    </xf>
    <xf numFmtId="49" fontId="4" fillId="0" borderId="2" xfId="0" applyNumberFormat="1" applyFont="1" applyBorder="1" applyAlignment="1">
      <alignment horizontal="justify" vertical="center" wrapText="1"/>
    </xf>
    <xf numFmtId="16" fontId="4" fillId="0" borderId="1" xfId="3" quotePrefix="1" applyNumberFormat="1" applyFont="1" applyFill="1" applyBorder="1" applyAlignment="1">
      <alignment horizontal="center" vertical="center" wrapText="1"/>
    </xf>
    <xf numFmtId="49" fontId="4" fillId="0" borderId="1" xfId="3" applyNumberFormat="1" applyFont="1" applyFill="1" applyBorder="1" applyAlignment="1">
      <alignment vertical="center" wrapText="1"/>
    </xf>
    <xf numFmtId="0" fontId="4" fillId="0" borderId="1" xfId="3" quotePrefix="1" applyFont="1" applyFill="1" applyBorder="1" applyAlignment="1">
      <alignment horizontal="center" vertical="center" wrapText="1"/>
    </xf>
    <xf numFmtId="49" fontId="4" fillId="0" borderId="2" xfId="3" applyNumberFormat="1" applyFont="1" applyFill="1" applyBorder="1" applyAlignment="1">
      <alignment horizontal="center" vertical="top" wrapText="1"/>
    </xf>
    <xf numFmtId="4" fontId="4" fillId="0" borderId="2" xfId="1" applyNumberFormat="1" applyFont="1" applyFill="1" applyBorder="1" applyAlignment="1">
      <alignment horizontal="center" vertical="center" wrapText="1"/>
    </xf>
    <xf numFmtId="4" fontId="4" fillId="0" borderId="16" xfId="0" applyNumberFormat="1" applyFont="1" applyFill="1" applyBorder="1" applyAlignment="1" applyProtection="1">
      <alignment horizontal="center" vertical="center"/>
    </xf>
    <xf numFmtId="4" fontId="4" fillId="0" borderId="17" xfId="0" applyNumberFormat="1" applyFont="1" applyFill="1" applyBorder="1" applyAlignment="1" applyProtection="1">
      <alignment horizontal="center" vertical="center"/>
    </xf>
    <xf numFmtId="4" fontId="0" fillId="3" borderId="2" xfId="0" applyNumberFormat="1" applyFont="1" applyFill="1" applyBorder="1" applyAlignment="1">
      <alignment horizontal="center" vertical="center"/>
    </xf>
    <xf numFmtId="4" fontId="0" fillId="0" borderId="2" xfId="0" applyNumberFormat="1" applyFont="1" applyBorder="1" applyAlignment="1">
      <alignment horizontal="center" vertical="center"/>
    </xf>
    <xf numFmtId="0" fontId="0" fillId="3" borderId="1" xfId="0" applyFont="1" applyFill="1" applyBorder="1" applyAlignment="1">
      <alignment horizontal="center" vertical="center" wrapText="1"/>
    </xf>
    <xf numFmtId="0" fontId="0" fillId="0" borderId="1" xfId="0" applyFont="1" applyBorder="1" applyAlignment="1">
      <alignment horizontal="center" vertical="center" wrapText="1"/>
    </xf>
    <xf numFmtId="0" fontId="4" fillId="0" borderId="1" xfId="0" applyFont="1" applyFill="1" applyBorder="1" applyAlignment="1">
      <alignment horizontal="center" vertical="center" wrapText="1"/>
    </xf>
    <xf numFmtId="0" fontId="0" fillId="0" borderId="2" xfId="0" applyFont="1" applyBorder="1" applyAlignment="1">
      <alignment horizontal="center" vertical="center" wrapText="1"/>
    </xf>
    <xf numFmtId="0" fontId="1" fillId="0" borderId="1" xfId="0" applyFont="1" applyBorder="1" applyAlignment="1">
      <alignment horizontal="center" vertical="center"/>
    </xf>
    <xf numFmtId="0" fontId="0" fillId="3" borderId="6" xfId="0" applyFont="1" applyFill="1" applyBorder="1" applyAlignment="1">
      <alignment horizontal="center" vertical="center" wrapText="1"/>
    </xf>
    <xf numFmtId="0" fontId="0" fillId="3" borderId="3" xfId="0" applyFont="1" applyFill="1" applyBorder="1" applyAlignment="1">
      <alignment horizontal="center" vertical="center" wrapText="1"/>
    </xf>
    <xf numFmtId="0" fontId="4" fillId="0" borderId="2" xfId="0" applyFont="1" applyFill="1" applyBorder="1" applyAlignment="1">
      <alignment horizontal="center" vertical="center"/>
    </xf>
    <xf numFmtId="0" fontId="4" fillId="0" borderId="2" xfId="0" applyFont="1" applyFill="1" applyBorder="1" applyAlignment="1">
      <alignment horizontal="center" vertical="center" wrapText="1"/>
    </xf>
    <xf numFmtId="17" fontId="4" fillId="0" borderId="2" xfId="0" applyNumberFormat="1" applyFont="1" applyFill="1" applyBorder="1" applyAlignment="1">
      <alignment horizontal="center" vertical="center" wrapText="1"/>
    </xf>
    <xf numFmtId="0" fontId="0" fillId="0" borderId="2" xfId="0" applyFont="1" applyBorder="1" applyAlignment="1">
      <alignment horizontal="left" vertical="center" wrapText="1"/>
    </xf>
    <xf numFmtId="0" fontId="0" fillId="0" borderId="5" xfId="0" applyFont="1" applyBorder="1" applyAlignment="1">
      <alignment vertical="center" wrapText="1"/>
    </xf>
    <xf numFmtId="4" fontId="4" fillId="0" borderId="2" xfId="0" applyNumberFormat="1" applyFont="1" applyFill="1" applyBorder="1" applyAlignment="1">
      <alignment horizontal="center" vertical="center" wrapText="1"/>
    </xf>
    <xf numFmtId="0" fontId="2" fillId="3" borderId="2" xfId="0" applyFont="1" applyFill="1" applyBorder="1" applyAlignment="1">
      <alignment horizontal="center" vertical="center" wrapText="1"/>
    </xf>
    <xf numFmtId="0" fontId="4" fillId="0" borderId="3" xfId="0" applyFont="1" applyFill="1" applyBorder="1" applyAlignment="1">
      <alignment horizontal="center" vertical="center"/>
    </xf>
    <xf numFmtId="0" fontId="0" fillId="0" borderId="7" xfId="0" applyFont="1" applyBorder="1" applyAlignment="1">
      <alignment horizontal="center" vertical="center" wrapText="1"/>
    </xf>
    <xf numFmtId="0" fontId="0" fillId="0" borderId="7" xfId="0" applyFont="1" applyBorder="1" applyAlignment="1">
      <alignment horizontal="left" vertical="center" wrapText="1"/>
    </xf>
    <xf numFmtId="2" fontId="4" fillId="3" borderId="1" xfId="0" applyNumberFormat="1" applyFont="1" applyFill="1" applyBorder="1" applyAlignment="1">
      <alignment horizontal="center" vertical="center" wrapText="1"/>
    </xf>
    <xf numFmtId="2" fontId="4" fillId="3" borderId="8" xfId="0" applyNumberFormat="1" applyFont="1" applyFill="1" applyBorder="1" applyAlignment="1">
      <alignment horizontal="center" vertical="center" wrapText="1"/>
    </xf>
    <xf numFmtId="2" fontId="4" fillId="3" borderId="5" xfId="0" applyNumberFormat="1" applyFont="1" applyFill="1" applyBorder="1" applyAlignment="1">
      <alignment horizontal="center" vertical="center" wrapText="1"/>
    </xf>
    <xf numFmtId="2" fontId="4" fillId="3" borderId="2" xfId="0" applyNumberFormat="1" applyFont="1" applyFill="1" applyBorder="1" applyAlignment="1">
      <alignment horizontal="center" vertical="center" wrapText="1"/>
    </xf>
    <xf numFmtId="0" fontId="0" fillId="3" borderId="1" xfId="0" applyFont="1" applyFill="1" applyBorder="1" applyAlignment="1">
      <alignment horizontal="center" vertical="center" wrapText="1"/>
    </xf>
    <xf numFmtId="0" fontId="0" fillId="3" borderId="5" xfId="0" applyFont="1" applyFill="1" applyBorder="1" applyAlignment="1">
      <alignment horizontal="center" vertical="center" wrapText="1"/>
    </xf>
    <xf numFmtId="0" fontId="4" fillId="0" borderId="1" xfId="0" applyFont="1" applyFill="1" applyBorder="1" applyAlignment="1">
      <alignment horizontal="center" vertical="center" wrapText="1"/>
    </xf>
    <xf numFmtId="0" fontId="4" fillId="0" borderId="5" xfId="0" applyFont="1" applyFill="1" applyBorder="1" applyAlignment="1">
      <alignment horizontal="center" vertical="center" wrapText="1"/>
    </xf>
    <xf numFmtId="0" fontId="0" fillId="0" borderId="1" xfId="0" applyFont="1" applyBorder="1" applyAlignment="1">
      <alignment horizontal="center" vertical="center"/>
    </xf>
    <xf numFmtId="0" fontId="0" fillId="0" borderId="8" xfId="0" applyFont="1" applyBorder="1" applyAlignment="1">
      <alignment horizontal="center" vertical="center"/>
    </xf>
    <xf numFmtId="0" fontId="0" fillId="0" borderId="10" xfId="0" applyFont="1" applyBorder="1" applyAlignment="1">
      <alignment horizontal="center" vertical="center"/>
    </xf>
    <xf numFmtId="0" fontId="0" fillId="0" borderId="11" xfId="0" applyFont="1" applyBorder="1" applyAlignment="1">
      <alignment horizontal="center" vertical="center"/>
    </xf>
    <xf numFmtId="0" fontId="0" fillId="4" borderId="13" xfId="0" applyFont="1" applyFill="1" applyBorder="1" applyAlignment="1">
      <alignment horizontal="center"/>
    </xf>
    <xf numFmtId="0" fontId="0" fillId="4" borderId="15" xfId="0" applyFont="1" applyFill="1" applyBorder="1" applyAlignment="1">
      <alignment horizontal="center"/>
    </xf>
    <xf numFmtId="0" fontId="0" fillId="4" borderId="12" xfId="0" applyFont="1" applyFill="1" applyBorder="1" applyAlignment="1">
      <alignment horizontal="center"/>
    </xf>
    <xf numFmtId="4" fontId="0" fillId="3" borderId="1" xfId="0" applyNumberFormat="1" applyFont="1" applyFill="1" applyBorder="1" applyAlignment="1">
      <alignment horizontal="center" vertical="center" wrapText="1"/>
    </xf>
    <xf numFmtId="4" fontId="0" fillId="3" borderId="5" xfId="0" applyNumberFormat="1" applyFont="1" applyFill="1" applyBorder="1" applyAlignment="1">
      <alignment horizontal="center" vertical="center" wrapText="1"/>
    </xf>
    <xf numFmtId="4" fontId="4" fillId="3" borderId="1" xfId="0" applyNumberFormat="1" applyFont="1" applyFill="1" applyBorder="1" applyAlignment="1">
      <alignment horizontal="center" vertical="center"/>
    </xf>
    <xf numFmtId="4" fontId="4" fillId="3" borderId="8" xfId="0" applyNumberFormat="1" applyFont="1" applyFill="1" applyBorder="1" applyAlignment="1">
      <alignment horizontal="center" vertical="center"/>
    </xf>
    <xf numFmtId="4" fontId="4" fillId="3" borderId="5" xfId="0" applyNumberFormat="1" applyFont="1" applyFill="1" applyBorder="1" applyAlignment="1">
      <alignment horizontal="center" vertical="center"/>
    </xf>
    <xf numFmtId="2" fontId="4" fillId="3" borderId="1" xfId="0" applyNumberFormat="1" applyFont="1" applyFill="1" applyBorder="1" applyAlignment="1">
      <alignment horizontal="center" vertical="center"/>
    </xf>
    <xf numFmtId="2" fontId="4" fillId="3" borderId="8" xfId="0" applyNumberFormat="1" applyFont="1" applyFill="1" applyBorder="1" applyAlignment="1">
      <alignment horizontal="center" vertical="center"/>
    </xf>
    <xf numFmtId="2" fontId="4" fillId="3" borderId="5" xfId="0" applyNumberFormat="1" applyFont="1" applyFill="1" applyBorder="1" applyAlignment="1">
      <alignment horizontal="center" vertical="center"/>
    </xf>
    <xf numFmtId="0" fontId="0" fillId="0" borderId="1" xfId="0" applyFont="1" applyBorder="1" applyAlignment="1">
      <alignment horizontal="center" vertical="center" wrapText="1"/>
    </xf>
    <xf numFmtId="0" fontId="0" fillId="0" borderId="5" xfId="0" applyFont="1" applyBorder="1" applyAlignment="1">
      <alignment horizontal="center" vertical="center" wrapText="1"/>
    </xf>
    <xf numFmtId="0" fontId="0" fillId="0" borderId="2" xfId="0" applyFont="1" applyBorder="1" applyAlignment="1">
      <alignment horizontal="center" vertical="center" wrapText="1"/>
    </xf>
    <xf numFmtId="0" fontId="0" fillId="0" borderId="10" xfId="0" applyFont="1" applyBorder="1" applyAlignment="1">
      <alignment horizontal="center" vertical="center" wrapText="1"/>
    </xf>
    <xf numFmtId="0" fontId="0" fillId="0" borderId="11" xfId="0" applyFont="1" applyBorder="1" applyAlignment="1">
      <alignment horizontal="center" vertical="center" wrapText="1"/>
    </xf>
    <xf numFmtId="0" fontId="0" fillId="3" borderId="2" xfId="0" applyFont="1" applyFill="1" applyBorder="1" applyAlignment="1">
      <alignment horizontal="center" vertical="center" wrapText="1"/>
    </xf>
    <xf numFmtId="0" fontId="4" fillId="3" borderId="1" xfId="0" applyFont="1" applyFill="1" applyBorder="1" applyAlignment="1">
      <alignment horizontal="center" vertical="center" wrapText="1"/>
    </xf>
    <xf numFmtId="0" fontId="4" fillId="3" borderId="8" xfId="0" applyFont="1" applyFill="1" applyBorder="1" applyAlignment="1">
      <alignment horizontal="center" vertical="center" wrapText="1"/>
    </xf>
    <xf numFmtId="0" fontId="4" fillId="3" borderId="5" xfId="0" applyFont="1" applyFill="1" applyBorder="1" applyAlignment="1">
      <alignment horizontal="center" vertical="center" wrapText="1"/>
    </xf>
    <xf numFmtId="0" fontId="0" fillId="3" borderId="8" xfId="0" applyFont="1" applyFill="1" applyBorder="1" applyAlignment="1">
      <alignment horizontal="center" vertical="center" wrapText="1"/>
    </xf>
    <xf numFmtId="0" fontId="4" fillId="0" borderId="8" xfId="0" applyFont="1" applyFill="1" applyBorder="1" applyAlignment="1">
      <alignment horizontal="center" vertical="center" wrapText="1"/>
    </xf>
    <xf numFmtId="4" fontId="0" fillId="3" borderId="2" xfId="0" applyNumberFormat="1" applyFont="1" applyFill="1" applyBorder="1" applyAlignment="1">
      <alignment horizontal="center" vertical="center" wrapText="1"/>
    </xf>
    <xf numFmtId="0" fontId="4" fillId="3" borderId="2" xfId="0" applyFont="1" applyFill="1" applyBorder="1" applyAlignment="1">
      <alignment horizontal="center" vertical="center" wrapText="1"/>
    </xf>
    <xf numFmtId="0" fontId="0" fillId="0" borderId="2" xfId="0" applyFont="1" applyBorder="1" applyAlignment="1">
      <alignment horizontal="center" vertical="center"/>
    </xf>
    <xf numFmtId="0" fontId="4" fillId="0" borderId="2" xfId="0" applyFont="1" applyFill="1" applyBorder="1" applyAlignment="1">
      <alignment horizontal="center" vertical="center"/>
    </xf>
    <xf numFmtId="4" fontId="0" fillId="0" borderId="2" xfId="0" applyNumberFormat="1" applyFont="1" applyBorder="1" applyAlignment="1">
      <alignment horizontal="center" vertical="center" wrapText="1"/>
    </xf>
    <xf numFmtId="4" fontId="0" fillId="3" borderId="8" xfId="0" applyNumberFormat="1" applyFont="1" applyFill="1" applyBorder="1" applyAlignment="1">
      <alignment horizontal="center" vertical="center" wrapText="1"/>
    </xf>
    <xf numFmtId="0" fontId="0" fillId="0" borderId="8" xfId="0" applyFont="1" applyBorder="1" applyAlignment="1">
      <alignment horizontal="center" vertical="center" wrapText="1"/>
    </xf>
    <xf numFmtId="0" fontId="0" fillId="3" borderId="1" xfId="0" applyNumberFormat="1" applyFont="1" applyFill="1" applyBorder="1" applyAlignment="1">
      <alignment horizontal="center" vertical="center" wrapText="1"/>
    </xf>
    <xf numFmtId="0" fontId="0" fillId="3" borderId="8" xfId="0" applyNumberFormat="1" applyFont="1" applyFill="1" applyBorder="1" applyAlignment="1">
      <alignment horizontal="center" vertical="center" wrapText="1"/>
    </xf>
    <xf numFmtId="0" fontId="0" fillId="3" borderId="5" xfId="0" applyNumberFormat="1" applyFont="1" applyFill="1" applyBorder="1" applyAlignment="1">
      <alignment horizontal="center" vertical="center" wrapText="1"/>
    </xf>
    <xf numFmtId="4" fontId="0" fillId="0" borderId="1" xfId="0" applyNumberFormat="1" applyFont="1" applyBorder="1" applyAlignment="1">
      <alignment horizontal="center" vertical="center" wrapText="1"/>
    </xf>
    <xf numFmtId="4" fontId="0" fillId="0" borderId="5" xfId="0" applyNumberFormat="1" applyFont="1" applyBorder="1" applyAlignment="1">
      <alignment horizontal="center" vertical="center" wrapText="1"/>
    </xf>
    <xf numFmtId="2" fontId="0" fillId="0" borderId="1" xfId="0" applyNumberFormat="1" applyFont="1" applyBorder="1" applyAlignment="1">
      <alignment horizontal="center" vertical="center"/>
    </xf>
    <xf numFmtId="2" fontId="0" fillId="0" borderId="5" xfId="0" applyNumberFormat="1" applyFont="1" applyBorder="1" applyAlignment="1">
      <alignment horizontal="center" vertical="center"/>
    </xf>
    <xf numFmtId="0" fontId="4" fillId="0" borderId="1" xfId="0" applyFont="1" applyFill="1" applyBorder="1" applyAlignment="1">
      <alignment horizontal="center" vertical="center"/>
    </xf>
    <xf numFmtId="0" fontId="4" fillId="0" borderId="8" xfId="0" applyFont="1" applyFill="1" applyBorder="1" applyAlignment="1">
      <alignment horizontal="center" vertical="center"/>
    </xf>
    <xf numFmtId="0" fontId="4" fillId="0" borderId="2" xfId="0" applyFont="1" applyFill="1" applyBorder="1" applyAlignment="1">
      <alignment horizontal="center" vertical="center" wrapText="1"/>
    </xf>
    <xf numFmtId="0" fontId="4" fillId="0" borderId="2" xfId="0" applyFont="1" applyBorder="1" applyAlignment="1">
      <alignment horizontal="center" vertical="center" wrapText="1"/>
    </xf>
    <xf numFmtId="0" fontId="0" fillId="0" borderId="5" xfId="0" applyFont="1" applyBorder="1" applyAlignment="1">
      <alignment horizontal="center" vertical="center"/>
    </xf>
    <xf numFmtId="17" fontId="4" fillId="0" borderId="2" xfId="0" applyNumberFormat="1" applyFont="1" applyFill="1" applyBorder="1" applyAlignment="1">
      <alignment horizontal="center" vertical="center" wrapText="1"/>
    </xf>
    <xf numFmtId="2" fontId="0" fillId="0" borderId="2" xfId="0" applyNumberFormat="1" applyFont="1" applyBorder="1" applyAlignment="1">
      <alignment horizontal="center" vertical="center"/>
    </xf>
    <xf numFmtId="0" fontId="4" fillId="0" borderId="6" xfId="0" applyFont="1" applyFill="1" applyBorder="1" applyAlignment="1">
      <alignment horizontal="center" vertical="center" wrapText="1"/>
    </xf>
    <xf numFmtId="0" fontId="4" fillId="0" borderId="13" xfId="0" applyFont="1" applyFill="1" applyBorder="1" applyAlignment="1">
      <alignment horizontal="center" vertical="center" wrapText="1"/>
    </xf>
    <xf numFmtId="4" fontId="4" fillId="0" borderId="2" xfId="0" applyNumberFormat="1" applyFont="1" applyFill="1" applyBorder="1" applyAlignment="1">
      <alignment horizontal="center" vertical="center"/>
    </xf>
    <xf numFmtId="0" fontId="4" fillId="0" borderId="2" xfId="0" applyNumberFormat="1" applyFont="1" applyFill="1" applyBorder="1" applyAlignment="1">
      <alignment horizontal="center" vertical="center"/>
    </xf>
    <xf numFmtId="0" fontId="2" fillId="2" borderId="1" xfId="0" applyFont="1" applyFill="1" applyBorder="1" applyAlignment="1">
      <alignment horizontal="center" vertical="center"/>
    </xf>
    <xf numFmtId="0" fontId="2" fillId="2" borderId="5" xfId="0" applyFont="1" applyFill="1" applyBorder="1" applyAlignment="1">
      <alignment horizontal="center" vertical="center"/>
    </xf>
    <xf numFmtId="0" fontId="2" fillId="2" borderId="1" xfId="0" applyFont="1" applyFill="1" applyBorder="1" applyAlignment="1">
      <alignment horizontal="center" vertical="center" wrapText="1"/>
    </xf>
    <xf numFmtId="0" fontId="2" fillId="2" borderId="5" xfId="0" applyFont="1" applyFill="1" applyBorder="1" applyAlignment="1">
      <alignment horizontal="center" vertical="center" wrapText="1"/>
    </xf>
    <xf numFmtId="0" fontId="4" fillId="0" borderId="14" xfId="0" applyFont="1" applyFill="1" applyBorder="1" applyAlignment="1">
      <alignment horizontal="center" vertical="center" wrapText="1"/>
    </xf>
    <xf numFmtId="0" fontId="2" fillId="2" borderId="2" xfId="0" applyFont="1" applyFill="1" applyBorder="1" applyAlignment="1">
      <alignment horizontal="center" vertical="center" wrapText="1"/>
    </xf>
    <xf numFmtId="0" fontId="2" fillId="2" borderId="3" xfId="0" applyFont="1" applyFill="1" applyBorder="1" applyAlignment="1">
      <alignment horizontal="center" vertical="center" wrapText="1"/>
    </xf>
    <xf numFmtId="0" fontId="0" fillId="0" borderId="4" xfId="0" applyBorder="1" applyAlignment="1">
      <alignment horizontal="center"/>
    </xf>
    <xf numFmtId="4" fontId="2" fillId="2" borderId="2" xfId="0" applyNumberFormat="1" applyFont="1" applyFill="1" applyBorder="1" applyAlignment="1">
      <alignment horizontal="center" vertical="center" wrapText="1"/>
    </xf>
    <xf numFmtId="0" fontId="19" fillId="3" borderId="1" xfId="0" applyFont="1" applyFill="1" applyBorder="1" applyAlignment="1">
      <alignment horizontal="center" vertical="center"/>
    </xf>
    <xf numFmtId="0" fontId="19" fillId="3" borderId="8" xfId="0" applyFont="1" applyFill="1" applyBorder="1" applyAlignment="1">
      <alignment horizontal="center" vertical="center"/>
    </xf>
    <xf numFmtId="0" fontId="4" fillId="3" borderId="1" xfId="0" applyFont="1" applyFill="1" applyBorder="1" applyAlignment="1">
      <alignment horizontal="center" vertical="center"/>
    </xf>
    <xf numFmtId="0" fontId="4" fillId="3" borderId="8" xfId="0" applyFont="1" applyFill="1" applyBorder="1" applyAlignment="1">
      <alignment horizontal="center" vertical="center"/>
    </xf>
    <xf numFmtId="0" fontId="4" fillId="3" borderId="5" xfId="0" applyFont="1" applyFill="1" applyBorder="1" applyAlignment="1">
      <alignment horizontal="center" vertical="center"/>
    </xf>
    <xf numFmtId="0" fontId="31" fillId="3" borderId="1" xfId="0" applyFont="1" applyFill="1" applyBorder="1" applyAlignment="1">
      <alignment horizontal="center" vertical="center" wrapText="1"/>
    </xf>
    <xf numFmtId="0" fontId="31" fillId="3" borderId="8" xfId="0" applyFont="1" applyFill="1" applyBorder="1" applyAlignment="1">
      <alignment horizontal="center" vertical="center" wrapText="1"/>
    </xf>
    <xf numFmtId="0" fontId="31" fillId="3" borderId="5" xfId="0" applyFont="1" applyFill="1" applyBorder="1" applyAlignment="1">
      <alignment horizontal="center" vertical="center" wrapText="1"/>
    </xf>
    <xf numFmtId="0" fontId="25" fillId="3" borderId="1" xfId="0" applyFont="1" applyFill="1" applyBorder="1" applyAlignment="1">
      <alignment horizontal="center" vertical="center" wrapText="1"/>
    </xf>
    <xf numFmtId="0" fontId="25" fillId="3" borderId="8" xfId="0" applyFont="1" applyFill="1" applyBorder="1" applyAlignment="1">
      <alignment horizontal="center" vertical="center"/>
    </xf>
    <xf numFmtId="0" fontId="25" fillId="3" borderId="5" xfId="0" applyFont="1" applyFill="1" applyBorder="1" applyAlignment="1">
      <alignment horizontal="center" vertical="center"/>
    </xf>
    <xf numFmtId="0" fontId="25" fillId="3" borderId="8" xfId="0" applyFont="1" applyFill="1" applyBorder="1" applyAlignment="1">
      <alignment horizontal="center" vertical="center" wrapText="1"/>
    </xf>
    <xf numFmtId="0" fontId="25" fillId="3" borderId="5" xfId="0" applyFont="1" applyFill="1" applyBorder="1" applyAlignment="1">
      <alignment horizontal="center" vertical="center" wrapText="1"/>
    </xf>
    <xf numFmtId="0" fontId="4" fillId="3" borderId="2" xfId="0" applyNumberFormat="1" applyFont="1" applyFill="1" applyBorder="1" applyAlignment="1">
      <alignment horizontal="center" vertical="center"/>
    </xf>
    <xf numFmtId="0" fontId="4" fillId="3" borderId="2" xfId="0" applyNumberFormat="1" applyFont="1" applyFill="1" applyBorder="1" applyAlignment="1">
      <alignment horizontal="center" vertical="center" wrapText="1"/>
    </xf>
    <xf numFmtId="4" fontId="0" fillId="3" borderId="2" xfId="1" applyNumberFormat="1" applyFont="1" applyFill="1" applyBorder="1" applyAlignment="1">
      <alignment horizontal="center" vertical="center"/>
    </xf>
    <xf numFmtId="2" fontId="4" fillId="3" borderId="2" xfId="0" applyNumberFormat="1" applyFont="1" applyFill="1" applyBorder="1" applyAlignment="1">
      <alignment horizontal="center" vertical="center"/>
    </xf>
    <xf numFmtId="4" fontId="4" fillId="3" borderId="2" xfId="0" applyNumberFormat="1" applyFont="1" applyFill="1" applyBorder="1" applyAlignment="1">
      <alignment horizontal="center" vertical="center"/>
    </xf>
    <xf numFmtId="0" fontId="19" fillId="0" borderId="1" xfId="0" applyFont="1" applyFill="1" applyBorder="1" applyAlignment="1">
      <alignment horizontal="center" vertical="center"/>
    </xf>
    <xf numFmtId="0" fontId="19" fillId="0" borderId="8" xfId="0" applyFont="1" applyFill="1" applyBorder="1" applyAlignment="1">
      <alignment horizontal="center" vertical="center"/>
    </xf>
    <xf numFmtId="0" fontId="4" fillId="3" borderId="1" xfId="0" applyNumberFormat="1" applyFont="1" applyFill="1" applyBorder="1" applyAlignment="1">
      <alignment horizontal="center" vertical="center"/>
    </xf>
    <xf numFmtId="0" fontId="4" fillId="3" borderId="8" xfId="0" applyNumberFormat="1" applyFont="1" applyFill="1" applyBorder="1" applyAlignment="1">
      <alignment horizontal="center" vertical="center"/>
    </xf>
    <xf numFmtId="0" fontId="4" fillId="3" borderId="5" xfId="0" applyNumberFormat="1" applyFont="1" applyFill="1" applyBorder="1" applyAlignment="1">
      <alignment horizontal="center" vertical="center"/>
    </xf>
    <xf numFmtId="0" fontId="4" fillId="3" borderId="1" xfId="0" applyNumberFormat="1" applyFont="1" applyFill="1" applyBorder="1" applyAlignment="1">
      <alignment horizontal="center" vertical="center" wrapText="1"/>
    </xf>
    <xf numFmtId="0" fontId="4" fillId="3" borderId="8" xfId="0" applyNumberFormat="1" applyFont="1" applyFill="1" applyBorder="1" applyAlignment="1">
      <alignment horizontal="center" vertical="center" wrapText="1"/>
    </xf>
    <xf numFmtId="0" fontId="4" fillId="3" borderId="5" xfId="0" applyNumberFormat="1" applyFont="1" applyFill="1" applyBorder="1" applyAlignment="1">
      <alignment horizontal="center" vertical="center" wrapText="1"/>
    </xf>
    <xf numFmtId="4" fontId="0" fillId="3" borderId="1" xfId="1" applyNumberFormat="1" applyFont="1" applyFill="1" applyBorder="1" applyAlignment="1">
      <alignment horizontal="center" vertical="center"/>
    </xf>
    <xf numFmtId="4" fontId="0" fillId="3" borderId="8" xfId="1" applyNumberFormat="1" applyFont="1" applyFill="1" applyBorder="1" applyAlignment="1">
      <alignment horizontal="center" vertical="center"/>
    </xf>
    <xf numFmtId="4" fontId="0" fillId="3" borderId="5" xfId="1" applyNumberFormat="1" applyFont="1" applyFill="1" applyBorder="1" applyAlignment="1">
      <alignment horizontal="center" vertical="center"/>
    </xf>
    <xf numFmtId="2" fontId="0" fillId="3" borderId="1" xfId="0" applyNumberFormat="1" applyFont="1" applyFill="1" applyBorder="1" applyAlignment="1">
      <alignment horizontal="center" vertical="center" wrapText="1"/>
    </xf>
    <xf numFmtId="2" fontId="0" fillId="3" borderId="8" xfId="0" applyNumberFormat="1" applyFont="1" applyFill="1" applyBorder="1" applyAlignment="1">
      <alignment horizontal="center" vertical="center" wrapText="1"/>
    </xf>
    <xf numFmtId="2" fontId="0" fillId="3" borderId="5" xfId="0" applyNumberFormat="1" applyFont="1" applyFill="1" applyBorder="1" applyAlignment="1">
      <alignment horizontal="center" vertical="center" wrapText="1"/>
    </xf>
    <xf numFmtId="0" fontId="1" fillId="0" borderId="1" xfId="0" applyFont="1" applyBorder="1" applyAlignment="1">
      <alignment horizontal="center" vertical="center" wrapText="1"/>
    </xf>
    <xf numFmtId="0" fontId="1" fillId="0" borderId="8" xfId="0" applyFont="1" applyBorder="1" applyAlignment="1">
      <alignment horizontal="center" vertical="center" wrapText="1"/>
    </xf>
    <xf numFmtId="2" fontId="0" fillId="3" borderId="1" xfId="0" applyNumberFormat="1" applyFont="1" applyFill="1" applyBorder="1" applyAlignment="1">
      <alignment horizontal="center" vertical="center"/>
    </xf>
    <xf numFmtId="2" fontId="0" fillId="3" borderId="8" xfId="0" applyNumberFormat="1" applyFont="1" applyFill="1" applyBorder="1" applyAlignment="1">
      <alignment horizontal="center" vertical="center"/>
    </xf>
    <xf numFmtId="2" fontId="0" fillId="3" borderId="5" xfId="0" applyNumberFormat="1" applyFont="1" applyFill="1" applyBorder="1" applyAlignment="1">
      <alignment horizontal="center" vertical="center"/>
    </xf>
    <xf numFmtId="4" fontId="0" fillId="3" borderId="1" xfId="0" applyNumberFormat="1" applyFont="1" applyFill="1" applyBorder="1" applyAlignment="1">
      <alignment horizontal="center" vertical="center"/>
    </xf>
    <xf numFmtId="4" fontId="0" fillId="3" borderId="8" xfId="0" applyNumberFormat="1" applyFont="1" applyFill="1" applyBorder="1" applyAlignment="1">
      <alignment horizontal="center" vertical="center"/>
    </xf>
    <xf numFmtId="4" fontId="0" fillId="3" borderId="5" xfId="0" applyNumberFormat="1" applyFont="1" applyFill="1" applyBorder="1" applyAlignment="1">
      <alignment horizontal="center" vertical="center"/>
    </xf>
    <xf numFmtId="0" fontId="1" fillId="3" borderId="1" xfId="0" applyFont="1" applyFill="1" applyBorder="1" applyAlignment="1">
      <alignment horizontal="center" vertical="center"/>
    </xf>
    <xf numFmtId="0" fontId="1" fillId="3" borderId="8" xfId="0" applyFont="1" applyFill="1" applyBorder="1" applyAlignment="1">
      <alignment horizontal="center" vertical="center"/>
    </xf>
    <xf numFmtId="0" fontId="0" fillId="3" borderId="1" xfId="0" applyNumberFormat="1" applyFont="1" applyFill="1" applyBorder="1" applyAlignment="1">
      <alignment horizontal="center" vertical="center"/>
    </xf>
    <xf numFmtId="0" fontId="0" fillId="3" borderId="8" xfId="0" applyNumberFormat="1" applyFont="1" applyFill="1" applyBorder="1" applyAlignment="1">
      <alignment horizontal="center" vertical="center"/>
    </xf>
    <xf numFmtId="0" fontId="0" fillId="3" borderId="5" xfId="0" applyNumberFormat="1" applyFont="1" applyFill="1" applyBorder="1" applyAlignment="1">
      <alignment horizontal="center" vertical="center"/>
    </xf>
    <xf numFmtId="0" fontId="1" fillId="0" borderId="1" xfId="0" applyFont="1" applyBorder="1" applyAlignment="1">
      <alignment horizontal="center" vertical="center"/>
    </xf>
    <xf numFmtId="0" fontId="1" fillId="0" borderId="8" xfId="0" applyFont="1" applyBorder="1" applyAlignment="1">
      <alignment horizontal="center" vertical="center"/>
    </xf>
    <xf numFmtId="0" fontId="1" fillId="0" borderId="5" xfId="0" applyFont="1" applyBorder="1" applyAlignment="1">
      <alignment horizontal="center" vertical="center"/>
    </xf>
    <xf numFmtId="0" fontId="0" fillId="3" borderId="1" xfId="0" applyFont="1" applyFill="1" applyBorder="1" applyAlignment="1">
      <alignment horizontal="center" vertical="center"/>
    </xf>
    <xf numFmtId="0" fontId="0" fillId="3" borderId="8" xfId="0" applyFont="1" applyFill="1" applyBorder="1" applyAlignment="1">
      <alignment horizontal="center" vertical="center"/>
    </xf>
    <xf numFmtId="0" fontId="0" fillId="3" borderId="5" xfId="0" applyFont="1" applyFill="1" applyBorder="1" applyAlignment="1">
      <alignment horizontal="center" vertical="center"/>
    </xf>
    <xf numFmtId="0" fontId="0" fillId="4" borderId="3" xfId="0" applyFont="1" applyFill="1" applyBorder="1" applyAlignment="1">
      <alignment horizontal="center"/>
    </xf>
    <xf numFmtId="0" fontId="0" fillId="4" borderId="7" xfId="0" applyFont="1" applyFill="1" applyBorder="1" applyAlignment="1">
      <alignment horizontal="center"/>
    </xf>
    <xf numFmtId="0" fontId="0" fillId="4" borderId="4" xfId="0" applyFont="1" applyFill="1" applyBorder="1" applyAlignment="1">
      <alignment horizontal="center"/>
    </xf>
    <xf numFmtId="0" fontId="4" fillId="0" borderId="1" xfId="0" applyFont="1" applyFill="1" applyBorder="1" applyAlignment="1">
      <alignment horizontal="left" vertical="center" wrapText="1"/>
    </xf>
    <xf numFmtId="0" fontId="4" fillId="0" borderId="5" xfId="0" applyFont="1" applyBorder="1" applyAlignment="1">
      <alignment horizontal="left" vertical="center" wrapText="1"/>
    </xf>
    <xf numFmtId="17" fontId="4" fillId="0" borderId="1" xfId="0" applyNumberFormat="1" applyFont="1" applyFill="1" applyBorder="1" applyAlignment="1">
      <alignment horizontal="center" vertical="center" wrapText="1"/>
    </xf>
    <xf numFmtId="0" fontId="4" fillId="0" borderId="5" xfId="0" applyFont="1" applyBorder="1" applyAlignment="1">
      <alignment horizontal="center" vertical="center" wrapText="1"/>
    </xf>
    <xf numFmtId="0" fontId="32" fillId="0" borderId="1" xfId="0" applyFont="1" applyFill="1" applyBorder="1" applyAlignment="1"/>
    <xf numFmtId="0" fontId="0" fillId="0" borderId="5" xfId="0" applyFont="1" applyBorder="1" applyAlignment="1"/>
    <xf numFmtId="4" fontId="4" fillId="0" borderId="1" xfId="0" applyNumberFormat="1" applyFont="1" applyFill="1" applyBorder="1" applyAlignment="1">
      <alignment horizontal="center" vertical="center"/>
    </xf>
    <xf numFmtId="0" fontId="4" fillId="0" borderId="1" xfId="0" applyFont="1" applyFill="1" applyBorder="1" applyAlignment="1"/>
    <xf numFmtId="0" fontId="0" fillId="0" borderId="0" xfId="0" applyAlignment="1"/>
    <xf numFmtId="0" fontId="0" fillId="0" borderId="5" xfId="0" applyFont="1" applyBorder="1" applyAlignment="1">
      <alignment horizontal="left" vertical="center" wrapText="1"/>
    </xf>
    <xf numFmtId="0" fontId="4" fillId="0" borderId="2" xfId="0" applyFont="1" applyFill="1" applyBorder="1" applyAlignment="1">
      <alignment horizontal="left" vertical="center" wrapText="1"/>
    </xf>
    <xf numFmtId="0" fontId="0" fillId="0" borderId="2" xfId="0" applyFont="1" applyBorder="1" applyAlignment="1">
      <alignment horizontal="left" vertical="center" wrapText="1"/>
    </xf>
    <xf numFmtId="0" fontId="32" fillId="0" borderId="2" xfId="0" applyFont="1" applyFill="1" applyBorder="1" applyAlignment="1"/>
    <xf numFmtId="0" fontId="0" fillId="0" borderId="2" xfId="0" applyFont="1" applyBorder="1" applyAlignment="1"/>
    <xf numFmtId="0" fontId="4" fillId="0" borderId="2" xfId="0" applyFont="1" applyBorder="1" applyAlignment="1">
      <alignment horizontal="left" vertical="center" wrapText="1"/>
    </xf>
    <xf numFmtId="0" fontId="0" fillId="0" borderId="1" xfId="0" applyFont="1" applyBorder="1" applyAlignment="1">
      <alignment vertical="center" wrapText="1"/>
    </xf>
    <xf numFmtId="0" fontId="0" fillId="0" borderId="5" xfId="0" applyFont="1" applyBorder="1" applyAlignment="1">
      <alignment vertical="center" wrapText="1"/>
    </xf>
    <xf numFmtId="0" fontId="4" fillId="0" borderId="1" xfId="0" applyFont="1" applyBorder="1" applyAlignment="1">
      <alignment vertical="center" wrapText="1"/>
    </xf>
    <xf numFmtId="0" fontId="4" fillId="0" borderId="5" xfId="0" applyFont="1" applyBorder="1" applyAlignment="1">
      <alignment vertical="center" wrapText="1"/>
    </xf>
    <xf numFmtId="0" fontId="4" fillId="0" borderId="1" xfId="0" applyFont="1" applyBorder="1" applyAlignment="1">
      <alignment horizontal="center" vertical="center" wrapText="1"/>
    </xf>
    <xf numFmtId="0" fontId="32" fillId="0" borderId="1" xfId="0" applyFont="1" applyBorder="1" applyAlignment="1">
      <alignment horizontal="center" vertical="center" wrapText="1"/>
    </xf>
    <xf numFmtId="4" fontId="0" fillId="0" borderId="1" xfId="0" applyNumberFormat="1" applyFont="1" applyBorder="1" applyAlignment="1">
      <alignment vertical="center" wrapText="1"/>
    </xf>
    <xf numFmtId="4" fontId="4" fillId="0" borderId="1" xfId="0" applyNumberFormat="1" applyFont="1" applyFill="1" applyBorder="1" applyAlignment="1">
      <alignment horizontal="center" vertical="center" wrapText="1"/>
    </xf>
    <xf numFmtId="4" fontId="4" fillId="0" borderId="5" xfId="0" applyNumberFormat="1" applyFont="1" applyFill="1" applyBorder="1" applyAlignment="1">
      <alignment horizontal="center" vertical="center" wrapText="1"/>
    </xf>
    <xf numFmtId="17" fontId="4" fillId="0" borderId="5" xfId="0" applyNumberFormat="1" applyFont="1" applyFill="1" applyBorder="1" applyAlignment="1">
      <alignment horizontal="center" vertical="center" wrapText="1"/>
    </xf>
    <xf numFmtId="4" fontId="4" fillId="0" borderId="5" xfId="0" applyNumberFormat="1" applyFont="1" applyFill="1" applyBorder="1" applyAlignment="1">
      <alignment horizontal="center" vertical="center"/>
    </xf>
    <xf numFmtId="0" fontId="4" fillId="0" borderId="5" xfId="0" applyFont="1" applyFill="1" applyBorder="1" applyAlignment="1">
      <alignment horizontal="center" vertical="center"/>
    </xf>
    <xf numFmtId="4" fontId="4" fillId="0" borderId="8" xfId="0" applyNumberFormat="1" applyFont="1" applyFill="1" applyBorder="1" applyAlignment="1">
      <alignment horizontal="center" vertical="center"/>
    </xf>
    <xf numFmtId="4" fontId="0" fillId="0" borderId="8" xfId="0" applyNumberFormat="1" applyFont="1" applyBorder="1" applyAlignment="1">
      <alignment horizontal="center" vertical="center" wrapText="1"/>
    </xf>
    <xf numFmtId="3" fontId="0" fillId="3" borderId="2" xfId="0" applyNumberFormat="1" applyFont="1" applyFill="1" applyBorder="1" applyAlignment="1">
      <alignment horizontal="center" vertical="center" wrapText="1"/>
    </xf>
    <xf numFmtId="3" fontId="0" fillId="3" borderId="1" xfId="0" applyNumberFormat="1" applyFont="1" applyFill="1" applyBorder="1" applyAlignment="1">
      <alignment horizontal="center" vertical="center" wrapText="1"/>
    </xf>
    <xf numFmtId="3" fontId="0" fillId="3" borderId="5" xfId="0" applyNumberFormat="1" applyFont="1" applyFill="1" applyBorder="1" applyAlignment="1">
      <alignment horizontal="center" vertical="center" wrapText="1"/>
    </xf>
    <xf numFmtId="0" fontId="0" fillId="3" borderId="2" xfId="0" applyFont="1" applyFill="1" applyBorder="1" applyAlignment="1">
      <alignment horizontal="center" vertical="center"/>
    </xf>
    <xf numFmtId="0" fontId="0" fillId="3" borderId="3" xfId="0" applyFont="1" applyFill="1" applyBorder="1" applyAlignment="1">
      <alignment horizontal="center" vertical="center" wrapText="1"/>
    </xf>
    <xf numFmtId="0" fontId="0" fillId="3" borderId="6" xfId="0" applyFont="1" applyFill="1" applyBorder="1" applyAlignment="1">
      <alignment horizontal="center" vertical="center" wrapText="1"/>
    </xf>
    <xf numFmtId="0" fontId="0" fillId="3" borderId="14" xfId="0" applyFont="1" applyFill="1" applyBorder="1" applyAlignment="1">
      <alignment horizontal="center" vertical="center" wrapText="1"/>
    </xf>
    <xf numFmtId="0" fontId="0" fillId="3" borderId="3" xfId="0" applyFont="1" applyFill="1" applyBorder="1" applyAlignment="1">
      <alignment horizontal="center" vertical="center"/>
    </xf>
    <xf numFmtId="17" fontId="4" fillId="3" borderId="2" xfId="0" applyNumberFormat="1" applyFont="1" applyFill="1" applyBorder="1" applyAlignment="1">
      <alignment horizontal="center" vertical="center" wrapText="1"/>
    </xf>
    <xf numFmtId="17" fontId="4" fillId="0" borderId="8" xfId="0" applyNumberFormat="1" applyFont="1" applyFill="1" applyBorder="1" applyAlignment="1">
      <alignment horizontal="center" vertical="center" wrapText="1"/>
    </xf>
    <xf numFmtId="17" fontId="4" fillId="3" borderId="1" xfId="0" applyNumberFormat="1" applyFont="1" applyFill="1" applyBorder="1" applyAlignment="1">
      <alignment horizontal="center" vertical="center" wrapText="1"/>
    </xf>
    <xf numFmtId="17" fontId="4" fillId="3" borderId="8" xfId="0" applyNumberFormat="1" applyFont="1" applyFill="1" applyBorder="1" applyAlignment="1">
      <alignment horizontal="center" vertical="center" wrapText="1"/>
    </xf>
    <xf numFmtId="17" fontId="4" fillId="3" borderId="5" xfId="0" applyNumberFormat="1" applyFont="1" applyFill="1" applyBorder="1" applyAlignment="1">
      <alignment horizontal="center" vertical="center" wrapText="1"/>
    </xf>
    <xf numFmtId="0" fontId="4" fillId="0" borderId="2" xfId="0" applyFont="1" applyBorder="1" applyAlignment="1">
      <alignment horizontal="center" vertical="center"/>
    </xf>
    <xf numFmtId="49" fontId="4" fillId="0" borderId="1" xfId="0" applyNumberFormat="1" applyFont="1" applyFill="1" applyBorder="1" applyAlignment="1">
      <alignment horizontal="center" vertical="center" wrapText="1"/>
    </xf>
    <xf numFmtId="49" fontId="4" fillId="0" borderId="5" xfId="0" applyNumberFormat="1" applyFont="1" applyFill="1" applyBorder="1" applyAlignment="1">
      <alignment horizontal="center" vertical="center" wrapText="1"/>
    </xf>
    <xf numFmtId="43" fontId="4" fillId="0" borderId="2" xfId="6" applyFont="1" applyFill="1" applyBorder="1" applyAlignment="1">
      <alignment horizontal="center" vertical="center"/>
    </xf>
    <xf numFmtId="166" fontId="4" fillId="0" borderId="1" xfId="0" applyNumberFormat="1" applyFont="1" applyFill="1" applyBorder="1" applyAlignment="1">
      <alignment horizontal="center" vertical="center" wrapText="1"/>
    </xf>
    <xf numFmtId="166" fontId="4" fillId="0" borderId="5" xfId="0" applyNumberFormat="1" applyFont="1" applyFill="1" applyBorder="1" applyAlignment="1">
      <alignment horizontal="center" vertical="center" wrapText="1"/>
    </xf>
    <xf numFmtId="166" fontId="4" fillId="3" borderId="1" xfId="0" applyNumberFormat="1" applyFont="1" applyFill="1" applyBorder="1" applyAlignment="1">
      <alignment horizontal="center" vertical="center" wrapText="1"/>
    </xf>
    <xf numFmtId="166" fontId="4" fillId="3" borderId="5" xfId="0" applyNumberFormat="1" applyFont="1" applyFill="1" applyBorder="1" applyAlignment="1">
      <alignment horizontal="center" vertical="center" wrapText="1"/>
    </xf>
    <xf numFmtId="4" fontId="4" fillId="3" borderId="1" xfId="0" applyNumberFormat="1" applyFont="1" applyFill="1" applyBorder="1" applyAlignment="1">
      <alignment horizontal="center" vertical="center" wrapText="1"/>
    </xf>
    <xf numFmtId="4" fontId="4" fillId="3" borderId="5" xfId="0" applyNumberFormat="1" applyFont="1" applyFill="1" applyBorder="1" applyAlignment="1">
      <alignment horizontal="center" vertical="center" wrapText="1"/>
    </xf>
    <xf numFmtId="4" fontId="4" fillId="3" borderId="2" xfId="0" applyNumberFormat="1" applyFont="1" applyFill="1" applyBorder="1" applyAlignment="1">
      <alignment horizontal="center" vertical="center" wrapText="1"/>
    </xf>
    <xf numFmtId="0" fontId="0" fillId="3" borderId="2" xfId="0" applyFont="1" applyFill="1" applyBorder="1" applyAlignment="1">
      <alignment horizontal="center" wrapText="1"/>
    </xf>
    <xf numFmtId="4" fontId="4" fillId="0" borderId="2" xfId="0" applyNumberFormat="1" applyFont="1" applyFill="1" applyBorder="1" applyAlignment="1">
      <alignment horizontal="center" vertical="center" wrapText="1"/>
    </xf>
    <xf numFmtId="0" fontId="4" fillId="0" borderId="10" xfId="0" applyFont="1" applyFill="1" applyBorder="1" applyAlignment="1">
      <alignment horizontal="center" vertical="center"/>
    </xf>
    <xf numFmtId="0" fontId="4" fillId="0" borderId="11" xfId="0" applyFont="1" applyFill="1" applyBorder="1" applyAlignment="1">
      <alignment horizontal="center" vertical="center"/>
    </xf>
    <xf numFmtId="0" fontId="4" fillId="3" borderId="10" xfId="0" applyFont="1" applyFill="1" applyBorder="1" applyAlignment="1">
      <alignment horizontal="center" vertical="center"/>
    </xf>
    <xf numFmtId="0" fontId="4" fillId="3" borderId="11" xfId="0" applyFont="1" applyFill="1" applyBorder="1" applyAlignment="1">
      <alignment horizontal="center" vertical="center"/>
    </xf>
    <xf numFmtId="0" fontId="0" fillId="0" borderId="1" xfId="0" applyFont="1" applyFill="1" applyBorder="1" applyAlignment="1">
      <alignment horizontal="center" vertical="center" wrapText="1"/>
    </xf>
    <xf numFmtId="0" fontId="0" fillId="0" borderId="5" xfId="0" applyFont="1" applyFill="1" applyBorder="1" applyAlignment="1">
      <alignment horizontal="center" vertical="center" wrapText="1"/>
    </xf>
    <xf numFmtId="0" fontId="0" fillId="0" borderId="14" xfId="0" applyFont="1" applyBorder="1" applyAlignment="1">
      <alignment horizontal="center" vertical="center" wrapText="1"/>
    </xf>
    <xf numFmtId="0" fontId="0" fillId="0" borderId="13" xfId="0" applyFont="1" applyBorder="1" applyAlignment="1">
      <alignment horizontal="center" vertical="center" wrapText="1"/>
    </xf>
    <xf numFmtId="17" fontId="4" fillId="0" borderId="6" xfId="0" applyNumberFormat="1" applyFont="1" applyFill="1" applyBorder="1" applyAlignment="1">
      <alignment horizontal="center" vertical="center" wrapText="1"/>
    </xf>
    <xf numFmtId="4" fontId="4" fillId="0" borderId="6" xfId="0" applyNumberFormat="1" applyFont="1" applyFill="1" applyBorder="1" applyAlignment="1">
      <alignment horizontal="center" vertical="center"/>
    </xf>
    <xf numFmtId="0" fontId="0" fillId="0" borderId="14" xfId="0" applyFont="1" applyBorder="1" applyAlignment="1">
      <alignment horizontal="center" vertical="center"/>
    </xf>
    <xf numFmtId="0" fontId="0" fillId="0" borderId="13" xfId="0" applyFont="1" applyBorder="1" applyAlignment="1">
      <alignment horizontal="center" vertical="center"/>
    </xf>
    <xf numFmtId="0" fontId="4" fillId="0" borderId="9" xfId="0" applyFont="1" applyFill="1" applyBorder="1" applyAlignment="1">
      <alignment horizontal="center" vertical="center" wrapText="1"/>
    </xf>
    <xf numFmtId="0" fontId="0" fillId="0" borderId="0" xfId="0" applyFont="1" applyAlignment="1">
      <alignment horizontal="center" vertical="center" wrapText="1"/>
    </xf>
    <xf numFmtId="0" fontId="0" fillId="0" borderId="15" xfId="0" applyFont="1" applyBorder="1" applyAlignment="1">
      <alignment horizontal="center" vertical="center" wrapText="1"/>
    </xf>
    <xf numFmtId="0" fontId="4" fillId="0" borderId="10" xfId="0" applyFont="1" applyFill="1" applyBorder="1" applyAlignment="1">
      <alignment horizontal="center" vertical="center" wrapText="1"/>
    </xf>
    <xf numFmtId="0" fontId="0" fillId="0" borderId="12" xfId="0" applyFont="1" applyBorder="1" applyAlignment="1">
      <alignment horizontal="center" vertical="center" wrapText="1"/>
    </xf>
    <xf numFmtId="0" fontId="4" fillId="3" borderId="6" xfId="0" applyFont="1" applyFill="1" applyBorder="1" applyAlignment="1">
      <alignment horizontal="center" vertical="center" wrapText="1"/>
    </xf>
    <xf numFmtId="0" fontId="0" fillId="3" borderId="13" xfId="0" applyFont="1" applyFill="1" applyBorder="1" applyAlignment="1">
      <alignment horizontal="center" vertical="center" wrapText="1"/>
    </xf>
    <xf numFmtId="17" fontId="0" fillId="3" borderId="1" xfId="0" applyNumberFormat="1" applyFont="1" applyFill="1" applyBorder="1" applyAlignment="1">
      <alignment horizontal="center" vertical="center" wrapText="1"/>
    </xf>
    <xf numFmtId="17" fontId="0" fillId="3" borderId="5" xfId="0" applyNumberFormat="1" applyFont="1" applyFill="1" applyBorder="1" applyAlignment="1">
      <alignment horizontal="center" vertical="center" wrapText="1"/>
    </xf>
    <xf numFmtId="0" fontId="4" fillId="3" borderId="2" xfId="0" applyFont="1" applyFill="1" applyBorder="1" applyAlignment="1">
      <alignment horizontal="center" vertical="center"/>
    </xf>
    <xf numFmtId="17" fontId="0" fillId="3" borderId="2" xfId="0" applyNumberFormat="1" applyFont="1" applyFill="1" applyBorder="1" applyAlignment="1">
      <alignment horizontal="center" vertical="center" wrapText="1"/>
    </xf>
    <xf numFmtId="0" fontId="0" fillId="0" borderId="8" xfId="0" applyFont="1" applyFill="1" applyBorder="1" applyAlignment="1">
      <alignment horizontal="center" vertical="center" wrapText="1"/>
    </xf>
    <xf numFmtId="0" fontId="0" fillId="0" borderId="2" xfId="0" applyFont="1" applyFill="1" applyBorder="1" applyAlignment="1">
      <alignment horizontal="center" vertical="center" wrapText="1"/>
    </xf>
    <xf numFmtId="49" fontId="4" fillId="3" borderId="1" xfId="0" applyNumberFormat="1" applyFont="1" applyFill="1" applyBorder="1" applyAlignment="1">
      <alignment horizontal="center" vertical="center"/>
    </xf>
    <xf numFmtId="49" fontId="4" fillId="3" borderId="5" xfId="0" applyNumberFormat="1" applyFont="1" applyFill="1" applyBorder="1" applyAlignment="1">
      <alignment horizontal="center" vertical="center"/>
    </xf>
    <xf numFmtId="0" fontId="4" fillId="0" borderId="5" xfId="0" applyFont="1" applyFill="1" applyBorder="1" applyAlignment="1">
      <alignment horizontal="left" vertical="center" wrapText="1"/>
    </xf>
    <xf numFmtId="0" fontId="4" fillId="3" borderId="1" xfId="0" applyFont="1" applyFill="1" applyBorder="1" applyAlignment="1">
      <alignment horizontal="left" vertical="center" wrapText="1"/>
    </xf>
    <xf numFmtId="0" fontId="4" fillId="3" borderId="5" xfId="0" applyFont="1" applyFill="1" applyBorder="1" applyAlignment="1">
      <alignment horizontal="left" vertical="center" wrapText="1"/>
    </xf>
    <xf numFmtId="0" fontId="4" fillId="0" borderId="1" xfId="0" applyNumberFormat="1" applyFont="1" applyFill="1" applyBorder="1" applyAlignment="1">
      <alignment horizontal="center" vertical="center"/>
    </xf>
    <xf numFmtId="0" fontId="4" fillId="0" borderId="8" xfId="0" applyNumberFormat="1" applyFont="1" applyFill="1" applyBorder="1" applyAlignment="1">
      <alignment horizontal="center" vertical="center"/>
    </xf>
    <xf numFmtId="0" fontId="4" fillId="0" borderId="5" xfId="0" applyNumberFormat="1" applyFont="1" applyFill="1" applyBorder="1" applyAlignment="1">
      <alignment horizontal="center" vertical="center"/>
    </xf>
    <xf numFmtId="0" fontId="20" fillId="0" borderId="1" xfId="0" applyFont="1" applyFill="1" applyBorder="1" applyAlignment="1">
      <alignment horizontal="left" vertical="center" wrapText="1"/>
    </xf>
    <xf numFmtId="0" fontId="20" fillId="0" borderId="8" xfId="0" applyFont="1" applyFill="1" applyBorder="1" applyAlignment="1">
      <alignment horizontal="left" vertical="center" wrapText="1"/>
    </xf>
    <xf numFmtId="0" fontId="20" fillId="0" borderId="5" xfId="0" applyFont="1" applyFill="1" applyBorder="1" applyAlignment="1">
      <alignment horizontal="left" vertical="center" wrapText="1"/>
    </xf>
    <xf numFmtId="4" fontId="20" fillId="0" borderId="1" xfId="0" applyNumberFormat="1" applyFont="1" applyFill="1" applyBorder="1" applyAlignment="1">
      <alignment horizontal="center" vertical="center" wrapText="1"/>
    </xf>
    <xf numFmtId="4" fontId="20" fillId="0" borderId="8" xfId="0" applyNumberFormat="1" applyFont="1" applyFill="1" applyBorder="1" applyAlignment="1">
      <alignment horizontal="center" vertical="center" wrapText="1"/>
    </xf>
    <xf numFmtId="4" fontId="20" fillId="0" borderId="5" xfId="0" applyNumberFormat="1" applyFont="1" applyFill="1" applyBorder="1" applyAlignment="1">
      <alignment horizontal="center" vertical="center" wrapText="1"/>
    </xf>
    <xf numFmtId="4" fontId="4" fillId="0" borderId="8" xfId="0" applyNumberFormat="1" applyFont="1" applyFill="1" applyBorder="1" applyAlignment="1">
      <alignment horizontal="center" vertical="center" wrapText="1"/>
    </xf>
    <xf numFmtId="0" fontId="20" fillId="0" borderId="1" xfId="0" applyFont="1" applyFill="1" applyBorder="1" applyAlignment="1">
      <alignment horizontal="left" vertical="top" wrapText="1"/>
    </xf>
    <xf numFmtId="0" fontId="20" fillId="0" borderId="8" xfId="0" applyFont="1" applyFill="1" applyBorder="1" applyAlignment="1">
      <alignment horizontal="left" vertical="top" wrapText="1"/>
    </xf>
    <xf numFmtId="0" fontId="20" fillId="0" borderId="5" xfId="0" applyFont="1" applyFill="1" applyBorder="1" applyAlignment="1">
      <alignment horizontal="left" vertical="top" wrapText="1"/>
    </xf>
    <xf numFmtId="0" fontId="20" fillId="0" borderId="1" xfId="0" applyFont="1" applyFill="1" applyBorder="1" applyAlignment="1">
      <alignment horizontal="center" vertical="center"/>
    </xf>
    <xf numFmtId="0" fontId="20" fillId="0" borderId="8" xfId="0" applyFont="1" applyFill="1" applyBorder="1" applyAlignment="1">
      <alignment horizontal="center" vertical="center"/>
    </xf>
    <xf numFmtId="0" fontId="20" fillId="0" borderId="5" xfId="0" applyFont="1" applyFill="1" applyBorder="1" applyAlignment="1">
      <alignment horizontal="center" vertical="center"/>
    </xf>
    <xf numFmtId="0" fontId="4" fillId="0" borderId="0" xfId="0" applyFont="1" applyFill="1" applyBorder="1" applyAlignment="1">
      <alignment horizontal="center" vertical="center" wrapText="1"/>
    </xf>
    <xf numFmtId="0" fontId="4" fillId="0" borderId="8" xfId="0" applyFont="1" applyFill="1" applyBorder="1" applyAlignment="1">
      <alignment horizontal="left" vertical="center" wrapText="1"/>
    </xf>
    <xf numFmtId="0" fontId="2" fillId="0" borderId="1" xfId="0" applyFont="1" applyFill="1" applyBorder="1" applyAlignment="1">
      <alignment horizontal="center" vertical="center" wrapText="1"/>
    </xf>
    <xf numFmtId="0" fontId="2" fillId="0" borderId="8" xfId="0" applyFont="1" applyFill="1" applyBorder="1" applyAlignment="1">
      <alignment horizontal="center" vertical="center" wrapText="1"/>
    </xf>
    <xf numFmtId="0" fontId="2" fillId="0" borderId="5" xfId="0" applyFont="1" applyFill="1" applyBorder="1" applyAlignment="1">
      <alignment horizontal="center" vertical="center" wrapText="1"/>
    </xf>
    <xf numFmtId="49" fontId="4" fillId="0" borderId="1" xfId="0" applyNumberFormat="1" applyFont="1" applyFill="1" applyBorder="1" applyAlignment="1">
      <alignment horizontal="center" vertical="center"/>
    </xf>
    <xf numFmtId="49" fontId="4" fillId="0" borderId="8" xfId="0" applyNumberFormat="1" applyFont="1" applyFill="1" applyBorder="1" applyAlignment="1">
      <alignment horizontal="center" vertical="center"/>
    </xf>
    <xf numFmtId="49" fontId="4" fillId="0" borderId="5" xfId="0" applyNumberFormat="1" applyFont="1" applyFill="1" applyBorder="1" applyAlignment="1">
      <alignment horizontal="center" vertical="center"/>
    </xf>
    <xf numFmtId="0" fontId="4" fillId="0" borderId="1" xfId="0" applyFont="1" applyFill="1" applyBorder="1" applyAlignment="1">
      <alignment horizontal="left" vertical="top" wrapText="1"/>
    </xf>
    <xf numFmtId="0" fontId="4" fillId="0" borderId="8" xfId="0" applyFont="1" applyFill="1" applyBorder="1" applyAlignment="1">
      <alignment horizontal="left" vertical="top" wrapText="1"/>
    </xf>
    <xf numFmtId="0" fontId="4" fillId="0" borderId="5" xfId="0" applyFont="1" applyFill="1" applyBorder="1" applyAlignment="1">
      <alignment horizontal="left" vertical="top" wrapText="1"/>
    </xf>
    <xf numFmtId="0" fontId="4" fillId="0" borderId="15" xfId="0" applyFont="1" applyFill="1" applyBorder="1" applyAlignment="1">
      <alignment horizontal="center" vertical="center" wrapText="1"/>
    </xf>
    <xf numFmtId="0" fontId="4" fillId="0" borderId="12" xfId="0" applyFont="1" applyFill="1" applyBorder="1" applyAlignment="1">
      <alignment horizontal="center" vertical="center" wrapText="1"/>
    </xf>
    <xf numFmtId="0" fontId="25" fillId="2" borderId="3" xfId="0" applyFont="1" applyFill="1" applyBorder="1" applyAlignment="1">
      <alignment horizontal="center" vertical="center" wrapText="1"/>
    </xf>
    <xf numFmtId="0" fontId="0" fillId="0" borderId="4" xfId="0" applyFont="1" applyBorder="1" applyAlignment="1">
      <alignment horizontal="center"/>
    </xf>
    <xf numFmtId="4" fontId="25" fillId="2" borderId="2" xfId="0" applyNumberFormat="1" applyFont="1" applyFill="1" applyBorder="1" applyAlignment="1">
      <alignment horizontal="center" vertical="center" wrapText="1"/>
    </xf>
    <xf numFmtId="0" fontId="25" fillId="2" borderId="1" xfId="0" applyFont="1" applyFill="1" applyBorder="1" applyAlignment="1">
      <alignment horizontal="center" vertical="center" wrapText="1"/>
    </xf>
    <xf numFmtId="0" fontId="25" fillId="2" borderId="5" xfId="0" applyFont="1" applyFill="1" applyBorder="1" applyAlignment="1">
      <alignment horizontal="center" vertical="center" wrapText="1"/>
    </xf>
    <xf numFmtId="0" fontId="25" fillId="2" borderId="1" xfId="0" applyFont="1" applyFill="1" applyBorder="1" applyAlignment="1">
      <alignment horizontal="center" vertical="center"/>
    </xf>
    <xf numFmtId="0" fontId="25" fillId="2" borderId="5" xfId="0" applyFont="1" applyFill="1" applyBorder="1" applyAlignment="1">
      <alignment horizontal="center" vertical="center"/>
    </xf>
    <xf numFmtId="0" fontId="25" fillId="2" borderId="2" xfId="0" applyFont="1" applyFill="1" applyBorder="1" applyAlignment="1">
      <alignment horizontal="center" vertical="center" wrapText="1"/>
    </xf>
    <xf numFmtId="0" fontId="1" fillId="0" borderId="0" xfId="0" applyFont="1" applyAlignment="1">
      <alignment horizontal="left"/>
    </xf>
    <xf numFmtId="0" fontId="4" fillId="0" borderId="11" xfId="0" applyFont="1" applyFill="1" applyBorder="1" applyAlignment="1">
      <alignment horizontal="center" vertical="center" wrapText="1"/>
    </xf>
    <xf numFmtId="0" fontId="4" fillId="0" borderId="2" xfId="0" applyFont="1" applyFill="1" applyBorder="1" applyAlignment="1">
      <alignment horizontal="left" vertical="top" wrapText="1"/>
    </xf>
    <xf numFmtId="0" fontId="4" fillId="0" borderId="9" xfId="0" applyFont="1" applyFill="1" applyBorder="1" applyAlignment="1">
      <alignment horizontal="left" vertical="center" wrapText="1"/>
    </xf>
    <xf numFmtId="0" fontId="4" fillId="0" borderId="0" xfId="0" applyFont="1" applyFill="1" applyBorder="1" applyAlignment="1">
      <alignment horizontal="left" vertical="center" wrapText="1"/>
    </xf>
    <xf numFmtId="0" fontId="4" fillId="0" borderId="15" xfId="0" applyFont="1" applyFill="1" applyBorder="1" applyAlignment="1">
      <alignment horizontal="left" vertical="center" wrapText="1"/>
    </xf>
    <xf numFmtId="0" fontId="4" fillId="0" borderId="1" xfId="0" applyFont="1" applyFill="1" applyBorder="1" applyAlignment="1">
      <alignment vertical="center" wrapText="1"/>
    </xf>
    <xf numFmtId="0" fontId="4" fillId="0" borderId="8" xfId="0" applyFont="1" applyFill="1" applyBorder="1" applyAlignment="1">
      <alignment vertical="center" wrapText="1"/>
    </xf>
    <xf numFmtId="0" fontId="4" fillId="0" borderId="5" xfId="0" applyFont="1" applyFill="1" applyBorder="1" applyAlignment="1">
      <alignment vertical="center" wrapText="1"/>
    </xf>
    <xf numFmtId="43" fontId="4" fillId="0" borderId="2" xfId="6" applyFont="1" applyFill="1" applyBorder="1" applyAlignment="1">
      <alignment horizontal="center" vertical="center" wrapText="1"/>
    </xf>
    <xf numFmtId="0" fontId="1" fillId="0" borderId="0" xfId="0" applyFont="1" applyAlignment="1">
      <alignment wrapText="1"/>
    </xf>
    <xf numFmtId="0" fontId="0" fillId="0" borderId="0" xfId="0" applyAlignment="1">
      <alignment wrapText="1"/>
    </xf>
    <xf numFmtId="4" fontId="31" fillId="0" borderId="1" xfId="0" applyNumberFormat="1" applyFont="1" applyBorder="1" applyAlignment="1">
      <alignment horizontal="center" vertical="center" wrapText="1"/>
    </xf>
    <xf numFmtId="4" fontId="0" fillId="0" borderId="2" xfId="0" applyNumberFormat="1" applyFont="1" applyBorder="1" applyAlignment="1"/>
    <xf numFmtId="0" fontId="31" fillId="0" borderId="2" xfId="0" applyFont="1" applyBorder="1" applyAlignment="1">
      <alignment horizontal="center" vertical="center" wrapText="1"/>
    </xf>
    <xf numFmtId="4" fontId="0" fillId="0" borderId="2" xfId="0" applyNumberFormat="1" applyFont="1" applyBorder="1" applyAlignment="1">
      <alignment horizontal="center" vertical="center"/>
    </xf>
    <xf numFmtId="0" fontId="4" fillId="0" borderId="1" xfId="0" applyFont="1" applyFill="1" applyBorder="1" applyAlignment="1">
      <alignment horizontal="left" vertical="center"/>
    </xf>
    <xf numFmtId="0" fontId="0" fillId="0" borderId="8" xfId="0" applyFont="1" applyBorder="1" applyAlignment="1">
      <alignment horizontal="left" vertical="center"/>
    </xf>
    <xf numFmtId="0" fontId="0" fillId="0" borderId="5" xfId="0" applyFont="1" applyBorder="1" applyAlignment="1">
      <alignment horizontal="left" vertical="center"/>
    </xf>
    <xf numFmtId="4" fontId="0" fillId="0" borderId="8" xfId="0" applyNumberFormat="1" applyFont="1" applyBorder="1" applyAlignment="1">
      <alignment horizontal="center" vertical="center"/>
    </xf>
    <xf numFmtId="4" fontId="0" fillId="0" borderId="5" xfId="0" applyNumberFormat="1" applyFont="1" applyBorder="1" applyAlignment="1">
      <alignment horizontal="center" vertical="center"/>
    </xf>
    <xf numFmtId="0" fontId="0" fillId="0" borderId="8" xfId="0" applyFont="1" applyBorder="1" applyAlignment="1">
      <alignment vertical="center"/>
    </xf>
    <xf numFmtId="0" fontId="0" fillId="0" borderId="5" xfId="0" applyFont="1" applyBorder="1" applyAlignment="1">
      <alignment vertical="center"/>
    </xf>
    <xf numFmtId="4" fontId="0" fillId="0" borderId="2" xfId="0" applyNumberFormat="1" applyFont="1" applyBorder="1" applyAlignment="1">
      <alignment vertical="center"/>
    </xf>
    <xf numFmtId="0" fontId="0" fillId="0" borderId="2" xfId="0" applyFont="1" applyBorder="1" applyAlignment="1">
      <alignment vertical="center"/>
    </xf>
    <xf numFmtId="0" fontId="4" fillId="0" borderId="2" xfId="0" applyFont="1" applyFill="1" applyBorder="1" applyAlignment="1">
      <alignment horizontal="left" vertical="center"/>
    </xf>
    <xf numFmtId="0" fontId="0" fillId="0" borderId="2" xfId="0" applyFont="1" applyBorder="1" applyAlignment="1">
      <alignment horizontal="left" vertical="center"/>
    </xf>
    <xf numFmtId="0" fontId="0" fillId="0" borderId="2" xfId="0" applyFont="1" applyBorder="1" applyAlignment="1">
      <alignment wrapText="1"/>
    </xf>
    <xf numFmtId="17" fontId="4" fillId="0" borderId="2" xfId="0" applyNumberFormat="1" applyFont="1" applyFill="1" applyBorder="1" applyAlignment="1">
      <alignment horizontal="center" vertical="center"/>
    </xf>
    <xf numFmtId="0" fontId="2" fillId="3" borderId="1" xfId="0" applyFont="1" applyFill="1" applyBorder="1" applyAlignment="1">
      <alignment horizontal="center" vertical="center" wrapText="1"/>
    </xf>
    <xf numFmtId="0" fontId="2" fillId="3" borderId="1" xfId="0" applyFont="1" applyFill="1" applyBorder="1" applyAlignment="1">
      <alignment horizontal="center" vertical="center"/>
    </xf>
    <xf numFmtId="4" fontId="2" fillId="3" borderId="1" xfId="0" applyNumberFormat="1" applyFont="1" applyFill="1" applyBorder="1" applyAlignment="1">
      <alignment horizontal="center" vertical="center" wrapText="1"/>
    </xf>
    <xf numFmtId="0" fontId="0" fillId="0" borderId="12" xfId="0" applyFont="1" applyBorder="1" applyAlignment="1">
      <alignment vertical="center"/>
    </xf>
    <xf numFmtId="0" fontId="0" fillId="0" borderId="13" xfId="0" applyFont="1" applyBorder="1" applyAlignment="1">
      <alignment vertical="center"/>
    </xf>
    <xf numFmtId="0" fontId="0" fillId="0" borderId="5" xfId="0" applyFont="1" applyBorder="1" applyAlignment="1">
      <alignment horizontal="center"/>
    </xf>
    <xf numFmtId="49" fontId="0" fillId="0" borderId="5" xfId="0" applyNumberFormat="1" applyFont="1" applyBorder="1" applyAlignment="1">
      <alignment horizontal="center" vertical="center" wrapText="1"/>
    </xf>
    <xf numFmtId="0" fontId="0" fillId="0" borderId="1" xfId="0" applyNumberFormat="1" applyFont="1" applyBorder="1" applyAlignment="1">
      <alignment horizontal="center" vertical="center" wrapText="1"/>
    </xf>
    <xf numFmtId="0" fontId="0" fillId="0" borderId="8" xfId="0" applyFont="1" applyBorder="1" applyAlignment="1">
      <alignment horizontal="center"/>
    </xf>
    <xf numFmtId="0" fontId="4" fillId="0" borderId="5" xfId="0" applyFont="1" applyBorder="1" applyAlignment="1">
      <alignment horizontal="center"/>
    </xf>
    <xf numFmtId="0" fontId="0" fillId="0" borderId="5" xfId="0" applyFont="1" applyBorder="1" applyAlignment="1">
      <alignment wrapText="1"/>
    </xf>
    <xf numFmtId="0" fontId="4" fillId="0" borderId="5" xfId="0" applyFont="1" applyBorder="1" applyAlignment="1">
      <alignment horizontal="center" vertical="center"/>
    </xf>
    <xf numFmtId="4" fontId="4" fillId="0" borderId="1" xfId="0" applyNumberFormat="1" applyFont="1" applyBorder="1" applyAlignment="1">
      <alignment horizontal="center" vertical="center" wrapText="1"/>
    </xf>
    <xf numFmtId="0" fontId="4" fillId="2" borderId="6" xfId="0" applyFont="1" applyFill="1" applyBorder="1" applyAlignment="1">
      <alignment horizontal="center" vertical="center"/>
    </xf>
    <xf numFmtId="0" fontId="4" fillId="2" borderId="13" xfId="0" applyFont="1" applyFill="1" applyBorder="1" applyAlignment="1">
      <alignment horizontal="center" vertical="center"/>
    </xf>
    <xf numFmtId="0" fontId="4" fillId="2" borderId="2" xfId="0" applyFont="1" applyFill="1" applyBorder="1" applyAlignment="1">
      <alignment horizontal="center" vertical="center" wrapText="1"/>
    </xf>
    <xf numFmtId="0" fontId="4" fillId="2" borderId="2" xfId="0" applyFont="1" applyFill="1" applyBorder="1" applyAlignment="1">
      <alignment horizontal="center" vertical="center"/>
    </xf>
    <xf numFmtId="0" fontId="4" fillId="2" borderId="1" xfId="0" applyFont="1" applyFill="1" applyBorder="1" applyAlignment="1">
      <alignment horizontal="center" vertical="center" wrapText="1"/>
    </xf>
    <xf numFmtId="0" fontId="4" fillId="2" borderId="5" xfId="0" applyFont="1" applyFill="1" applyBorder="1" applyAlignment="1">
      <alignment horizontal="center" vertical="center" wrapText="1"/>
    </xf>
    <xf numFmtId="0" fontId="20" fillId="2" borderId="2" xfId="0" applyFont="1" applyFill="1" applyBorder="1" applyAlignment="1">
      <alignment horizontal="center" vertical="center" wrapText="1"/>
    </xf>
    <xf numFmtId="0" fontId="19" fillId="0" borderId="1" xfId="0" applyFont="1" applyFill="1" applyBorder="1" applyAlignment="1">
      <alignment horizontal="center" vertical="center" wrapText="1"/>
    </xf>
    <xf numFmtId="0" fontId="19" fillId="0" borderId="5" xfId="0" applyFont="1" applyFill="1" applyBorder="1" applyAlignment="1">
      <alignment horizontal="center" vertical="center" wrapText="1"/>
    </xf>
    <xf numFmtId="0" fontId="2" fillId="3" borderId="5" xfId="0" applyFont="1" applyFill="1" applyBorder="1" applyAlignment="1">
      <alignment horizontal="center" vertical="center" wrapText="1"/>
    </xf>
    <xf numFmtId="4" fontId="2" fillId="3" borderId="1" xfId="0" applyNumberFormat="1" applyFont="1" applyFill="1" applyBorder="1" applyAlignment="1">
      <alignment horizontal="center" vertical="center"/>
    </xf>
    <xf numFmtId="4" fontId="2" fillId="3" borderId="5" xfId="0" applyNumberFormat="1" applyFont="1" applyFill="1" applyBorder="1" applyAlignment="1">
      <alignment horizontal="center" vertical="center"/>
    </xf>
    <xf numFmtId="4" fontId="2" fillId="3" borderId="5" xfId="0" applyNumberFormat="1" applyFont="1" applyFill="1" applyBorder="1" applyAlignment="1">
      <alignment horizontal="center" vertical="center" wrapText="1"/>
    </xf>
    <xf numFmtId="0" fontId="19" fillId="0" borderId="2" xfId="0" applyFont="1" applyFill="1" applyBorder="1" applyAlignment="1">
      <alignment horizontal="center" vertical="center" wrapText="1"/>
    </xf>
    <xf numFmtId="0" fontId="2" fillId="3" borderId="8" xfId="0" applyFont="1" applyFill="1" applyBorder="1" applyAlignment="1">
      <alignment horizontal="center" vertical="center" wrapText="1"/>
    </xf>
    <xf numFmtId="0" fontId="19" fillId="0" borderId="8" xfId="0" applyFont="1" applyFill="1" applyBorder="1" applyAlignment="1">
      <alignment horizontal="center" vertical="center" wrapText="1"/>
    </xf>
    <xf numFmtId="4" fontId="2" fillId="3" borderId="8" xfId="0" applyNumberFormat="1" applyFont="1" applyFill="1" applyBorder="1" applyAlignment="1">
      <alignment horizontal="center" vertical="center"/>
    </xf>
    <xf numFmtId="4" fontId="2" fillId="3" borderId="8" xfId="0" applyNumberFormat="1" applyFont="1" applyFill="1" applyBorder="1" applyAlignment="1">
      <alignment horizontal="center" vertical="center" wrapText="1"/>
    </xf>
    <xf numFmtId="0" fontId="18" fillId="3" borderId="1" xfId="0" applyFont="1" applyFill="1" applyBorder="1" applyAlignment="1">
      <alignment horizontal="left" vertical="center" wrapText="1"/>
    </xf>
    <xf numFmtId="0" fontId="18" fillId="3" borderId="8" xfId="0" applyFont="1" applyFill="1" applyBorder="1" applyAlignment="1">
      <alignment horizontal="left" vertical="center" wrapText="1"/>
    </xf>
    <xf numFmtId="0" fontId="18" fillId="3" borderId="5" xfId="0" applyFont="1" applyFill="1" applyBorder="1" applyAlignment="1">
      <alignment horizontal="left" vertical="center" wrapText="1"/>
    </xf>
    <xf numFmtId="0" fontId="2" fillId="3" borderId="8" xfId="0" applyFont="1" applyFill="1" applyBorder="1" applyAlignment="1">
      <alignment horizontal="center" vertical="center"/>
    </xf>
    <xf numFmtId="0" fontId="2" fillId="3" borderId="5" xfId="0" applyFont="1" applyFill="1" applyBorder="1" applyAlignment="1">
      <alignment horizontal="center" vertical="center"/>
    </xf>
    <xf numFmtId="0" fontId="9" fillId="2" borderId="1" xfId="0" applyFont="1" applyFill="1" applyBorder="1" applyAlignment="1">
      <alignment horizontal="center" vertical="center" wrapText="1"/>
    </xf>
    <xf numFmtId="0" fontId="9" fillId="2" borderId="5" xfId="0" applyFont="1" applyFill="1" applyBorder="1" applyAlignment="1">
      <alignment horizontal="center" vertical="center" wrapText="1"/>
    </xf>
    <xf numFmtId="0" fontId="9" fillId="2" borderId="1" xfId="0" applyFont="1" applyFill="1" applyBorder="1" applyAlignment="1">
      <alignment horizontal="center" vertical="center"/>
    </xf>
    <xf numFmtId="0" fontId="9" fillId="2" borderId="5" xfId="0" applyFont="1" applyFill="1" applyBorder="1" applyAlignment="1">
      <alignment horizontal="center" vertical="center"/>
    </xf>
    <xf numFmtId="0" fontId="9" fillId="2" borderId="3" xfId="0" applyFont="1" applyFill="1" applyBorder="1" applyAlignment="1">
      <alignment horizontal="center" vertical="center" wrapText="1"/>
    </xf>
    <xf numFmtId="0" fontId="9" fillId="2" borderId="4" xfId="0" applyFont="1" applyFill="1" applyBorder="1" applyAlignment="1">
      <alignment horizontal="center" vertical="center" wrapText="1"/>
    </xf>
    <xf numFmtId="0" fontId="10" fillId="0" borderId="4" xfId="0" applyFont="1" applyBorder="1" applyAlignment="1">
      <alignment horizontal="center"/>
    </xf>
    <xf numFmtId="4" fontId="9" fillId="2" borderId="3" xfId="0" applyNumberFormat="1" applyFont="1" applyFill="1" applyBorder="1" applyAlignment="1">
      <alignment horizontal="center" vertical="center" wrapText="1"/>
    </xf>
    <xf numFmtId="4" fontId="9" fillId="2" borderId="4" xfId="0" applyNumberFormat="1" applyFont="1" applyFill="1" applyBorder="1" applyAlignment="1">
      <alignment horizontal="center" vertical="center" wrapText="1"/>
    </xf>
    <xf numFmtId="4" fontId="2" fillId="0" borderId="1" xfId="0" applyNumberFormat="1" applyFont="1" applyFill="1" applyBorder="1" applyAlignment="1">
      <alignment horizontal="center" vertical="center" wrapText="1"/>
    </xf>
    <xf numFmtId="4" fontId="2" fillId="0" borderId="5" xfId="0" applyNumberFormat="1" applyFont="1" applyFill="1" applyBorder="1" applyAlignment="1">
      <alignment horizontal="center" vertical="center" wrapText="1"/>
    </xf>
    <xf numFmtId="49" fontId="4" fillId="0" borderId="8" xfId="0" applyNumberFormat="1" applyFont="1" applyFill="1" applyBorder="1" applyAlignment="1">
      <alignment horizontal="center" vertical="center" wrapText="1"/>
    </xf>
    <xf numFmtId="0" fontId="0" fillId="4" borderId="3" xfId="0" applyFont="1" applyFill="1" applyBorder="1" applyAlignment="1">
      <alignment horizontal="center" vertical="center"/>
    </xf>
    <xf numFmtId="0" fontId="0" fillId="4" borderId="4" xfId="0" applyFont="1" applyFill="1" applyBorder="1" applyAlignment="1">
      <alignment horizontal="center" vertical="center"/>
    </xf>
    <xf numFmtId="0" fontId="0" fillId="4" borderId="7" xfId="0" applyFont="1" applyFill="1" applyBorder="1" applyAlignment="1">
      <alignment horizontal="center" vertical="center"/>
    </xf>
    <xf numFmtId="0" fontId="0" fillId="0" borderId="1" xfId="0" applyFont="1" applyBorder="1" applyAlignment="1">
      <alignment horizontal="center" wrapText="1"/>
    </xf>
    <xf numFmtId="17" fontId="4" fillId="0" borderId="1" xfId="0" quotePrefix="1" applyNumberFormat="1" applyFont="1" applyFill="1" applyBorder="1" applyAlignment="1">
      <alignment horizontal="center" vertical="center" wrapText="1"/>
    </xf>
    <xf numFmtId="17" fontId="4" fillId="0" borderId="8" xfId="0" quotePrefix="1" applyNumberFormat="1" applyFont="1" applyFill="1" applyBorder="1" applyAlignment="1">
      <alignment horizontal="center" vertical="center" wrapText="1"/>
    </xf>
    <xf numFmtId="17" fontId="4" fillId="0" borderId="5" xfId="0" quotePrefix="1" applyNumberFormat="1" applyFont="1" applyFill="1" applyBorder="1" applyAlignment="1">
      <alignment horizontal="center" vertical="center" wrapText="1"/>
    </xf>
    <xf numFmtId="4" fontId="4" fillId="0" borderId="1" xfId="0" quotePrefix="1" applyNumberFormat="1" applyFont="1" applyFill="1" applyBorder="1" applyAlignment="1">
      <alignment horizontal="center" vertical="center"/>
    </xf>
    <xf numFmtId="4" fontId="4" fillId="0" borderId="8" xfId="0" quotePrefix="1" applyNumberFormat="1" applyFont="1" applyFill="1" applyBorder="1" applyAlignment="1">
      <alignment horizontal="center" vertical="center"/>
    </xf>
    <xf numFmtId="4" fontId="4" fillId="0" borderId="5" xfId="0" quotePrefix="1" applyNumberFormat="1" applyFont="1" applyFill="1" applyBorder="1" applyAlignment="1">
      <alignment horizontal="center" vertical="center"/>
    </xf>
    <xf numFmtId="0" fontId="10" fillId="4" borderId="3" xfId="0" applyFont="1" applyFill="1" applyBorder="1" applyAlignment="1">
      <alignment horizontal="center"/>
    </xf>
    <xf numFmtId="0" fontId="10" fillId="4" borderId="4" xfId="0" applyFont="1" applyFill="1" applyBorder="1" applyAlignment="1">
      <alignment horizontal="center"/>
    </xf>
    <xf numFmtId="0" fontId="10" fillId="4" borderId="7" xfId="0" applyFont="1" applyFill="1" applyBorder="1" applyAlignment="1">
      <alignment horizontal="center"/>
    </xf>
    <xf numFmtId="4" fontId="4" fillId="0" borderId="1" xfId="1" applyNumberFormat="1" applyFont="1" applyFill="1" applyBorder="1" applyAlignment="1">
      <alignment horizontal="center" vertical="center" wrapText="1"/>
    </xf>
    <xf numFmtId="4" fontId="4" fillId="0" borderId="8" xfId="1" applyNumberFormat="1" applyFont="1" applyFill="1" applyBorder="1" applyAlignment="1">
      <alignment horizontal="center" vertical="center" wrapText="1"/>
    </xf>
    <xf numFmtId="4" fontId="4" fillId="0" borderId="5" xfId="1" applyNumberFormat="1" applyFont="1" applyFill="1" applyBorder="1" applyAlignment="1">
      <alignment horizontal="center" vertical="center" wrapText="1"/>
    </xf>
    <xf numFmtId="0" fontId="2" fillId="0" borderId="1" xfId="0" applyFont="1" applyFill="1" applyBorder="1" applyAlignment="1">
      <alignment horizontal="center" vertical="center"/>
    </xf>
    <xf numFmtId="0" fontId="2" fillId="0" borderId="8" xfId="0" applyFont="1" applyFill="1" applyBorder="1" applyAlignment="1">
      <alignment horizontal="center" vertical="center"/>
    </xf>
    <xf numFmtId="0" fontId="2" fillId="0" borderId="5" xfId="0" applyFont="1" applyFill="1" applyBorder="1" applyAlignment="1">
      <alignment horizontal="center" vertical="center"/>
    </xf>
    <xf numFmtId="0" fontId="6" fillId="2" borderId="1" xfId="0" applyFont="1" applyFill="1" applyBorder="1" applyAlignment="1">
      <alignment horizontal="center" vertical="center"/>
    </xf>
    <xf numFmtId="0" fontId="6" fillId="2" borderId="5" xfId="0" applyFont="1" applyFill="1" applyBorder="1" applyAlignment="1">
      <alignment horizontal="center" vertical="center"/>
    </xf>
    <xf numFmtId="0" fontId="6" fillId="2" borderId="1" xfId="0" applyFont="1" applyFill="1" applyBorder="1" applyAlignment="1">
      <alignment horizontal="center" vertical="center" wrapText="1"/>
    </xf>
    <xf numFmtId="0" fontId="6" fillId="2" borderId="5" xfId="0" applyFont="1" applyFill="1" applyBorder="1" applyAlignment="1">
      <alignment horizontal="center" vertical="center" wrapText="1"/>
    </xf>
    <xf numFmtId="0" fontId="6" fillId="2" borderId="2" xfId="0" applyFont="1" applyFill="1" applyBorder="1" applyAlignment="1">
      <alignment horizontal="center" vertical="center" wrapText="1"/>
    </xf>
    <xf numFmtId="0" fontId="6" fillId="2" borderId="3" xfId="0" applyFont="1" applyFill="1" applyBorder="1" applyAlignment="1">
      <alignment horizontal="center" vertical="center" wrapText="1"/>
    </xf>
    <xf numFmtId="4" fontId="6" fillId="2" borderId="2" xfId="0" applyNumberFormat="1" applyFont="1" applyFill="1" applyBorder="1" applyAlignment="1">
      <alignment horizontal="center" vertical="center" wrapText="1"/>
    </xf>
    <xf numFmtId="0" fontId="4" fillId="0" borderId="2" xfId="0" applyNumberFormat="1" applyFont="1" applyFill="1" applyBorder="1" applyAlignment="1" applyProtection="1">
      <alignment horizontal="center" vertical="center" wrapText="1"/>
      <protection locked="0"/>
    </xf>
    <xf numFmtId="0" fontId="4" fillId="0" borderId="1" xfId="0" applyNumberFormat="1" applyFont="1" applyFill="1" applyBorder="1" applyAlignment="1" applyProtection="1">
      <alignment horizontal="center" vertical="center" wrapText="1"/>
      <protection locked="0"/>
    </xf>
    <xf numFmtId="0" fontId="4" fillId="0" borderId="5" xfId="0" applyNumberFormat="1" applyFont="1" applyFill="1" applyBorder="1" applyAlignment="1" applyProtection="1">
      <alignment horizontal="center" vertical="center" wrapText="1"/>
      <protection locked="0"/>
    </xf>
    <xf numFmtId="4" fontId="4" fillId="0" borderId="2" xfId="0" applyNumberFormat="1" applyFont="1" applyFill="1" applyBorder="1" applyAlignment="1" applyProtection="1">
      <alignment horizontal="center" vertical="center" wrapText="1"/>
      <protection locked="0"/>
    </xf>
    <xf numFmtId="4" fontId="0" fillId="0" borderId="2" xfId="0" applyNumberFormat="1" applyFont="1" applyBorder="1" applyAlignment="1" applyProtection="1">
      <alignment horizontal="center" vertical="center" wrapText="1"/>
      <protection locked="0"/>
    </xf>
    <xf numFmtId="0" fontId="1" fillId="0" borderId="0" xfId="0" applyFont="1" applyAlignment="1">
      <alignment horizontal="left" vertical="center"/>
    </xf>
    <xf numFmtId="0" fontId="1" fillId="0" borderId="2" xfId="0" applyFont="1" applyBorder="1" applyAlignment="1">
      <alignment horizontal="center" vertical="center" wrapText="1"/>
    </xf>
    <xf numFmtId="0" fontId="0" fillId="0" borderId="2" xfId="0" applyFont="1" applyFill="1" applyBorder="1" applyAlignment="1">
      <alignment horizontal="left" vertical="center" wrapText="1"/>
    </xf>
    <xf numFmtId="0" fontId="19" fillId="0" borderId="2" xfId="0" applyFont="1" applyFill="1" applyBorder="1" applyAlignment="1">
      <alignment horizontal="center" vertical="center"/>
    </xf>
    <xf numFmtId="0" fontId="0" fillId="4" borderId="2" xfId="0" applyFont="1" applyFill="1" applyBorder="1" applyAlignment="1">
      <alignment horizontal="center"/>
    </xf>
    <xf numFmtId="0" fontId="19" fillId="0" borderId="5" xfId="0" applyFont="1" applyFill="1" applyBorder="1" applyAlignment="1">
      <alignment horizontal="center" vertical="center"/>
    </xf>
    <xf numFmtId="0" fontId="15" fillId="0" borderId="0" xfId="0" applyFont="1" applyAlignment="1">
      <alignment horizontal="left" vertical="center" wrapText="1"/>
    </xf>
    <xf numFmtId="0" fontId="0" fillId="0" borderId="4" xfId="0" applyBorder="1" applyAlignment="1">
      <alignment horizontal="center" wrapText="1"/>
    </xf>
    <xf numFmtId="0" fontId="0" fillId="4" borderId="2" xfId="0" applyFont="1" applyFill="1" applyBorder="1" applyAlignment="1">
      <alignment horizontal="center" vertical="center"/>
    </xf>
    <xf numFmtId="0" fontId="0" fillId="3" borderId="0" xfId="0" applyFont="1" applyFill="1" applyBorder="1" applyAlignment="1">
      <alignment horizontal="center"/>
    </xf>
    <xf numFmtId="4" fontId="2" fillId="3" borderId="2" xfId="0" applyNumberFormat="1" applyFont="1" applyFill="1" applyBorder="1" applyAlignment="1">
      <alignment horizontal="center" vertical="center" wrapText="1"/>
    </xf>
    <xf numFmtId="0" fontId="2" fillId="3" borderId="2" xfId="0" applyFont="1" applyFill="1" applyBorder="1" applyAlignment="1">
      <alignment horizontal="center" vertical="center" wrapText="1"/>
    </xf>
    <xf numFmtId="0" fontId="2" fillId="3" borderId="3" xfId="0" applyFont="1" applyFill="1" applyBorder="1" applyAlignment="1">
      <alignment horizontal="center" vertical="center" wrapText="1"/>
    </xf>
    <xf numFmtId="0" fontId="0" fillId="3" borderId="4" xfId="0" applyFont="1" applyFill="1" applyBorder="1" applyAlignment="1">
      <alignment horizontal="center"/>
    </xf>
    <xf numFmtId="0" fontId="20" fillId="3" borderId="2" xfId="0" applyFont="1" applyFill="1" applyBorder="1" applyAlignment="1">
      <alignment horizontal="center" vertical="center" wrapText="1"/>
    </xf>
    <xf numFmtId="0" fontId="0" fillId="5" borderId="2" xfId="0" applyFill="1" applyBorder="1" applyAlignment="1">
      <alignment horizontal="center"/>
    </xf>
  </cellXfs>
  <cellStyles count="7">
    <cellStyle name="Dziesiętny" xfId="6" builtinId="3"/>
    <cellStyle name="Dziesiętny [0]" xfId="5" builtinId="6"/>
    <cellStyle name="Excel Built-in Normal" xfId="2"/>
    <cellStyle name="Normalny" xfId="0" builtinId="0"/>
    <cellStyle name="Normalny 3" xfId="3"/>
    <cellStyle name="Normalny 4" xfId="4"/>
    <cellStyle name="Walutowy" xfId="1" builtinId="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Pakiet 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akiet 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1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sheetPr codeName="Arkusz1"/>
  <dimension ref="A2:S201"/>
  <sheetViews>
    <sheetView topLeftCell="A59" zoomScale="60" zoomScaleNormal="60" workbookViewId="0">
      <selection activeCell="E65" sqref="E65"/>
    </sheetView>
  </sheetViews>
  <sheetFormatPr defaultRowHeight="15"/>
  <cols>
    <col min="1" max="1" width="4.7109375" customWidth="1"/>
    <col min="2" max="2" width="8.85546875" customWidth="1"/>
    <col min="3" max="3" width="11.42578125" customWidth="1"/>
    <col min="4" max="4" width="9.7109375" customWidth="1"/>
    <col min="5" max="5" width="45.7109375" customWidth="1"/>
    <col min="6" max="6" width="57.7109375" customWidth="1"/>
    <col min="7" max="7" width="35.7109375" customWidth="1"/>
    <col min="8" max="8" width="19.28515625" customWidth="1"/>
    <col min="9" max="9" width="10.42578125" customWidth="1"/>
    <col min="10" max="10" width="29.7109375" customWidth="1"/>
    <col min="11" max="11" width="10.7109375" customWidth="1"/>
    <col min="12" max="12" width="12.7109375" customWidth="1"/>
    <col min="13" max="16" width="14.7109375" style="2" customWidth="1"/>
    <col min="17" max="17" width="16.7109375" customWidth="1"/>
    <col min="18" max="18" width="15.7109375" customWidth="1"/>
    <col min="19" max="19" width="19.5703125" customWidth="1"/>
    <col min="259" max="259" width="4.7109375" bestFit="1" customWidth="1"/>
    <col min="260" max="260" width="9.7109375" bestFit="1" customWidth="1"/>
    <col min="261" max="261" width="10" bestFit="1" customWidth="1"/>
    <col min="262" max="262" width="8.85546875" bestFit="1" customWidth="1"/>
    <col min="263" max="263" width="22.85546875" customWidth="1"/>
    <col min="264" max="264" width="59.7109375" bestFit="1" customWidth="1"/>
    <col min="265" max="265" width="57.85546875" bestFit="1" customWidth="1"/>
    <col min="266" max="266" width="35.28515625" bestFit="1" customWidth="1"/>
    <col min="267" max="267" width="28.140625" bestFit="1" customWidth="1"/>
    <col min="268" max="268" width="33.140625" bestFit="1" customWidth="1"/>
    <col min="269" max="269" width="26" bestFit="1" customWidth="1"/>
    <col min="270" max="270" width="19.140625" bestFit="1" customWidth="1"/>
    <col min="271" max="271" width="10.42578125" customWidth="1"/>
    <col min="272" max="272" width="11.85546875" customWidth="1"/>
    <col min="273" max="273" width="14.7109375" customWidth="1"/>
    <col min="274" max="274" width="9" bestFit="1" customWidth="1"/>
    <col min="515" max="515" width="4.7109375" bestFit="1" customWidth="1"/>
    <col min="516" max="516" width="9.7109375" bestFit="1" customWidth="1"/>
    <col min="517" max="517" width="10" bestFit="1" customWidth="1"/>
    <col min="518" max="518" width="8.85546875" bestFit="1" customWidth="1"/>
    <col min="519" max="519" width="22.85546875" customWidth="1"/>
    <col min="520" max="520" width="59.7109375" bestFit="1" customWidth="1"/>
    <col min="521" max="521" width="57.85546875" bestFit="1" customWidth="1"/>
    <col min="522" max="522" width="35.28515625" bestFit="1" customWidth="1"/>
    <col min="523" max="523" width="28.140625" bestFit="1" customWidth="1"/>
    <col min="524" max="524" width="33.140625" bestFit="1" customWidth="1"/>
    <col min="525" max="525" width="26" bestFit="1" customWidth="1"/>
    <col min="526" max="526" width="19.140625" bestFit="1" customWidth="1"/>
    <col min="527" max="527" width="10.42578125" customWidth="1"/>
    <col min="528" max="528" width="11.85546875" customWidth="1"/>
    <col min="529" max="529" width="14.7109375" customWidth="1"/>
    <col min="530" max="530" width="9" bestFit="1" customWidth="1"/>
    <col min="771" max="771" width="4.7109375" bestFit="1" customWidth="1"/>
    <col min="772" max="772" width="9.7109375" bestFit="1" customWidth="1"/>
    <col min="773" max="773" width="10" bestFit="1" customWidth="1"/>
    <col min="774" max="774" width="8.85546875" bestFit="1" customWidth="1"/>
    <col min="775" max="775" width="22.85546875" customWidth="1"/>
    <col min="776" max="776" width="59.7109375" bestFit="1" customWidth="1"/>
    <col min="777" max="777" width="57.85546875" bestFit="1" customWidth="1"/>
    <col min="778" max="778" width="35.28515625" bestFit="1" customWidth="1"/>
    <col min="779" max="779" width="28.140625" bestFit="1" customWidth="1"/>
    <col min="780" max="780" width="33.140625" bestFit="1" customWidth="1"/>
    <col min="781" max="781" width="26" bestFit="1" customWidth="1"/>
    <col min="782" max="782" width="19.140625" bestFit="1" customWidth="1"/>
    <col min="783" max="783" width="10.42578125" customWidth="1"/>
    <col min="784" max="784" width="11.85546875" customWidth="1"/>
    <col min="785" max="785" width="14.7109375" customWidth="1"/>
    <col min="786" max="786" width="9" bestFit="1" customWidth="1"/>
    <col min="1027" max="1027" width="4.7109375" bestFit="1" customWidth="1"/>
    <col min="1028" max="1028" width="9.7109375" bestFit="1" customWidth="1"/>
    <col min="1029" max="1029" width="10" bestFit="1" customWidth="1"/>
    <col min="1030" max="1030" width="8.85546875" bestFit="1" customWidth="1"/>
    <col min="1031" max="1031" width="22.85546875" customWidth="1"/>
    <col min="1032" max="1032" width="59.7109375" bestFit="1" customWidth="1"/>
    <col min="1033" max="1033" width="57.85546875" bestFit="1" customWidth="1"/>
    <col min="1034" max="1034" width="35.28515625" bestFit="1" customWidth="1"/>
    <col min="1035" max="1035" width="28.140625" bestFit="1" customWidth="1"/>
    <col min="1036" max="1036" width="33.140625" bestFit="1" customWidth="1"/>
    <col min="1037" max="1037" width="26" bestFit="1" customWidth="1"/>
    <col min="1038" max="1038" width="19.140625" bestFit="1" customWidth="1"/>
    <col min="1039" max="1039" width="10.42578125" customWidth="1"/>
    <col min="1040" max="1040" width="11.85546875" customWidth="1"/>
    <col min="1041" max="1041" width="14.7109375" customWidth="1"/>
    <col min="1042" max="1042" width="9" bestFit="1" customWidth="1"/>
    <col min="1283" max="1283" width="4.7109375" bestFit="1" customWidth="1"/>
    <col min="1284" max="1284" width="9.7109375" bestFit="1" customWidth="1"/>
    <col min="1285" max="1285" width="10" bestFit="1" customWidth="1"/>
    <col min="1286" max="1286" width="8.85546875" bestFit="1" customWidth="1"/>
    <col min="1287" max="1287" width="22.85546875" customWidth="1"/>
    <col min="1288" max="1288" width="59.7109375" bestFit="1" customWidth="1"/>
    <col min="1289" max="1289" width="57.85546875" bestFit="1" customWidth="1"/>
    <col min="1290" max="1290" width="35.28515625" bestFit="1" customWidth="1"/>
    <col min="1291" max="1291" width="28.140625" bestFit="1" customWidth="1"/>
    <col min="1292" max="1292" width="33.140625" bestFit="1" customWidth="1"/>
    <col min="1293" max="1293" width="26" bestFit="1" customWidth="1"/>
    <col min="1294" max="1294" width="19.140625" bestFit="1" customWidth="1"/>
    <col min="1295" max="1295" width="10.42578125" customWidth="1"/>
    <col min="1296" max="1296" width="11.85546875" customWidth="1"/>
    <col min="1297" max="1297" width="14.7109375" customWidth="1"/>
    <col min="1298" max="1298" width="9" bestFit="1" customWidth="1"/>
    <col min="1539" max="1539" width="4.7109375" bestFit="1" customWidth="1"/>
    <col min="1540" max="1540" width="9.7109375" bestFit="1" customWidth="1"/>
    <col min="1541" max="1541" width="10" bestFit="1" customWidth="1"/>
    <col min="1542" max="1542" width="8.85546875" bestFit="1" customWidth="1"/>
    <col min="1543" max="1543" width="22.85546875" customWidth="1"/>
    <col min="1544" max="1544" width="59.7109375" bestFit="1" customWidth="1"/>
    <col min="1545" max="1545" width="57.85546875" bestFit="1" customWidth="1"/>
    <col min="1546" max="1546" width="35.28515625" bestFit="1" customWidth="1"/>
    <col min="1547" max="1547" width="28.140625" bestFit="1" customWidth="1"/>
    <col min="1548" max="1548" width="33.140625" bestFit="1" customWidth="1"/>
    <col min="1549" max="1549" width="26" bestFit="1" customWidth="1"/>
    <col min="1550" max="1550" width="19.140625" bestFit="1" customWidth="1"/>
    <col min="1551" max="1551" width="10.42578125" customWidth="1"/>
    <col min="1552" max="1552" width="11.85546875" customWidth="1"/>
    <col min="1553" max="1553" width="14.7109375" customWidth="1"/>
    <col min="1554" max="1554" width="9" bestFit="1" customWidth="1"/>
    <col min="1795" max="1795" width="4.7109375" bestFit="1" customWidth="1"/>
    <col min="1796" max="1796" width="9.7109375" bestFit="1" customWidth="1"/>
    <col min="1797" max="1797" width="10" bestFit="1" customWidth="1"/>
    <col min="1798" max="1798" width="8.85546875" bestFit="1" customWidth="1"/>
    <col min="1799" max="1799" width="22.85546875" customWidth="1"/>
    <col min="1800" max="1800" width="59.7109375" bestFit="1" customWidth="1"/>
    <col min="1801" max="1801" width="57.85546875" bestFit="1" customWidth="1"/>
    <col min="1802" max="1802" width="35.28515625" bestFit="1" customWidth="1"/>
    <col min="1803" max="1803" width="28.140625" bestFit="1" customWidth="1"/>
    <col min="1804" max="1804" width="33.140625" bestFit="1" customWidth="1"/>
    <col min="1805" max="1805" width="26" bestFit="1" customWidth="1"/>
    <col min="1806" max="1806" width="19.140625" bestFit="1" customWidth="1"/>
    <col min="1807" max="1807" width="10.42578125" customWidth="1"/>
    <col min="1808" max="1808" width="11.85546875" customWidth="1"/>
    <col min="1809" max="1809" width="14.7109375" customWidth="1"/>
    <col min="1810" max="1810" width="9" bestFit="1" customWidth="1"/>
    <col min="2051" max="2051" width="4.7109375" bestFit="1" customWidth="1"/>
    <col min="2052" max="2052" width="9.7109375" bestFit="1" customWidth="1"/>
    <col min="2053" max="2053" width="10" bestFit="1" customWidth="1"/>
    <col min="2054" max="2054" width="8.85546875" bestFit="1" customWidth="1"/>
    <col min="2055" max="2055" width="22.85546875" customWidth="1"/>
    <col min="2056" max="2056" width="59.7109375" bestFit="1" customWidth="1"/>
    <col min="2057" max="2057" width="57.85546875" bestFit="1" customWidth="1"/>
    <col min="2058" max="2058" width="35.28515625" bestFit="1" customWidth="1"/>
    <col min="2059" max="2059" width="28.140625" bestFit="1" customWidth="1"/>
    <col min="2060" max="2060" width="33.140625" bestFit="1" customWidth="1"/>
    <col min="2061" max="2061" width="26" bestFit="1" customWidth="1"/>
    <col min="2062" max="2062" width="19.140625" bestFit="1" customWidth="1"/>
    <col min="2063" max="2063" width="10.42578125" customWidth="1"/>
    <col min="2064" max="2064" width="11.85546875" customWidth="1"/>
    <col min="2065" max="2065" width="14.7109375" customWidth="1"/>
    <col min="2066" max="2066" width="9" bestFit="1" customWidth="1"/>
    <col min="2307" max="2307" width="4.7109375" bestFit="1" customWidth="1"/>
    <col min="2308" max="2308" width="9.7109375" bestFit="1" customWidth="1"/>
    <col min="2309" max="2309" width="10" bestFit="1" customWidth="1"/>
    <col min="2310" max="2310" width="8.85546875" bestFit="1" customWidth="1"/>
    <col min="2311" max="2311" width="22.85546875" customWidth="1"/>
    <col min="2312" max="2312" width="59.7109375" bestFit="1" customWidth="1"/>
    <col min="2313" max="2313" width="57.85546875" bestFit="1" customWidth="1"/>
    <col min="2314" max="2314" width="35.28515625" bestFit="1" customWidth="1"/>
    <col min="2315" max="2315" width="28.140625" bestFit="1" customWidth="1"/>
    <col min="2316" max="2316" width="33.140625" bestFit="1" customWidth="1"/>
    <col min="2317" max="2317" width="26" bestFit="1" customWidth="1"/>
    <col min="2318" max="2318" width="19.140625" bestFit="1" customWidth="1"/>
    <col min="2319" max="2319" width="10.42578125" customWidth="1"/>
    <col min="2320" max="2320" width="11.85546875" customWidth="1"/>
    <col min="2321" max="2321" width="14.7109375" customWidth="1"/>
    <col min="2322" max="2322" width="9" bestFit="1" customWidth="1"/>
    <col min="2563" max="2563" width="4.7109375" bestFit="1" customWidth="1"/>
    <col min="2564" max="2564" width="9.7109375" bestFit="1" customWidth="1"/>
    <col min="2565" max="2565" width="10" bestFit="1" customWidth="1"/>
    <col min="2566" max="2566" width="8.85546875" bestFit="1" customWidth="1"/>
    <col min="2567" max="2567" width="22.85546875" customWidth="1"/>
    <col min="2568" max="2568" width="59.7109375" bestFit="1" customWidth="1"/>
    <col min="2569" max="2569" width="57.85546875" bestFit="1" customWidth="1"/>
    <col min="2570" max="2570" width="35.28515625" bestFit="1" customWidth="1"/>
    <col min="2571" max="2571" width="28.140625" bestFit="1" customWidth="1"/>
    <col min="2572" max="2572" width="33.140625" bestFit="1" customWidth="1"/>
    <col min="2573" max="2573" width="26" bestFit="1" customWidth="1"/>
    <col min="2574" max="2574" width="19.140625" bestFit="1" customWidth="1"/>
    <col min="2575" max="2575" width="10.42578125" customWidth="1"/>
    <col min="2576" max="2576" width="11.85546875" customWidth="1"/>
    <col min="2577" max="2577" width="14.7109375" customWidth="1"/>
    <col min="2578" max="2578" width="9" bestFit="1" customWidth="1"/>
    <col min="2819" max="2819" width="4.7109375" bestFit="1" customWidth="1"/>
    <col min="2820" max="2820" width="9.7109375" bestFit="1" customWidth="1"/>
    <col min="2821" max="2821" width="10" bestFit="1" customWidth="1"/>
    <col min="2822" max="2822" width="8.85546875" bestFit="1" customWidth="1"/>
    <col min="2823" max="2823" width="22.85546875" customWidth="1"/>
    <col min="2824" max="2824" width="59.7109375" bestFit="1" customWidth="1"/>
    <col min="2825" max="2825" width="57.85546875" bestFit="1" customWidth="1"/>
    <col min="2826" max="2826" width="35.28515625" bestFit="1" customWidth="1"/>
    <col min="2827" max="2827" width="28.140625" bestFit="1" customWidth="1"/>
    <col min="2828" max="2828" width="33.140625" bestFit="1" customWidth="1"/>
    <col min="2829" max="2829" width="26" bestFit="1" customWidth="1"/>
    <col min="2830" max="2830" width="19.140625" bestFit="1" customWidth="1"/>
    <col min="2831" max="2831" width="10.42578125" customWidth="1"/>
    <col min="2832" max="2832" width="11.85546875" customWidth="1"/>
    <col min="2833" max="2833" width="14.7109375" customWidth="1"/>
    <col min="2834" max="2834" width="9" bestFit="1" customWidth="1"/>
    <col min="3075" max="3075" width="4.7109375" bestFit="1" customWidth="1"/>
    <col min="3076" max="3076" width="9.7109375" bestFit="1" customWidth="1"/>
    <col min="3077" max="3077" width="10" bestFit="1" customWidth="1"/>
    <col min="3078" max="3078" width="8.85546875" bestFit="1" customWidth="1"/>
    <col min="3079" max="3079" width="22.85546875" customWidth="1"/>
    <col min="3080" max="3080" width="59.7109375" bestFit="1" customWidth="1"/>
    <col min="3081" max="3081" width="57.85546875" bestFit="1" customWidth="1"/>
    <col min="3082" max="3082" width="35.28515625" bestFit="1" customWidth="1"/>
    <col min="3083" max="3083" width="28.140625" bestFit="1" customWidth="1"/>
    <col min="3084" max="3084" width="33.140625" bestFit="1" customWidth="1"/>
    <col min="3085" max="3085" width="26" bestFit="1" customWidth="1"/>
    <col min="3086" max="3086" width="19.140625" bestFit="1" customWidth="1"/>
    <col min="3087" max="3087" width="10.42578125" customWidth="1"/>
    <col min="3088" max="3088" width="11.85546875" customWidth="1"/>
    <col min="3089" max="3089" width="14.7109375" customWidth="1"/>
    <col min="3090" max="3090" width="9" bestFit="1" customWidth="1"/>
    <col min="3331" max="3331" width="4.7109375" bestFit="1" customWidth="1"/>
    <col min="3332" max="3332" width="9.7109375" bestFit="1" customWidth="1"/>
    <col min="3333" max="3333" width="10" bestFit="1" customWidth="1"/>
    <col min="3334" max="3334" width="8.85546875" bestFit="1" customWidth="1"/>
    <col min="3335" max="3335" width="22.85546875" customWidth="1"/>
    <col min="3336" max="3336" width="59.7109375" bestFit="1" customWidth="1"/>
    <col min="3337" max="3337" width="57.85546875" bestFit="1" customWidth="1"/>
    <col min="3338" max="3338" width="35.28515625" bestFit="1" customWidth="1"/>
    <col min="3339" max="3339" width="28.140625" bestFit="1" customWidth="1"/>
    <col min="3340" max="3340" width="33.140625" bestFit="1" customWidth="1"/>
    <col min="3341" max="3341" width="26" bestFit="1" customWidth="1"/>
    <col min="3342" max="3342" width="19.140625" bestFit="1" customWidth="1"/>
    <col min="3343" max="3343" width="10.42578125" customWidth="1"/>
    <col min="3344" max="3344" width="11.85546875" customWidth="1"/>
    <col min="3345" max="3345" width="14.7109375" customWidth="1"/>
    <col min="3346" max="3346" width="9" bestFit="1" customWidth="1"/>
    <col min="3587" max="3587" width="4.7109375" bestFit="1" customWidth="1"/>
    <col min="3588" max="3588" width="9.7109375" bestFit="1" customWidth="1"/>
    <col min="3589" max="3589" width="10" bestFit="1" customWidth="1"/>
    <col min="3590" max="3590" width="8.85546875" bestFit="1" customWidth="1"/>
    <col min="3591" max="3591" width="22.85546875" customWidth="1"/>
    <col min="3592" max="3592" width="59.7109375" bestFit="1" customWidth="1"/>
    <col min="3593" max="3593" width="57.85546875" bestFit="1" customWidth="1"/>
    <col min="3594" max="3594" width="35.28515625" bestFit="1" customWidth="1"/>
    <col min="3595" max="3595" width="28.140625" bestFit="1" customWidth="1"/>
    <col min="3596" max="3596" width="33.140625" bestFit="1" customWidth="1"/>
    <col min="3597" max="3597" width="26" bestFit="1" customWidth="1"/>
    <col min="3598" max="3598" width="19.140625" bestFit="1" customWidth="1"/>
    <col min="3599" max="3599" width="10.42578125" customWidth="1"/>
    <col min="3600" max="3600" width="11.85546875" customWidth="1"/>
    <col min="3601" max="3601" width="14.7109375" customWidth="1"/>
    <col min="3602" max="3602" width="9" bestFit="1" customWidth="1"/>
    <col min="3843" max="3843" width="4.7109375" bestFit="1" customWidth="1"/>
    <col min="3844" max="3844" width="9.7109375" bestFit="1" customWidth="1"/>
    <col min="3845" max="3845" width="10" bestFit="1" customWidth="1"/>
    <col min="3846" max="3846" width="8.85546875" bestFit="1" customWidth="1"/>
    <col min="3847" max="3847" width="22.85546875" customWidth="1"/>
    <col min="3848" max="3848" width="59.7109375" bestFit="1" customWidth="1"/>
    <col min="3849" max="3849" width="57.85546875" bestFit="1" customWidth="1"/>
    <col min="3850" max="3850" width="35.28515625" bestFit="1" customWidth="1"/>
    <col min="3851" max="3851" width="28.140625" bestFit="1" customWidth="1"/>
    <col min="3852" max="3852" width="33.140625" bestFit="1" customWidth="1"/>
    <col min="3853" max="3853" width="26" bestFit="1" customWidth="1"/>
    <col min="3854" max="3854" width="19.140625" bestFit="1" customWidth="1"/>
    <col min="3855" max="3855" width="10.42578125" customWidth="1"/>
    <col min="3856" max="3856" width="11.85546875" customWidth="1"/>
    <col min="3857" max="3857" width="14.7109375" customWidth="1"/>
    <col min="3858" max="3858" width="9" bestFit="1" customWidth="1"/>
    <col min="4099" max="4099" width="4.7109375" bestFit="1" customWidth="1"/>
    <col min="4100" max="4100" width="9.7109375" bestFit="1" customWidth="1"/>
    <col min="4101" max="4101" width="10" bestFit="1" customWidth="1"/>
    <col min="4102" max="4102" width="8.85546875" bestFit="1" customWidth="1"/>
    <col min="4103" max="4103" width="22.85546875" customWidth="1"/>
    <col min="4104" max="4104" width="59.7109375" bestFit="1" customWidth="1"/>
    <col min="4105" max="4105" width="57.85546875" bestFit="1" customWidth="1"/>
    <col min="4106" max="4106" width="35.28515625" bestFit="1" customWidth="1"/>
    <col min="4107" max="4107" width="28.140625" bestFit="1" customWidth="1"/>
    <col min="4108" max="4108" width="33.140625" bestFit="1" customWidth="1"/>
    <col min="4109" max="4109" width="26" bestFit="1" customWidth="1"/>
    <col min="4110" max="4110" width="19.140625" bestFit="1" customWidth="1"/>
    <col min="4111" max="4111" width="10.42578125" customWidth="1"/>
    <col min="4112" max="4112" width="11.85546875" customWidth="1"/>
    <col min="4113" max="4113" width="14.7109375" customWidth="1"/>
    <col min="4114" max="4114" width="9" bestFit="1" customWidth="1"/>
    <col min="4355" max="4355" width="4.7109375" bestFit="1" customWidth="1"/>
    <col min="4356" max="4356" width="9.7109375" bestFit="1" customWidth="1"/>
    <col min="4357" max="4357" width="10" bestFit="1" customWidth="1"/>
    <col min="4358" max="4358" width="8.85546875" bestFit="1" customWidth="1"/>
    <col min="4359" max="4359" width="22.85546875" customWidth="1"/>
    <col min="4360" max="4360" width="59.7109375" bestFit="1" customWidth="1"/>
    <col min="4361" max="4361" width="57.85546875" bestFit="1" customWidth="1"/>
    <col min="4362" max="4362" width="35.28515625" bestFit="1" customWidth="1"/>
    <col min="4363" max="4363" width="28.140625" bestFit="1" customWidth="1"/>
    <col min="4364" max="4364" width="33.140625" bestFit="1" customWidth="1"/>
    <col min="4365" max="4365" width="26" bestFit="1" customWidth="1"/>
    <col min="4366" max="4366" width="19.140625" bestFit="1" customWidth="1"/>
    <col min="4367" max="4367" width="10.42578125" customWidth="1"/>
    <col min="4368" max="4368" width="11.85546875" customWidth="1"/>
    <col min="4369" max="4369" width="14.7109375" customWidth="1"/>
    <col min="4370" max="4370" width="9" bestFit="1" customWidth="1"/>
    <col min="4611" max="4611" width="4.7109375" bestFit="1" customWidth="1"/>
    <col min="4612" max="4612" width="9.7109375" bestFit="1" customWidth="1"/>
    <col min="4613" max="4613" width="10" bestFit="1" customWidth="1"/>
    <col min="4614" max="4614" width="8.85546875" bestFit="1" customWidth="1"/>
    <col min="4615" max="4615" width="22.85546875" customWidth="1"/>
    <col min="4616" max="4616" width="59.7109375" bestFit="1" customWidth="1"/>
    <col min="4617" max="4617" width="57.85546875" bestFit="1" customWidth="1"/>
    <col min="4618" max="4618" width="35.28515625" bestFit="1" customWidth="1"/>
    <col min="4619" max="4619" width="28.140625" bestFit="1" customWidth="1"/>
    <col min="4620" max="4620" width="33.140625" bestFit="1" customWidth="1"/>
    <col min="4621" max="4621" width="26" bestFit="1" customWidth="1"/>
    <col min="4622" max="4622" width="19.140625" bestFit="1" customWidth="1"/>
    <col min="4623" max="4623" width="10.42578125" customWidth="1"/>
    <col min="4624" max="4624" width="11.85546875" customWidth="1"/>
    <col min="4625" max="4625" width="14.7109375" customWidth="1"/>
    <col min="4626" max="4626" width="9" bestFit="1" customWidth="1"/>
    <col min="4867" max="4867" width="4.7109375" bestFit="1" customWidth="1"/>
    <col min="4868" max="4868" width="9.7109375" bestFit="1" customWidth="1"/>
    <col min="4869" max="4869" width="10" bestFit="1" customWidth="1"/>
    <col min="4870" max="4870" width="8.85546875" bestFit="1" customWidth="1"/>
    <col min="4871" max="4871" width="22.85546875" customWidth="1"/>
    <col min="4872" max="4872" width="59.7109375" bestFit="1" customWidth="1"/>
    <col min="4873" max="4873" width="57.85546875" bestFit="1" customWidth="1"/>
    <col min="4874" max="4874" width="35.28515625" bestFit="1" customWidth="1"/>
    <col min="4875" max="4875" width="28.140625" bestFit="1" customWidth="1"/>
    <col min="4876" max="4876" width="33.140625" bestFit="1" customWidth="1"/>
    <col min="4877" max="4877" width="26" bestFit="1" customWidth="1"/>
    <col min="4878" max="4878" width="19.140625" bestFit="1" customWidth="1"/>
    <col min="4879" max="4879" width="10.42578125" customWidth="1"/>
    <col min="4880" max="4880" width="11.85546875" customWidth="1"/>
    <col min="4881" max="4881" width="14.7109375" customWidth="1"/>
    <col min="4882" max="4882" width="9" bestFit="1" customWidth="1"/>
    <col min="5123" max="5123" width="4.7109375" bestFit="1" customWidth="1"/>
    <col min="5124" max="5124" width="9.7109375" bestFit="1" customWidth="1"/>
    <col min="5125" max="5125" width="10" bestFit="1" customWidth="1"/>
    <col min="5126" max="5126" width="8.85546875" bestFit="1" customWidth="1"/>
    <col min="5127" max="5127" width="22.85546875" customWidth="1"/>
    <col min="5128" max="5128" width="59.7109375" bestFit="1" customWidth="1"/>
    <col min="5129" max="5129" width="57.85546875" bestFit="1" customWidth="1"/>
    <col min="5130" max="5130" width="35.28515625" bestFit="1" customWidth="1"/>
    <col min="5131" max="5131" width="28.140625" bestFit="1" customWidth="1"/>
    <col min="5132" max="5132" width="33.140625" bestFit="1" customWidth="1"/>
    <col min="5133" max="5133" width="26" bestFit="1" customWidth="1"/>
    <col min="5134" max="5134" width="19.140625" bestFit="1" customWidth="1"/>
    <col min="5135" max="5135" width="10.42578125" customWidth="1"/>
    <col min="5136" max="5136" width="11.85546875" customWidth="1"/>
    <col min="5137" max="5137" width="14.7109375" customWidth="1"/>
    <col min="5138" max="5138" width="9" bestFit="1" customWidth="1"/>
    <col min="5379" max="5379" width="4.7109375" bestFit="1" customWidth="1"/>
    <col min="5380" max="5380" width="9.7109375" bestFit="1" customWidth="1"/>
    <col min="5381" max="5381" width="10" bestFit="1" customWidth="1"/>
    <col min="5382" max="5382" width="8.85546875" bestFit="1" customWidth="1"/>
    <col min="5383" max="5383" width="22.85546875" customWidth="1"/>
    <col min="5384" max="5384" width="59.7109375" bestFit="1" customWidth="1"/>
    <col min="5385" max="5385" width="57.85546875" bestFit="1" customWidth="1"/>
    <col min="5386" max="5386" width="35.28515625" bestFit="1" customWidth="1"/>
    <col min="5387" max="5387" width="28.140625" bestFit="1" customWidth="1"/>
    <col min="5388" max="5388" width="33.140625" bestFit="1" customWidth="1"/>
    <col min="5389" max="5389" width="26" bestFit="1" customWidth="1"/>
    <col min="5390" max="5390" width="19.140625" bestFit="1" customWidth="1"/>
    <col min="5391" max="5391" width="10.42578125" customWidth="1"/>
    <col min="5392" max="5392" width="11.85546875" customWidth="1"/>
    <col min="5393" max="5393" width="14.7109375" customWidth="1"/>
    <col min="5394" max="5394" width="9" bestFit="1" customWidth="1"/>
    <col min="5635" max="5635" width="4.7109375" bestFit="1" customWidth="1"/>
    <col min="5636" max="5636" width="9.7109375" bestFit="1" customWidth="1"/>
    <col min="5637" max="5637" width="10" bestFit="1" customWidth="1"/>
    <col min="5638" max="5638" width="8.85546875" bestFit="1" customWidth="1"/>
    <col min="5639" max="5639" width="22.85546875" customWidth="1"/>
    <col min="5640" max="5640" width="59.7109375" bestFit="1" customWidth="1"/>
    <col min="5641" max="5641" width="57.85546875" bestFit="1" customWidth="1"/>
    <col min="5642" max="5642" width="35.28515625" bestFit="1" customWidth="1"/>
    <col min="5643" max="5643" width="28.140625" bestFit="1" customWidth="1"/>
    <col min="5644" max="5644" width="33.140625" bestFit="1" customWidth="1"/>
    <col min="5645" max="5645" width="26" bestFit="1" customWidth="1"/>
    <col min="5646" max="5646" width="19.140625" bestFit="1" customWidth="1"/>
    <col min="5647" max="5647" width="10.42578125" customWidth="1"/>
    <col min="5648" max="5648" width="11.85546875" customWidth="1"/>
    <col min="5649" max="5649" width="14.7109375" customWidth="1"/>
    <col min="5650" max="5650" width="9" bestFit="1" customWidth="1"/>
    <col min="5891" max="5891" width="4.7109375" bestFit="1" customWidth="1"/>
    <col min="5892" max="5892" width="9.7109375" bestFit="1" customWidth="1"/>
    <col min="5893" max="5893" width="10" bestFit="1" customWidth="1"/>
    <col min="5894" max="5894" width="8.85546875" bestFit="1" customWidth="1"/>
    <col min="5895" max="5895" width="22.85546875" customWidth="1"/>
    <col min="5896" max="5896" width="59.7109375" bestFit="1" customWidth="1"/>
    <col min="5897" max="5897" width="57.85546875" bestFit="1" customWidth="1"/>
    <col min="5898" max="5898" width="35.28515625" bestFit="1" customWidth="1"/>
    <col min="5899" max="5899" width="28.140625" bestFit="1" customWidth="1"/>
    <col min="5900" max="5900" width="33.140625" bestFit="1" customWidth="1"/>
    <col min="5901" max="5901" width="26" bestFit="1" customWidth="1"/>
    <col min="5902" max="5902" width="19.140625" bestFit="1" customWidth="1"/>
    <col min="5903" max="5903" width="10.42578125" customWidth="1"/>
    <col min="5904" max="5904" width="11.85546875" customWidth="1"/>
    <col min="5905" max="5905" width="14.7109375" customWidth="1"/>
    <col min="5906" max="5906" width="9" bestFit="1" customWidth="1"/>
    <col min="6147" max="6147" width="4.7109375" bestFit="1" customWidth="1"/>
    <col min="6148" max="6148" width="9.7109375" bestFit="1" customWidth="1"/>
    <col min="6149" max="6149" width="10" bestFit="1" customWidth="1"/>
    <col min="6150" max="6150" width="8.85546875" bestFit="1" customWidth="1"/>
    <col min="6151" max="6151" width="22.85546875" customWidth="1"/>
    <col min="6152" max="6152" width="59.7109375" bestFit="1" customWidth="1"/>
    <col min="6153" max="6153" width="57.85546875" bestFit="1" customWidth="1"/>
    <col min="6154" max="6154" width="35.28515625" bestFit="1" customWidth="1"/>
    <col min="6155" max="6155" width="28.140625" bestFit="1" customWidth="1"/>
    <col min="6156" max="6156" width="33.140625" bestFit="1" customWidth="1"/>
    <col min="6157" max="6157" width="26" bestFit="1" customWidth="1"/>
    <col min="6158" max="6158" width="19.140625" bestFit="1" customWidth="1"/>
    <col min="6159" max="6159" width="10.42578125" customWidth="1"/>
    <col min="6160" max="6160" width="11.85546875" customWidth="1"/>
    <col min="6161" max="6161" width="14.7109375" customWidth="1"/>
    <col min="6162" max="6162" width="9" bestFit="1" customWidth="1"/>
    <col min="6403" max="6403" width="4.7109375" bestFit="1" customWidth="1"/>
    <col min="6404" max="6404" width="9.7109375" bestFit="1" customWidth="1"/>
    <col min="6405" max="6405" width="10" bestFit="1" customWidth="1"/>
    <col min="6406" max="6406" width="8.85546875" bestFit="1" customWidth="1"/>
    <col min="6407" max="6407" width="22.85546875" customWidth="1"/>
    <col min="6408" max="6408" width="59.7109375" bestFit="1" customWidth="1"/>
    <col min="6409" max="6409" width="57.85546875" bestFit="1" customWidth="1"/>
    <col min="6410" max="6410" width="35.28515625" bestFit="1" customWidth="1"/>
    <col min="6411" max="6411" width="28.140625" bestFit="1" customWidth="1"/>
    <col min="6412" max="6412" width="33.140625" bestFit="1" customWidth="1"/>
    <col min="6413" max="6413" width="26" bestFit="1" customWidth="1"/>
    <col min="6414" max="6414" width="19.140625" bestFit="1" customWidth="1"/>
    <col min="6415" max="6415" width="10.42578125" customWidth="1"/>
    <col min="6416" max="6416" width="11.85546875" customWidth="1"/>
    <col min="6417" max="6417" width="14.7109375" customWidth="1"/>
    <col min="6418" max="6418" width="9" bestFit="1" customWidth="1"/>
    <col min="6659" max="6659" width="4.7109375" bestFit="1" customWidth="1"/>
    <col min="6660" max="6660" width="9.7109375" bestFit="1" customWidth="1"/>
    <col min="6661" max="6661" width="10" bestFit="1" customWidth="1"/>
    <col min="6662" max="6662" width="8.85546875" bestFit="1" customWidth="1"/>
    <col min="6663" max="6663" width="22.85546875" customWidth="1"/>
    <col min="6664" max="6664" width="59.7109375" bestFit="1" customWidth="1"/>
    <col min="6665" max="6665" width="57.85546875" bestFit="1" customWidth="1"/>
    <col min="6666" max="6666" width="35.28515625" bestFit="1" customWidth="1"/>
    <col min="6667" max="6667" width="28.140625" bestFit="1" customWidth="1"/>
    <col min="6668" max="6668" width="33.140625" bestFit="1" customWidth="1"/>
    <col min="6669" max="6669" width="26" bestFit="1" customWidth="1"/>
    <col min="6670" max="6670" width="19.140625" bestFit="1" customWidth="1"/>
    <col min="6671" max="6671" width="10.42578125" customWidth="1"/>
    <col min="6672" max="6672" width="11.85546875" customWidth="1"/>
    <col min="6673" max="6673" width="14.7109375" customWidth="1"/>
    <col min="6674" max="6674" width="9" bestFit="1" customWidth="1"/>
    <col min="6915" max="6915" width="4.7109375" bestFit="1" customWidth="1"/>
    <col min="6916" max="6916" width="9.7109375" bestFit="1" customWidth="1"/>
    <col min="6917" max="6917" width="10" bestFit="1" customWidth="1"/>
    <col min="6918" max="6918" width="8.85546875" bestFit="1" customWidth="1"/>
    <col min="6919" max="6919" width="22.85546875" customWidth="1"/>
    <col min="6920" max="6920" width="59.7109375" bestFit="1" customWidth="1"/>
    <col min="6921" max="6921" width="57.85546875" bestFit="1" customWidth="1"/>
    <col min="6922" max="6922" width="35.28515625" bestFit="1" customWidth="1"/>
    <col min="6923" max="6923" width="28.140625" bestFit="1" customWidth="1"/>
    <col min="6924" max="6924" width="33.140625" bestFit="1" customWidth="1"/>
    <col min="6925" max="6925" width="26" bestFit="1" customWidth="1"/>
    <col min="6926" max="6926" width="19.140625" bestFit="1" customWidth="1"/>
    <col min="6927" max="6927" width="10.42578125" customWidth="1"/>
    <col min="6928" max="6928" width="11.85546875" customWidth="1"/>
    <col min="6929" max="6929" width="14.7109375" customWidth="1"/>
    <col min="6930" max="6930" width="9" bestFit="1" customWidth="1"/>
    <col min="7171" max="7171" width="4.7109375" bestFit="1" customWidth="1"/>
    <col min="7172" max="7172" width="9.7109375" bestFit="1" customWidth="1"/>
    <col min="7173" max="7173" width="10" bestFit="1" customWidth="1"/>
    <col min="7174" max="7174" width="8.85546875" bestFit="1" customWidth="1"/>
    <col min="7175" max="7175" width="22.85546875" customWidth="1"/>
    <col min="7176" max="7176" width="59.7109375" bestFit="1" customWidth="1"/>
    <col min="7177" max="7177" width="57.85546875" bestFit="1" customWidth="1"/>
    <col min="7178" max="7178" width="35.28515625" bestFit="1" customWidth="1"/>
    <col min="7179" max="7179" width="28.140625" bestFit="1" customWidth="1"/>
    <col min="7180" max="7180" width="33.140625" bestFit="1" customWidth="1"/>
    <col min="7181" max="7181" width="26" bestFit="1" customWidth="1"/>
    <col min="7182" max="7182" width="19.140625" bestFit="1" customWidth="1"/>
    <col min="7183" max="7183" width="10.42578125" customWidth="1"/>
    <col min="7184" max="7184" width="11.85546875" customWidth="1"/>
    <col min="7185" max="7185" width="14.7109375" customWidth="1"/>
    <col min="7186" max="7186" width="9" bestFit="1" customWidth="1"/>
    <col min="7427" max="7427" width="4.7109375" bestFit="1" customWidth="1"/>
    <col min="7428" max="7428" width="9.7109375" bestFit="1" customWidth="1"/>
    <col min="7429" max="7429" width="10" bestFit="1" customWidth="1"/>
    <col min="7430" max="7430" width="8.85546875" bestFit="1" customWidth="1"/>
    <col min="7431" max="7431" width="22.85546875" customWidth="1"/>
    <col min="7432" max="7432" width="59.7109375" bestFit="1" customWidth="1"/>
    <col min="7433" max="7433" width="57.85546875" bestFit="1" customWidth="1"/>
    <col min="7434" max="7434" width="35.28515625" bestFit="1" customWidth="1"/>
    <col min="7435" max="7435" width="28.140625" bestFit="1" customWidth="1"/>
    <col min="7436" max="7436" width="33.140625" bestFit="1" customWidth="1"/>
    <col min="7437" max="7437" width="26" bestFit="1" customWidth="1"/>
    <col min="7438" max="7438" width="19.140625" bestFit="1" customWidth="1"/>
    <col min="7439" max="7439" width="10.42578125" customWidth="1"/>
    <col min="7440" max="7440" width="11.85546875" customWidth="1"/>
    <col min="7441" max="7441" width="14.7109375" customWidth="1"/>
    <col min="7442" max="7442" width="9" bestFit="1" customWidth="1"/>
    <col min="7683" max="7683" width="4.7109375" bestFit="1" customWidth="1"/>
    <col min="7684" max="7684" width="9.7109375" bestFit="1" customWidth="1"/>
    <col min="7685" max="7685" width="10" bestFit="1" customWidth="1"/>
    <col min="7686" max="7686" width="8.85546875" bestFit="1" customWidth="1"/>
    <col min="7687" max="7687" width="22.85546875" customWidth="1"/>
    <col min="7688" max="7688" width="59.7109375" bestFit="1" customWidth="1"/>
    <col min="7689" max="7689" width="57.85546875" bestFit="1" customWidth="1"/>
    <col min="7690" max="7690" width="35.28515625" bestFit="1" customWidth="1"/>
    <col min="7691" max="7691" width="28.140625" bestFit="1" customWidth="1"/>
    <col min="7692" max="7692" width="33.140625" bestFit="1" customWidth="1"/>
    <col min="7693" max="7693" width="26" bestFit="1" customWidth="1"/>
    <col min="7694" max="7694" width="19.140625" bestFit="1" customWidth="1"/>
    <col min="7695" max="7695" width="10.42578125" customWidth="1"/>
    <col min="7696" max="7696" width="11.85546875" customWidth="1"/>
    <col min="7697" max="7697" width="14.7109375" customWidth="1"/>
    <col min="7698" max="7698" width="9" bestFit="1" customWidth="1"/>
    <col min="7939" max="7939" width="4.7109375" bestFit="1" customWidth="1"/>
    <col min="7940" max="7940" width="9.7109375" bestFit="1" customWidth="1"/>
    <col min="7941" max="7941" width="10" bestFit="1" customWidth="1"/>
    <col min="7942" max="7942" width="8.85546875" bestFit="1" customWidth="1"/>
    <col min="7943" max="7943" width="22.85546875" customWidth="1"/>
    <col min="7944" max="7944" width="59.7109375" bestFit="1" customWidth="1"/>
    <col min="7945" max="7945" width="57.85546875" bestFit="1" customWidth="1"/>
    <col min="7946" max="7946" width="35.28515625" bestFit="1" customWidth="1"/>
    <col min="7947" max="7947" width="28.140625" bestFit="1" customWidth="1"/>
    <col min="7948" max="7948" width="33.140625" bestFit="1" customWidth="1"/>
    <col min="7949" max="7949" width="26" bestFit="1" customWidth="1"/>
    <col min="7950" max="7950" width="19.140625" bestFit="1" customWidth="1"/>
    <col min="7951" max="7951" width="10.42578125" customWidth="1"/>
    <col min="7952" max="7952" width="11.85546875" customWidth="1"/>
    <col min="7953" max="7953" width="14.7109375" customWidth="1"/>
    <col min="7954" max="7954" width="9" bestFit="1" customWidth="1"/>
    <col min="8195" max="8195" width="4.7109375" bestFit="1" customWidth="1"/>
    <col min="8196" max="8196" width="9.7109375" bestFit="1" customWidth="1"/>
    <col min="8197" max="8197" width="10" bestFit="1" customWidth="1"/>
    <col min="8198" max="8198" width="8.85546875" bestFit="1" customWidth="1"/>
    <col min="8199" max="8199" width="22.85546875" customWidth="1"/>
    <col min="8200" max="8200" width="59.7109375" bestFit="1" customWidth="1"/>
    <col min="8201" max="8201" width="57.85546875" bestFit="1" customWidth="1"/>
    <col min="8202" max="8202" width="35.28515625" bestFit="1" customWidth="1"/>
    <col min="8203" max="8203" width="28.140625" bestFit="1" customWidth="1"/>
    <col min="8204" max="8204" width="33.140625" bestFit="1" customWidth="1"/>
    <col min="8205" max="8205" width="26" bestFit="1" customWidth="1"/>
    <col min="8206" max="8206" width="19.140625" bestFit="1" customWidth="1"/>
    <col min="8207" max="8207" width="10.42578125" customWidth="1"/>
    <col min="8208" max="8208" width="11.85546875" customWidth="1"/>
    <col min="8209" max="8209" width="14.7109375" customWidth="1"/>
    <col min="8210" max="8210" width="9" bestFit="1" customWidth="1"/>
    <col min="8451" max="8451" width="4.7109375" bestFit="1" customWidth="1"/>
    <col min="8452" max="8452" width="9.7109375" bestFit="1" customWidth="1"/>
    <col min="8453" max="8453" width="10" bestFit="1" customWidth="1"/>
    <col min="8454" max="8454" width="8.85546875" bestFit="1" customWidth="1"/>
    <col min="8455" max="8455" width="22.85546875" customWidth="1"/>
    <col min="8456" max="8456" width="59.7109375" bestFit="1" customWidth="1"/>
    <col min="8457" max="8457" width="57.85546875" bestFit="1" customWidth="1"/>
    <col min="8458" max="8458" width="35.28515625" bestFit="1" customWidth="1"/>
    <col min="8459" max="8459" width="28.140625" bestFit="1" customWidth="1"/>
    <col min="8460" max="8460" width="33.140625" bestFit="1" customWidth="1"/>
    <col min="8461" max="8461" width="26" bestFit="1" customWidth="1"/>
    <col min="8462" max="8462" width="19.140625" bestFit="1" customWidth="1"/>
    <col min="8463" max="8463" width="10.42578125" customWidth="1"/>
    <col min="8464" max="8464" width="11.85546875" customWidth="1"/>
    <col min="8465" max="8465" width="14.7109375" customWidth="1"/>
    <col min="8466" max="8466" width="9" bestFit="1" customWidth="1"/>
    <col min="8707" max="8707" width="4.7109375" bestFit="1" customWidth="1"/>
    <col min="8708" max="8708" width="9.7109375" bestFit="1" customWidth="1"/>
    <col min="8709" max="8709" width="10" bestFit="1" customWidth="1"/>
    <col min="8710" max="8710" width="8.85546875" bestFit="1" customWidth="1"/>
    <col min="8711" max="8711" width="22.85546875" customWidth="1"/>
    <col min="8712" max="8712" width="59.7109375" bestFit="1" customWidth="1"/>
    <col min="8713" max="8713" width="57.85546875" bestFit="1" customWidth="1"/>
    <col min="8714" max="8714" width="35.28515625" bestFit="1" customWidth="1"/>
    <col min="8715" max="8715" width="28.140625" bestFit="1" customWidth="1"/>
    <col min="8716" max="8716" width="33.140625" bestFit="1" customWidth="1"/>
    <col min="8717" max="8717" width="26" bestFit="1" customWidth="1"/>
    <col min="8718" max="8718" width="19.140625" bestFit="1" customWidth="1"/>
    <col min="8719" max="8719" width="10.42578125" customWidth="1"/>
    <col min="8720" max="8720" width="11.85546875" customWidth="1"/>
    <col min="8721" max="8721" width="14.7109375" customWidth="1"/>
    <col min="8722" max="8722" width="9" bestFit="1" customWidth="1"/>
    <col min="8963" max="8963" width="4.7109375" bestFit="1" customWidth="1"/>
    <col min="8964" max="8964" width="9.7109375" bestFit="1" customWidth="1"/>
    <col min="8965" max="8965" width="10" bestFit="1" customWidth="1"/>
    <col min="8966" max="8966" width="8.85546875" bestFit="1" customWidth="1"/>
    <col min="8967" max="8967" width="22.85546875" customWidth="1"/>
    <col min="8968" max="8968" width="59.7109375" bestFit="1" customWidth="1"/>
    <col min="8969" max="8969" width="57.85546875" bestFit="1" customWidth="1"/>
    <col min="8970" max="8970" width="35.28515625" bestFit="1" customWidth="1"/>
    <col min="8971" max="8971" width="28.140625" bestFit="1" customWidth="1"/>
    <col min="8972" max="8972" width="33.140625" bestFit="1" customWidth="1"/>
    <col min="8973" max="8973" width="26" bestFit="1" customWidth="1"/>
    <col min="8974" max="8974" width="19.140625" bestFit="1" customWidth="1"/>
    <col min="8975" max="8975" width="10.42578125" customWidth="1"/>
    <col min="8976" max="8976" width="11.85546875" customWidth="1"/>
    <col min="8977" max="8977" width="14.7109375" customWidth="1"/>
    <col min="8978" max="8978" width="9" bestFit="1" customWidth="1"/>
    <col min="9219" max="9219" width="4.7109375" bestFit="1" customWidth="1"/>
    <col min="9220" max="9220" width="9.7109375" bestFit="1" customWidth="1"/>
    <col min="9221" max="9221" width="10" bestFit="1" customWidth="1"/>
    <col min="9222" max="9222" width="8.85546875" bestFit="1" customWidth="1"/>
    <col min="9223" max="9223" width="22.85546875" customWidth="1"/>
    <col min="9224" max="9224" width="59.7109375" bestFit="1" customWidth="1"/>
    <col min="9225" max="9225" width="57.85546875" bestFit="1" customWidth="1"/>
    <col min="9226" max="9226" width="35.28515625" bestFit="1" customWidth="1"/>
    <col min="9227" max="9227" width="28.140625" bestFit="1" customWidth="1"/>
    <col min="9228" max="9228" width="33.140625" bestFit="1" customWidth="1"/>
    <col min="9229" max="9229" width="26" bestFit="1" customWidth="1"/>
    <col min="9230" max="9230" width="19.140625" bestFit="1" customWidth="1"/>
    <col min="9231" max="9231" width="10.42578125" customWidth="1"/>
    <col min="9232" max="9232" width="11.85546875" customWidth="1"/>
    <col min="9233" max="9233" width="14.7109375" customWidth="1"/>
    <col min="9234" max="9234" width="9" bestFit="1" customWidth="1"/>
    <col min="9475" max="9475" width="4.7109375" bestFit="1" customWidth="1"/>
    <col min="9476" max="9476" width="9.7109375" bestFit="1" customWidth="1"/>
    <col min="9477" max="9477" width="10" bestFit="1" customWidth="1"/>
    <col min="9478" max="9478" width="8.85546875" bestFit="1" customWidth="1"/>
    <col min="9479" max="9479" width="22.85546875" customWidth="1"/>
    <col min="9480" max="9480" width="59.7109375" bestFit="1" customWidth="1"/>
    <col min="9481" max="9481" width="57.85546875" bestFit="1" customWidth="1"/>
    <col min="9482" max="9482" width="35.28515625" bestFit="1" customWidth="1"/>
    <col min="9483" max="9483" width="28.140625" bestFit="1" customWidth="1"/>
    <col min="9484" max="9484" width="33.140625" bestFit="1" customWidth="1"/>
    <col min="9485" max="9485" width="26" bestFit="1" customWidth="1"/>
    <col min="9486" max="9486" width="19.140625" bestFit="1" customWidth="1"/>
    <col min="9487" max="9487" width="10.42578125" customWidth="1"/>
    <col min="9488" max="9488" width="11.85546875" customWidth="1"/>
    <col min="9489" max="9489" width="14.7109375" customWidth="1"/>
    <col min="9490" max="9490" width="9" bestFit="1" customWidth="1"/>
    <col min="9731" max="9731" width="4.7109375" bestFit="1" customWidth="1"/>
    <col min="9732" max="9732" width="9.7109375" bestFit="1" customWidth="1"/>
    <col min="9733" max="9733" width="10" bestFit="1" customWidth="1"/>
    <col min="9734" max="9734" width="8.85546875" bestFit="1" customWidth="1"/>
    <col min="9735" max="9735" width="22.85546875" customWidth="1"/>
    <col min="9736" max="9736" width="59.7109375" bestFit="1" customWidth="1"/>
    <col min="9737" max="9737" width="57.85546875" bestFit="1" customWidth="1"/>
    <col min="9738" max="9738" width="35.28515625" bestFit="1" customWidth="1"/>
    <col min="9739" max="9739" width="28.140625" bestFit="1" customWidth="1"/>
    <col min="9740" max="9740" width="33.140625" bestFit="1" customWidth="1"/>
    <col min="9741" max="9741" width="26" bestFit="1" customWidth="1"/>
    <col min="9742" max="9742" width="19.140625" bestFit="1" customWidth="1"/>
    <col min="9743" max="9743" width="10.42578125" customWidth="1"/>
    <col min="9744" max="9744" width="11.85546875" customWidth="1"/>
    <col min="9745" max="9745" width="14.7109375" customWidth="1"/>
    <col min="9746" max="9746" width="9" bestFit="1" customWidth="1"/>
    <col min="9987" max="9987" width="4.7109375" bestFit="1" customWidth="1"/>
    <col min="9988" max="9988" width="9.7109375" bestFit="1" customWidth="1"/>
    <col min="9989" max="9989" width="10" bestFit="1" customWidth="1"/>
    <col min="9990" max="9990" width="8.85546875" bestFit="1" customWidth="1"/>
    <col min="9991" max="9991" width="22.85546875" customWidth="1"/>
    <col min="9992" max="9992" width="59.7109375" bestFit="1" customWidth="1"/>
    <col min="9993" max="9993" width="57.85546875" bestFit="1" customWidth="1"/>
    <col min="9994" max="9994" width="35.28515625" bestFit="1" customWidth="1"/>
    <col min="9995" max="9995" width="28.140625" bestFit="1" customWidth="1"/>
    <col min="9996" max="9996" width="33.140625" bestFit="1" customWidth="1"/>
    <col min="9997" max="9997" width="26" bestFit="1" customWidth="1"/>
    <col min="9998" max="9998" width="19.140625" bestFit="1" customWidth="1"/>
    <col min="9999" max="9999" width="10.42578125" customWidth="1"/>
    <col min="10000" max="10000" width="11.85546875" customWidth="1"/>
    <col min="10001" max="10001" width="14.7109375" customWidth="1"/>
    <col min="10002" max="10002" width="9" bestFit="1" customWidth="1"/>
    <col min="10243" max="10243" width="4.7109375" bestFit="1" customWidth="1"/>
    <col min="10244" max="10244" width="9.7109375" bestFit="1" customWidth="1"/>
    <col min="10245" max="10245" width="10" bestFit="1" customWidth="1"/>
    <col min="10246" max="10246" width="8.85546875" bestFit="1" customWidth="1"/>
    <col min="10247" max="10247" width="22.85546875" customWidth="1"/>
    <col min="10248" max="10248" width="59.7109375" bestFit="1" customWidth="1"/>
    <col min="10249" max="10249" width="57.85546875" bestFit="1" customWidth="1"/>
    <col min="10250" max="10250" width="35.28515625" bestFit="1" customWidth="1"/>
    <col min="10251" max="10251" width="28.140625" bestFit="1" customWidth="1"/>
    <col min="10252" max="10252" width="33.140625" bestFit="1" customWidth="1"/>
    <col min="10253" max="10253" width="26" bestFit="1" customWidth="1"/>
    <col min="10254" max="10254" width="19.140625" bestFit="1" customWidth="1"/>
    <col min="10255" max="10255" width="10.42578125" customWidth="1"/>
    <col min="10256" max="10256" width="11.85546875" customWidth="1"/>
    <col min="10257" max="10257" width="14.7109375" customWidth="1"/>
    <col min="10258" max="10258" width="9" bestFit="1" customWidth="1"/>
    <col min="10499" max="10499" width="4.7109375" bestFit="1" customWidth="1"/>
    <col min="10500" max="10500" width="9.7109375" bestFit="1" customWidth="1"/>
    <col min="10501" max="10501" width="10" bestFit="1" customWidth="1"/>
    <col min="10502" max="10502" width="8.85546875" bestFit="1" customWidth="1"/>
    <col min="10503" max="10503" width="22.85546875" customWidth="1"/>
    <col min="10504" max="10504" width="59.7109375" bestFit="1" customWidth="1"/>
    <col min="10505" max="10505" width="57.85546875" bestFit="1" customWidth="1"/>
    <col min="10506" max="10506" width="35.28515625" bestFit="1" customWidth="1"/>
    <col min="10507" max="10507" width="28.140625" bestFit="1" customWidth="1"/>
    <col min="10508" max="10508" width="33.140625" bestFit="1" customWidth="1"/>
    <col min="10509" max="10509" width="26" bestFit="1" customWidth="1"/>
    <col min="10510" max="10510" width="19.140625" bestFit="1" customWidth="1"/>
    <col min="10511" max="10511" width="10.42578125" customWidth="1"/>
    <col min="10512" max="10512" width="11.85546875" customWidth="1"/>
    <col min="10513" max="10513" width="14.7109375" customWidth="1"/>
    <col min="10514" max="10514" width="9" bestFit="1" customWidth="1"/>
    <col min="10755" max="10755" width="4.7109375" bestFit="1" customWidth="1"/>
    <col min="10756" max="10756" width="9.7109375" bestFit="1" customWidth="1"/>
    <col min="10757" max="10757" width="10" bestFit="1" customWidth="1"/>
    <col min="10758" max="10758" width="8.85546875" bestFit="1" customWidth="1"/>
    <col min="10759" max="10759" width="22.85546875" customWidth="1"/>
    <col min="10760" max="10760" width="59.7109375" bestFit="1" customWidth="1"/>
    <col min="10761" max="10761" width="57.85546875" bestFit="1" customWidth="1"/>
    <col min="10762" max="10762" width="35.28515625" bestFit="1" customWidth="1"/>
    <col min="10763" max="10763" width="28.140625" bestFit="1" customWidth="1"/>
    <col min="10764" max="10764" width="33.140625" bestFit="1" customWidth="1"/>
    <col min="10765" max="10765" width="26" bestFit="1" customWidth="1"/>
    <col min="10766" max="10766" width="19.140625" bestFit="1" customWidth="1"/>
    <col min="10767" max="10767" width="10.42578125" customWidth="1"/>
    <col min="10768" max="10768" width="11.85546875" customWidth="1"/>
    <col min="10769" max="10769" width="14.7109375" customWidth="1"/>
    <col min="10770" max="10770" width="9" bestFit="1" customWidth="1"/>
    <col min="11011" max="11011" width="4.7109375" bestFit="1" customWidth="1"/>
    <col min="11012" max="11012" width="9.7109375" bestFit="1" customWidth="1"/>
    <col min="11013" max="11013" width="10" bestFit="1" customWidth="1"/>
    <col min="11014" max="11014" width="8.85546875" bestFit="1" customWidth="1"/>
    <col min="11015" max="11015" width="22.85546875" customWidth="1"/>
    <col min="11016" max="11016" width="59.7109375" bestFit="1" customWidth="1"/>
    <col min="11017" max="11017" width="57.85546875" bestFit="1" customWidth="1"/>
    <col min="11018" max="11018" width="35.28515625" bestFit="1" customWidth="1"/>
    <col min="11019" max="11019" width="28.140625" bestFit="1" customWidth="1"/>
    <col min="11020" max="11020" width="33.140625" bestFit="1" customWidth="1"/>
    <col min="11021" max="11021" width="26" bestFit="1" customWidth="1"/>
    <col min="11022" max="11022" width="19.140625" bestFit="1" customWidth="1"/>
    <col min="11023" max="11023" width="10.42578125" customWidth="1"/>
    <col min="11024" max="11024" width="11.85546875" customWidth="1"/>
    <col min="11025" max="11025" width="14.7109375" customWidth="1"/>
    <col min="11026" max="11026" width="9" bestFit="1" customWidth="1"/>
    <col min="11267" max="11267" width="4.7109375" bestFit="1" customWidth="1"/>
    <col min="11268" max="11268" width="9.7109375" bestFit="1" customWidth="1"/>
    <col min="11269" max="11269" width="10" bestFit="1" customWidth="1"/>
    <col min="11270" max="11270" width="8.85546875" bestFit="1" customWidth="1"/>
    <col min="11271" max="11271" width="22.85546875" customWidth="1"/>
    <col min="11272" max="11272" width="59.7109375" bestFit="1" customWidth="1"/>
    <col min="11273" max="11273" width="57.85546875" bestFit="1" customWidth="1"/>
    <col min="11274" max="11274" width="35.28515625" bestFit="1" customWidth="1"/>
    <col min="11275" max="11275" width="28.140625" bestFit="1" customWidth="1"/>
    <col min="11276" max="11276" width="33.140625" bestFit="1" customWidth="1"/>
    <col min="11277" max="11277" width="26" bestFit="1" customWidth="1"/>
    <col min="11278" max="11278" width="19.140625" bestFit="1" customWidth="1"/>
    <col min="11279" max="11279" width="10.42578125" customWidth="1"/>
    <col min="11280" max="11280" width="11.85546875" customWidth="1"/>
    <col min="11281" max="11281" width="14.7109375" customWidth="1"/>
    <col min="11282" max="11282" width="9" bestFit="1" customWidth="1"/>
    <col min="11523" max="11523" width="4.7109375" bestFit="1" customWidth="1"/>
    <col min="11524" max="11524" width="9.7109375" bestFit="1" customWidth="1"/>
    <col min="11525" max="11525" width="10" bestFit="1" customWidth="1"/>
    <col min="11526" max="11526" width="8.85546875" bestFit="1" customWidth="1"/>
    <col min="11527" max="11527" width="22.85546875" customWidth="1"/>
    <col min="11528" max="11528" width="59.7109375" bestFit="1" customWidth="1"/>
    <col min="11529" max="11529" width="57.85546875" bestFit="1" customWidth="1"/>
    <col min="11530" max="11530" width="35.28515625" bestFit="1" customWidth="1"/>
    <col min="11531" max="11531" width="28.140625" bestFit="1" customWidth="1"/>
    <col min="11532" max="11532" width="33.140625" bestFit="1" customWidth="1"/>
    <col min="11533" max="11533" width="26" bestFit="1" customWidth="1"/>
    <col min="11534" max="11534" width="19.140625" bestFit="1" customWidth="1"/>
    <col min="11535" max="11535" width="10.42578125" customWidth="1"/>
    <col min="11536" max="11536" width="11.85546875" customWidth="1"/>
    <col min="11537" max="11537" width="14.7109375" customWidth="1"/>
    <col min="11538" max="11538" width="9" bestFit="1" customWidth="1"/>
    <col min="11779" max="11779" width="4.7109375" bestFit="1" customWidth="1"/>
    <col min="11780" max="11780" width="9.7109375" bestFit="1" customWidth="1"/>
    <col min="11781" max="11781" width="10" bestFit="1" customWidth="1"/>
    <col min="11782" max="11782" width="8.85546875" bestFit="1" customWidth="1"/>
    <col min="11783" max="11783" width="22.85546875" customWidth="1"/>
    <col min="11784" max="11784" width="59.7109375" bestFit="1" customWidth="1"/>
    <col min="11785" max="11785" width="57.85546875" bestFit="1" customWidth="1"/>
    <col min="11786" max="11786" width="35.28515625" bestFit="1" customWidth="1"/>
    <col min="11787" max="11787" width="28.140625" bestFit="1" customWidth="1"/>
    <col min="11788" max="11788" width="33.140625" bestFit="1" customWidth="1"/>
    <col min="11789" max="11789" width="26" bestFit="1" customWidth="1"/>
    <col min="11790" max="11790" width="19.140625" bestFit="1" customWidth="1"/>
    <col min="11791" max="11791" width="10.42578125" customWidth="1"/>
    <col min="11792" max="11792" width="11.85546875" customWidth="1"/>
    <col min="11793" max="11793" width="14.7109375" customWidth="1"/>
    <col min="11794" max="11794" width="9" bestFit="1" customWidth="1"/>
    <col min="12035" max="12035" width="4.7109375" bestFit="1" customWidth="1"/>
    <col min="12036" max="12036" width="9.7109375" bestFit="1" customWidth="1"/>
    <col min="12037" max="12037" width="10" bestFit="1" customWidth="1"/>
    <col min="12038" max="12038" width="8.85546875" bestFit="1" customWidth="1"/>
    <col min="12039" max="12039" width="22.85546875" customWidth="1"/>
    <col min="12040" max="12040" width="59.7109375" bestFit="1" customWidth="1"/>
    <col min="12041" max="12041" width="57.85546875" bestFit="1" customWidth="1"/>
    <col min="12042" max="12042" width="35.28515625" bestFit="1" customWidth="1"/>
    <col min="12043" max="12043" width="28.140625" bestFit="1" customWidth="1"/>
    <col min="12044" max="12044" width="33.140625" bestFit="1" customWidth="1"/>
    <col min="12045" max="12045" width="26" bestFit="1" customWidth="1"/>
    <col min="12046" max="12046" width="19.140625" bestFit="1" customWidth="1"/>
    <col min="12047" max="12047" width="10.42578125" customWidth="1"/>
    <col min="12048" max="12048" width="11.85546875" customWidth="1"/>
    <col min="12049" max="12049" width="14.7109375" customWidth="1"/>
    <col min="12050" max="12050" width="9" bestFit="1" customWidth="1"/>
    <col min="12291" max="12291" width="4.7109375" bestFit="1" customWidth="1"/>
    <col min="12292" max="12292" width="9.7109375" bestFit="1" customWidth="1"/>
    <col min="12293" max="12293" width="10" bestFit="1" customWidth="1"/>
    <col min="12294" max="12294" width="8.85546875" bestFit="1" customWidth="1"/>
    <col min="12295" max="12295" width="22.85546875" customWidth="1"/>
    <col min="12296" max="12296" width="59.7109375" bestFit="1" customWidth="1"/>
    <col min="12297" max="12297" width="57.85546875" bestFit="1" customWidth="1"/>
    <col min="12298" max="12298" width="35.28515625" bestFit="1" customWidth="1"/>
    <col min="12299" max="12299" width="28.140625" bestFit="1" customWidth="1"/>
    <col min="12300" max="12300" width="33.140625" bestFit="1" customWidth="1"/>
    <col min="12301" max="12301" width="26" bestFit="1" customWidth="1"/>
    <col min="12302" max="12302" width="19.140625" bestFit="1" customWidth="1"/>
    <col min="12303" max="12303" width="10.42578125" customWidth="1"/>
    <col min="12304" max="12304" width="11.85546875" customWidth="1"/>
    <col min="12305" max="12305" width="14.7109375" customWidth="1"/>
    <col min="12306" max="12306" width="9" bestFit="1" customWidth="1"/>
    <col min="12547" max="12547" width="4.7109375" bestFit="1" customWidth="1"/>
    <col min="12548" max="12548" width="9.7109375" bestFit="1" customWidth="1"/>
    <col min="12549" max="12549" width="10" bestFit="1" customWidth="1"/>
    <col min="12550" max="12550" width="8.85546875" bestFit="1" customWidth="1"/>
    <col min="12551" max="12551" width="22.85546875" customWidth="1"/>
    <col min="12552" max="12552" width="59.7109375" bestFit="1" customWidth="1"/>
    <col min="12553" max="12553" width="57.85546875" bestFit="1" customWidth="1"/>
    <col min="12554" max="12554" width="35.28515625" bestFit="1" customWidth="1"/>
    <col min="12555" max="12555" width="28.140625" bestFit="1" customWidth="1"/>
    <col min="12556" max="12556" width="33.140625" bestFit="1" customWidth="1"/>
    <col min="12557" max="12557" width="26" bestFit="1" customWidth="1"/>
    <col min="12558" max="12558" width="19.140625" bestFit="1" customWidth="1"/>
    <col min="12559" max="12559" width="10.42578125" customWidth="1"/>
    <col min="12560" max="12560" width="11.85546875" customWidth="1"/>
    <col min="12561" max="12561" width="14.7109375" customWidth="1"/>
    <col min="12562" max="12562" width="9" bestFit="1" customWidth="1"/>
    <col min="12803" max="12803" width="4.7109375" bestFit="1" customWidth="1"/>
    <col min="12804" max="12804" width="9.7109375" bestFit="1" customWidth="1"/>
    <col min="12805" max="12805" width="10" bestFit="1" customWidth="1"/>
    <col min="12806" max="12806" width="8.85546875" bestFit="1" customWidth="1"/>
    <col min="12807" max="12807" width="22.85546875" customWidth="1"/>
    <col min="12808" max="12808" width="59.7109375" bestFit="1" customWidth="1"/>
    <col min="12809" max="12809" width="57.85546875" bestFit="1" customWidth="1"/>
    <col min="12810" max="12810" width="35.28515625" bestFit="1" customWidth="1"/>
    <col min="12811" max="12811" width="28.140625" bestFit="1" customWidth="1"/>
    <col min="12812" max="12812" width="33.140625" bestFit="1" customWidth="1"/>
    <col min="12813" max="12813" width="26" bestFit="1" customWidth="1"/>
    <col min="12814" max="12814" width="19.140625" bestFit="1" customWidth="1"/>
    <col min="12815" max="12815" width="10.42578125" customWidth="1"/>
    <col min="12816" max="12816" width="11.85546875" customWidth="1"/>
    <col min="12817" max="12817" width="14.7109375" customWidth="1"/>
    <col min="12818" max="12818" width="9" bestFit="1" customWidth="1"/>
    <col min="13059" max="13059" width="4.7109375" bestFit="1" customWidth="1"/>
    <col min="13060" max="13060" width="9.7109375" bestFit="1" customWidth="1"/>
    <col min="13061" max="13061" width="10" bestFit="1" customWidth="1"/>
    <col min="13062" max="13062" width="8.85546875" bestFit="1" customWidth="1"/>
    <col min="13063" max="13063" width="22.85546875" customWidth="1"/>
    <col min="13064" max="13064" width="59.7109375" bestFit="1" customWidth="1"/>
    <col min="13065" max="13065" width="57.85546875" bestFit="1" customWidth="1"/>
    <col min="13066" max="13066" width="35.28515625" bestFit="1" customWidth="1"/>
    <col min="13067" max="13067" width="28.140625" bestFit="1" customWidth="1"/>
    <col min="13068" max="13068" width="33.140625" bestFit="1" customWidth="1"/>
    <col min="13069" max="13069" width="26" bestFit="1" customWidth="1"/>
    <col min="13070" max="13070" width="19.140625" bestFit="1" customWidth="1"/>
    <col min="13071" max="13071" width="10.42578125" customWidth="1"/>
    <col min="13072" max="13072" width="11.85546875" customWidth="1"/>
    <col min="13073" max="13073" width="14.7109375" customWidth="1"/>
    <col min="13074" max="13074" width="9" bestFit="1" customWidth="1"/>
    <col min="13315" max="13315" width="4.7109375" bestFit="1" customWidth="1"/>
    <col min="13316" max="13316" width="9.7109375" bestFit="1" customWidth="1"/>
    <col min="13317" max="13317" width="10" bestFit="1" customWidth="1"/>
    <col min="13318" max="13318" width="8.85546875" bestFit="1" customWidth="1"/>
    <col min="13319" max="13319" width="22.85546875" customWidth="1"/>
    <col min="13320" max="13320" width="59.7109375" bestFit="1" customWidth="1"/>
    <col min="13321" max="13321" width="57.85546875" bestFit="1" customWidth="1"/>
    <col min="13322" max="13322" width="35.28515625" bestFit="1" customWidth="1"/>
    <col min="13323" max="13323" width="28.140625" bestFit="1" customWidth="1"/>
    <col min="13324" max="13324" width="33.140625" bestFit="1" customWidth="1"/>
    <col min="13325" max="13325" width="26" bestFit="1" customWidth="1"/>
    <col min="13326" max="13326" width="19.140625" bestFit="1" customWidth="1"/>
    <col min="13327" max="13327" width="10.42578125" customWidth="1"/>
    <col min="13328" max="13328" width="11.85546875" customWidth="1"/>
    <col min="13329" max="13329" width="14.7109375" customWidth="1"/>
    <col min="13330" max="13330" width="9" bestFit="1" customWidth="1"/>
    <col min="13571" max="13571" width="4.7109375" bestFit="1" customWidth="1"/>
    <col min="13572" max="13572" width="9.7109375" bestFit="1" customWidth="1"/>
    <col min="13573" max="13573" width="10" bestFit="1" customWidth="1"/>
    <col min="13574" max="13574" width="8.85546875" bestFit="1" customWidth="1"/>
    <col min="13575" max="13575" width="22.85546875" customWidth="1"/>
    <col min="13576" max="13576" width="59.7109375" bestFit="1" customWidth="1"/>
    <col min="13577" max="13577" width="57.85546875" bestFit="1" customWidth="1"/>
    <col min="13578" max="13578" width="35.28515625" bestFit="1" customWidth="1"/>
    <col min="13579" max="13579" width="28.140625" bestFit="1" customWidth="1"/>
    <col min="13580" max="13580" width="33.140625" bestFit="1" customWidth="1"/>
    <col min="13581" max="13581" width="26" bestFit="1" customWidth="1"/>
    <col min="13582" max="13582" width="19.140625" bestFit="1" customWidth="1"/>
    <col min="13583" max="13583" width="10.42578125" customWidth="1"/>
    <col min="13584" max="13584" width="11.85546875" customWidth="1"/>
    <col min="13585" max="13585" width="14.7109375" customWidth="1"/>
    <col min="13586" max="13586" width="9" bestFit="1" customWidth="1"/>
    <col min="13827" max="13827" width="4.7109375" bestFit="1" customWidth="1"/>
    <col min="13828" max="13828" width="9.7109375" bestFit="1" customWidth="1"/>
    <col min="13829" max="13829" width="10" bestFit="1" customWidth="1"/>
    <col min="13830" max="13830" width="8.85546875" bestFit="1" customWidth="1"/>
    <col min="13831" max="13831" width="22.85546875" customWidth="1"/>
    <col min="13832" max="13832" width="59.7109375" bestFit="1" customWidth="1"/>
    <col min="13833" max="13833" width="57.85546875" bestFit="1" customWidth="1"/>
    <col min="13834" max="13834" width="35.28515625" bestFit="1" customWidth="1"/>
    <col min="13835" max="13835" width="28.140625" bestFit="1" customWidth="1"/>
    <col min="13836" max="13836" width="33.140625" bestFit="1" customWidth="1"/>
    <col min="13837" max="13837" width="26" bestFit="1" customWidth="1"/>
    <col min="13838" max="13838" width="19.140625" bestFit="1" customWidth="1"/>
    <col min="13839" max="13839" width="10.42578125" customWidth="1"/>
    <col min="13840" max="13840" width="11.85546875" customWidth="1"/>
    <col min="13841" max="13841" width="14.7109375" customWidth="1"/>
    <col min="13842" max="13842" width="9" bestFit="1" customWidth="1"/>
    <col min="14083" max="14083" width="4.7109375" bestFit="1" customWidth="1"/>
    <col min="14084" max="14084" width="9.7109375" bestFit="1" customWidth="1"/>
    <col min="14085" max="14085" width="10" bestFit="1" customWidth="1"/>
    <col min="14086" max="14086" width="8.85546875" bestFit="1" customWidth="1"/>
    <col min="14087" max="14087" width="22.85546875" customWidth="1"/>
    <col min="14088" max="14088" width="59.7109375" bestFit="1" customWidth="1"/>
    <col min="14089" max="14089" width="57.85546875" bestFit="1" customWidth="1"/>
    <col min="14090" max="14090" width="35.28515625" bestFit="1" customWidth="1"/>
    <col min="14091" max="14091" width="28.140625" bestFit="1" customWidth="1"/>
    <col min="14092" max="14092" width="33.140625" bestFit="1" customWidth="1"/>
    <col min="14093" max="14093" width="26" bestFit="1" customWidth="1"/>
    <col min="14094" max="14094" width="19.140625" bestFit="1" customWidth="1"/>
    <col min="14095" max="14095" width="10.42578125" customWidth="1"/>
    <col min="14096" max="14096" width="11.85546875" customWidth="1"/>
    <col min="14097" max="14097" width="14.7109375" customWidth="1"/>
    <col min="14098" max="14098" width="9" bestFit="1" customWidth="1"/>
    <col min="14339" max="14339" width="4.7109375" bestFit="1" customWidth="1"/>
    <col min="14340" max="14340" width="9.7109375" bestFit="1" customWidth="1"/>
    <col min="14341" max="14341" width="10" bestFit="1" customWidth="1"/>
    <col min="14342" max="14342" width="8.85546875" bestFit="1" customWidth="1"/>
    <col min="14343" max="14343" width="22.85546875" customWidth="1"/>
    <col min="14344" max="14344" width="59.7109375" bestFit="1" customWidth="1"/>
    <col min="14345" max="14345" width="57.85546875" bestFit="1" customWidth="1"/>
    <col min="14346" max="14346" width="35.28515625" bestFit="1" customWidth="1"/>
    <col min="14347" max="14347" width="28.140625" bestFit="1" customWidth="1"/>
    <col min="14348" max="14348" width="33.140625" bestFit="1" customWidth="1"/>
    <col min="14349" max="14349" width="26" bestFit="1" customWidth="1"/>
    <col min="14350" max="14350" width="19.140625" bestFit="1" customWidth="1"/>
    <col min="14351" max="14351" width="10.42578125" customWidth="1"/>
    <col min="14352" max="14352" width="11.85546875" customWidth="1"/>
    <col min="14353" max="14353" width="14.7109375" customWidth="1"/>
    <col min="14354" max="14354" width="9" bestFit="1" customWidth="1"/>
    <col min="14595" max="14595" width="4.7109375" bestFit="1" customWidth="1"/>
    <col min="14596" max="14596" width="9.7109375" bestFit="1" customWidth="1"/>
    <col min="14597" max="14597" width="10" bestFit="1" customWidth="1"/>
    <col min="14598" max="14598" width="8.85546875" bestFit="1" customWidth="1"/>
    <col min="14599" max="14599" width="22.85546875" customWidth="1"/>
    <col min="14600" max="14600" width="59.7109375" bestFit="1" customWidth="1"/>
    <col min="14601" max="14601" width="57.85546875" bestFit="1" customWidth="1"/>
    <col min="14602" max="14602" width="35.28515625" bestFit="1" customWidth="1"/>
    <col min="14603" max="14603" width="28.140625" bestFit="1" customWidth="1"/>
    <col min="14604" max="14604" width="33.140625" bestFit="1" customWidth="1"/>
    <col min="14605" max="14605" width="26" bestFit="1" customWidth="1"/>
    <col min="14606" max="14606" width="19.140625" bestFit="1" customWidth="1"/>
    <col min="14607" max="14607" width="10.42578125" customWidth="1"/>
    <col min="14608" max="14608" width="11.85546875" customWidth="1"/>
    <col min="14609" max="14609" width="14.7109375" customWidth="1"/>
    <col min="14610" max="14610" width="9" bestFit="1" customWidth="1"/>
    <col min="14851" max="14851" width="4.7109375" bestFit="1" customWidth="1"/>
    <col min="14852" max="14852" width="9.7109375" bestFit="1" customWidth="1"/>
    <col min="14853" max="14853" width="10" bestFit="1" customWidth="1"/>
    <col min="14854" max="14854" width="8.85546875" bestFit="1" customWidth="1"/>
    <col min="14855" max="14855" width="22.85546875" customWidth="1"/>
    <col min="14856" max="14856" width="59.7109375" bestFit="1" customWidth="1"/>
    <col min="14857" max="14857" width="57.85546875" bestFit="1" customWidth="1"/>
    <col min="14858" max="14858" width="35.28515625" bestFit="1" customWidth="1"/>
    <col min="14859" max="14859" width="28.140625" bestFit="1" customWidth="1"/>
    <col min="14860" max="14860" width="33.140625" bestFit="1" customWidth="1"/>
    <col min="14861" max="14861" width="26" bestFit="1" customWidth="1"/>
    <col min="14862" max="14862" width="19.140625" bestFit="1" customWidth="1"/>
    <col min="14863" max="14863" width="10.42578125" customWidth="1"/>
    <col min="14864" max="14864" width="11.85546875" customWidth="1"/>
    <col min="14865" max="14865" width="14.7109375" customWidth="1"/>
    <col min="14866" max="14866" width="9" bestFit="1" customWidth="1"/>
    <col min="15107" max="15107" width="4.7109375" bestFit="1" customWidth="1"/>
    <col min="15108" max="15108" width="9.7109375" bestFit="1" customWidth="1"/>
    <col min="15109" max="15109" width="10" bestFit="1" customWidth="1"/>
    <col min="15110" max="15110" width="8.85546875" bestFit="1" customWidth="1"/>
    <col min="15111" max="15111" width="22.85546875" customWidth="1"/>
    <col min="15112" max="15112" width="59.7109375" bestFit="1" customWidth="1"/>
    <col min="15113" max="15113" width="57.85546875" bestFit="1" customWidth="1"/>
    <col min="15114" max="15114" width="35.28515625" bestFit="1" customWidth="1"/>
    <col min="15115" max="15115" width="28.140625" bestFit="1" customWidth="1"/>
    <col min="15116" max="15116" width="33.140625" bestFit="1" customWidth="1"/>
    <col min="15117" max="15117" width="26" bestFit="1" customWidth="1"/>
    <col min="15118" max="15118" width="19.140625" bestFit="1" customWidth="1"/>
    <col min="15119" max="15119" width="10.42578125" customWidth="1"/>
    <col min="15120" max="15120" width="11.85546875" customWidth="1"/>
    <col min="15121" max="15121" width="14.7109375" customWidth="1"/>
    <col min="15122" max="15122" width="9" bestFit="1" customWidth="1"/>
    <col min="15363" max="15363" width="4.7109375" bestFit="1" customWidth="1"/>
    <col min="15364" max="15364" width="9.7109375" bestFit="1" customWidth="1"/>
    <col min="15365" max="15365" width="10" bestFit="1" customWidth="1"/>
    <col min="15366" max="15366" width="8.85546875" bestFit="1" customWidth="1"/>
    <col min="15367" max="15367" width="22.85546875" customWidth="1"/>
    <col min="15368" max="15368" width="59.7109375" bestFit="1" customWidth="1"/>
    <col min="15369" max="15369" width="57.85546875" bestFit="1" customWidth="1"/>
    <col min="15370" max="15370" width="35.28515625" bestFit="1" customWidth="1"/>
    <col min="15371" max="15371" width="28.140625" bestFit="1" customWidth="1"/>
    <col min="15372" max="15372" width="33.140625" bestFit="1" customWidth="1"/>
    <col min="15373" max="15373" width="26" bestFit="1" customWidth="1"/>
    <col min="15374" max="15374" width="19.140625" bestFit="1" customWidth="1"/>
    <col min="15375" max="15375" width="10.42578125" customWidth="1"/>
    <col min="15376" max="15376" width="11.85546875" customWidth="1"/>
    <col min="15377" max="15377" width="14.7109375" customWidth="1"/>
    <col min="15378" max="15378" width="9" bestFit="1" customWidth="1"/>
    <col min="15619" max="15619" width="4.7109375" bestFit="1" customWidth="1"/>
    <col min="15620" max="15620" width="9.7109375" bestFit="1" customWidth="1"/>
    <col min="15621" max="15621" width="10" bestFit="1" customWidth="1"/>
    <col min="15622" max="15622" width="8.85546875" bestFit="1" customWidth="1"/>
    <col min="15623" max="15623" width="22.85546875" customWidth="1"/>
    <col min="15624" max="15624" width="59.7109375" bestFit="1" customWidth="1"/>
    <col min="15625" max="15625" width="57.85546875" bestFit="1" customWidth="1"/>
    <col min="15626" max="15626" width="35.28515625" bestFit="1" customWidth="1"/>
    <col min="15627" max="15627" width="28.140625" bestFit="1" customWidth="1"/>
    <col min="15628" max="15628" width="33.140625" bestFit="1" customWidth="1"/>
    <col min="15629" max="15629" width="26" bestFit="1" customWidth="1"/>
    <col min="15630" max="15630" width="19.140625" bestFit="1" customWidth="1"/>
    <col min="15631" max="15631" width="10.42578125" customWidth="1"/>
    <col min="15632" max="15632" width="11.85546875" customWidth="1"/>
    <col min="15633" max="15633" width="14.7109375" customWidth="1"/>
    <col min="15634" max="15634" width="9" bestFit="1" customWidth="1"/>
    <col min="15875" max="15875" width="4.7109375" bestFit="1" customWidth="1"/>
    <col min="15876" max="15876" width="9.7109375" bestFit="1" customWidth="1"/>
    <col min="15877" max="15877" width="10" bestFit="1" customWidth="1"/>
    <col min="15878" max="15878" width="8.85546875" bestFit="1" customWidth="1"/>
    <col min="15879" max="15879" width="22.85546875" customWidth="1"/>
    <col min="15880" max="15880" width="59.7109375" bestFit="1" customWidth="1"/>
    <col min="15881" max="15881" width="57.85546875" bestFit="1" customWidth="1"/>
    <col min="15882" max="15882" width="35.28515625" bestFit="1" customWidth="1"/>
    <col min="15883" max="15883" width="28.140625" bestFit="1" customWidth="1"/>
    <col min="15884" max="15884" width="33.140625" bestFit="1" customWidth="1"/>
    <col min="15885" max="15885" width="26" bestFit="1" customWidth="1"/>
    <col min="15886" max="15886" width="19.140625" bestFit="1" customWidth="1"/>
    <col min="15887" max="15887" width="10.42578125" customWidth="1"/>
    <col min="15888" max="15888" width="11.85546875" customWidth="1"/>
    <col min="15889" max="15889" width="14.7109375" customWidth="1"/>
    <col min="15890" max="15890" width="9" bestFit="1" customWidth="1"/>
    <col min="16131" max="16131" width="4.7109375" bestFit="1" customWidth="1"/>
    <col min="16132" max="16132" width="9.7109375" bestFit="1" customWidth="1"/>
    <col min="16133" max="16133" width="10" bestFit="1" customWidth="1"/>
    <col min="16134" max="16134" width="8.85546875" bestFit="1" customWidth="1"/>
    <col min="16135" max="16135" width="22.85546875" customWidth="1"/>
    <col min="16136" max="16136" width="59.7109375" bestFit="1" customWidth="1"/>
    <col min="16137" max="16137" width="57.85546875" bestFit="1" customWidth="1"/>
    <col min="16138" max="16138" width="35.28515625" bestFit="1" customWidth="1"/>
    <col min="16139" max="16139" width="28.140625" bestFit="1" customWidth="1"/>
    <col min="16140" max="16140" width="33.140625" bestFit="1" customWidth="1"/>
    <col min="16141" max="16141" width="26" bestFit="1" customWidth="1"/>
    <col min="16142" max="16142" width="19.140625" bestFit="1" customWidth="1"/>
    <col min="16143" max="16143" width="10.42578125" customWidth="1"/>
    <col min="16144" max="16144" width="11.85546875" customWidth="1"/>
    <col min="16145" max="16145" width="14.7109375" customWidth="1"/>
    <col min="16146" max="16146" width="9" bestFit="1" customWidth="1"/>
  </cols>
  <sheetData>
    <row r="2" spans="1:19">
      <c r="A2" s="1" t="s">
        <v>3500</v>
      </c>
    </row>
    <row r="4" spans="1:19" s="4" customFormat="1" ht="47.25" customHeight="1">
      <c r="A4" s="596" t="s">
        <v>0</v>
      </c>
      <c r="B4" s="598" t="s">
        <v>1</v>
      </c>
      <c r="C4" s="598" t="s">
        <v>2</v>
      </c>
      <c r="D4" s="598" t="s">
        <v>3</v>
      </c>
      <c r="E4" s="596" t="s">
        <v>4</v>
      </c>
      <c r="F4" s="596" t="s">
        <v>5</v>
      </c>
      <c r="G4" s="596" t="s">
        <v>6</v>
      </c>
      <c r="H4" s="601" t="s">
        <v>7</v>
      </c>
      <c r="I4" s="601"/>
      <c r="J4" s="596" t="s">
        <v>8</v>
      </c>
      <c r="K4" s="602" t="s">
        <v>9</v>
      </c>
      <c r="L4" s="603"/>
      <c r="M4" s="604" t="s">
        <v>10</v>
      </c>
      <c r="N4" s="604"/>
      <c r="O4" s="604" t="s">
        <v>11</v>
      </c>
      <c r="P4" s="604"/>
      <c r="Q4" s="596" t="s">
        <v>12</v>
      </c>
      <c r="R4" s="598" t="s">
        <v>13</v>
      </c>
      <c r="S4" s="3"/>
    </row>
    <row r="5" spans="1:19" s="4" customFormat="1" ht="35.25" customHeight="1">
      <c r="A5" s="597"/>
      <c r="B5" s="599"/>
      <c r="C5" s="599"/>
      <c r="D5" s="599"/>
      <c r="E5" s="597"/>
      <c r="F5" s="597"/>
      <c r="G5" s="597"/>
      <c r="H5" s="111" t="s">
        <v>14</v>
      </c>
      <c r="I5" s="111" t="s">
        <v>15</v>
      </c>
      <c r="J5" s="597"/>
      <c r="K5" s="112">
        <v>2018</v>
      </c>
      <c r="L5" s="112">
        <v>2019</v>
      </c>
      <c r="M5" s="13">
        <v>2018</v>
      </c>
      <c r="N5" s="13">
        <v>2019</v>
      </c>
      <c r="O5" s="13">
        <v>2018</v>
      </c>
      <c r="P5" s="13">
        <v>2019</v>
      </c>
      <c r="Q5" s="597"/>
      <c r="R5" s="599"/>
      <c r="S5" s="3"/>
    </row>
    <row r="6" spans="1:19" s="4" customFormat="1" ht="15.75" customHeight="1">
      <c r="A6" s="110" t="s">
        <v>16</v>
      </c>
      <c r="B6" s="111" t="s">
        <v>17</v>
      </c>
      <c r="C6" s="111" t="s">
        <v>18</v>
      </c>
      <c r="D6" s="111" t="s">
        <v>19</v>
      </c>
      <c r="E6" s="110" t="s">
        <v>20</v>
      </c>
      <c r="F6" s="110" t="s">
        <v>21</v>
      </c>
      <c r="G6" s="110" t="s">
        <v>22</v>
      </c>
      <c r="H6" s="111" t="s">
        <v>23</v>
      </c>
      <c r="I6" s="111" t="s">
        <v>24</v>
      </c>
      <c r="J6" s="110" t="s">
        <v>25</v>
      </c>
      <c r="K6" s="112" t="s">
        <v>26</v>
      </c>
      <c r="L6" s="112" t="s">
        <v>27</v>
      </c>
      <c r="M6" s="113" t="s">
        <v>28</v>
      </c>
      <c r="N6" s="113" t="s">
        <v>29</v>
      </c>
      <c r="O6" s="113" t="s">
        <v>30</v>
      </c>
      <c r="P6" s="113" t="s">
        <v>31</v>
      </c>
      <c r="Q6" s="110" t="s">
        <v>32</v>
      </c>
      <c r="R6" s="111" t="s">
        <v>33</v>
      </c>
      <c r="S6" s="3"/>
    </row>
    <row r="7" spans="1:19" s="10" customFormat="1" ht="71.25" customHeight="1">
      <c r="A7" s="585">
        <v>1</v>
      </c>
      <c r="B7" s="592" t="s">
        <v>1220</v>
      </c>
      <c r="C7" s="574">
        <v>2.2999999999999998</v>
      </c>
      <c r="D7" s="587">
        <v>10</v>
      </c>
      <c r="E7" s="587" t="s">
        <v>1221</v>
      </c>
      <c r="F7" s="587" t="s">
        <v>1222</v>
      </c>
      <c r="G7" s="587" t="s">
        <v>594</v>
      </c>
      <c r="H7" s="267" t="s">
        <v>1223</v>
      </c>
      <c r="I7" s="69" t="s">
        <v>38</v>
      </c>
      <c r="J7" s="587" t="s">
        <v>1224</v>
      </c>
      <c r="K7" s="590" t="s">
        <v>318</v>
      </c>
      <c r="L7" s="590" t="s">
        <v>327</v>
      </c>
      <c r="M7" s="594">
        <v>15000</v>
      </c>
      <c r="N7" s="595"/>
      <c r="O7" s="594">
        <v>15000</v>
      </c>
      <c r="P7" s="594"/>
      <c r="Q7" s="587" t="s">
        <v>1225</v>
      </c>
      <c r="R7" s="543" t="s">
        <v>1226</v>
      </c>
      <c r="S7" s="9"/>
    </row>
    <row r="8" spans="1:19" s="10" customFormat="1" ht="50.25" customHeight="1">
      <c r="A8" s="586"/>
      <c r="B8" s="600"/>
      <c r="C8" s="574"/>
      <c r="D8" s="587"/>
      <c r="E8" s="587"/>
      <c r="F8" s="587"/>
      <c r="G8" s="587"/>
      <c r="H8" s="263" t="s">
        <v>1227</v>
      </c>
      <c r="I8" s="69" t="s">
        <v>1228</v>
      </c>
      <c r="J8" s="587"/>
      <c r="K8" s="590"/>
      <c r="L8" s="590"/>
      <c r="M8" s="594"/>
      <c r="N8" s="595"/>
      <c r="O8" s="594"/>
      <c r="P8" s="594"/>
      <c r="Q8" s="587"/>
      <c r="R8" s="570"/>
      <c r="S8" s="9"/>
    </row>
    <row r="9" spans="1:19" s="10" customFormat="1" ht="45.75" customHeight="1">
      <c r="A9" s="586"/>
      <c r="B9" s="593"/>
      <c r="C9" s="574"/>
      <c r="D9" s="587"/>
      <c r="E9" s="587"/>
      <c r="F9" s="587"/>
      <c r="G9" s="587"/>
      <c r="H9" s="263" t="s">
        <v>879</v>
      </c>
      <c r="I9" s="69" t="s">
        <v>1228</v>
      </c>
      <c r="J9" s="587"/>
      <c r="K9" s="590"/>
      <c r="L9" s="590"/>
      <c r="M9" s="594"/>
      <c r="N9" s="595"/>
      <c r="O9" s="594"/>
      <c r="P9" s="594"/>
      <c r="Q9" s="587"/>
      <c r="R9" s="544"/>
      <c r="S9" s="9"/>
    </row>
    <row r="10" spans="1:19" s="10" customFormat="1" ht="84" customHeight="1">
      <c r="A10" s="585">
        <v>2</v>
      </c>
      <c r="B10" s="574" t="s">
        <v>1220</v>
      </c>
      <c r="C10" s="574">
        <v>2.2999999999999998</v>
      </c>
      <c r="D10" s="587">
        <v>10</v>
      </c>
      <c r="E10" s="587" t="s">
        <v>1229</v>
      </c>
      <c r="F10" s="592" t="s">
        <v>1230</v>
      </c>
      <c r="G10" s="587" t="s">
        <v>1231</v>
      </c>
      <c r="H10" s="267" t="s">
        <v>1223</v>
      </c>
      <c r="I10" s="69" t="s">
        <v>38</v>
      </c>
      <c r="J10" s="543" t="s">
        <v>1232</v>
      </c>
      <c r="K10" s="590" t="s">
        <v>50</v>
      </c>
      <c r="L10" s="590" t="s">
        <v>327</v>
      </c>
      <c r="M10" s="594">
        <v>30000</v>
      </c>
      <c r="N10" s="595"/>
      <c r="O10" s="594">
        <v>30000</v>
      </c>
      <c r="P10" s="594"/>
      <c r="Q10" s="587" t="s">
        <v>1225</v>
      </c>
      <c r="R10" s="587" t="s">
        <v>1226</v>
      </c>
      <c r="S10" s="9"/>
    </row>
    <row r="11" spans="1:19" s="10" customFormat="1" ht="56.25" customHeight="1">
      <c r="A11" s="586"/>
      <c r="B11" s="574"/>
      <c r="C11" s="574"/>
      <c r="D11" s="587"/>
      <c r="E11" s="587"/>
      <c r="F11" s="593"/>
      <c r="G11" s="587"/>
      <c r="H11" s="259" t="s">
        <v>879</v>
      </c>
      <c r="I11" s="69" t="s">
        <v>519</v>
      </c>
      <c r="J11" s="544"/>
      <c r="K11" s="590"/>
      <c r="L11" s="590"/>
      <c r="M11" s="594"/>
      <c r="N11" s="595"/>
      <c r="O11" s="594"/>
      <c r="P11" s="594"/>
      <c r="Q11" s="587"/>
      <c r="R11" s="587"/>
      <c r="S11" s="9"/>
    </row>
    <row r="12" spans="1:19" s="10" customFormat="1" ht="75" customHeight="1">
      <c r="A12" s="562">
        <v>3</v>
      </c>
      <c r="B12" s="560" t="s">
        <v>1220</v>
      </c>
      <c r="C12" s="560">
        <v>2.2999999999999998</v>
      </c>
      <c r="D12" s="560">
        <v>10</v>
      </c>
      <c r="E12" s="560" t="s">
        <v>509</v>
      </c>
      <c r="F12" s="560" t="s">
        <v>1233</v>
      </c>
      <c r="G12" s="560" t="s">
        <v>1234</v>
      </c>
      <c r="H12" s="267" t="s">
        <v>1223</v>
      </c>
      <c r="I12" s="266">
        <v>1</v>
      </c>
      <c r="J12" s="560" t="s">
        <v>1235</v>
      </c>
      <c r="K12" s="545" t="s">
        <v>50</v>
      </c>
      <c r="L12" s="590" t="s">
        <v>327</v>
      </c>
      <c r="M12" s="581">
        <v>40000</v>
      </c>
      <c r="N12" s="583"/>
      <c r="O12" s="581">
        <v>40000</v>
      </c>
      <c r="P12" s="583"/>
      <c r="Q12" s="560" t="s">
        <v>1225</v>
      </c>
      <c r="R12" s="560" t="s">
        <v>1226</v>
      </c>
      <c r="S12" s="9"/>
    </row>
    <row r="13" spans="1:19" s="10" customFormat="1" ht="90.75" customHeight="1">
      <c r="A13" s="562"/>
      <c r="B13" s="561"/>
      <c r="C13" s="561"/>
      <c r="D13" s="561"/>
      <c r="E13" s="561"/>
      <c r="F13" s="561"/>
      <c r="G13" s="561"/>
      <c r="H13" s="265" t="s">
        <v>879</v>
      </c>
      <c r="I13" s="266">
        <v>10</v>
      </c>
      <c r="J13" s="561"/>
      <c r="K13" s="589"/>
      <c r="L13" s="590"/>
      <c r="M13" s="582"/>
      <c r="N13" s="584"/>
      <c r="O13" s="582"/>
      <c r="P13" s="584"/>
      <c r="Q13" s="561"/>
      <c r="R13" s="561"/>
      <c r="S13" s="9"/>
    </row>
    <row r="14" spans="1:19" s="10" customFormat="1" ht="70.5" customHeight="1">
      <c r="A14" s="585">
        <v>4</v>
      </c>
      <c r="B14" s="573" t="s">
        <v>1220</v>
      </c>
      <c r="C14" s="587">
        <v>2.2999999999999998</v>
      </c>
      <c r="D14" s="573">
        <v>10</v>
      </c>
      <c r="E14" s="588" t="s">
        <v>1236</v>
      </c>
      <c r="F14" s="562" t="s">
        <v>1237</v>
      </c>
      <c r="G14" s="573" t="s">
        <v>594</v>
      </c>
      <c r="H14" s="267" t="s">
        <v>1223</v>
      </c>
      <c r="I14" s="203">
        <v>1</v>
      </c>
      <c r="J14" s="562" t="s">
        <v>1224</v>
      </c>
      <c r="K14" s="573" t="s">
        <v>50</v>
      </c>
      <c r="L14" s="574" t="s">
        <v>327</v>
      </c>
      <c r="M14" s="575">
        <v>15000</v>
      </c>
      <c r="N14" s="591"/>
      <c r="O14" s="575">
        <v>15000</v>
      </c>
      <c r="P14" s="591"/>
      <c r="Q14" s="562" t="s">
        <v>1225</v>
      </c>
      <c r="R14" s="562" t="s">
        <v>1226</v>
      </c>
      <c r="S14" s="9"/>
    </row>
    <row r="15" spans="1:19" s="11" customFormat="1" ht="30" customHeight="1">
      <c r="A15" s="586"/>
      <c r="B15" s="573"/>
      <c r="C15" s="587"/>
      <c r="D15" s="573"/>
      <c r="E15" s="588"/>
      <c r="F15" s="562"/>
      <c r="G15" s="573"/>
      <c r="H15" s="268" t="s">
        <v>1227</v>
      </c>
      <c r="I15" s="203">
        <v>26</v>
      </c>
      <c r="J15" s="562"/>
      <c r="K15" s="573"/>
      <c r="L15" s="574"/>
      <c r="M15" s="575"/>
      <c r="N15" s="591"/>
      <c r="O15" s="575"/>
      <c r="P15" s="591"/>
      <c r="Q15" s="562"/>
      <c r="R15" s="562"/>
    </row>
    <row r="16" spans="1:19" s="11" customFormat="1" ht="23.25" customHeight="1">
      <c r="A16" s="586"/>
      <c r="B16" s="573"/>
      <c r="C16" s="587"/>
      <c r="D16" s="573"/>
      <c r="E16" s="588"/>
      <c r="F16" s="562"/>
      <c r="G16" s="573"/>
      <c r="H16" s="265" t="s">
        <v>879</v>
      </c>
      <c r="I16" s="266">
        <v>26</v>
      </c>
      <c r="J16" s="562"/>
      <c r="K16" s="573"/>
      <c r="L16" s="574"/>
      <c r="M16" s="575"/>
      <c r="N16" s="591"/>
      <c r="O16" s="575"/>
      <c r="P16" s="591"/>
      <c r="Q16" s="562"/>
      <c r="R16" s="562"/>
    </row>
    <row r="17" spans="1:19" s="11" customFormat="1" ht="73.5" customHeight="1">
      <c r="A17" s="563">
        <v>5</v>
      </c>
      <c r="B17" s="541" t="s">
        <v>1238</v>
      </c>
      <c r="C17" s="541">
        <v>1</v>
      </c>
      <c r="D17" s="541">
        <v>6</v>
      </c>
      <c r="E17" s="543" t="s">
        <v>1239</v>
      </c>
      <c r="F17" s="541" t="s">
        <v>1240</v>
      </c>
      <c r="G17" s="566" t="s">
        <v>1241</v>
      </c>
      <c r="H17" s="272" t="s">
        <v>1242</v>
      </c>
      <c r="I17" s="272">
        <v>1</v>
      </c>
      <c r="J17" s="541" t="s">
        <v>1243</v>
      </c>
      <c r="K17" s="541" t="s">
        <v>50</v>
      </c>
      <c r="L17" s="541" t="s">
        <v>327</v>
      </c>
      <c r="M17" s="552">
        <v>12000</v>
      </c>
      <c r="N17" s="578"/>
      <c r="O17" s="552">
        <v>12000</v>
      </c>
      <c r="P17" s="541"/>
      <c r="Q17" s="560" t="s">
        <v>1225</v>
      </c>
      <c r="R17" s="560" t="s">
        <v>1226</v>
      </c>
    </row>
    <row r="18" spans="1:19" s="11" customFormat="1" ht="57.75" customHeight="1">
      <c r="A18" s="564"/>
      <c r="B18" s="569"/>
      <c r="C18" s="569"/>
      <c r="D18" s="569"/>
      <c r="E18" s="570"/>
      <c r="F18" s="569"/>
      <c r="G18" s="567"/>
      <c r="H18" s="272" t="s">
        <v>1244</v>
      </c>
      <c r="I18" s="272">
        <v>50</v>
      </c>
      <c r="J18" s="569"/>
      <c r="K18" s="569"/>
      <c r="L18" s="569"/>
      <c r="M18" s="576"/>
      <c r="N18" s="579"/>
      <c r="O18" s="576"/>
      <c r="P18" s="569"/>
      <c r="Q18" s="577"/>
      <c r="R18" s="577"/>
    </row>
    <row r="19" spans="1:19" s="11" customFormat="1" ht="39.75" customHeight="1">
      <c r="A19" s="564"/>
      <c r="B19" s="542"/>
      <c r="C19" s="542"/>
      <c r="D19" s="542"/>
      <c r="E19" s="544"/>
      <c r="F19" s="542"/>
      <c r="G19" s="568"/>
      <c r="H19" s="272" t="s">
        <v>1245</v>
      </c>
      <c r="I19" s="272">
        <v>30</v>
      </c>
      <c r="J19" s="542"/>
      <c r="K19" s="542"/>
      <c r="L19" s="542"/>
      <c r="M19" s="553"/>
      <c r="N19" s="580"/>
      <c r="O19" s="553"/>
      <c r="P19" s="542"/>
      <c r="Q19" s="561"/>
      <c r="R19" s="561"/>
    </row>
    <row r="20" spans="1:19" s="11" customFormat="1" ht="51.75" customHeight="1">
      <c r="A20" s="545">
        <v>6</v>
      </c>
      <c r="B20" s="565" t="s">
        <v>497</v>
      </c>
      <c r="C20" s="565">
        <v>1</v>
      </c>
      <c r="D20" s="565">
        <v>6</v>
      </c>
      <c r="E20" s="565" t="s">
        <v>1246</v>
      </c>
      <c r="F20" s="565" t="s">
        <v>1247</v>
      </c>
      <c r="G20" s="572" t="s">
        <v>1241</v>
      </c>
      <c r="H20" s="272" t="s">
        <v>626</v>
      </c>
      <c r="I20" s="272">
        <v>1</v>
      </c>
      <c r="J20" s="565" t="s">
        <v>1248</v>
      </c>
      <c r="K20" s="565" t="s">
        <v>114</v>
      </c>
      <c r="L20" s="565" t="s">
        <v>327</v>
      </c>
      <c r="M20" s="571">
        <v>40000</v>
      </c>
      <c r="N20" s="565"/>
      <c r="O20" s="571">
        <v>40000</v>
      </c>
      <c r="P20" s="565"/>
      <c r="Q20" s="562" t="s">
        <v>1225</v>
      </c>
      <c r="R20" s="562" t="s">
        <v>1226</v>
      </c>
    </row>
    <row r="21" spans="1:19" s="11" customFormat="1" ht="36.75" customHeight="1">
      <c r="A21" s="546"/>
      <c r="B21" s="565"/>
      <c r="C21" s="565"/>
      <c r="D21" s="565"/>
      <c r="E21" s="565"/>
      <c r="F21" s="565"/>
      <c r="G21" s="572"/>
      <c r="H21" s="271" t="s">
        <v>1244</v>
      </c>
      <c r="I21" s="271">
        <v>35</v>
      </c>
      <c r="J21" s="565"/>
      <c r="K21" s="565"/>
      <c r="L21" s="565"/>
      <c r="M21" s="571"/>
      <c r="N21" s="565"/>
      <c r="O21" s="571"/>
      <c r="P21" s="565"/>
      <c r="Q21" s="562"/>
      <c r="R21" s="562"/>
    </row>
    <row r="22" spans="1:19" s="11" customFormat="1" ht="45.75" customHeight="1">
      <c r="A22" s="546"/>
      <c r="B22" s="565"/>
      <c r="C22" s="565"/>
      <c r="D22" s="565"/>
      <c r="E22" s="565"/>
      <c r="F22" s="565"/>
      <c r="G22" s="572"/>
      <c r="H22" s="272" t="s">
        <v>1245</v>
      </c>
      <c r="I22" s="272">
        <v>20</v>
      </c>
      <c r="J22" s="565"/>
      <c r="K22" s="565"/>
      <c r="L22" s="565"/>
      <c r="M22" s="571"/>
      <c r="N22" s="565"/>
      <c r="O22" s="571"/>
      <c r="P22" s="565"/>
      <c r="Q22" s="562"/>
      <c r="R22" s="562"/>
    </row>
    <row r="23" spans="1:19" s="11" customFormat="1" ht="61.5" customHeight="1">
      <c r="A23" s="545">
        <v>7</v>
      </c>
      <c r="B23" s="541" t="s">
        <v>1249</v>
      </c>
      <c r="C23" s="541">
        <v>1</v>
      </c>
      <c r="D23" s="541">
        <v>6</v>
      </c>
      <c r="E23" s="543" t="s">
        <v>1250</v>
      </c>
      <c r="F23" s="541" t="s">
        <v>1251</v>
      </c>
      <c r="G23" s="541" t="s">
        <v>37</v>
      </c>
      <c r="H23" s="272" t="s">
        <v>1252</v>
      </c>
      <c r="I23" s="269">
        <v>1</v>
      </c>
      <c r="J23" s="541" t="s">
        <v>1243</v>
      </c>
      <c r="K23" s="541" t="s">
        <v>137</v>
      </c>
      <c r="L23" s="541" t="s">
        <v>327</v>
      </c>
      <c r="M23" s="552">
        <v>15000</v>
      </c>
      <c r="N23" s="541"/>
      <c r="O23" s="552">
        <v>15000</v>
      </c>
      <c r="P23" s="541"/>
      <c r="Q23" s="560" t="s">
        <v>1225</v>
      </c>
      <c r="R23" s="560" t="s">
        <v>1226</v>
      </c>
    </row>
    <row r="24" spans="1:19" s="11" customFormat="1" ht="47.25" customHeight="1">
      <c r="A24" s="546"/>
      <c r="B24" s="542"/>
      <c r="C24" s="542"/>
      <c r="D24" s="542"/>
      <c r="E24" s="544"/>
      <c r="F24" s="542"/>
      <c r="G24" s="542"/>
      <c r="H24" s="272" t="s">
        <v>1253</v>
      </c>
      <c r="I24" s="269">
        <v>80</v>
      </c>
      <c r="J24" s="542"/>
      <c r="K24" s="542"/>
      <c r="L24" s="542"/>
      <c r="M24" s="553"/>
      <c r="N24" s="542"/>
      <c r="O24" s="553"/>
      <c r="P24" s="542"/>
      <c r="Q24" s="561"/>
      <c r="R24" s="561"/>
    </row>
    <row r="25" spans="1:19" s="11" customFormat="1" ht="104.25" customHeight="1">
      <c r="A25" s="547">
        <v>8</v>
      </c>
      <c r="B25" s="541" t="s">
        <v>1249</v>
      </c>
      <c r="C25" s="541">
        <v>1</v>
      </c>
      <c r="D25" s="541">
        <v>6</v>
      </c>
      <c r="E25" s="541" t="s">
        <v>1254</v>
      </c>
      <c r="F25" s="541" t="s">
        <v>1255</v>
      </c>
      <c r="G25" s="541" t="s">
        <v>1062</v>
      </c>
      <c r="H25" s="272" t="s">
        <v>688</v>
      </c>
      <c r="I25" s="269">
        <v>1</v>
      </c>
      <c r="J25" s="541" t="s">
        <v>1256</v>
      </c>
      <c r="K25" s="541" t="s">
        <v>318</v>
      </c>
      <c r="L25" s="541" t="s">
        <v>327</v>
      </c>
      <c r="M25" s="552">
        <v>15000</v>
      </c>
      <c r="N25" s="541"/>
      <c r="O25" s="552">
        <v>15000</v>
      </c>
      <c r="P25" s="541"/>
      <c r="Q25" s="560" t="s">
        <v>1225</v>
      </c>
      <c r="R25" s="560" t="s">
        <v>1226</v>
      </c>
    </row>
    <row r="26" spans="1:19" s="11" customFormat="1" ht="66" customHeight="1">
      <c r="A26" s="548"/>
      <c r="B26" s="542"/>
      <c r="C26" s="542"/>
      <c r="D26" s="542"/>
      <c r="E26" s="542"/>
      <c r="F26" s="542"/>
      <c r="G26" s="542"/>
      <c r="H26" s="272" t="s">
        <v>1257</v>
      </c>
      <c r="I26" s="269">
        <v>40</v>
      </c>
      <c r="J26" s="542"/>
      <c r="K26" s="542"/>
      <c r="L26" s="542"/>
      <c r="M26" s="553"/>
      <c r="N26" s="542"/>
      <c r="O26" s="553"/>
      <c r="P26" s="542"/>
      <c r="Q26" s="561"/>
      <c r="R26" s="561"/>
    </row>
    <row r="27" spans="1:19" s="4" customFormat="1" ht="46.5" customHeight="1">
      <c r="A27" s="605">
        <v>9</v>
      </c>
      <c r="B27" s="607" t="s">
        <v>667</v>
      </c>
      <c r="C27" s="607">
        <v>1</v>
      </c>
      <c r="D27" s="607">
        <v>6</v>
      </c>
      <c r="E27" s="537" t="s">
        <v>1436</v>
      </c>
      <c r="F27" s="610" t="s">
        <v>1437</v>
      </c>
      <c r="G27" s="537" t="s">
        <v>1438</v>
      </c>
      <c r="H27" s="363" t="s">
        <v>1439</v>
      </c>
      <c r="I27" s="363">
        <v>1</v>
      </c>
      <c r="J27" s="613" t="s">
        <v>1440</v>
      </c>
      <c r="K27" s="537" t="s">
        <v>114</v>
      </c>
      <c r="L27" s="537" t="s">
        <v>327</v>
      </c>
      <c r="M27" s="554">
        <v>15363</v>
      </c>
      <c r="N27" s="557"/>
      <c r="O27" s="554">
        <f>M27</f>
        <v>15363</v>
      </c>
      <c r="P27" s="557"/>
      <c r="Q27" s="537" t="s">
        <v>1419</v>
      </c>
      <c r="R27" s="537" t="s">
        <v>1441</v>
      </c>
      <c r="S27" s="3"/>
    </row>
    <row r="28" spans="1:19" s="4" customFormat="1" ht="45" customHeight="1">
      <c r="A28" s="606"/>
      <c r="B28" s="608"/>
      <c r="C28" s="608"/>
      <c r="D28" s="608"/>
      <c r="E28" s="538"/>
      <c r="F28" s="611"/>
      <c r="G28" s="538"/>
      <c r="H28" s="363" t="s">
        <v>1442</v>
      </c>
      <c r="I28" s="363">
        <v>80</v>
      </c>
      <c r="J28" s="614"/>
      <c r="K28" s="538"/>
      <c r="L28" s="538"/>
      <c r="M28" s="555"/>
      <c r="N28" s="558"/>
      <c r="O28" s="555"/>
      <c r="P28" s="558"/>
      <c r="Q28" s="538"/>
      <c r="R28" s="538"/>
      <c r="S28" s="3"/>
    </row>
    <row r="29" spans="1:19" s="4" customFormat="1" ht="45.75" customHeight="1">
      <c r="A29" s="606"/>
      <c r="B29" s="608"/>
      <c r="C29" s="608"/>
      <c r="D29" s="608"/>
      <c r="E29" s="538"/>
      <c r="F29" s="611"/>
      <c r="G29" s="538"/>
      <c r="H29" s="363" t="s">
        <v>1443</v>
      </c>
      <c r="I29" s="363">
        <v>1</v>
      </c>
      <c r="J29" s="614"/>
      <c r="K29" s="538"/>
      <c r="L29" s="538"/>
      <c r="M29" s="555"/>
      <c r="N29" s="558"/>
      <c r="O29" s="555"/>
      <c r="P29" s="558"/>
      <c r="Q29" s="538"/>
      <c r="R29" s="538"/>
      <c r="S29" s="3"/>
    </row>
    <row r="30" spans="1:19" s="4" customFormat="1" ht="51" customHeight="1">
      <c r="A30" s="606"/>
      <c r="B30" s="608"/>
      <c r="C30" s="608"/>
      <c r="D30" s="608"/>
      <c r="E30" s="538"/>
      <c r="F30" s="611"/>
      <c r="G30" s="538"/>
      <c r="H30" s="363" t="s">
        <v>1444</v>
      </c>
      <c r="I30" s="363">
        <v>30</v>
      </c>
      <c r="J30" s="614"/>
      <c r="K30" s="538"/>
      <c r="L30" s="538"/>
      <c r="M30" s="555"/>
      <c r="N30" s="558"/>
      <c r="O30" s="555"/>
      <c r="P30" s="558"/>
      <c r="Q30" s="538"/>
      <c r="R30" s="538"/>
      <c r="S30" s="3"/>
    </row>
    <row r="31" spans="1:19" s="4" customFormat="1" ht="24" customHeight="1">
      <c r="A31" s="606"/>
      <c r="B31" s="608"/>
      <c r="C31" s="608"/>
      <c r="D31" s="608"/>
      <c r="E31" s="538"/>
      <c r="F31" s="611"/>
      <c r="G31" s="538"/>
      <c r="H31" s="613" t="s">
        <v>1445</v>
      </c>
      <c r="I31" s="613">
        <v>200</v>
      </c>
      <c r="J31" s="614"/>
      <c r="K31" s="538"/>
      <c r="L31" s="538"/>
      <c r="M31" s="555"/>
      <c r="N31" s="558"/>
      <c r="O31" s="555"/>
      <c r="P31" s="558"/>
      <c r="Q31" s="538"/>
      <c r="R31" s="538"/>
      <c r="S31" s="3"/>
    </row>
    <row r="32" spans="1:19" s="4" customFormat="1" ht="20.25" customHeight="1">
      <c r="A32" s="606"/>
      <c r="B32" s="608"/>
      <c r="C32" s="608"/>
      <c r="D32" s="608"/>
      <c r="E32" s="538"/>
      <c r="F32" s="611"/>
      <c r="G32" s="538"/>
      <c r="H32" s="616"/>
      <c r="I32" s="616"/>
      <c r="J32" s="614"/>
      <c r="K32" s="538"/>
      <c r="L32" s="538"/>
      <c r="M32" s="555"/>
      <c r="N32" s="558"/>
      <c r="O32" s="555"/>
      <c r="P32" s="558"/>
      <c r="Q32" s="538"/>
      <c r="R32" s="538"/>
      <c r="S32" s="3"/>
    </row>
    <row r="33" spans="1:19" s="311" customFormat="1" ht="10.5" customHeight="1">
      <c r="A33" s="606"/>
      <c r="B33" s="609"/>
      <c r="C33" s="609"/>
      <c r="D33" s="609"/>
      <c r="E33" s="539"/>
      <c r="F33" s="612"/>
      <c r="G33" s="539"/>
      <c r="H33" s="617"/>
      <c r="I33" s="617"/>
      <c r="J33" s="615"/>
      <c r="K33" s="539"/>
      <c r="L33" s="539"/>
      <c r="M33" s="556"/>
      <c r="N33" s="559"/>
      <c r="O33" s="556"/>
      <c r="P33" s="559"/>
      <c r="Q33" s="539"/>
      <c r="R33" s="539"/>
      <c r="S33" s="310"/>
    </row>
    <row r="34" spans="1:19" s="311" customFormat="1" ht="51" customHeight="1">
      <c r="A34" s="623">
        <v>10</v>
      </c>
      <c r="B34" s="621" t="s">
        <v>296</v>
      </c>
      <c r="C34" s="618">
        <v>1</v>
      </c>
      <c r="D34" s="619">
        <v>6</v>
      </c>
      <c r="E34" s="540" t="s">
        <v>1446</v>
      </c>
      <c r="F34" s="540" t="s">
        <v>1447</v>
      </c>
      <c r="G34" s="540" t="s">
        <v>1448</v>
      </c>
      <c r="H34" s="364" t="s">
        <v>1449</v>
      </c>
      <c r="I34" s="365">
        <v>75</v>
      </c>
      <c r="J34" s="540" t="s">
        <v>1450</v>
      </c>
      <c r="K34" s="540" t="s">
        <v>114</v>
      </c>
      <c r="L34" s="540" t="s">
        <v>327</v>
      </c>
      <c r="M34" s="620">
        <v>85703.26</v>
      </c>
      <c r="N34" s="621"/>
      <c r="O34" s="622">
        <f>M34</f>
        <v>85703.26</v>
      </c>
      <c r="P34" s="621"/>
      <c r="Q34" s="540" t="s">
        <v>1451</v>
      </c>
      <c r="R34" s="540" t="s">
        <v>1452</v>
      </c>
      <c r="S34" s="310"/>
    </row>
    <row r="35" spans="1:19" s="311" customFormat="1" ht="65.25" customHeight="1">
      <c r="A35" s="624"/>
      <c r="B35" s="621"/>
      <c r="C35" s="618"/>
      <c r="D35" s="619"/>
      <c r="E35" s="540"/>
      <c r="F35" s="540"/>
      <c r="G35" s="540"/>
      <c r="H35" s="364" t="s">
        <v>1453</v>
      </c>
      <c r="I35" s="365">
        <f>15+14+35+1</f>
        <v>65</v>
      </c>
      <c r="J35" s="540"/>
      <c r="K35" s="540"/>
      <c r="L35" s="540"/>
      <c r="M35" s="620"/>
      <c r="N35" s="621"/>
      <c r="O35" s="622"/>
      <c r="P35" s="621"/>
      <c r="Q35" s="540"/>
      <c r="R35" s="540"/>
      <c r="S35" s="310"/>
    </row>
    <row r="36" spans="1:19" s="311" customFormat="1" ht="51" customHeight="1">
      <c r="A36" s="624"/>
      <c r="B36" s="621"/>
      <c r="C36" s="618"/>
      <c r="D36" s="619"/>
      <c r="E36" s="540"/>
      <c r="F36" s="540"/>
      <c r="G36" s="540"/>
      <c r="H36" s="364" t="s">
        <v>1454</v>
      </c>
      <c r="I36" s="365">
        <v>2</v>
      </c>
      <c r="J36" s="540"/>
      <c r="K36" s="540"/>
      <c r="L36" s="540"/>
      <c r="M36" s="620"/>
      <c r="N36" s="621"/>
      <c r="O36" s="622"/>
      <c r="P36" s="621"/>
      <c r="Q36" s="540"/>
      <c r="R36" s="540"/>
      <c r="S36" s="310"/>
    </row>
    <row r="37" spans="1:19" s="311" customFormat="1" ht="131.25" customHeight="1">
      <c r="A37" s="624"/>
      <c r="B37" s="621"/>
      <c r="C37" s="618"/>
      <c r="D37" s="619"/>
      <c r="E37" s="540"/>
      <c r="F37" s="540"/>
      <c r="G37" s="540"/>
      <c r="H37" s="366" t="s">
        <v>771</v>
      </c>
      <c r="I37" s="367">
        <v>1</v>
      </c>
      <c r="J37" s="540"/>
      <c r="K37" s="540"/>
      <c r="L37" s="540"/>
      <c r="M37" s="620"/>
      <c r="N37" s="621"/>
      <c r="O37" s="622"/>
      <c r="P37" s="621"/>
      <c r="Q37" s="540"/>
      <c r="R37" s="540"/>
      <c r="S37" s="310"/>
    </row>
    <row r="38" spans="1:19" s="311" customFormat="1" ht="47.25" customHeight="1">
      <c r="A38" s="623">
        <v>11</v>
      </c>
      <c r="B38" s="625" t="s">
        <v>667</v>
      </c>
      <c r="C38" s="625">
        <v>1</v>
      </c>
      <c r="D38" s="628">
        <v>6</v>
      </c>
      <c r="E38" s="537" t="s">
        <v>1455</v>
      </c>
      <c r="F38" s="541" t="s">
        <v>1456</v>
      </c>
      <c r="G38" s="541" t="s">
        <v>117</v>
      </c>
      <c r="H38" s="364" t="s">
        <v>1445</v>
      </c>
      <c r="I38" s="365">
        <f>1200+5000+400+120</f>
        <v>6720</v>
      </c>
      <c r="J38" s="565" t="s">
        <v>1457</v>
      </c>
      <c r="K38" s="621" t="s">
        <v>114</v>
      </c>
      <c r="L38" s="621" t="s">
        <v>327</v>
      </c>
      <c r="M38" s="631">
        <v>49049.37</v>
      </c>
      <c r="N38" s="557"/>
      <c r="O38" s="554">
        <f>M38</f>
        <v>49049.37</v>
      </c>
      <c r="P38" s="557"/>
      <c r="Q38" s="634" t="s">
        <v>1458</v>
      </c>
      <c r="R38" s="537" t="s">
        <v>1459</v>
      </c>
      <c r="S38" s="310"/>
    </row>
    <row r="39" spans="1:19" s="311" customFormat="1" ht="44.25" customHeight="1">
      <c r="A39" s="624"/>
      <c r="B39" s="626"/>
      <c r="C39" s="626"/>
      <c r="D39" s="629"/>
      <c r="E39" s="538"/>
      <c r="F39" s="569"/>
      <c r="G39" s="569"/>
      <c r="H39" s="368" t="s">
        <v>399</v>
      </c>
      <c r="I39" s="369">
        <v>2</v>
      </c>
      <c r="J39" s="565"/>
      <c r="K39" s="621"/>
      <c r="L39" s="621"/>
      <c r="M39" s="632"/>
      <c r="N39" s="558"/>
      <c r="O39" s="555"/>
      <c r="P39" s="558"/>
      <c r="Q39" s="635"/>
      <c r="R39" s="538"/>
      <c r="S39" s="310"/>
    </row>
    <row r="40" spans="1:19" s="311" customFormat="1" ht="237" customHeight="1">
      <c r="A40" s="624"/>
      <c r="B40" s="627"/>
      <c r="C40" s="627"/>
      <c r="D40" s="630"/>
      <c r="E40" s="539"/>
      <c r="F40" s="542"/>
      <c r="G40" s="542"/>
      <c r="H40" s="370" t="s">
        <v>1460</v>
      </c>
      <c r="I40" s="371">
        <f>45+25+25</f>
        <v>95</v>
      </c>
      <c r="J40" s="565"/>
      <c r="K40" s="621"/>
      <c r="L40" s="621"/>
      <c r="M40" s="633"/>
      <c r="N40" s="559"/>
      <c r="O40" s="556"/>
      <c r="P40" s="559"/>
      <c r="Q40" s="636"/>
      <c r="R40" s="539"/>
      <c r="S40" s="310"/>
    </row>
    <row r="41" spans="1:19" s="312" customFormat="1" ht="57.75" customHeight="1">
      <c r="A41" s="637">
        <v>12</v>
      </c>
      <c r="B41" s="607" t="s">
        <v>667</v>
      </c>
      <c r="C41" s="607">
        <v>1</v>
      </c>
      <c r="D41" s="607">
        <v>6</v>
      </c>
      <c r="E41" s="639" t="s">
        <v>1461</v>
      </c>
      <c r="F41" s="537" t="s">
        <v>1462</v>
      </c>
      <c r="G41" s="634" t="s">
        <v>1463</v>
      </c>
      <c r="H41" s="364" t="s">
        <v>1443</v>
      </c>
      <c r="I41" s="365">
        <f>3+4+3+2</f>
        <v>12</v>
      </c>
      <c r="J41" s="537" t="s">
        <v>1464</v>
      </c>
      <c r="K41" s="639" t="s">
        <v>43</v>
      </c>
      <c r="L41" s="639" t="s">
        <v>327</v>
      </c>
      <c r="M41" s="631">
        <v>38220.65</v>
      </c>
      <c r="N41" s="639"/>
      <c r="O41" s="642">
        <f>M41</f>
        <v>38220.65</v>
      </c>
      <c r="P41" s="639"/>
      <c r="Q41" s="634" t="s">
        <v>1419</v>
      </c>
      <c r="R41" s="634" t="s">
        <v>1441</v>
      </c>
    </row>
    <row r="42" spans="1:19" s="312" customFormat="1" ht="50.25" customHeight="1">
      <c r="A42" s="638"/>
      <c r="B42" s="608"/>
      <c r="C42" s="608"/>
      <c r="D42" s="608"/>
      <c r="E42" s="640"/>
      <c r="F42" s="538"/>
      <c r="G42" s="635"/>
      <c r="H42" s="363" t="s">
        <v>1444</v>
      </c>
      <c r="I42" s="365">
        <f>40+30+15</f>
        <v>85</v>
      </c>
      <c r="J42" s="538"/>
      <c r="K42" s="640"/>
      <c r="L42" s="640"/>
      <c r="M42" s="632"/>
      <c r="N42" s="640"/>
      <c r="O42" s="643"/>
      <c r="P42" s="640"/>
      <c r="Q42" s="635"/>
      <c r="R42" s="635"/>
    </row>
    <row r="43" spans="1:19" s="312" customFormat="1" ht="60.75" customHeight="1">
      <c r="A43" s="638"/>
      <c r="B43" s="608"/>
      <c r="C43" s="608"/>
      <c r="D43" s="608"/>
      <c r="E43" s="640"/>
      <c r="F43" s="538"/>
      <c r="G43" s="635"/>
      <c r="H43" s="364" t="s">
        <v>771</v>
      </c>
      <c r="I43" s="365">
        <v>1</v>
      </c>
      <c r="J43" s="538"/>
      <c r="K43" s="640"/>
      <c r="L43" s="640"/>
      <c r="M43" s="632"/>
      <c r="N43" s="640"/>
      <c r="O43" s="643"/>
      <c r="P43" s="640"/>
      <c r="Q43" s="635"/>
      <c r="R43" s="635"/>
    </row>
    <row r="44" spans="1:19" s="312" customFormat="1" ht="55.5" customHeight="1">
      <c r="A44" s="638"/>
      <c r="B44" s="608"/>
      <c r="C44" s="608"/>
      <c r="D44" s="608"/>
      <c r="E44" s="640"/>
      <c r="F44" s="538"/>
      <c r="G44" s="635"/>
      <c r="H44" s="364" t="s">
        <v>1445</v>
      </c>
      <c r="I44" s="365">
        <f>300+50+1200+20</f>
        <v>1570</v>
      </c>
      <c r="J44" s="538"/>
      <c r="K44" s="640"/>
      <c r="L44" s="640"/>
      <c r="M44" s="632"/>
      <c r="N44" s="640"/>
      <c r="O44" s="643"/>
      <c r="P44" s="640"/>
      <c r="Q44" s="635"/>
      <c r="R44" s="635"/>
    </row>
    <row r="45" spans="1:19" s="312" customFormat="1" ht="74.25" customHeight="1">
      <c r="A45" s="638"/>
      <c r="B45" s="608"/>
      <c r="C45" s="608"/>
      <c r="D45" s="608"/>
      <c r="E45" s="640"/>
      <c r="F45" s="538"/>
      <c r="G45" s="635"/>
      <c r="H45" s="364" t="s">
        <v>1465</v>
      </c>
      <c r="I45" s="365">
        <v>40</v>
      </c>
      <c r="J45" s="538"/>
      <c r="K45" s="640"/>
      <c r="L45" s="640"/>
      <c r="M45" s="632"/>
      <c r="N45" s="640"/>
      <c r="O45" s="643"/>
      <c r="P45" s="640"/>
      <c r="Q45" s="635"/>
      <c r="R45" s="635"/>
    </row>
    <row r="46" spans="1:19" s="312" customFormat="1" ht="30.75" customHeight="1">
      <c r="A46" s="638"/>
      <c r="B46" s="608"/>
      <c r="C46" s="608"/>
      <c r="D46" s="608"/>
      <c r="E46" s="640"/>
      <c r="F46" s="538"/>
      <c r="G46" s="635"/>
      <c r="H46" s="634" t="s">
        <v>1466</v>
      </c>
      <c r="I46" s="578">
        <v>1</v>
      </c>
      <c r="J46" s="538"/>
      <c r="K46" s="640"/>
      <c r="L46" s="640"/>
      <c r="M46" s="632"/>
      <c r="N46" s="640"/>
      <c r="O46" s="643"/>
      <c r="P46" s="640"/>
      <c r="Q46" s="635"/>
      <c r="R46" s="635"/>
    </row>
    <row r="47" spans="1:19" s="312" customFormat="1" ht="26.25" customHeight="1">
      <c r="A47" s="638"/>
      <c r="B47" s="608"/>
      <c r="C47" s="608"/>
      <c r="D47" s="608"/>
      <c r="E47" s="640"/>
      <c r="F47" s="538"/>
      <c r="G47" s="635"/>
      <c r="H47" s="635"/>
      <c r="I47" s="579"/>
      <c r="J47" s="538"/>
      <c r="K47" s="640"/>
      <c r="L47" s="640"/>
      <c r="M47" s="632"/>
      <c r="N47" s="640"/>
      <c r="O47" s="643"/>
      <c r="P47" s="640"/>
      <c r="Q47" s="635"/>
      <c r="R47" s="635"/>
    </row>
    <row r="48" spans="1:19" s="312" customFormat="1" ht="156" hidden="1" customHeight="1">
      <c r="A48" s="638"/>
      <c r="B48" s="609"/>
      <c r="C48" s="609"/>
      <c r="D48" s="609"/>
      <c r="E48" s="641"/>
      <c r="F48" s="539"/>
      <c r="G48" s="636"/>
      <c r="H48" s="636"/>
      <c r="I48" s="580"/>
      <c r="J48" s="539"/>
      <c r="K48" s="641"/>
      <c r="L48" s="641"/>
      <c r="M48" s="633"/>
      <c r="N48" s="641"/>
      <c r="O48" s="644"/>
      <c r="P48" s="641"/>
      <c r="Q48" s="636"/>
      <c r="R48" s="636"/>
    </row>
    <row r="49" spans="1:18" s="312" customFormat="1" ht="292.5" customHeight="1">
      <c r="A49" s="524">
        <v>13</v>
      </c>
      <c r="B49" s="372" t="s">
        <v>289</v>
      </c>
      <c r="C49" s="373">
        <v>1</v>
      </c>
      <c r="D49" s="373">
        <v>6</v>
      </c>
      <c r="E49" s="372" t="s">
        <v>1467</v>
      </c>
      <c r="F49" s="364" t="s">
        <v>1468</v>
      </c>
      <c r="G49" s="374" t="s">
        <v>1469</v>
      </c>
      <c r="H49" s="364" t="s">
        <v>1470</v>
      </c>
      <c r="I49" s="373">
        <v>10</v>
      </c>
      <c r="J49" s="364" t="s">
        <v>1471</v>
      </c>
      <c r="K49" s="372" t="s">
        <v>114</v>
      </c>
      <c r="L49" s="372" t="s">
        <v>327</v>
      </c>
      <c r="M49" s="518">
        <v>71850</v>
      </c>
      <c r="N49" s="372"/>
      <c r="O49" s="518">
        <f>M49</f>
        <v>71850</v>
      </c>
      <c r="P49" s="372"/>
      <c r="Q49" s="364" t="s">
        <v>1472</v>
      </c>
      <c r="R49" s="364" t="s">
        <v>1473</v>
      </c>
    </row>
    <row r="50" spans="1:18" s="312" customFormat="1" ht="69.75" customHeight="1">
      <c r="A50" s="645">
        <v>14</v>
      </c>
      <c r="B50" s="639" t="s">
        <v>289</v>
      </c>
      <c r="C50" s="647">
        <v>1</v>
      </c>
      <c r="D50" s="647">
        <v>9</v>
      </c>
      <c r="E50" s="634" t="s">
        <v>1474</v>
      </c>
      <c r="F50" s="634" t="s">
        <v>1475</v>
      </c>
      <c r="G50" s="541" t="s">
        <v>1476</v>
      </c>
      <c r="H50" s="364" t="s">
        <v>1439</v>
      </c>
      <c r="I50" s="365">
        <v>1</v>
      </c>
      <c r="J50" s="634" t="s">
        <v>1477</v>
      </c>
      <c r="K50" s="639" t="s">
        <v>114</v>
      </c>
      <c r="L50" s="639" t="s">
        <v>327</v>
      </c>
      <c r="M50" s="631">
        <v>26229.75</v>
      </c>
      <c r="N50" s="639"/>
      <c r="O50" s="642">
        <f>M50</f>
        <v>26229.75</v>
      </c>
      <c r="P50" s="639"/>
      <c r="Q50" s="634" t="s">
        <v>1478</v>
      </c>
      <c r="R50" s="634" t="s">
        <v>1441</v>
      </c>
    </row>
    <row r="51" spans="1:18" s="312" customFormat="1" ht="69.75" customHeight="1">
      <c r="A51" s="646"/>
      <c r="B51" s="640"/>
      <c r="C51" s="648"/>
      <c r="D51" s="648"/>
      <c r="E51" s="635"/>
      <c r="F51" s="635"/>
      <c r="G51" s="569"/>
      <c r="H51" s="363" t="s">
        <v>1442</v>
      </c>
      <c r="I51" s="365">
        <v>70</v>
      </c>
      <c r="J51" s="635"/>
      <c r="K51" s="640"/>
      <c r="L51" s="640"/>
      <c r="M51" s="632"/>
      <c r="N51" s="640"/>
      <c r="O51" s="643"/>
      <c r="P51" s="640"/>
      <c r="Q51" s="635"/>
      <c r="R51" s="635"/>
    </row>
    <row r="52" spans="1:18" s="312" customFormat="1" ht="84.75" customHeight="1">
      <c r="A52" s="646"/>
      <c r="B52" s="640"/>
      <c r="C52" s="648"/>
      <c r="D52" s="648"/>
      <c r="E52" s="635"/>
      <c r="F52" s="635"/>
      <c r="G52" s="569"/>
      <c r="H52" s="364" t="s">
        <v>1445</v>
      </c>
      <c r="I52" s="365">
        <f>120+50</f>
        <v>170</v>
      </c>
      <c r="J52" s="635"/>
      <c r="K52" s="640"/>
      <c r="L52" s="640"/>
      <c r="M52" s="632"/>
      <c r="N52" s="640"/>
      <c r="O52" s="643"/>
      <c r="P52" s="640"/>
      <c r="Q52" s="635"/>
      <c r="R52" s="635"/>
    </row>
    <row r="53" spans="1:18" s="312" customFormat="1" ht="42" customHeight="1">
      <c r="A53" s="646"/>
      <c r="B53" s="640"/>
      <c r="C53" s="648"/>
      <c r="D53" s="648"/>
      <c r="E53" s="635"/>
      <c r="F53" s="635"/>
      <c r="G53" s="569"/>
      <c r="H53" s="634" t="s">
        <v>1479</v>
      </c>
      <c r="I53" s="578">
        <v>400</v>
      </c>
      <c r="J53" s="635"/>
      <c r="K53" s="640"/>
      <c r="L53" s="640"/>
      <c r="M53" s="632"/>
      <c r="N53" s="640"/>
      <c r="O53" s="643"/>
      <c r="P53" s="640"/>
      <c r="Q53" s="635"/>
      <c r="R53" s="635"/>
    </row>
    <row r="54" spans="1:18" s="312" customFormat="1" ht="31.5" customHeight="1">
      <c r="A54" s="646"/>
      <c r="B54" s="641"/>
      <c r="C54" s="649"/>
      <c r="D54" s="649"/>
      <c r="E54" s="636"/>
      <c r="F54" s="636"/>
      <c r="G54" s="542"/>
      <c r="H54" s="636"/>
      <c r="I54" s="580"/>
      <c r="J54" s="636"/>
      <c r="K54" s="641"/>
      <c r="L54" s="641"/>
      <c r="M54" s="633"/>
      <c r="N54" s="641"/>
      <c r="O54" s="644"/>
      <c r="P54" s="641"/>
      <c r="Q54" s="636"/>
      <c r="R54" s="636"/>
    </row>
    <row r="55" spans="1:18" s="312" customFormat="1" ht="52.5" customHeight="1">
      <c r="A55" s="645">
        <v>15</v>
      </c>
      <c r="B55" s="639" t="s">
        <v>497</v>
      </c>
      <c r="C55" s="647">
        <v>5</v>
      </c>
      <c r="D55" s="647">
        <v>11</v>
      </c>
      <c r="E55" s="634" t="s">
        <v>1480</v>
      </c>
      <c r="F55" s="541" t="s">
        <v>1481</v>
      </c>
      <c r="G55" s="634" t="s">
        <v>1482</v>
      </c>
      <c r="H55" s="364" t="s">
        <v>1443</v>
      </c>
      <c r="I55" s="365">
        <v>10</v>
      </c>
      <c r="J55" s="634" t="s">
        <v>1483</v>
      </c>
      <c r="K55" s="639" t="s">
        <v>114</v>
      </c>
      <c r="L55" s="639" t="s">
        <v>327</v>
      </c>
      <c r="M55" s="642">
        <v>15000</v>
      </c>
      <c r="N55" s="639"/>
      <c r="O55" s="642">
        <f>M55</f>
        <v>15000</v>
      </c>
      <c r="P55" s="639"/>
      <c r="Q55" s="634" t="s">
        <v>1484</v>
      </c>
      <c r="R55" s="634" t="s">
        <v>1485</v>
      </c>
    </row>
    <row r="56" spans="1:18" s="312" customFormat="1" ht="52.5" customHeight="1">
      <c r="A56" s="646"/>
      <c r="B56" s="640"/>
      <c r="C56" s="648"/>
      <c r="D56" s="648"/>
      <c r="E56" s="635"/>
      <c r="F56" s="569"/>
      <c r="G56" s="635"/>
      <c r="H56" s="364" t="s">
        <v>1486</v>
      </c>
      <c r="I56" s="365">
        <v>440</v>
      </c>
      <c r="J56" s="635"/>
      <c r="K56" s="640"/>
      <c r="L56" s="640"/>
      <c r="M56" s="643"/>
      <c r="N56" s="640"/>
      <c r="O56" s="643"/>
      <c r="P56" s="640"/>
      <c r="Q56" s="635"/>
      <c r="R56" s="635"/>
    </row>
    <row r="57" spans="1:18" s="312" customFormat="1" ht="36.75" customHeight="1">
      <c r="A57" s="646"/>
      <c r="B57" s="640"/>
      <c r="C57" s="648"/>
      <c r="D57" s="648"/>
      <c r="E57" s="635"/>
      <c r="F57" s="569"/>
      <c r="G57" s="635"/>
      <c r="H57" s="634" t="s">
        <v>1487</v>
      </c>
      <c r="I57" s="578">
        <f>4+35+1</f>
        <v>40</v>
      </c>
      <c r="J57" s="635"/>
      <c r="K57" s="640"/>
      <c r="L57" s="640"/>
      <c r="M57" s="643"/>
      <c r="N57" s="640"/>
      <c r="O57" s="643"/>
      <c r="P57" s="640"/>
      <c r="Q57" s="635"/>
      <c r="R57" s="635"/>
    </row>
    <row r="58" spans="1:18" s="312" customFormat="1" ht="19.5" customHeight="1">
      <c r="A58" s="646"/>
      <c r="B58" s="640"/>
      <c r="C58" s="648"/>
      <c r="D58" s="648"/>
      <c r="E58" s="635"/>
      <c r="F58" s="569"/>
      <c r="G58" s="635"/>
      <c r="H58" s="635"/>
      <c r="I58" s="579"/>
      <c r="J58" s="635"/>
      <c r="K58" s="640"/>
      <c r="L58" s="640"/>
      <c r="M58" s="643"/>
      <c r="N58" s="640"/>
      <c r="O58" s="643"/>
      <c r="P58" s="640"/>
      <c r="Q58" s="635"/>
      <c r="R58" s="635"/>
    </row>
    <row r="59" spans="1:18" s="312" customFormat="1" ht="55.5" customHeight="1">
      <c r="A59" s="646"/>
      <c r="B59" s="641"/>
      <c r="C59" s="649"/>
      <c r="D59" s="649"/>
      <c r="E59" s="636"/>
      <c r="F59" s="542"/>
      <c r="G59" s="636"/>
      <c r="H59" s="636"/>
      <c r="I59" s="580"/>
      <c r="J59" s="636"/>
      <c r="K59" s="641"/>
      <c r="L59" s="641"/>
      <c r="M59" s="644"/>
      <c r="N59" s="641"/>
      <c r="O59" s="644"/>
      <c r="P59" s="641"/>
      <c r="Q59" s="636"/>
      <c r="R59" s="636"/>
    </row>
    <row r="60" spans="1:18" s="312" customFormat="1" ht="57" customHeight="1">
      <c r="A60" s="650">
        <v>16</v>
      </c>
      <c r="B60" s="653" t="s">
        <v>667</v>
      </c>
      <c r="C60" s="653">
        <v>5</v>
      </c>
      <c r="D60" s="653">
        <v>13</v>
      </c>
      <c r="E60" s="541" t="s">
        <v>1488</v>
      </c>
      <c r="F60" s="541" t="s">
        <v>1489</v>
      </c>
      <c r="G60" s="541" t="s">
        <v>1490</v>
      </c>
      <c r="H60" s="364" t="s">
        <v>1443</v>
      </c>
      <c r="I60" s="365">
        <v>2</v>
      </c>
      <c r="J60" s="541" t="s">
        <v>1491</v>
      </c>
      <c r="K60" s="653" t="s">
        <v>114</v>
      </c>
      <c r="L60" s="653" t="s">
        <v>327</v>
      </c>
      <c r="M60" s="631">
        <v>18980.62</v>
      </c>
      <c r="N60" s="642"/>
      <c r="O60" s="642">
        <f>M60</f>
        <v>18980.62</v>
      </c>
      <c r="P60" s="642"/>
      <c r="Q60" s="653" t="s">
        <v>1492</v>
      </c>
      <c r="R60" s="541" t="s">
        <v>1493</v>
      </c>
    </row>
    <row r="61" spans="1:18" s="312" customFormat="1" ht="55.5" customHeight="1">
      <c r="A61" s="651"/>
      <c r="B61" s="654"/>
      <c r="C61" s="654"/>
      <c r="D61" s="654"/>
      <c r="E61" s="569"/>
      <c r="F61" s="569"/>
      <c r="G61" s="569"/>
      <c r="H61" s="364" t="s">
        <v>1486</v>
      </c>
      <c r="I61" s="365">
        <v>30</v>
      </c>
      <c r="J61" s="569"/>
      <c r="K61" s="654"/>
      <c r="L61" s="654"/>
      <c r="M61" s="632"/>
      <c r="N61" s="643"/>
      <c r="O61" s="643"/>
      <c r="P61" s="643"/>
      <c r="Q61" s="654"/>
      <c r="R61" s="569"/>
    </row>
    <row r="62" spans="1:18" s="312" customFormat="1" ht="39.75" customHeight="1">
      <c r="A62" s="651"/>
      <c r="B62" s="654"/>
      <c r="C62" s="654"/>
      <c r="D62" s="654"/>
      <c r="E62" s="569"/>
      <c r="F62" s="569"/>
      <c r="G62" s="569"/>
      <c r="H62" s="364" t="s">
        <v>399</v>
      </c>
      <c r="I62" s="365">
        <v>1</v>
      </c>
      <c r="J62" s="569"/>
      <c r="K62" s="654"/>
      <c r="L62" s="654"/>
      <c r="M62" s="632"/>
      <c r="N62" s="643"/>
      <c r="O62" s="643"/>
      <c r="P62" s="643"/>
      <c r="Q62" s="654"/>
      <c r="R62" s="569"/>
    </row>
    <row r="63" spans="1:18" s="312" customFormat="1" ht="48" customHeight="1">
      <c r="A63" s="651"/>
      <c r="B63" s="654"/>
      <c r="C63" s="654"/>
      <c r="D63" s="654"/>
      <c r="E63" s="569"/>
      <c r="F63" s="569"/>
      <c r="G63" s="569"/>
      <c r="H63" s="634" t="s">
        <v>1494</v>
      </c>
      <c r="I63" s="578">
        <v>30</v>
      </c>
      <c r="J63" s="569"/>
      <c r="K63" s="654"/>
      <c r="L63" s="654"/>
      <c r="M63" s="632"/>
      <c r="N63" s="643"/>
      <c r="O63" s="643"/>
      <c r="P63" s="643"/>
      <c r="Q63" s="654"/>
      <c r="R63" s="569"/>
    </row>
    <row r="64" spans="1:18" s="312" customFormat="1" ht="37.5" customHeight="1">
      <c r="A64" s="652"/>
      <c r="B64" s="655"/>
      <c r="C64" s="655"/>
      <c r="D64" s="655"/>
      <c r="E64" s="542"/>
      <c r="F64" s="542"/>
      <c r="G64" s="542"/>
      <c r="H64" s="636"/>
      <c r="I64" s="580"/>
      <c r="J64" s="542"/>
      <c r="K64" s="655"/>
      <c r="L64" s="655"/>
      <c r="M64" s="633"/>
      <c r="N64" s="644"/>
      <c r="O64" s="644"/>
      <c r="P64" s="644"/>
      <c r="Q64" s="655"/>
      <c r="R64" s="542"/>
    </row>
    <row r="65" spans="1:18" s="11" customFormat="1" ht="39.75" customHeight="1">
      <c r="A65" s="204"/>
      <c r="B65" s="204"/>
      <c r="C65" s="204"/>
      <c r="D65" s="204"/>
      <c r="E65" s="204"/>
      <c r="F65" s="204"/>
      <c r="G65" s="204"/>
      <c r="H65" s="204"/>
      <c r="I65" s="204"/>
      <c r="J65" s="204"/>
      <c r="K65" s="204"/>
      <c r="L65" s="204"/>
      <c r="M65" s="205"/>
      <c r="N65" s="205"/>
      <c r="O65" s="205"/>
      <c r="P65" s="205"/>
      <c r="Q65" s="204"/>
      <c r="R65" s="204"/>
    </row>
    <row r="66" spans="1:18" s="11" customFormat="1">
      <c r="M66" s="549" t="s">
        <v>130</v>
      </c>
      <c r="N66" s="550"/>
      <c r="O66" s="550" t="s">
        <v>131</v>
      </c>
      <c r="P66" s="551"/>
    </row>
    <row r="67" spans="1:18" s="11" customFormat="1">
      <c r="M67" s="25" t="s">
        <v>107</v>
      </c>
      <c r="N67" s="25" t="s">
        <v>108</v>
      </c>
      <c r="O67" s="25" t="s">
        <v>107</v>
      </c>
      <c r="P67" s="25" t="s">
        <v>108</v>
      </c>
    </row>
    <row r="68" spans="1:18" s="11" customFormat="1">
      <c r="M68" s="26">
        <v>8</v>
      </c>
      <c r="N68" s="27">
        <v>182000</v>
      </c>
      <c r="O68" s="28">
        <v>8</v>
      </c>
      <c r="P68" s="212">
        <v>320396.65000000002</v>
      </c>
    </row>
    <row r="69" spans="1:18" s="11" customFormat="1">
      <c r="M69" s="12"/>
      <c r="N69" s="12"/>
      <c r="O69" s="12"/>
      <c r="P69" s="12"/>
    </row>
    <row r="70" spans="1:18" s="11" customFormat="1">
      <c r="M70" s="12"/>
      <c r="N70" s="12"/>
      <c r="O70" s="12"/>
      <c r="P70" s="12"/>
    </row>
    <row r="71" spans="1:18" s="11" customFormat="1">
      <c r="M71" s="12"/>
      <c r="N71" s="12"/>
      <c r="O71" s="12"/>
      <c r="P71" s="12"/>
    </row>
    <row r="72" spans="1:18" s="11" customFormat="1">
      <c r="M72" s="12"/>
      <c r="N72" s="12"/>
      <c r="O72" s="12"/>
      <c r="P72" s="12"/>
    </row>
    <row r="73" spans="1:18" s="11" customFormat="1">
      <c r="M73" s="12"/>
      <c r="N73" s="12"/>
      <c r="O73" s="12"/>
      <c r="P73" s="12"/>
    </row>
    <row r="74" spans="1:18" s="11" customFormat="1">
      <c r="M74" s="12"/>
      <c r="N74" s="12"/>
      <c r="O74" s="12"/>
      <c r="P74" s="12"/>
    </row>
    <row r="75" spans="1:18" s="11" customFormat="1">
      <c r="M75" s="12"/>
      <c r="N75" s="12"/>
      <c r="O75" s="12"/>
      <c r="P75" s="12"/>
    </row>
    <row r="76" spans="1:18" s="11" customFormat="1">
      <c r="M76" s="12"/>
      <c r="N76" s="12"/>
      <c r="O76" s="12"/>
      <c r="P76" s="12"/>
    </row>
    <row r="77" spans="1:18" s="11" customFormat="1">
      <c r="M77" s="12"/>
      <c r="N77" s="12"/>
      <c r="O77" s="12"/>
      <c r="P77" s="12"/>
    </row>
    <row r="78" spans="1:18" s="11" customFormat="1">
      <c r="M78" s="12"/>
      <c r="N78" s="12"/>
      <c r="O78" s="12"/>
      <c r="P78" s="12"/>
    </row>
    <row r="79" spans="1:18" s="11" customFormat="1">
      <c r="M79" s="12"/>
      <c r="N79" s="12"/>
      <c r="O79" s="12"/>
      <c r="P79" s="12"/>
    </row>
    <row r="80" spans="1:18" s="11" customFormat="1">
      <c r="M80" s="12"/>
      <c r="N80" s="12"/>
      <c r="O80" s="12"/>
      <c r="P80" s="12"/>
    </row>
    <row r="81" spans="13:16" s="11" customFormat="1">
      <c r="M81" s="12"/>
      <c r="N81" s="12"/>
      <c r="O81" s="12"/>
      <c r="P81" s="12"/>
    </row>
    <row r="82" spans="13:16" s="11" customFormat="1">
      <c r="M82" s="12"/>
      <c r="N82" s="12"/>
      <c r="O82" s="12"/>
      <c r="P82" s="12"/>
    </row>
    <row r="83" spans="13:16" s="11" customFormat="1">
      <c r="M83" s="12"/>
      <c r="N83" s="12"/>
      <c r="O83" s="12"/>
      <c r="P83" s="12"/>
    </row>
    <row r="84" spans="13:16" s="11" customFormat="1">
      <c r="M84" s="12"/>
      <c r="N84" s="12"/>
      <c r="O84" s="12"/>
      <c r="P84" s="12"/>
    </row>
    <row r="85" spans="13:16" s="11" customFormat="1">
      <c r="M85" s="12"/>
      <c r="N85" s="12"/>
      <c r="O85" s="12"/>
      <c r="P85" s="12"/>
    </row>
    <row r="86" spans="13:16" s="11" customFormat="1">
      <c r="M86" s="12"/>
      <c r="N86" s="12"/>
      <c r="O86" s="12"/>
      <c r="P86" s="12"/>
    </row>
    <row r="87" spans="13:16" s="11" customFormat="1">
      <c r="M87" s="12"/>
      <c r="N87" s="12"/>
      <c r="O87" s="12"/>
      <c r="P87" s="12"/>
    </row>
    <row r="88" spans="13:16" s="11" customFormat="1">
      <c r="M88" s="12"/>
      <c r="N88" s="12"/>
      <c r="O88" s="12"/>
      <c r="P88" s="12"/>
    </row>
    <row r="89" spans="13:16" s="11" customFormat="1">
      <c r="M89" s="12"/>
      <c r="N89" s="12"/>
      <c r="O89" s="12"/>
      <c r="P89" s="12"/>
    </row>
    <row r="90" spans="13:16" s="11" customFormat="1">
      <c r="M90" s="12"/>
      <c r="N90" s="12"/>
      <c r="O90" s="12"/>
      <c r="P90" s="12"/>
    </row>
    <row r="91" spans="13:16" s="11" customFormat="1">
      <c r="M91" s="12"/>
      <c r="N91" s="12"/>
      <c r="O91" s="12"/>
      <c r="P91" s="12"/>
    </row>
    <row r="92" spans="13:16" s="11" customFormat="1">
      <c r="M92" s="12"/>
      <c r="N92" s="12"/>
      <c r="O92" s="12"/>
      <c r="P92" s="12"/>
    </row>
    <row r="93" spans="13:16" s="11" customFormat="1">
      <c r="M93" s="12"/>
      <c r="N93" s="12"/>
      <c r="O93" s="12"/>
      <c r="P93" s="12"/>
    </row>
    <row r="94" spans="13:16" s="11" customFormat="1">
      <c r="M94" s="12"/>
      <c r="N94" s="12"/>
      <c r="O94" s="12"/>
      <c r="P94" s="12"/>
    </row>
    <row r="95" spans="13:16" s="11" customFormat="1">
      <c r="M95" s="12"/>
      <c r="N95" s="12"/>
      <c r="O95" s="12"/>
      <c r="P95" s="12"/>
    </row>
    <row r="96" spans="13:16" s="11" customFormat="1">
      <c r="M96" s="12"/>
      <c r="N96" s="12"/>
      <c r="O96" s="12"/>
      <c r="P96" s="12"/>
    </row>
    <row r="97" spans="13:16" s="11" customFormat="1">
      <c r="M97" s="12"/>
      <c r="N97" s="12"/>
      <c r="O97" s="12"/>
      <c r="P97" s="12"/>
    </row>
    <row r="98" spans="13:16" s="11" customFormat="1">
      <c r="M98" s="12"/>
      <c r="N98" s="12"/>
      <c r="O98" s="12"/>
      <c r="P98" s="12"/>
    </row>
    <row r="99" spans="13:16" s="11" customFormat="1">
      <c r="M99" s="12"/>
      <c r="N99" s="12"/>
      <c r="O99" s="12"/>
      <c r="P99" s="12"/>
    </row>
    <row r="100" spans="13:16" s="11" customFormat="1">
      <c r="M100" s="12"/>
      <c r="N100" s="12"/>
      <c r="O100" s="12"/>
      <c r="P100" s="12"/>
    </row>
    <row r="101" spans="13:16" s="11" customFormat="1">
      <c r="M101" s="12"/>
      <c r="N101" s="12"/>
      <c r="O101" s="12"/>
      <c r="P101" s="12"/>
    </row>
    <row r="102" spans="13:16" s="11" customFormat="1">
      <c r="M102" s="12"/>
      <c r="N102" s="12"/>
      <c r="O102" s="12"/>
      <c r="P102" s="12"/>
    </row>
    <row r="103" spans="13:16" s="11" customFormat="1">
      <c r="M103" s="12"/>
      <c r="N103" s="12"/>
      <c r="O103" s="12"/>
      <c r="P103" s="12"/>
    </row>
    <row r="104" spans="13:16" s="11" customFormat="1">
      <c r="M104" s="12"/>
      <c r="N104" s="12"/>
      <c r="O104" s="12"/>
      <c r="P104" s="12"/>
    </row>
    <row r="105" spans="13:16" s="11" customFormat="1">
      <c r="M105" s="12"/>
      <c r="N105" s="12"/>
      <c r="O105" s="12"/>
      <c r="P105" s="12"/>
    </row>
    <row r="106" spans="13:16" s="11" customFormat="1">
      <c r="M106" s="12"/>
      <c r="N106" s="12"/>
      <c r="O106" s="12"/>
      <c r="P106" s="12"/>
    </row>
    <row r="107" spans="13:16" s="11" customFormat="1">
      <c r="M107" s="12"/>
      <c r="N107" s="12"/>
      <c r="O107" s="12"/>
      <c r="P107" s="12"/>
    </row>
    <row r="108" spans="13:16" s="11" customFormat="1">
      <c r="M108" s="12"/>
      <c r="N108" s="12"/>
      <c r="O108" s="12"/>
      <c r="P108" s="12"/>
    </row>
    <row r="109" spans="13:16" s="11" customFormat="1">
      <c r="M109" s="12"/>
      <c r="N109" s="12"/>
      <c r="O109" s="12"/>
      <c r="P109" s="12"/>
    </row>
    <row r="110" spans="13:16" s="11" customFormat="1">
      <c r="M110" s="12"/>
      <c r="N110" s="12"/>
      <c r="O110" s="12"/>
      <c r="P110" s="12"/>
    </row>
    <row r="111" spans="13:16" s="11" customFormat="1">
      <c r="M111" s="12"/>
      <c r="N111" s="12"/>
      <c r="O111" s="12"/>
      <c r="P111" s="12"/>
    </row>
    <row r="112" spans="13:16" s="11" customFormat="1">
      <c r="M112" s="12"/>
      <c r="N112" s="12"/>
      <c r="O112" s="12"/>
      <c r="P112" s="12"/>
    </row>
    <row r="113" spans="13:16" s="11" customFormat="1">
      <c r="M113" s="12"/>
      <c r="N113" s="12"/>
      <c r="O113" s="12"/>
      <c r="P113" s="12"/>
    </row>
    <row r="114" spans="13:16" s="11" customFormat="1">
      <c r="M114" s="12"/>
      <c r="N114" s="12"/>
      <c r="O114" s="12"/>
      <c r="P114" s="12"/>
    </row>
    <row r="115" spans="13:16" s="11" customFormat="1">
      <c r="M115" s="12"/>
      <c r="N115" s="12"/>
      <c r="O115" s="12"/>
      <c r="P115" s="12"/>
    </row>
    <row r="116" spans="13:16" s="11" customFormat="1">
      <c r="M116" s="12"/>
      <c r="N116" s="12"/>
      <c r="O116" s="12"/>
      <c r="P116" s="12"/>
    </row>
    <row r="117" spans="13:16" s="11" customFormat="1">
      <c r="M117" s="12"/>
      <c r="N117" s="12"/>
      <c r="O117" s="12"/>
      <c r="P117" s="12"/>
    </row>
    <row r="118" spans="13:16" s="11" customFormat="1">
      <c r="M118" s="12"/>
      <c r="N118" s="12"/>
      <c r="O118" s="12"/>
      <c r="P118" s="12"/>
    </row>
    <row r="119" spans="13:16" s="11" customFormat="1">
      <c r="M119" s="12"/>
      <c r="N119" s="12"/>
      <c r="O119" s="12"/>
      <c r="P119" s="12"/>
    </row>
    <row r="120" spans="13:16" s="11" customFormat="1">
      <c r="M120" s="12"/>
      <c r="N120" s="12"/>
      <c r="O120" s="12"/>
      <c r="P120" s="12"/>
    </row>
    <row r="121" spans="13:16" s="11" customFormat="1">
      <c r="M121" s="12"/>
      <c r="N121" s="12"/>
      <c r="O121" s="12"/>
      <c r="P121" s="12"/>
    </row>
    <row r="122" spans="13:16" s="11" customFormat="1">
      <c r="M122" s="12"/>
      <c r="N122" s="12"/>
      <c r="O122" s="12"/>
      <c r="P122" s="12"/>
    </row>
    <row r="123" spans="13:16" s="11" customFormat="1">
      <c r="M123" s="12"/>
      <c r="N123" s="12"/>
      <c r="O123" s="12"/>
      <c r="P123" s="12"/>
    </row>
    <row r="124" spans="13:16" s="11" customFormat="1">
      <c r="M124" s="12"/>
      <c r="N124" s="12"/>
      <c r="O124" s="12"/>
      <c r="P124" s="12"/>
    </row>
    <row r="125" spans="13:16" s="11" customFormat="1">
      <c r="M125" s="12"/>
      <c r="N125" s="12"/>
      <c r="O125" s="12"/>
      <c r="P125" s="12"/>
    </row>
    <row r="126" spans="13:16" s="11" customFormat="1">
      <c r="M126" s="12"/>
      <c r="N126" s="12"/>
      <c r="O126" s="12"/>
      <c r="P126" s="12"/>
    </row>
    <row r="127" spans="13:16" s="11" customFormat="1">
      <c r="M127" s="12"/>
      <c r="N127" s="12"/>
      <c r="O127" s="12"/>
      <c r="P127" s="12"/>
    </row>
    <row r="128" spans="13:16" s="11" customFormat="1">
      <c r="M128" s="12"/>
      <c r="N128" s="12"/>
      <c r="O128" s="12"/>
      <c r="P128" s="12"/>
    </row>
    <row r="129" spans="13:16" s="11" customFormat="1">
      <c r="M129" s="12"/>
      <c r="N129" s="12"/>
      <c r="O129" s="12"/>
      <c r="P129" s="12"/>
    </row>
    <row r="130" spans="13:16" s="11" customFormat="1">
      <c r="M130" s="12"/>
      <c r="N130" s="12"/>
      <c r="O130" s="12"/>
      <c r="P130" s="12"/>
    </row>
    <row r="131" spans="13:16" s="11" customFormat="1">
      <c r="M131" s="12"/>
      <c r="N131" s="12"/>
      <c r="O131" s="12"/>
      <c r="P131" s="12"/>
    </row>
    <row r="132" spans="13:16" s="11" customFormat="1">
      <c r="M132" s="12"/>
      <c r="N132" s="12"/>
      <c r="O132" s="12"/>
      <c r="P132" s="12"/>
    </row>
    <row r="133" spans="13:16" s="11" customFormat="1">
      <c r="M133" s="12"/>
      <c r="N133" s="12"/>
      <c r="O133" s="12"/>
      <c r="P133" s="12"/>
    </row>
    <row r="134" spans="13:16" s="11" customFormat="1">
      <c r="M134" s="12"/>
      <c r="N134" s="12"/>
      <c r="O134" s="12"/>
      <c r="P134" s="12"/>
    </row>
    <row r="135" spans="13:16" s="11" customFormat="1">
      <c r="M135" s="12"/>
      <c r="N135" s="12"/>
      <c r="O135" s="12"/>
      <c r="P135" s="12"/>
    </row>
    <row r="136" spans="13:16" s="11" customFormat="1">
      <c r="M136" s="12"/>
      <c r="N136" s="12"/>
      <c r="O136" s="12"/>
      <c r="P136" s="12"/>
    </row>
    <row r="137" spans="13:16" s="11" customFormat="1">
      <c r="M137" s="12"/>
      <c r="N137" s="12"/>
      <c r="O137" s="12"/>
      <c r="P137" s="12"/>
    </row>
    <row r="138" spans="13:16" s="11" customFormat="1">
      <c r="M138" s="12"/>
      <c r="N138" s="12"/>
      <c r="O138" s="12"/>
      <c r="P138" s="12"/>
    </row>
    <row r="139" spans="13:16" s="11" customFormat="1">
      <c r="M139" s="12"/>
      <c r="N139" s="12"/>
      <c r="O139" s="12"/>
      <c r="P139" s="12"/>
    </row>
    <row r="140" spans="13:16" s="11" customFormat="1">
      <c r="M140" s="12"/>
      <c r="N140" s="12"/>
      <c r="O140" s="12"/>
      <c r="P140" s="12"/>
    </row>
    <row r="141" spans="13:16" s="11" customFormat="1">
      <c r="M141" s="12"/>
      <c r="N141" s="12"/>
      <c r="O141" s="12"/>
      <c r="P141" s="12"/>
    </row>
    <row r="142" spans="13:16" s="11" customFormat="1">
      <c r="M142" s="12"/>
      <c r="N142" s="12"/>
      <c r="O142" s="12"/>
      <c r="P142" s="12"/>
    </row>
    <row r="143" spans="13:16" s="11" customFormat="1">
      <c r="M143" s="12"/>
      <c r="N143" s="12"/>
      <c r="O143" s="12"/>
      <c r="P143" s="12"/>
    </row>
    <row r="144" spans="13:16" s="11" customFormat="1">
      <c r="M144" s="12"/>
      <c r="N144" s="12"/>
      <c r="O144" s="12"/>
      <c r="P144" s="12"/>
    </row>
    <row r="145" spans="13:16" s="11" customFormat="1">
      <c r="M145" s="12"/>
      <c r="N145" s="12"/>
      <c r="O145" s="12"/>
      <c r="P145" s="12"/>
    </row>
    <row r="146" spans="13:16" s="11" customFormat="1">
      <c r="M146" s="12"/>
      <c r="N146" s="12"/>
      <c r="O146" s="12"/>
      <c r="P146" s="12"/>
    </row>
    <row r="147" spans="13:16" s="11" customFormat="1">
      <c r="M147" s="12"/>
      <c r="N147" s="12"/>
      <c r="O147" s="12"/>
      <c r="P147" s="12"/>
    </row>
    <row r="148" spans="13:16" s="11" customFormat="1">
      <c r="M148" s="12"/>
      <c r="N148" s="12"/>
      <c r="O148" s="12"/>
      <c r="P148" s="12"/>
    </row>
    <row r="149" spans="13:16" s="11" customFormat="1">
      <c r="M149" s="12"/>
      <c r="N149" s="12"/>
      <c r="O149" s="12"/>
      <c r="P149" s="12"/>
    </row>
    <row r="150" spans="13:16" s="11" customFormat="1">
      <c r="M150" s="12"/>
      <c r="N150" s="12"/>
      <c r="O150" s="12"/>
      <c r="P150" s="12"/>
    </row>
    <row r="151" spans="13:16" s="11" customFormat="1">
      <c r="M151" s="12"/>
      <c r="N151" s="12"/>
      <c r="O151" s="12"/>
      <c r="P151" s="12"/>
    </row>
    <row r="152" spans="13:16" s="11" customFormat="1">
      <c r="M152" s="12"/>
      <c r="N152" s="12"/>
      <c r="O152" s="12"/>
      <c r="P152" s="12"/>
    </row>
    <row r="153" spans="13:16" s="11" customFormat="1">
      <c r="M153" s="12"/>
      <c r="N153" s="12"/>
      <c r="O153" s="12"/>
      <c r="P153" s="12"/>
    </row>
    <row r="154" spans="13:16" s="11" customFormat="1">
      <c r="M154" s="12"/>
      <c r="N154" s="12"/>
      <c r="O154" s="12"/>
      <c r="P154" s="12"/>
    </row>
    <row r="155" spans="13:16" s="11" customFormat="1">
      <c r="M155" s="12"/>
      <c r="N155" s="12"/>
      <c r="O155" s="12"/>
      <c r="P155" s="12"/>
    </row>
    <row r="156" spans="13:16" s="11" customFormat="1">
      <c r="M156" s="12"/>
      <c r="N156" s="12"/>
      <c r="O156" s="12"/>
      <c r="P156" s="12"/>
    </row>
    <row r="157" spans="13:16" s="11" customFormat="1">
      <c r="M157" s="12"/>
      <c r="N157" s="12"/>
      <c r="O157" s="12"/>
      <c r="P157" s="12"/>
    </row>
    <row r="158" spans="13:16" s="11" customFormat="1">
      <c r="M158" s="12"/>
      <c r="N158" s="12"/>
      <c r="O158" s="12"/>
      <c r="P158" s="12"/>
    </row>
    <row r="159" spans="13:16" s="11" customFormat="1">
      <c r="M159" s="12"/>
      <c r="N159" s="12"/>
      <c r="O159" s="12"/>
      <c r="P159" s="12"/>
    </row>
    <row r="160" spans="13:16" s="11" customFormat="1">
      <c r="M160" s="12"/>
      <c r="N160" s="12"/>
      <c r="O160" s="12"/>
      <c r="P160" s="12"/>
    </row>
    <row r="161" spans="13:16" s="11" customFormat="1">
      <c r="M161" s="12"/>
      <c r="N161" s="12"/>
      <c r="O161" s="12"/>
      <c r="P161" s="12"/>
    </row>
    <row r="162" spans="13:16" s="11" customFormat="1">
      <c r="M162" s="12"/>
      <c r="N162" s="12"/>
      <c r="O162" s="12"/>
      <c r="P162" s="12"/>
    </row>
    <row r="163" spans="13:16" s="11" customFormat="1">
      <c r="M163" s="12"/>
      <c r="N163" s="12"/>
      <c r="O163" s="12"/>
      <c r="P163" s="12"/>
    </row>
    <row r="164" spans="13:16" s="11" customFormat="1">
      <c r="M164" s="12"/>
      <c r="N164" s="12"/>
      <c r="O164" s="12"/>
      <c r="P164" s="12"/>
    </row>
    <row r="165" spans="13:16" s="11" customFormat="1">
      <c r="M165" s="12"/>
      <c r="N165" s="12"/>
      <c r="O165" s="12"/>
      <c r="P165" s="12"/>
    </row>
    <row r="166" spans="13:16" s="11" customFormat="1">
      <c r="M166" s="12"/>
      <c r="N166" s="12"/>
      <c r="O166" s="12"/>
      <c r="P166" s="12"/>
    </row>
    <row r="167" spans="13:16" s="11" customFormat="1">
      <c r="M167" s="12"/>
      <c r="N167" s="12"/>
      <c r="O167" s="12"/>
      <c r="P167" s="12"/>
    </row>
    <row r="168" spans="13:16" s="11" customFormat="1">
      <c r="M168" s="12"/>
      <c r="N168" s="12"/>
      <c r="O168" s="12"/>
      <c r="P168" s="12"/>
    </row>
    <row r="169" spans="13:16" s="11" customFormat="1">
      <c r="M169" s="12"/>
      <c r="N169" s="12"/>
      <c r="O169" s="12"/>
      <c r="P169" s="12"/>
    </row>
    <row r="170" spans="13:16" s="11" customFormat="1">
      <c r="M170" s="12"/>
      <c r="N170" s="12"/>
      <c r="O170" s="12"/>
      <c r="P170" s="12"/>
    </row>
    <row r="171" spans="13:16" s="11" customFormat="1">
      <c r="M171" s="12"/>
      <c r="N171" s="12"/>
      <c r="O171" s="12"/>
      <c r="P171" s="12"/>
    </row>
    <row r="172" spans="13:16" s="11" customFormat="1">
      <c r="M172" s="12"/>
      <c r="N172" s="12"/>
      <c r="O172" s="12"/>
      <c r="P172" s="12"/>
    </row>
    <row r="173" spans="13:16" s="11" customFormat="1">
      <c r="M173" s="12"/>
      <c r="N173" s="12"/>
      <c r="O173" s="12"/>
      <c r="P173" s="12"/>
    </row>
    <row r="174" spans="13:16" s="11" customFormat="1">
      <c r="M174" s="12"/>
      <c r="N174" s="12"/>
      <c r="O174" s="12"/>
      <c r="P174" s="12"/>
    </row>
    <row r="175" spans="13:16" s="11" customFormat="1">
      <c r="M175" s="12"/>
      <c r="N175" s="12"/>
      <c r="O175" s="12"/>
      <c r="P175" s="12"/>
    </row>
    <row r="176" spans="13:16" s="11" customFormat="1">
      <c r="M176" s="12"/>
      <c r="N176" s="12"/>
      <c r="O176" s="12"/>
      <c r="P176" s="12"/>
    </row>
    <row r="177" spans="13:16" s="11" customFormat="1">
      <c r="M177" s="12"/>
      <c r="N177" s="12"/>
      <c r="O177" s="12"/>
      <c r="P177" s="12"/>
    </row>
    <row r="178" spans="13:16" s="11" customFormat="1">
      <c r="M178" s="12"/>
      <c r="N178" s="12"/>
      <c r="O178" s="12"/>
      <c r="P178" s="12"/>
    </row>
    <row r="179" spans="13:16" s="11" customFormat="1">
      <c r="M179" s="12"/>
      <c r="N179" s="12"/>
      <c r="O179" s="12"/>
      <c r="P179" s="12"/>
    </row>
    <row r="180" spans="13:16" s="11" customFormat="1">
      <c r="M180" s="12"/>
      <c r="N180" s="12"/>
      <c r="O180" s="12"/>
      <c r="P180" s="12"/>
    </row>
    <row r="181" spans="13:16" s="11" customFormat="1">
      <c r="M181" s="12"/>
      <c r="N181" s="12"/>
      <c r="O181" s="12"/>
      <c r="P181" s="12"/>
    </row>
    <row r="182" spans="13:16" s="11" customFormat="1">
      <c r="M182" s="12"/>
      <c r="N182" s="12"/>
      <c r="O182" s="12"/>
      <c r="P182" s="12"/>
    </row>
    <row r="183" spans="13:16" s="11" customFormat="1">
      <c r="M183" s="12"/>
      <c r="N183" s="12"/>
      <c r="O183" s="12"/>
      <c r="P183" s="12"/>
    </row>
    <row r="184" spans="13:16" s="11" customFormat="1">
      <c r="M184" s="12"/>
      <c r="N184" s="12"/>
      <c r="O184" s="12"/>
      <c r="P184" s="12"/>
    </row>
    <row r="185" spans="13:16" s="11" customFormat="1">
      <c r="M185" s="12"/>
      <c r="N185" s="12"/>
      <c r="O185" s="12"/>
      <c r="P185" s="12"/>
    </row>
    <row r="186" spans="13:16" s="11" customFormat="1">
      <c r="M186" s="12"/>
      <c r="N186" s="12"/>
      <c r="O186" s="12"/>
      <c r="P186" s="12"/>
    </row>
    <row r="187" spans="13:16" s="11" customFormat="1">
      <c r="M187" s="12"/>
      <c r="N187" s="12"/>
      <c r="O187" s="12"/>
      <c r="P187" s="12"/>
    </row>
    <row r="188" spans="13:16" s="11" customFormat="1">
      <c r="M188" s="12"/>
      <c r="N188" s="12"/>
      <c r="O188" s="12"/>
      <c r="P188" s="12"/>
    </row>
    <row r="189" spans="13:16" s="11" customFormat="1">
      <c r="M189" s="12"/>
      <c r="N189" s="12"/>
      <c r="O189" s="12"/>
      <c r="P189" s="12"/>
    </row>
    <row r="190" spans="13:16" s="11" customFormat="1">
      <c r="M190" s="12"/>
      <c r="N190" s="12"/>
      <c r="O190" s="12"/>
      <c r="P190" s="12"/>
    </row>
    <row r="191" spans="13:16" s="11" customFormat="1">
      <c r="M191" s="12"/>
      <c r="N191" s="12"/>
      <c r="O191" s="12"/>
      <c r="P191" s="12"/>
    </row>
    <row r="192" spans="13:16" s="11" customFormat="1">
      <c r="M192" s="12"/>
      <c r="N192" s="12"/>
      <c r="O192" s="12"/>
      <c r="P192" s="12"/>
    </row>
    <row r="193" spans="12:16" s="11" customFormat="1">
      <c r="M193" s="12"/>
      <c r="N193" s="12"/>
      <c r="O193" s="12"/>
      <c r="P193" s="12"/>
    </row>
    <row r="194" spans="12:16" s="11" customFormat="1">
      <c r="M194" s="12"/>
      <c r="N194" s="12"/>
      <c r="O194" s="12"/>
      <c r="P194" s="12"/>
    </row>
    <row r="195" spans="12:16" s="11" customFormat="1">
      <c r="M195" s="12"/>
      <c r="N195" s="12"/>
      <c r="O195" s="12"/>
      <c r="P195" s="12"/>
    </row>
    <row r="196" spans="12:16" s="11" customFormat="1">
      <c r="M196" s="12"/>
      <c r="N196" s="12"/>
      <c r="O196" s="12"/>
      <c r="P196" s="12"/>
    </row>
    <row r="197" spans="12:16" s="11" customFormat="1">
      <c r="M197" s="12"/>
      <c r="N197" s="12"/>
      <c r="O197" s="12"/>
      <c r="P197" s="12"/>
    </row>
    <row r="198" spans="12:16" s="11" customFormat="1">
      <c r="M198" s="12"/>
      <c r="N198" s="12"/>
      <c r="O198" s="12"/>
      <c r="P198" s="12"/>
    </row>
    <row r="199" spans="12:16" s="11" customFormat="1">
      <c r="M199" s="12"/>
      <c r="N199" s="12"/>
      <c r="O199" s="12"/>
      <c r="P199" s="12"/>
    </row>
    <row r="200" spans="12:16" s="11" customFormat="1">
      <c r="M200" s="12"/>
      <c r="N200" s="12"/>
      <c r="O200" s="12"/>
      <c r="P200" s="12"/>
    </row>
    <row r="201" spans="12:16" s="11" customFormat="1">
      <c r="L201"/>
      <c r="M201" s="12"/>
      <c r="N201" s="12"/>
      <c r="O201" s="12"/>
      <c r="P201" s="12"/>
    </row>
  </sheetData>
  <mergeCells count="266">
    <mergeCell ref="L60:L64"/>
    <mergeCell ref="M60:M64"/>
    <mergeCell ref="N60:N64"/>
    <mergeCell ref="O60:O64"/>
    <mergeCell ref="P60:P64"/>
    <mergeCell ref="Q60:Q64"/>
    <mergeCell ref="R60:R64"/>
    <mergeCell ref="H63:H64"/>
    <mergeCell ref="I63:I64"/>
    <mergeCell ref="A60:A64"/>
    <mergeCell ref="B60:B64"/>
    <mergeCell ref="C60:C64"/>
    <mergeCell ref="D60:D64"/>
    <mergeCell ref="E60:E64"/>
    <mergeCell ref="F60:F64"/>
    <mergeCell ref="G60:G64"/>
    <mergeCell ref="J60:J64"/>
    <mergeCell ref="K60:K64"/>
    <mergeCell ref="L55:L59"/>
    <mergeCell ref="M55:M59"/>
    <mergeCell ref="N55:N59"/>
    <mergeCell ref="O55:O59"/>
    <mergeCell ref="P55:P59"/>
    <mergeCell ref="Q55:Q59"/>
    <mergeCell ref="R55:R59"/>
    <mergeCell ref="H57:H59"/>
    <mergeCell ref="I57:I59"/>
    <mergeCell ref="A55:A59"/>
    <mergeCell ref="B55:B59"/>
    <mergeCell ref="C55:C59"/>
    <mergeCell ref="D55:D59"/>
    <mergeCell ref="E55:E59"/>
    <mergeCell ref="F55:F59"/>
    <mergeCell ref="G55:G59"/>
    <mergeCell ref="J55:J59"/>
    <mergeCell ref="K55:K59"/>
    <mergeCell ref="L50:L54"/>
    <mergeCell ref="M50:M54"/>
    <mergeCell ref="N50:N54"/>
    <mergeCell ref="O50:O54"/>
    <mergeCell ref="P50:P54"/>
    <mergeCell ref="Q50:Q54"/>
    <mergeCell ref="R50:R54"/>
    <mergeCell ref="H53:H54"/>
    <mergeCell ref="I53:I54"/>
    <mergeCell ref="A50:A54"/>
    <mergeCell ref="B50:B54"/>
    <mergeCell ref="C50:C54"/>
    <mergeCell ref="D50:D54"/>
    <mergeCell ref="E50:E54"/>
    <mergeCell ref="F50:F54"/>
    <mergeCell ref="G50:G54"/>
    <mergeCell ref="J50:J54"/>
    <mergeCell ref="K50:K54"/>
    <mergeCell ref="L41:L48"/>
    <mergeCell ref="M41:M48"/>
    <mergeCell ref="N41:N48"/>
    <mergeCell ref="O41:O48"/>
    <mergeCell ref="P41:P48"/>
    <mergeCell ref="Q41:Q48"/>
    <mergeCell ref="R41:R48"/>
    <mergeCell ref="H46:H48"/>
    <mergeCell ref="I46:I48"/>
    <mergeCell ref="A41:A48"/>
    <mergeCell ref="B41:B48"/>
    <mergeCell ref="C41:C48"/>
    <mergeCell ref="D41:D48"/>
    <mergeCell ref="E41:E48"/>
    <mergeCell ref="F41:F48"/>
    <mergeCell ref="G41:G48"/>
    <mergeCell ref="J41:J48"/>
    <mergeCell ref="K41:K48"/>
    <mergeCell ref="L38:L40"/>
    <mergeCell ref="M38:M40"/>
    <mergeCell ref="N38:N40"/>
    <mergeCell ref="O38:O40"/>
    <mergeCell ref="P38:P40"/>
    <mergeCell ref="Q38:Q40"/>
    <mergeCell ref="R38:R40"/>
    <mergeCell ref="A34:A37"/>
    <mergeCell ref="B34:B37"/>
    <mergeCell ref="A38:A40"/>
    <mergeCell ref="B38:B40"/>
    <mergeCell ref="C38:C40"/>
    <mergeCell ref="D38:D40"/>
    <mergeCell ref="E38:E40"/>
    <mergeCell ref="F38:F40"/>
    <mergeCell ref="G38:G40"/>
    <mergeCell ref="J38:J40"/>
    <mergeCell ref="K38:K40"/>
    <mergeCell ref="A27:A33"/>
    <mergeCell ref="B27:B33"/>
    <mergeCell ref="C27:C33"/>
    <mergeCell ref="D27:D33"/>
    <mergeCell ref="E27:E33"/>
    <mergeCell ref="F27:F33"/>
    <mergeCell ref="G27:G33"/>
    <mergeCell ref="J27:J33"/>
    <mergeCell ref="K27:K33"/>
    <mergeCell ref="H31:H33"/>
    <mergeCell ref="I31:I33"/>
    <mergeCell ref="Q4:Q5"/>
    <mergeCell ref="R4:R5"/>
    <mergeCell ref="A7:A9"/>
    <mergeCell ref="B7:B9"/>
    <mergeCell ref="C7:C9"/>
    <mergeCell ref="D7:D9"/>
    <mergeCell ref="E7:E9"/>
    <mergeCell ref="F7:F9"/>
    <mergeCell ref="G7:G9"/>
    <mergeCell ref="J7:J9"/>
    <mergeCell ref="G4:G5"/>
    <mergeCell ref="H4:I4"/>
    <mergeCell ref="J4:J5"/>
    <mergeCell ref="K4:L4"/>
    <mergeCell ref="M4:N4"/>
    <mergeCell ref="O4:P4"/>
    <mergeCell ref="A4:A5"/>
    <mergeCell ref="B4:B5"/>
    <mergeCell ref="C4:C5"/>
    <mergeCell ref="D4:D5"/>
    <mergeCell ref="E4:E5"/>
    <mergeCell ref="F4:F5"/>
    <mergeCell ref="Q7:Q9"/>
    <mergeCell ref="R7:R9"/>
    <mergeCell ref="K7:K9"/>
    <mergeCell ref="L7:L9"/>
    <mergeCell ref="M7:M9"/>
    <mergeCell ref="N7:N9"/>
    <mergeCell ref="O7:O9"/>
    <mergeCell ref="P7:P9"/>
    <mergeCell ref="P10:P11"/>
    <mergeCell ref="Q10:Q11"/>
    <mergeCell ref="R10:R11"/>
    <mergeCell ref="M10:M11"/>
    <mergeCell ref="N10:N11"/>
    <mergeCell ref="O10:O11"/>
    <mergeCell ref="C12:C13"/>
    <mergeCell ref="D12:D13"/>
    <mergeCell ref="E12:E13"/>
    <mergeCell ref="F12:F13"/>
    <mergeCell ref="J10:J11"/>
    <mergeCell ref="K10:K11"/>
    <mergeCell ref="L10:L11"/>
    <mergeCell ref="A10:A11"/>
    <mergeCell ref="B10:B11"/>
    <mergeCell ref="C10:C11"/>
    <mergeCell ref="D10:D11"/>
    <mergeCell ref="E10:E11"/>
    <mergeCell ref="F10:F11"/>
    <mergeCell ref="G10:G11"/>
    <mergeCell ref="O12:O13"/>
    <mergeCell ref="P12:P13"/>
    <mergeCell ref="Q12:Q13"/>
    <mergeCell ref="R12:R13"/>
    <mergeCell ref="A14:A16"/>
    <mergeCell ref="B14:B16"/>
    <mergeCell ref="C14:C16"/>
    <mergeCell ref="D14:D16"/>
    <mergeCell ref="E14:E16"/>
    <mergeCell ref="G12:G13"/>
    <mergeCell ref="J12:J13"/>
    <mergeCell ref="K12:K13"/>
    <mergeCell ref="L12:L13"/>
    <mergeCell ref="M12:M13"/>
    <mergeCell ref="N12:N13"/>
    <mergeCell ref="N14:N16"/>
    <mergeCell ref="O14:O16"/>
    <mergeCell ref="P14:P16"/>
    <mergeCell ref="Q14:Q16"/>
    <mergeCell ref="R14:R16"/>
    <mergeCell ref="F14:F16"/>
    <mergeCell ref="G14:G16"/>
    <mergeCell ref="A12:A13"/>
    <mergeCell ref="B12:B13"/>
    <mergeCell ref="J14:J16"/>
    <mergeCell ref="K14:K16"/>
    <mergeCell ref="L14:L16"/>
    <mergeCell ref="M14:M16"/>
    <mergeCell ref="O17:O19"/>
    <mergeCell ref="P17:P19"/>
    <mergeCell ref="Q17:Q19"/>
    <mergeCell ref="R17:R19"/>
    <mergeCell ref="M17:M19"/>
    <mergeCell ref="N17:N19"/>
    <mergeCell ref="L17:L19"/>
    <mergeCell ref="A17:A19"/>
    <mergeCell ref="A20:A22"/>
    <mergeCell ref="B20:B22"/>
    <mergeCell ref="C20:C22"/>
    <mergeCell ref="D20:D22"/>
    <mergeCell ref="E20:E22"/>
    <mergeCell ref="G17:G19"/>
    <mergeCell ref="J17:J19"/>
    <mergeCell ref="K17:K19"/>
    <mergeCell ref="J20:J22"/>
    <mergeCell ref="K20:K22"/>
    <mergeCell ref="B17:B19"/>
    <mergeCell ref="C17:C19"/>
    <mergeCell ref="D17:D19"/>
    <mergeCell ref="E17:E19"/>
    <mergeCell ref="F17:F19"/>
    <mergeCell ref="F20:F22"/>
    <mergeCell ref="G20:G22"/>
    <mergeCell ref="Q20:Q22"/>
    <mergeCell ref="R20:R22"/>
    <mergeCell ref="C25:C26"/>
    <mergeCell ref="D25:D26"/>
    <mergeCell ref="E25:E26"/>
    <mergeCell ref="G23:G24"/>
    <mergeCell ref="J23:J24"/>
    <mergeCell ref="K23:K24"/>
    <mergeCell ref="L23:L24"/>
    <mergeCell ref="M23:M24"/>
    <mergeCell ref="Q25:Q26"/>
    <mergeCell ref="R25:R26"/>
    <mergeCell ref="N20:N22"/>
    <mergeCell ref="O20:O22"/>
    <mergeCell ref="P20:P22"/>
    <mergeCell ref="L20:L22"/>
    <mergeCell ref="M20:M22"/>
    <mergeCell ref="A23:A24"/>
    <mergeCell ref="A25:A26"/>
    <mergeCell ref="M66:N66"/>
    <mergeCell ref="O66:P66"/>
    <mergeCell ref="N25:N26"/>
    <mergeCell ref="O25:O26"/>
    <mergeCell ref="P25:P26"/>
    <mergeCell ref="F25:F26"/>
    <mergeCell ref="G25:G26"/>
    <mergeCell ref="J25:J26"/>
    <mergeCell ref="K25:K26"/>
    <mergeCell ref="L25:L26"/>
    <mergeCell ref="M25:M26"/>
    <mergeCell ref="L27:L33"/>
    <mergeCell ref="M27:M33"/>
    <mergeCell ref="N27:N33"/>
    <mergeCell ref="O27:O33"/>
    <mergeCell ref="P27:P33"/>
    <mergeCell ref="O23:O24"/>
    <mergeCell ref="P23:P24"/>
    <mergeCell ref="N23:N24"/>
    <mergeCell ref="G34:G37"/>
    <mergeCell ref="J34:J37"/>
    <mergeCell ref="K34:K37"/>
    <mergeCell ref="Q27:Q33"/>
    <mergeCell ref="R27:R33"/>
    <mergeCell ref="L34:L37"/>
    <mergeCell ref="B25:B26"/>
    <mergeCell ref="B23:B24"/>
    <mergeCell ref="C23:C24"/>
    <mergeCell ref="D23:D24"/>
    <mergeCell ref="E23:E24"/>
    <mergeCell ref="F23:F24"/>
    <mergeCell ref="Q23:Q24"/>
    <mergeCell ref="R23:R24"/>
    <mergeCell ref="C34:C37"/>
    <mergeCell ref="D34:D37"/>
    <mergeCell ref="E34:E37"/>
    <mergeCell ref="F34:F37"/>
    <mergeCell ref="M34:M37"/>
    <mergeCell ref="N34:N37"/>
    <mergeCell ref="O34:O37"/>
    <mergeCell ref="P34:P37"/>
    <mergeCell ref="Q34:Q37"/>
    <mergeCell ref="R34:R37"/>
  </mergeCell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sheetPr codeName="Arkusz10"/>
  <dimension ref="A2:S177"/>
  <sheetViews>
    <sheetView topLeftCell="A39" zoomScale="70" zoomScaleNormal="70" workbookViewId="0">
      <selection activeCell="N48" sqref="N48"/>
    </sheetView>
  </sheetViews>
  <sheetFormatPr defaultRowHeight="15"/>
  <cols>
    <col min="1" max="1" width="4.7109375" customWidth="1"/>
    <col min="2" max="2" width="8.85546875" customWidth="1"/>
    <col min="3" max="3" width="11.42578125" customWidth="1"/>
    <col min="4" max="4" width="9.7109375" customWidth="1"/>
    <col min="5" max="5" width="29.28515625" customWidth="1"/>
    <col min="6" max="6" width="40" customWidth="1"/>
    <col min="7" max="7" width="18.85546875" customWidth="1"/>
    <col min="8" max="8" width="18.42578125" customWidth="1"/>
    <col min="9" max="9" width="10.42578125" customWidth="1"/>
    <col min="10" max="10" width="19.42578125" customWidth="1"/>
    <col min="11" max="11" width="10.7109375" customWidth="1"/>
    <col min="12" max="12" width="9.5703125" customWidth="1"/>
    <col min="13" max="13" width="14.28515625" style="2" customWidth="1"/>
    <col min="14" max="14" width="12.28515625" style="2" customWidth="1"/>
    <col min="15" max="15" width="11.85546875" style="2" customWidth="1"/>
    <col min="16" max="16" width="12" style="2" customWidth="1"/>
    <col min="17" max="17" width="14" customWidth="1"/>
    <col min="18" max="18" width="15.7109375" customWidth="1"/>
    <col min="19" max="19" width="19.5703125" customWidth="1"/>
    <col min="259" max="259" width="4.7109375" bestFit="1" customWidth="1"/>
    <col min="260" max="260" width="9.7109375" bestFit="1" customWidth="1"/>
    <col min="261" max="261" width="10" bestFit="1" customWidth="1"/>
    <col min="262" max="262" width="8.85546875" bestFit="1" customWidth="1"/>
    <col min="263" max="263" width="22.85546875" customWidth="1"/>
    <col min="264" max="264" width="59.7109375" bestFit="1" customWidth="1"/>
    <col min="265" max="265" width="57.85546875" bestFit="1" customWidth="1"/>
    <col min="266" max="266" width="35.28515625" bestFit="1" customWidth="1"/>
    <col min="267" max="267" width="28.140625" bestFit="1" customWidth="1"/>
    <col min="268" max="268" width="33.140625" bestFit="1" customWidth="1"/>
    <col min="269" max="269" width="26" bestFit="1" customWidth="1"/>
    <col min="270" max="270" width="19.140625" bestFit="1" customWidth="1"/>
    <col min="271" max="271" width="10.42578125" customWidth="1"/>
    <col min="272" max="272" width="11.85546875" customWidth="1"/>
    <col min="273" max="273" width="14.7109375" customWidth="1"/>
    <col min="274" max="274" width="9" bestFit="1" customWidth="1"/>
    <col min="515" max="515" width="4.7109375" bestFit="1" customWidth="1"/>
    <col min="516" max="516" width="9.7109375" bestFit="1" customWidth="1"/>
    <col min="517" max="517" width="10" bestFit="1" customWidth="1"/>
    <col min="518" max="518" width="8.85546875" bestFit="1" customWidth="1"/>
    <col min="519" max="519" width="22.85546875" customWidth="1"/>
    <col min="520" max="520" width="59.7109375" bestFit="1" customWidth="1"/>
    <col min="521" max="521" width="57.85546875" bestFit="1" customWidth="1"/>
    <col min="522" max="522" width="35.28515625" bestFit="1" customWidth="1"/>
    <col min="523" max="523" width="28.140625" bestFit="1" customWidth="1"/>
    <col min="524" max="524" width="33.140625" bestFit="1" customWidth="1"/>
    <col min="525" max="525" width="26" bestFit="1" customWidth="1"/>
    <col min="526" max="526" width="19.140625" bestFit="1" customWidth="1"/>
    <col min="527" max="527" width="10.42578125" customWidth="1"/>
    <col min="528" max="528" width="11.85546875" customWidth="1"/>
    <col min="529" max="529" width="14.7109375" customWidth="1"/>
    <col min="530" max="530" width="9" bestFit="1" customWidth="1"/>
    <col min="771" max="771" width="4.7109375" bestFit="1" customWidth="1"/>
    <col min="772" max="772" width="9.7109375" bestFit="1" customWidth="1"/>
    <col min="773" max="773" width="10" bestFit="1" customWidth="1"/>
    <col min="774" max="774" width="8.85546875" bestFit="1" customWidth="1"/>
    <col min="775" max="775" width="22.85546875" customWidth="1"/>
    <col min="776" max="776" width="59.7109375" bestFit="1" customWidth="1"/>
    <col min="777" max="777" width="57.85546875" bestFit="1" customWidth="1"/>
    <col min="778" max="778" width="35.28515625" bestFit="1" customWidth="1"/>
    <col min="779" max="779" width="28.140625" bestFit="1" customWidth="1"/>
    <col min="780" max="780" width="33.140625" bestFit="1" customWidth="1"/>
    <col min="781" max="781" width="26" bestFit="1" customWidth="1"/>
    <col min="782" max="782" width="19.140625" bestFit="1" customWidth="1"/>
    <col min="783" max="783" width="10.42578125" customWidth="1"/>
    <col min="784" max="784" width="11.85546875" customWidth="1"/>
    <col min="785" max="785" width="14.7109375" customWidth="1"/>
    <col min="786" max="786" width="9" bestFit="1" customWidth="1"/>
    <col min="1027" max="1027" width="4.7109375" bestFit="1" customWidth="1"/>
    <col min="1028" max="1028" width="9.7109375" bestFit="1" customWidth="1"/>
    <col min="1029" max="1029" width="10" bestFit="1" customWidth="1"/>
    <col min="1030" max="1030" width="8.85546875" bestFit="1" customWidth="1"/>
    <col min="1031" max="1031" width="22.85546875" customWidth="1"/>
    <col min="1032" max="1032" width="59.7109375" bestFit="1" customWidth="1"/>
    <col min="1033" max="1033" width="57.85546875" bestFit="1" customWidth="1"/>
    <col min="1034" max="1034" width="35.28515625" bestFit="1" customWidth="1"/>
    <col min="1035" max="1035" width="28.140625" bestFit="1" customWidth="1"/>
    <col min="1036" max="1036" width="33.140625" bestFit="1" customWidth="1"/>
    <col min="1037" max="1037" width="26" bestFit="1" customWidth="1"/>
    <col min="1038" max="1038" width="19.140625" bestFit="1" customWidth="1"/>
    <col min="1039" max="1039" width="10.42578125" customWidth="1"/>
    <col min="1040" max="1040" width="11.85546875" customWidth="1"/>
    <col min="1041" max="1041" width="14.7109375" customWidth="1"/>
    <col min="1042" max="1042" width="9" bestFit="1" customWidth="1"/>
    <col min="1283" max="1283" width="4.7109375" bestFit="1" customWidth="1"/>
    <col min="1284" max="1284" width="9.7109375" bestFit="1" customWidth="1"/>
    <col min="1285" max="1285" width="10" bestFit="1" customWidth="1"/>
    <col min="1286" max="1286" width="8.85546875" bestFit="1" customWidth="1"/>
    <col min="1287" max="1287" width="22.85546875" customWidth="1"/>
    <col min="1288" max="1288" width="59.7109375" bestFit="1" customWidth="1"/>
    <col min="1289" max="1289" width="57.85546875" bestFit="1" customWidth="1"/>
    <col min="1290" max="1290" width="35.28515625" bestFit="1" customWidth="1"/>
    <col min="1291" max="1291" width="28.140625" bestFit="1" customWidth="1"/>
    <col min="1292" max="1292" width="33.140625" bestFit="1" customWidth="1"/>
    <col min="1293" max="1293" width="26" bestFit="1" customWidth="1"/>
    <col min="1294" max="1294" width="19.140625" bestFit="1" customWidth="1"/>
    <col min="1295" max="1295" width="10.42578125" customWidth="1"/>
    <col min="1296" max="1296" width="11.85546875" customWidth="1"/>
    <col min="1297" max="1297" width="14.7109375" customWidth="1"/>
    <col min="1298" max="1298" width="9" bestFit="1" customWidth="1"/>
    <col min="1539" max="1539" width="4.7109375" bestFit="1" customWidth="1"/>
    <col min="1540" max="1540" width="9.7109375" bestFit="1" customWidth="1"/>
    <col min="1541" max="1541" width="10" bestFit="1" customWidth="1"/>
    <col min="1542" max="1542" width="8.85546875" bestFit="1" customWidth="1"/>
    <col min="1543" max="1543" width="22.85546875" customWidth="1"/>
    <col min="1544" max="1544" width="59.7109375" bestFit="1" customWidth="1"/>
    <col min="1545" max="1545" width="57.85546875" bestFit="1" customWidth="1"/>
    <col min="1546" max="1546" width="35.28515625" bestFit="1" customWidth="1"/>
    <col min="1547" max="1547" width="28.140625" bestFit="1" customWidth="1"/>
    <col min="1548" max="1548" width="33.140625" bestFit="1" customWidth="1"/>
    <col min="1549" max="1549" width="26" bestFit="1" customWidth="1"/>
    <col min="1550" max="1550" width="19.140625" bestFit="1" customWidth="1"/>
    <col min="1551" max="1551" width="10.42578125" customWidth="1"/>
    <col min="1552" max="1552" width="11.85546875" customWidth="1"/>
    <col min="1553" max="1553" width="14.7109375" customWidth="1"/>
    <col min="1554" max="1554" width="9" bestFit="1" customWidth="1"/>
    <col min="1795" max="1795" width="4.7109375" bestFit="1" customWidth="1"/>
    <col min="1796" max="1796" width="9.7109375" bestFit="1" customWidth="1"/>
    <col min="1797" max="1797" width="10" bestFit="1" customWidth="1"/>
    <col min="1798" max="1798" width="8.85546875" bestFit="1" customWidth="1"/>
    <col min="1799" max="1799" width="22.85546875" customWidth="1"/>
    <col min="1800" max="1800" width="59.7109375" bestFit="1" customWidth="1"/>
    <col min="1801" max="1801" width="57.85546875" bestFit="1" customWidth="1"/>
    <col min="1802" max="1802" width="35.28515625" bestFit="1" customWidth="1"/>
    <col min="1803" max="1803" width="28.140625" bestFit="1" customWidth="1"/>
    <col min="1804" max="1804" width="33.140625" bestFit="1" customWidth="1"/>
    <col min="1805" max="1805" width="26" bestFit="1" customWidth="1"/>
    <col min="1806" max="1806" width="19.140625" bestFit="1" customWidth="1"/>
    <col min="1807" max="1807" width="10.42578125" customWidth="1"/>
    <col min="1808" max="1808" width="11.85546875" customWidth="1"/>
    <col min="1809" max="1809" width="14.7109375" customWidth="1"/>
    <col min="1810" max="1810" width="9" bestFit="1" customWidth="1"/>
    <col min="2051" max="2051" width="4.7109375" bestFit="1" customWidth="1"/>
    <col min="2052" max="2052" width="9.7109375" bestFit="1" customWidth="1"/>
    <col min="2053" max="2053" width="10" bestFit="1" customWidth="1"/>
    <col min="2054" max="2054" width="8.85546875" bestFit="1" customWidth="1"/>
    <col min="2055" max="2055" width="22.85546875" customWidth="1"/>
    <col min="2056" max="2056" width="59.7109375" bestFit="1" customWidth="1"/>
    <col min="2057" max="2057" width="57.85546875" bestFit="1" customWidth="1"/>
    <col min="2058" max="2058" width="35.28515625" bestFit="1" customWidth="1"/>
    <col min="2059" max="2059" width="28.140625" bestFit="1" customWidth="1"/>
    <col min="2060" max="2060" width="33.140625" bestFit="1" customWidth="1"/>
    <col min="2061" max="2061" width="26" bestFit="1" customWidth="1"/>
    <col min="2062" max="2062" width="19.140625" bestFit="1" customWidth="1"/>
    <col min="2063" max="2063" width="10.42578125" customWidth="1"/>
    <col min="2064" max="2064" width="11.85546875" customWidth="1"/>
    <col min="2065" max="2065" width="14.7109375" customWidth="1"/>
    <col min="2066" max="2066" width="9" bestFit="1" customWidth="1"/>
    <col min="2307" max="2307" width="4.7109375" bestFit="1" customWidth="1"/>
    <col min="2308" max="2308" width="9.7109375" bestFit="1" customWidth="1"/>
    <col min="2309" max="2309" width="10" bestFit="1" customWidth="1"/>
    <col min="2310" max="2310" width="8.85546875" bestFit="1" customWidth="1"/>
    <col min="2311" max="2311" width="22.85546875" customWidth="1"/>
    <col min="2312" max="2312" width="59.7109375" bestFit="1" customWidth="1"/>
    <col min="2313" max="2313" width="57.85546875" bestFit="1" customWidth="1"/>
    <col min="2314" max="2314" width="35.28515625" bestFit="1" customWidth="1"/>
    <col min="2315" max="2315" width="28.140625" bestFit="1" customWidth="1"/>
    <col min="2316" max="2316" width="33.140625" bestFit="1" customWidth="1"/>
    <col min="2317" max="2317" width="26" bestFit="1" customWidth="1"/>
    <col min="2318" max="2318" width="19.140625" bestFit="1" customWidth="1"/>
    <col min="2319" max="2319" width="10.42578125" customWidth="1"/>
    <col min="2320" max="2320" width="11.85546875" customWidth="1"/>
    <col min="2321" max="2321" width="14.7109375" customWidth="1"/>
    <col min="2322" max="2322" width="9" bestFit="1" customWidth="1"/>
    <col min="2563" max="2563" width="4.7109375" bestFit="1" customWidth="1"/>
    <col min="2564" max="2564" width="9.7109375" bestFit="1" customWidth="1"/>
    <col min="2565" max="2565" width="10" bestFit="1" customWidth="1"/>
    <col min="2566" max="2566" width="8.85546875" bestFit="1" customWidth="1"/>
    <col min="2567" max="2567" width="22.85546875" customWidth="1"/>
    <col min="2568" max="2568" width="59.7109375" bestFit="1" customWidth="1"/>
    <col min="2569" max="2569" width="57.85546875" bestFit="1" customWidth="1"/>
    <col min="2570" max="2570" width="35.28515625" bestFit="1" customWidth="1"/>
    <col min="2571" max="2571" width="28.140625" bestFit="1" customWidth="1"/>
    <col min="2572" max="2572" width="33.140625" bestFit="1" customWidth="1"/>
    <col min="2573" max="2573" width="26" bestFit="1" customWidth="1"/>
    <col min="2574" max="2574" width="19.140625" bestFit="1" customWidth="1"/>
    <col min="2575" max="2575" width="10.42578125" customWidth="1"/>
    <col min="2576" max="2576" width="11.85546875" customWidth="1"/>
    <col min="2577" max="2577" width="14.7109375" customWidth="1"/>
    <col min="2578" max="2578" width="9" bestFit="1" customWidth="1"/>
    <col min="2819" max="2819" width="4.7109375" bestFit="1" customWidth="1"/>
    <col min="2820" max="2820" width="9.7109375" bestFit="1" customWidth="1"/>
    <col min="2821" max="2821" width="10" bestFit="1" customWidth="1"/>
    <col min="2822" max="2822" width="8.85546875" bestFit="1" customWidth="1"/>
    <col min="2823" max="2823" width="22.85546875" customWidth="1"/>
    <col min="2824" max="2824" width="59.7109375" bestFit="1" customWidth="1"/>
    <col min="2825" max="2825" width="57.85546875" bestFit="1" customWidth="1"/>
    <col min="2826" max="2826" width="35.28515625" bestFit="1" customWidth="1"/>
    <col min="2827" max="2827" width="28.140625" bestFit="1" customWidth="1"/>
    <col min="2828" max="2828" width="33.140625" bestFit="1" customWidth="1"/>
    <col min="2829" max="2829" width="26" bestFit="1" customWidth="1"/>
    <col min="2830" max="2830" width="19.140625" bestFit="1" customWidth="1"/>
    <col min="2831" max="2831" width="10.42578125" customWidth="1"/>
    <col min="2832" max="2832" width="11.85546875" customWidth="1"/>
    <col min="2833" max="2833" width="14.7109375" customWidth="1"/>
    <col min="2834" max="2834" width="9" bestFit="1" customWidth="1"/>
    <col min="3075" max="3075" width="4.7109375" bestFit="1" customWidth="1"/>
    <col min="3076" max="3076" width="9.7109375" bestFit="1" customWidth="1"/>
    <col min="3077" max="3077" width="10" bestFit="1" customWidth="1"/>
    <col min="3078" max="3078" width="8.85546875" bestFit="1" customWidth="1"/>
    <col min="3079" max="3079" width="22.85546875" customWidth="1"/>
    <col min="3080" max="3080" width="59.7109375" bestFit="1" customWidth="1"/>
    <col min="3081" max="3081" width="57.85546875" bestFit="1" customWidth="1"/>
    <col min="3082" max="3082" width="35.28515625" bestFit="1" customWidth="1"/>
    <col min="3083" max="3083" width="28.140625" bestFit="1" customWidth="1"/>
    <col min="3084" max="3084" width="33.140625" bestFit="1" customWidth="1"/>
    <col min="3085" max="3085" width="26" bestFit="1" customWidth="1"/>
    <col min="3086" max="3086" width="19.140625" bestFit="1" customWidth="1"/>
    <col min="3087" max="3087" width="10.42578125" customWidth="1"/>
    <col min="3088" max="3088" width="11.85546875" customWidth="1"/>
    <col min="3089" max="3089" width="14.7109375" customWidth="1"/>
    <col min="3090" max="3090" width="9" bestFit="1" customWidth="1"/>
    <col min="3331" max="3331" width="4.7109375" bestFit="1" customWidth="1"/>
    <col min="3332" max="3332" width="9.7109375" bestFit="1" customWidth="1"/>
    <col min="3333" max="3333" width="10" bestFit="1" customWidth="1"/>
    <col min="3334" max="3334" width="8.85546875" bestFit="1" customWidth="1"/>
    <col min="3335" max="3335" width="22.85546875" customWidth="1"/>
    <col min="3336" max="3336" width="59.7109375" bestFit="1" customWidth="1"/>
    <col min="3337" max="3337" width="57.85546875" bestFit="1" customWidth="1"/>
    <col min="3338" max="3338" width="35.28515625" bestFit="1" customWidth="1"/>
    <col min="3339" max="3339" width="28.140625" bestFit="1" customWidth="1"/>
    <col min="3340" max="3340" width="33.140625" bestFit="1" customWidth="1"/>
    <col min="3341" max="3341" width="26" bestFit="1" customWidth="1"/>
    <col min="3342" max="3342" width="19.140625" bestFit="1" customWidth="1"/>
    <col min="3343" max="3343" width="10.42578125" customWidth="1"/>
    <col min="3344" max="3344" width="11.85546875" customWidth="1"/>
    <col min="3345" max="3345" width="14.7109375" customWidth="1"/>
    <col min="3346" max="3346" width="9" bestFit="1" customWidth="1"/>
    <col min="3587" max="3587" width="4.7109375" bestFit="1" customWidth="1"/>
    <col min="3588" max="3588" width="9.7109375" bestFit="1" customWidth="1"/>
    <col min="3589" max="3589" width="10" bestFit="1" customWidth="1"/>
    <col min="3590" max="3590" width="8.85546875" bestFit="1" customWidth="1"/>
    <col min="3591" max="3591" width="22.85546875" customWidth="1"/>
    <col min="3592" max="3592" width="59.7109375" bestFit="1" customWidth="1"/>
    <col min="3593" max="3593" width="57.85546875" bestFit="1" customWidth="1"/>
    <col min="3594" max="3594" width="35.28515625" bestFit="1" customWidth="1"/>
    <col min="3595" max="3595" width="28.140625" bestFit="1" customWidth="1"/>
    <col min="3596" max="3596" width="33.140625" bestFit="1" customWidth="1"/>
    <col min="3597" max="3597" width="26" bestFit="1" customWidth="1"/>
    <col min="3598" max="3598" width="19.140625" bestFit="1" customWidth="1"/>
    <col min="3599" max="3599" width="10.42578125" customWidth="1"/>
    <col min="3600" max="3600" width="11.85546875" customWidth="1"/>
    <col min="3601" max="3601" width="14.7109375" customWidth="1"/>
    <col min="3602" max="3602" width="9" bestFit="1" customWidth="1"/>
    <col min="3843" max="3843" width="4.7109375" bestFit="1" customWidth="1"/>
    <col min="3844" max="3844" width="9.7109375" bestFit="1" customWidth="1"/>
    <col min="3845" max="3845" width="10" bestFit="1" customWidth="1"/>
    <col min="3846" max="3846" width="8.85546875" bestFit="1" customWidth="1"/>
    <col min="3847" max="3847" width="22.85546875" customWidth="1"/>
    <col min="3848" max="3848" width="59.7109375" bestFit="1" customWidth="1"/>
    <col min="3849" max="3849" width="57.85546875" bestFit="1" customWidth="1"/>
    <col min="3850" max="3850" width="35.28515625" bestFit="1" customWidth="1"/>
    <col min="3851" max="3851" width="28.140625" bestFit="1" customWidth="1"/>
    <col min="3852" max="3852" width="33.140625" bestFit="1" customWidth="1"/>
    <col min="3853" max="3853" width="26" bestFit="1" customWidth="1"/>
    <col min="3854" max="3854" width="19.140625" bestFit="1" customWidth="1"/>
    <col min="3855" max="3855" width="10.42578125" customWidth="1"/>
    <col min="3856" max="3856" width="11.85546875" customWidth="1"/>
    <col min="3857" max="3857" width="14.7109375" customWidth="1"/>
    <col min="3858" max="3858" width="9" bestFit="1" customWidth="1"/>
    <col min="4099" max="4099" width="4.7109375" bestFit="1" customWidth="1"/>
    <col min="4100" max="4100" width="9.7109375" bestFit="1" customWidth="1"/>
    <col min="4101" max="4101" width="10" bestFit="1" customWidth="1"/>
    <col min="4102" max="4102" width="8.85546875" bestFit="1" customWidth="1"/>
    <col min="4103" max="4103" width="22.85546875" customWidth="1"/>
    <col min="4104" max="4104" width="59.7109375" bestFit="1" customWidth="1"/>
    <col min="4105" max="4105" width="57.85546875" bestFit="1" customWidth="1"/>
    <col min="4106" max="4106" width="35.28515625" bestFit="1" customWidth="1"/>
    <col min="4107" max="4107" width="28.140625" bestFit="1" customWidth="1"/>
    <col min="4108" max="4108" width="33.140625" bestFit="1" customWidth="1"/>
    <col min="4109" max="4109" width="26" bestFit="1" customWidth="1"/>
    <col min="4110" max="4110" width="19.140625" bestFit="1" customWidth="1"/>
    <col min="4111" max="4111" width="10.42578125" customWidth="1"/>
    <col min="4112" max="4112" width="11.85546875" customWidth="1"/>
    <col min="4113" max="4113" width="14.7109375" customWidth="1"/>
    <col min="4114" max="4114" width="9" bestFit="1" customWidth="1"/>
    <col min="4355" max="4355" width="4.7109375" bestFit="1" customWidth="1"/>
    <col min="4356" max="4356" width="9.7109375" bestFit="1" customWidth="1"/>
    <col min="4357" max="4357" width="10" bestFit="1" customWidth="1"/>
    <col min="4358" max="4358" width="8.85546875" bestFit="1" customWidth="1"/>
    <col min="4359" max="4359" width="22.85546875" customWidth="1"/>
    <col min="4360" max="4360" width="59.7109375" bestFit="1" customWidth="1"/>
    <col min="4361" max="4361" width="57.85546875" bestFit="1" customWidth="1"/>
    <col min="4362" max="4362" width="35.28515625" bestFit="1" customWidth="1"/>
    <col min="4363" max="4363" width="28.140625" bestFit="1" customWidth="1"/>
    <col min="4364" max="4364" width="33.140625" bestFit="1" customWidth="1"/>
    <col min="4365" max="4365" width="26" bestFit="1" customWidth="1"/>
    <col min="4366" max="4366" width="19.140625" bestFit="1" customWidth="1"/>
    <col min="4367" max="4367" width="10.42578125" customWidth="1"/>
    <col min="4368" max="4368" width="11.85546875" customWidth="1"/>
    <col min="4369" max="4369" width="14.7109375" customWidth="1"/>
    <col min="4370" max="4370" width="9" bestFit="1" customWidth="1"/>
    <col min="4611" max="4611" width="4.7109375" bestFit="1" customWidth="1"/>
    <col min="4612" max="4612" width="9.7109375" bestFit="1" customWidth="1"/>
    <col min="4613" max="4613" width="10" bestFit="1" customWidth="1"/>
    <col min="4614" max="4614" width="8.85546875" bestFit="1" customWidth="1"/>
    <col min="4615" max="4615" width="22.85546875" customWidth="1"/>
    <col min="4616" max="4616" width="59.7109375" bestFit="1" customWidth="1"/>
    <col min="4617" max="4617" width="57.85546875" bestFit="1" customWidth="1"/>
    <col min="4618" max="4618" width="35.28515625" bestFit="1" customWidth="1"/>
    <col min="4619" max="4619" width="28.140625" bestFit="1" customWidth="1"/>
    <col min="4620" max="4620" width="33.140625" bestFit="1" customWidth="1"/>
    <col min="4621" max="4621" width="26" bestFit="1" customWidth="1"/>
    <col min="4622" max="4622" width="19.140625" bestFit="1" customWidth="1"/>
    <col min="4623" max="4623" width="10.42578125" customWidth="1"/>
    <col min="4624" max="4624" width="11.85546875" customWidth="1"/>
    <col min="4625" max="4625" width="14.7109375" customWidth="1"/>
    <col min="4626" max="4626" width="9" bestFit="1" customWidth="1"/>
    <col min="4867" max="4867" width="4.7109375" bestFit="1" customWidth="1"/>
    <col min="4868" max="4868" width="9.7109375" bestFit="1" customWidth="1"/>
    <col min="4869" max="4869" width="10" bestFit="1" customWidth="1"/>
    <col min="4870" max="4870" width="8.85546875" bestFit="1" customWidth="1"/>
    <col min="4871" max="4871" width="22.85546875" customWidth="1"/>
    <col min="4872" max="4872" width="59.7109375" bestFit="1" customWidth="1"/>
    <col min="4873" max="4873" width="57.85546875" bestFit="1" customWidth="1"/>
    <col min="4874" max="4874" width="35.28515625" bestFit="1" customWidth="1"/>
    <col min="4875" max="4875" width="28.140625" bestFit="1" customWidth="1"/>
    <col min="4876" max="4876" width="33.140625" bestFit="1" customWidth="1"/>
    <col min="4877" max="4877" width="26" bestFit="1" customWidth="1"/>
    <col min="4878" max="4878" width="19.140625" bestFit="1" customWidth="1"/>
    <col min="4879" max="4879" width="10.42578125" customWidth="1"/>
    <col min="4880" max="4880" width="11.85546875" customWidth="1"/>
    <col min="4881" max="4881" width="14.7109375" customWidth="1"/>
    <col min="4882" max="4882" width="9" bestFit="1" customWidth="1"/>
    <col min="5123" max="5123" width="4.7109375" bestFit="1" customWidth="1"/>
    <col min="5124" max="5124" width="9.7109375" bestFit="1" customWidth="1"/>
    <col min="5125" max="5125" width="10" bestFit="1" customWidth="1"/>
    <col min="5126" max="5126" width="8.85546875" bestFit="1" customWidth="1"/>
    <col min="5127" max="5127" width="22.85546875" customWidth="1"/>
    <col min="5128" max="5128" width="59.7109375" bestFit="1" customWidth="1"/>
    <col min="5129" max="5129" width="57.85546875" bestFit="1" customWidth="1"/>
    <col min="5130" max="5130" width="35.28515625" bestFit="1" customWidth="1"/>
    <col min="5131" max="5131" width="28.140625" bestFit="1" customWidth="1"/>
    <col min="5132" max="5132" width="33.140625" bestFit="1" customWidth="1"/>
    <col min="5133" max="5133" width="26" bestFit="1" customWidth="1"/>
    <col min="5134" max="5134" width="19.140625" bestFit="1" customWidth="1"/>
    <col min="5135" max="5135" width="10.42578125" customWidth="1"/>
    <col min="5136" max="5136" width="11.85546875" customWidth="1"/>
    <col min="5137" max="5137" width="14.7109375" customWidth="1"/>
    <col min="5138" max="5138" width="9" bestFit="1" customWidth="1"/>
    <col min="5379" max="5379" width="4.7109375" bestFit="1" customWidth="1"/>
    <col min="5380" max="5380" width="9.7109375" bestFit="1" customWidth="1"/>
    <col min="5381" max="5381" width="10" bestFit="1" customWidth="1"/>
    <col min="5382" max="5382" width="8.85546875" bestFit="1" customWidth="1"/>
    <col min="5383" max="5383" width="22.85546875" customWidth="1"/>
    <col min="5384" max="5384" width="59.7109375" bestFit="1" customWidth="1"/>
    <col min="5385" max="5385" width="57.85546875" bestFit="1" customWidth="1"/>
    <col min="5386" max="5386" width="35.28515625" bestFit="1" customWidth="1"/>
    <col min="5387" max="5387" width="28.140625" bestFit="1" customWidth="1"/>
    <col min="5388" max="5388" width="33.140625" bestFit="1" customWidth="1"/>
    <col min="5389" max="5389" width="26" bestFit="1" customWidth="1"/>
    <col min="5390" max="5390" width="19.140625" bestFit="1" customWidth="1"/>
    <col min="5391" max="5391" width="10.42578125" customWidth="1"/>
    <col min="5392" max="5392" width="11.85546875" customWidth="1"/>
    <col min="5393" max="5393" width="14.7109375" customWidth="1"/>
    <col min="5394" max="5394" width="9" bestFit="1" customWidth="1"/>
    <col min="5635" max="5635" width="4.7109375" bestFit="1" customWidth="1"/>
    <col min="5636" max="5636" width="9.7109375" bestFit="1" customWidth="1"/>
    <col min="5637" max="5637" width="10" bestFit="1" customWidth="1"/>
    <col min="5638" max="5638" width="8.85546875" bestFit="1" customWidth="1"/>
    <col min="5639" max="5639" width="22.85546875" customWidth="1"/>
    <col min="5640" max="5640" width="59.7109375" bestFit="1" customWidth="1"/>
    <col min="5641" max="5641" width="57.85546875" bestFit="1" customWidth="1"/>
    <col min="5642" max="5642" width="35.28515625" bestFit="1" customWidth="1"/>
    <col min="5643" max="5643" width="28.140625" bestFit="1" customWidth="1"/>
    <col min="5644" max="5644" width="33.140625" bestFit="1" customWidth="1"/>
    <col min="5645" max="5645" width="26" bestFit="1" customWidth="1"/>
    <col min="5646" max="5646" width="19.140625" bestFit="1" customWidth="1"/>
    <col min="5647" max="5647" width="10.42578125" customWidth="1"/>
    <col min="5648" max="5648" width="11.85546875" customWidth="1"/>
    <col min="5649" max="5649" width="14.7109375" customWidth="1"/>
    <col min="5650" max="5650" width="9" bestFit="1" customWidth="1"/>
    <col min="5891" max="5891" width="4.7109375" bestFit="1" customWidth="1"/>
    <col min="5892" max="5892" width="9.7109375" bestFit="1" customWidth="1"/>
    <col min="5893" max="5893" width="10" bestFit="1" customWidth="1"/>
    <col min="5894" max="5894" width="8.85546875" bestFit="1" customWidth="1"/>
    <col min="5895" max="5895" width="22.85546875" customWidth="1"/>
    <col min="5896" max="5896" width="59.7109375" bestFit="1" customWidth="1"/>
    <col min="5897" max="5897" width="57.85546875" bestFit="1" customWidth="1"/>
    <col min="5898" max="5898" width="35.28515625" bestFit="1" customWidth="1"/>
    <col min="5899" max="5899" width="28.140625" bestFit="1" customWidth="1"/>
    <col min="5900" max="5900" width="33.140625" bestFit="1" customWidth="1"/>
    <col min="5901" max="5901" width="26" bestFit="1" customWidth="1"/>
    <col min="5902" max="5902" width="19.140625" bestFit="1" customWidth="1"/>
    <col min="5903" max="5903" width="10.42578125" customWidth="1"/>
    <col min="5904" max="5904" width="11.85546875" customWidth="1"/>
    <col min="5905" max="5905" width="14.7109375" customWidth="1"/>
    <col min="5906" max="5906" width="9" bestFit="1" customWidth="1"/>
    <col min="6147" max="6147" width="4.7109375" bestFit="1" customWidth="1"/>
    <col min="6148" max="6148" width="9.7109375" bestFit="1" customWidth="1"/>
    <col min="6149" max="6149" width="10" bestFit="1" customWidth="1"/>
    <col min="6150" max="6150" width="8.85546875" bestFit="1" customWidth="1"/>
    <col min="6151" max="6151" width="22.85546875" customWidth="1"/>
    <col min="6152" max="6152" width="59.7109375" bestFit="1" customWidth="1"/>
    <col min="6153" max="6153" width="57.85546875" bestFit="1" customWidth="1"/>
    <col min="6154" max="6154" width="35.28515625" bestFit="1" customWidth="1"/>
    <col min="6155" max="6155" width="28.140625" bestFit="1" customWidth="1"/>
    <col min="6156" max="6156" width="33.140625" bestFit="1" customWidth="1"/>
    <col min="6157" max="6157" width="26" bestFit="1" customWidth="1"/>
    <col min="6158" max="6158" width="19.140625" bestFit="1" customWidth="1"/>
    <col min="6159" max="6159" width="10.42578125" customWidth="1"/>
    <col min="6160" max="6160" width="11.85546875" customWidth="1"/>
    <col min="6161" max="6161" width="14.7109375" customWidth="1"/>
    <col min="6162" max="6162" width="9" bestFit="1" customWidth="1"/>
    <col min="6403" max="6403" width="4.7109375" bestFit="1" customWidth="1"/>
    <col min="6404" max="6404" width="9.7109375" bestFit="1" customWidth="1"/>
    <col min="6405" max="6405" width="10" bestFit="1" customWidth="1"/>
    <col min="6406" max="6406" width="8.85546875" bestFit="1" customWidth="1"/>
    <col min="6407" max="6407" width="22.85546875" customWidth="1"/>
    <col min="6408" max="6408" width="59.7109375" bestFit="1" customWidth="1"/>
    <col min="6409" max="6409" width="57.85546875" bestFit="1" customWidth="1"/>
    <col min="6410" max="6410" width="35.28515625" bestFit="1" customWidth="1"/>
    <col min="6411" max="6411" width="28.140625" bestFit="1" customWidth="1"/>
    <col min="6412" max="6412" width="33.140625" bestFit="1" customWidth="1"/>
    <col min="6413" max="6413" width="26" bestFit="1" customWidth="1"/>
    <col min="6414" max="6414" width="19.140625" bestFit="1" customWidth="1"/>
    <col min="6415" max="6415" width="10.42578125" customWidth="1"/>
    <col min="6416" max="6416" width="11.85546875" customWidth="1"/>
    <col min="6417" max="6417" width="14.7109375" customWidth="1"/>
    <col min="6418" max="6418" width="9" bestFit="1" customWidth="1"/>
    <col min="6659" max="6659" width="4.7109375" bestFit="1" customWidth="1"/>
    <col min="6660" max="6660" width="9.7109375" bestFit="1" customWidth="1"/>
    <col min="6661" max="6661" width="10" bestFit="1" customWidth="1"/>
    <col min="6662" max="6662" width="8.85546875" bestFit="1" customWidth="1"/>
    <col min="6663" max="6663" width="22.85546875" customWidth="1"/>
    <col min="6664" max="6664" width="59.7109375" bestFit="1" customWidth="1"/>
    <col min="6665" max="6665" width="57.85546875" bestFit="1" customWidth="1"/>
    <col min="6666" max="6666" width="35.28515625" bestFit="1" customWidth="1"/>
    <col min="6667" max="6667" width="28.140625" bestFit="1" customWidth="1"/>
    <col min="6668" max="6668" width="33.140625" bestFit="1" customWidth="1"/>
    <col min="6669" max="6669" width="26" bestFit="1" customWidth="1"/>
    <col min="6670" max="6670" width="19.140625" bestFit="1" customWidth="1"/>
    <col min="6671" max="6671" width="10.42578125" customWidth="1"/>
    <col min="6672" max="6672" width="11.85546875" customWidth="1"/>
    <col min="6673" max="6673" width="14.7109375" customWidth="1"/>
    <col min="6674" max="6674" width="9" bestFit="1" customWidth="1"/>
    <col min="6915" max="6915" width="4.7109375" bestFit="1" customWidth="1"/>
    <col min="6916" max="6916" width="9.7109375" bestFit="1" customWidth="1"/>
    <col min="6917" max="6917" width="10" bestFit="1" customWidth="1"/>
    <col min="6918" max="6918" width="8.85546875" bestFit="1" customWidth="1"/>
    <col min="6919" max="6919" width="22.85546875" customWidth="1"/>
    <col min="6920" max="6920" width="59.7109375" bestFit="1" customWidth="1"/>
    <col min="6921" max="6921" width="57.85546875" bestFit="1" customWidth="1"/>
    <col min="6922" max="6922" width="35.28515625" bestFit="1" customWidth="1"/>
    <col min="6923" max="6923" width="28.140625" bestFit="1" customWidth="1"/>
    <col min="6924" max="6924" width="33.140625" bestFit="1" customWidth="1"/>
    <col min="6925" max="6925" width="26" bestFit="1" customWidth="1"/>
    <col min="6926" max="6926" width="19.140625" bestFit="1" customWidth="1"/>
    <col min="6927" max="6927" width="10.42578125" customWidth="1"/>
    <col min="6928" max="6928" width="11.85546875" customWidth="1"/>
    <col min="6929" max="6929" width="14.7109375" customWidth="1"/>
    <col min="6930" max="6930" width="9" bestFit="1" customWidth="1"/>
    <col min="7171" max="7171" width="4.7109375" bestFit="1" customWidth="1"/>
    <col min="7172" max="7172" width="9.7109375" bestFit="1" customWidth="1"/>
    <col min="7173" max="7173" width="10" bestFit="1" customWidth="1"/>
    <col min="7174" max="7174" width="8.85546875" bestFit="1" customWidth="1"/>
    <col min="7175" max="7175" width="22.85546875" customWidth="1"/>
    <col min="7176" max="7176" width="59.7109375" bestFit="1" customWidth="1"/>
    <col min="7177" max="7177" width="57.85546875" bestFit="1" customWidth="1"/>
    <col min="7178" max="7178" width="35.28515625" bestFit="1" customWidth="1"/>
    <col min="7179" max="7179" width="28.140625" bestFit="1" customWidth="1"/>
    <col min="7180" max="7180" width="33.140625" bestFit="1" customWidth="1"/>
    <col min="7181" max="7181" width="26" bestFit="1" customWidth="1"/>
    <col min="7182" max="7182" width="19.140625" bestFit="1" customWidth="1"/>
    <col min="7183" max="7183" width="10.42578125" customWidth="1"/>
    <col min="7184" max="7184" width="11.85546875" customWidth="1"/>
    <col min="7185" max="7185" width="14.7109375" customWidth="1"/>
    <col min="7186" max="7186" width="9" bestFit="1" customWidth="1"/>
    <col min="7427" max="7427" width="4.7109375" bestFit="1" customWidth="1"/>
    <col min="7428" max="7428" width="9.7109375" bestFit="1" customWidth="1"/>
    <col min="7429" max="7429" width="10" bestFit="1" customWidth="1"/>
    <col min="7430" max="7430" width="8.85546875" bestFit="1" customWidth="1"/>
    <col min="7431" max="7431" width="22.85546875" customWidth="1"/>
    <col min="7432" max="7432" width="59.7109375" bestFit="1" customWidth="1"/>
    <col min="7433" max="7433" width="57.85546875" bestFit="1" customWidth="1"/>
    <col min="7434" max="7434" width="35.28515625" bestFit="1" customWidth="1"/>
    <col min="7435" max="7435" width="28.140625" bestFit="1" customWidth="1"/>
    <col min="7436" max="7436" width="33.140625" bestFit="1" customWidth="1"/>
    <col min="7437" max="7437" width="26" bestFit="1" customWidth="1"/>
    <col min="7438" max="7438" width="19.140625" bestFit="1" customWidth="1"/>
    <col min="7439" max="7439" width="10.42578125" customWidth="1"/>
    <col min="7440" max="7440" width="11.85546875" customWidth="1"/>
    <col min="7441" max="7441" width="14.7109375" customWidth="1"/>
    <col min="7442" max="7442" width="9" bestFit="1" customWidth="1"/>
    <col min="7683" max="7683" width="4.7109375" bestFit="1" customWidth="1"/>
    <col min="7684" max="7684" width="9.7109375" bestFit="1" customWidth="1"/>
    <col min="7685" max="7685" width="10" bestFit="1" customWidth="1"/>
    <col min="7686" max="7686" width="8.85546875" bestFit="1" customWidth="1"/>
    <col min="7687" max="7687" width="22.85546875" customWidth="1"/>
    <col min="7688" max="7688" width="59.7109375" bestFit="1" customWidth="1"/>
    <col min="7689" max="7689" width="57.85546875" bestFit="1" customWidth="1"/>
    <col min="7690" max="7690" width="35.28515625" bestFit="1" customWidth="1"/>
    <col min="7691" max="7691" width="28.140625" bestFit="1" customWidth="1"/>
    <col min="7692" max="7692" width="33.140625" bestFit="1" customWidth="1"/>
    <col min="7693" max="7693" width="26" bestFit="1" customWidth="1"/>
    <col min="7694" max="7694" width="19.140625" bestFit="1" customWidth="1"/>
    <col min="7695" max="7695" width="10.42578125" customWidth="1"/>
    <col min="7696" max="7696" width="11.85546875" customWidth="1"/>
    <col min="7697" max="7697" width="14.7109375" customWidth="1"/>
    <col min="7698" max="7698" width="9" bestFit="1" customWidth="1"/>
    <col min="7939" max="7939" width="4.7109375" bestFit="1" customWidth="1"/>
    <col min="7940" max="7940" width="9.7109375" bestFit="1" customWidth="1"/>
    <col min="7941" max="7941" width="10" bestFit="1" customWidth="1"/>
    <col min="7942" max="7942" width="8.85546875" bestFit="1" customWidth="1"/>
    <col min="7943" max="7943" width="22.85546875" customWidth="1"/>
    <col min="7944" max="7944" width="59.7109375" bestFit="1" customWidth="1"/>
    <col min="7945" max="7945" width="57.85546875" bestFit="1" customWidth="1"/>
    <col min="7946" max="7946" width="35.28515625" bestFit="1" customWidth="1"/>
    <col min="7947" max="7947" width="28.140625" bestFit="1" customWidth="1"/>
    <col min="7948" max="7948" width="33.140625" bestFit="1" customWidth="1"/>
    <col min="7949" max="7949" width="26" bestFit="1" customWidth="1"/>
    <col min="7950" max="7950" width="19.140625" bestFit="1" customWidth="1"/>
    <col min="7951" max="7951" width="10.42578125" customWidth="1"/>
    <col min="7952" max="7952" width="11.85546875" customWidth="1"/>
    <col min="7953" max="7953" width="14.7109375" customWidth="1"/>
    <col min="7954" max="7954" width="9" bestFit="1" customWidth="1"/>
    <col min="8195" max="8195" width="4.7109375" bestFit="1" customWidth="1"/>
    <col min="8196" max="8196" width="9.7109375" bestFit="1" customWidth="1"/>
    <col min="8197" max="8197" width="10" bestFit="1" customWidth="1"/>
    <col min="8198" max="8198" width="8.85546875" bestFit="1" customWidth="1"/>
    <col min="8199" max="8199" width="22.85546875" customWidth="1"/>
    <col min="8200" max="8200" width="59.7109375" bestFit="1" customWidth="1"/>
    <col min="8201" max="8201" width="57.85546875" bestFit="1" customWidth="1"/>
    <col min="8202" max="8202" width="35.28515625" bestFit="1" customWidth="1"/>
    <col min="8203" max="8203" width="28.140625" bestFit="1" customWidth="1"/>
    <col min="8204" max="8204" width="33.140625" bestFit="1" customWidth="1"/>
    <col min="8205" max="8205" width="26" bestFit="1" customWidth="1"/>
    <col min="8206" max="8206" width="19.140625" bestFit="1" customWidth="1"/>
    <col min="8207" max="8207" width="10.42578125" customWidth="1"/>
    <col min="8208" max="8208" width="11.85546875" customWidth="1"/>
    <col min="8209" max="8209" width="14.7109375" customWidth="1"/>
    <col min="8210" max="8210" width="9" bestFit="1" customWidth="1"/>
    <col min="8451" max="8451" width="4.7109375" bestFit="1" customWidth="1"/>
    <col min="8452" max="8452" width="9.7109375" bestFit="1" customWidth="1"/>
    <col min="8453" max="8453" width="10" bestFit="1" customWidth="1"/>
    <col min="8454" max="8454" width="8.85546875" bestFit="1" customWidth="1"/>
    <col min="8455" max="8455" width="22.85546875" customWidth="1"/>
    <col min="8456" max="8456" width="59.7109375" bestFit="1" customWidth="1"/>
    <col min="8457" max="8457" width="57.85546875" bestFit="1" customWidth="1"/>
    <col min="8458" max="8458" width="35.28515625" bestFit="1" customWidth="1"/>
    <col min="8459" max="8459" width="28.140625" bestFit="1" customWidth="1"/>
    <col min="8460" max="8460" width="33.140625" bestFit="1" customWidth="1"/>
    <col min="8461" max="8461" width="26" bestFit="1" customWidth="1"/>
    <col min="8462" max="8462" width="19.140625" bestFit="1" customWidth="1"/>
    <col min="8463" max="8463" width="10.42578125" customWidth="1"/>
    <col min="8464" max="8464" width="11.85546875" customWidth="1"/>
    <col min="8465" max="8465" width="14.7109375" customWidth="1"/>
    <col min="8466" max="8466" width="9" bestFit="1" customWidth="1"/>
    <col min="8707" max="8707" width="4.7109375" bestFit="1" customWidth="1"/>
    <col min="8708" max="8708" width="9.7109375" bestFit="1" customWidth="1"/>
    <col min="8709" max="8709" width="10" bestFit="1" customWidth="1"/>
    <col min="8710" max="8710" width="8.85546875" bestFit="1" customWidth="1"/>
    <col min="8711" max="8711" width="22.85546875" customWidth="1"/>
    <col min="8712" max="8712" width="59.7109375" bestFit="1" customWidth="1"/>
    <col min="8713" max="8713" width="57.85546875" bestFit="1" customWidth="1"/>
    <col min="8714" max="8714" width="35.28515625" bestFit="1" customWidth="1"/>
    <col min="8715" max="8715" width="28.140625" bestFit="1" customWidth="1"/>
    <col min="8716" max="8716" width="33.140625" bestFit="1" customWidth="1"/>
    <col min="8717" max="8717" width="26" bestFit="1" customWidth="1"/>
    <col min="8718" max="8718" width="19.140625" bestFit="1" customWidth="1"/>
    <col min="8719" max="8719" width="10.42578125" customWidth="1"/>
    <col min="8720" max="8720" width="11.85546875" customWidth="1"/>
    <col min="8721" max="8721" width="14.7109375" customWidth="1"/>
    <col min="8722" max="8722" width="9" bestFit="1" customWidth="1"/>
    <col min="8963" max="8963" width="4.7109375" bestFit="1" customWidth="1"/>
    <col min="8964" max="8964" width="9.7109375" bestFit="1" customWidth="1"/>
    <col min="8965" max="8965" width="10" bestFit="1" customWidth="1"/>
    <col min="8966" max="8966" width="8.85546875" bestFit="1" customWidth="1"/>
    <col min="8967" max="8967" width="22.85546875" customWidth="1"/>
    <col min="8968" max="8968" width="59.7109375" bestFit="1" customWidth="1"/>
    <col min="8969" max="8969" width="57.85546875" bestFit="1" customWidth="1"/>
    <col min="8970" max="8970" width="35.28515625" bestFit="1" customWidth="1"/>
    <col min="8971" max="8971" width="28.140625" bestFit="1" customWidth="1"/>
    <col min="8972" max="8972" width="33.140625" bestFit="1" customWidth="1"/>
    <col min="8973" max="8973" width="26" bestFit="1" customWidth="1"/>
    <col min="8974" max="8974" width="19.140625" bestFit="1" customWidth="1"/>
    <col min="8975" max="8975" width="10.42578125" customWidth="1"/>
    <col min="8976" max="8976" width="11.85546875" customWidth="1"/>
    <col min="8977" max="8977" width="14.7109375" customWidth="1"/>
    <col min="8978" max="8978" width="9" bestFit="1" customWidth="1"/>
    <col min="9219" max="9219" width="4.7109375" bestFit="1" customWidth="1"/>
    <col min="9220" max="9220" width="9.7109375" bestFit="1" customWidth="1"/>
    <col min="9221" max="9221" width="10" bestFit="1" customWidth="1"/>
    <col min="9222" max="9222" width="8.85546875" bestFit="1" customWidth="1"/>
    <col min="9223" max="9223" width="22.85546875" customWidth="1"/>
    <col min="9224" max="9224" width="59.7109375" bestFit="1" customWidth="1"/>
    <col min="9225" max="9225" width="57.85546875" bestFit="1" customWidth="1"/>
    <col min="9226" max="9226" width="35.28515625" bestFit="1" customWidth="1"/>
    <col min="9227" max="9227" width="28.140625" bestFit="1" customWidth="1"/>
    <col min="9228" max="9228" width="33.140625" bestFit="1" customWidth="1"/>
    <col min="9229" max="9229" width="26" bestFit="1" customWidth="1"/>
    <col min="9230" max="9230" width="19.140625" bestFit="1" customWidth="1"/>
    <col min="9231" max="9231" width="10.42578125" customWidth="1"/>
    <col min="9232" max="9232" width="11.85546875" customWidth="1"/>
    <col min="9233" max="9233" width="14.7109375" customWidth="1"/>
    <col min="9234" max="9234" width="9" bestFit="1" customWidth="1"/>
    <col min="9475" max="9475" width="4.7109375" bestFit="1" customWidth="1"/>
    <col min="9476" max="9476" width="9.7109375" bestFit="1" customWidth="1"/>
    <col min="9477" max="9477" width="10" bestFit="1" customWidth="1"/>
    <col min="9478" max="9478" width="8.85546875" bestFit="1" customWidth="1"/>
    <col min="9479" max="9479" width="22.85546875" customWidth="1"/>
    <col min="9480" max="9480" width="59.7109375" bestFit="1" customWidth="1"/>
    <col min="9481" max="9481" width="57.85546875" bestFit="1" customWidth="1"/>
    <col min="9482" max="9482" width="35.28515625" bestFit="1" customWidth="1"/>
    <col min="9483" max="9483" width="28.140625" bestFit="1" customWidth="1"/>
    <col min="9484" max="9484" width="33.140625" bestFit="1" customWidth="1"/>
    <col min="9485" max="9485" width="26" bestFit="1" customWidth="1"/>
    <col min="9486" max="9486" width="19.140625" bestFit="1" customWidth="1"/>
    <col min="9487" max="9487" width="10.42578125" customWidth="1"/>
    <col min="9488" max="9488" width="11.85546875" customWidth="1"/>
    <col min="9489" max="9489" width="14.7109375" customWidth="1"/>
    <col min="9490" max="9490" width="9" bestFit="1" customWidth="1"/>
    <col min="9731" max="9731" width="4.7109375" bestFit="1" customWidth="1"/>
    <col min="9732" max="9732" width="9.7109375" bestFit="1" customWidth="1"/>
    <col min="9733" max="9733" width="10" bestFit="1" customWidth="1"/>
    <col min="9734" max="9734" width="8.85546875" bestFit="1" customWidth="1"/>
    <col min="9735" max="9735" width="22.85546875" customWidth="1"/>
    <col min="9736" max="9736" width="59.7109375" bestFit="1" customWidth="1"/>
    <col min="9737" max="9737" width="57.85546875" bestFit="1" customWidth="1"/>
    <col min="9738" max="9738" width="35.28515625" bestFit="1" customWidth="1"/>
    <col min="9739" max="9739" width="28.140625" bestFit="1" customWidth="1"/>
    <col min="9740" max="9740" width="33.140625" bestFit="1" customWidth="1"/>
    <col min="9741" max="9741" width="26" bestFit="1" customWidth="1"/>
    <col min="9742" max="9742" width="19.140625" bestFit="1" customWidth="1"/>
    <col min="9743" max="9743" width="10.42578125" customWidth="1"/>
    <col min="9744" max="9744" width="11.85546875" customWidth="1"/>
    <col min="9745" max="9745" width="14.7109375" customWidth="1"/>
    <col min="9746" max="9746" width="9" bestFit="1" customWidth="1"/>
    <col min="9987" max="9987" width="4.7109375" bestFit="1" customWidth="1"/>
    <col min="9988" max="9988" width="9.7109375" bestFit="1" customWidth="1"/>
    <col min="9989" max="9989" width="10" bestFit="1" customWidth="1"/>
    <col min="9990" max="9990" width="8.85546875" bestFit="1" customWidth="1"/>
    <col min="9991" max="9991" width="22.85546875" customWidth="1"/>
    <col min="9992" max="9992" width="59.7109375" bestFit="1" customWidth="1"/>
    <col min="9993" max="9993" width="57.85546875" bestFit="1" customWidth="1"/>
    <col min="9994" max="9994" width="35.28515625" bestFit="1" customWidth="1"/>
    <col min="9995" max="9995" width="28.140625" bestFit="1" customWidth="1"/>
    <col min="9996" max="9996" width="33.140625" bestFit="1" customWidth="1"/>
    <col min="9997" max="9997" width="26" bestFit="1" customWidth="1"/>
    <col min="9998" max="9998" width="19.140625" bestFit="1" customWidth="1"/>
    <col min="9999" max="9999" width="10.42578125" customWidth="1"/>
    <col min="10000" max="10000" width="11.85546875" customWidth="1"/>
    <col min="10001" max="10001" width="14.7109375" customWidth="1"/>
    <col min="10002" max="10002" width="9" bestFit="1" customWidth="1"/>
    <col min="10243" max="10243" width="4.7109375" bestFit="1" customWidth="1"/>
    <col min="10244" max="10244" width="9.7109375" bestFit="1" customWidth="1"/>
    <col min="10245" max="10245" width="10" bestFit="1" customWidth="1"/>
    <col min="10246" max="10246" width="8.85546875" bestFit="1" customWidth="1"/>
    <col min="10247" max="10247" width="22.85546875" customWidth="1"/>
    <col min="10248" max="10248" width="59.7109375" bestFit="1" customWidth="1"/>
    <col min="10249" max="10249" width="57.85546875" bestFit="1" customWidth="1"/>
    <col min="10250" max="10250" width="35.28515625" bestFit="1" customWidth="1"/>
    <col min="10251" max="10251" width="28.140625" bestFit="1" customWidth="1"/>
    <col min="10252" max="10252" width="33.140625" bestFit="1" customWidth="1"/>
    <col min="10253" max="10253" width="26" bestFit="1" customWidth="1"/>
    <col min="10254" max="10254" width="19.140625" bestFit="1" customWidth="1"/>
    <col min="10255" max="10255" width="10.42578125" customWidth="1"/>
    <col min="10256" max="10256" width="11.85546875" customWidth="1"/>
    <col min="10257" max="10257" width="14.7109375" customWidth="1"/>
    <col min="10258" max="10258" width="9" bestFit="1" customWidth="1"/>
    <col min="10499" max="10499" width="4.7109375" bestFit="1" customWidth="1"/>
    <col min="10500" max="10500" width="9.7109375" bestFit="1" customWidth="1"/>
    <col min="10501" max="10501" width="10" bestFit="1" customWidth="1"/>
    <col min="10502" max="10502" width="8.85546875" bestFit="1" customWidth="1"/>
    <col min="10503" max="10503" width="22.85546875" customWidth="1"/>
    <col min="10504" max="10504" width="59.7109375" bestFit="1" customWidth="1"/>
    <col min="10505" max="10505" width="57.85546875" bestFit="1" customWidth="1"/>
    <col min="10506" max="10506" width="35.28515625" bestFit="1" customWidth="1"/>
    <col min="10507" max="10507" width="28.140625" bestFit="1" customWidth="1"/>
    <col min="10508" max="10508" width="33.140625" bestFit="1" customWidth="1"/>
    <col min="10509" max="10509" width="26" bestFit="1" customWidth="1"/>
    <col min="10510" max="10510" width="19.140625" bestFit="1" customWidth="1"/>
    <col min="10511" max="10511" width="10.42578125" customWidth="1"/>
    <col min="10512" max="10512" width="11.85546875" customWidth="1"/>
    <col min="10513" max="10513" width="14.7109375" customWidth="1"/>
    <col min="10514" max="10514" width="9" bestFit="1" customWidth="1"/>
    <col min="10755" max="10755" width="4.7109375" bestFit="1" customWidth="1"/>
    <col min="10756" max="10756" width="9.7109375" bestFit="1" customWidth="1"/>
    <col min="10757" max="10757" width="10" bestFit="1" customWidth="1"/>
    <col min="10758" max="10758" width="8.85546875" bestFit="1" customWidth="1"/>
    <col min="10759" max="10759" width="22.85546875" customWidth="1"/>
    <col min="10760" max="10760" width="59.7109375" bestFit="1" customWidth="1"/>
    <col min="10761" max="10761" width="57.85546875" bestFit="1" customWidth="1"/>
    <col min="10762" max="10762" width="35.28515625" bestFit="1" customWidth="1"/>
    <col min="10763" max="10763" width="28.140625" bestFit="1" customWidth="1"/>
    <col min="10764" max="10764" width="33.140625" bestFit="1" customWidth="1"/>
    <col min="10765" max="10765" width="26" bestFit="1" customWidth="1"/>
    <col min="10766" max="10766" width="19.140625" bestFit="1" customWidth="1"/>
    <col min="10767" max="10767" width="10.42578125" customWidth="1"/>
    <col min="10768" max="10768" width="11.85546875" customWidth="1"/>
    <col min="10769" max="10769" width="14.7109375" customWidth="1"/>
    <col min="10770" max="10770" width="9" bestFit="1" customWidth="1"/>
    <col min="11011" max="11011" width="4.7109375" bestFit="1" customWidth="1"/>
    <col min="11012" max="11012" width="9.7109375" bestFit="1" customWidth="1"/>
    <col min="11013" max="11013" width="10" bestFit="1" customWidth="1"/>
    <col min="11014" max="11014" width="8.85546875" bestFit="1" customWidth="1"/>
    <col min="11015" max="11015" width="22.85546875" customWidth="1"/>
    <col min="11016" max="11016" width="59.7109375" bestFit="1" customWidth="1"/>
    <col min="11017" max="11017" width="57.85546875" bestFit="1" customWidth="1"/>
    <col min="11018" max="11018" width="35.28515625" bestFit="1" customWidth="1"/>
    <col min="11019" max="11019" width="28.140625" bestFit="1" customWidth="1"/>
    <col min="11020" max="11020" width="33.140625" bestFit="1" customWidth="1"/>
    <col min="11021" max="11021" width="26" bestFit="1" customWidth="1"/>
    <col min="11022" max="11022" width="19.140625" bestFit="1" customWidth="1"/>
    <col min="11023" max="11023" width="10.42578125" customWidth="1"/>
    <col min="11024" max="11024" width="11.85546875" customWidth="1"/>
    <col min="11025" max="11025" width="14.7109375" customWidth="1"/>
    <col min="11026" max="11026" width="9" bestFit="1" customWidth="1"/>
    <col min="11267" max="11267" width="4.7109375" bestFit="1" customWidth="1"/>
    <col min="11268" max="11268" width="9.7109375" bestFit="1" customWidth="1"/>
    <col min="11269" max="11269" width="10" bestFit="1" customWidth="1"/>
    <col min="11270" max="11270" width="8.85546875" bestFit="1" customWidth="1"/>
    <col min="11271" max="11271" width="22.85546875" customWidth="1"/>
    <col min="11272" max="11272" width="59.7109375" bestFit="1" customWidth="1"/>
    <col min="11273" max="11273" width="57.85546875" bestFit="1" customWidth="1"/>
    <col min="11274" max="11274" width="35.28515625" bestFit="1" customWidth="1"/>
    <col min="11275" max="11275" width="28.140625" bestFit="1" customWidth="1"/>
    <col min="11276" max="11276" width="33.140625" bestFit="1" customWidth="1"/>
    <col min="11277" max="11277" width="26" bestFit="1" customWidth="1"/>
    <col min="11278" max="11278" width="19.140625" bestFit="1" customWidth="1"/>
    <col min="11279" max="11279" width="10.42578125" customWidth="1"/>
    <col min="11280" max="11280" width="11.85546875" customWidth="1"/>
    <col min="11281" max="11281" width="14.7109375" customWidth="1"/>
    <col min="11282" max="11282" width="9" bestFit="1" customWidth="1"/>
    <col min="11523" max="11523" width="4.7109375" bestFit="1" customWidth="1"/>
    <col min="11524" max="11524" width="9.7109375" bestFit="1" customWidth="1"/>
    <col min="11525" max="11525" width="10" bestFit="1" customWidth="1"/>
    <col min="11526" max="11526" width="8.85546875" bestFit="1" customWidth="1"/>
    <col min="11527" max="11527" width="22.85546875" customWidth="1"/>
    <col min="11528" max="11528" width="59.7109375" bestFit="1" customWidth="1"/>
    <col min="11529" max="11529" width="57.85546875" bestFit="1" customWidth="1"/>
    <col min="11530" max="11530" width="35.28515625" bestFit="1" customWidth="1"/>
    <col min="11531" max="11531" width="28.140625" bestFit="1" customWidth="1"/>
    <col min="11532" max="11532" width="33.140625" bestFit="1" customWidth="1"/>
    <col min="11533" max="11533" width="26" bestFit="1" customWidth="1"/>
    <col min="11534" max="11534" width="19.140625" bestFit="1" customWidth="1"/>
    <col min="11535" max="11535" width="10.42578125" customWidth="1"/>
    <col min="11536" max="11536" width="11.85546875" customWidth="1"/>
    <col min="11537" max="11537" width="14.7109375" customWidth="1"/>
    <col min="11538" max="11538" width="9" bestFit="1" customWidth="1"/>
    <col min="11779" max="11779" width="4.7109375" bestFit="1" customWidth="1"/>
    <col min="11780" max="11780" width="9.7109375" bestFit="1" customWidth="1"/>
    <col min="11781" max="11781" width="10" bestFit="1" customWidth="1"/>
    <col min="11782" max="11782" width="8.85546875" bestFit="1" customWidth="1"/>
    <col min="11783" max="11783" width="22.85546875" customWidth="1"/>
    <col min="11784" max="11784" width="59.7109375" bestFit="1" customWidth="1"/>
    <col min="11785" max="11785" width="57.85546875" bestFit="1" customWidth="1"/>
    <col min="11786" max="11786" width="35.28515625" bestFit="1" customWidth="1"/>
    <col min="11787" max="11787" width="28.140625" bestFit="1" customWidth="1"/>
    <col min="11788" max="11788" width="33.140625" bestFit="1" customWidth="1"/>
    <col min="11789" max="11789" width="26" bestFit="1" customWidth="1"/>
    <col min="11790" max="11790" width="19.140625" bestFit="1" customWidth="1"/>
    <col min="11791" max="11791" width="10.42578125" customWidth="1"/>
    <col min="11792" max="11792" width="11.85546875" customWidth="1"/>
    <col min="11793" max="11793" width="14.7109375" customWidth="1"/>
    <col min="11794" max="11794" width="9" bestFit="1" customWidth="1"/>
    <col min="12035" max="12035" width="4.7109375" bestFit="1" customWidth="1"/>
    <col min="12036" max="12036" width="9.7109375" bestFit="1" customWidth="1"/>
    <col min="12037" max="12037" width="10" bestFit="1" customWidth="1"/>
    <col min="12038" max="12038" width="8.85546875" bestFit="1" customWidth="1"/>
    <col min="12039" max="12039" width="22.85546875" customWidth="1"/>
    <col min="12040" max="12040" width="59.7109375" bestFit="1" customWidth="1"/>
    <col min="12041" max="12041" width="57.85546875" bestFit="1" customWidth="1"/>
    <col min="12042" max="12042" width="35.28515625" bestFit="1" customWidth="1"/>
    <col min="12043" max="12043" width="28.140625" bestFit="1" customWidth="1"/>
    <col min="12044" max="12044" width="33.140625" bestFit="1" customWidth="1"/>
    <col min="12045" max="12045" width="26" bestFit="1" customWidth="1"/>
    <col min="12046" max="12046" width="19.140625" bestFit="1" customWidth="1"/>
    <col min="12047" max="12047" width="10.42578125" customWidth="1"/>
    <col min="12048" max="12048" width="11.85546875" customWidth="1"/>
    <col min="12049" max="12049" width="14.7109375" customWidth="1"/>
    <col min="12050" max="12050" width="9" bestFit="1" customWidth="1"/>
    <col min="12291" max="12291" width="4.7109375" bestFit="1" customWidth="1"/>
    <col min="12292" max="12292" width="9.7109375" bestFit="1" customWidth="1"/>
    <col min="12293" max="12293" width="10" bestFit="1" customWidth="1"/>
    <col min="12294" max="12294" width="8.85546875" bestFit="1" customWidth="1"/>
    <col min="12295" max="12295" width="22.85546875" customWidth="1"/>
    <col min="12296" max="12296" width="59.7109375" bestFit="1" customWidth="1"/>
    <col min="12297" max="12297" width="57.85546875" bestFit="1" customWidth="1"/>
    <col min="12298" max="12298" width="35.28515625" bestFit="1" customWidth="1"/>
    <col min="12299" max="12299" width="28.140625" bestFit="1" customWidth="1"/>
    <col min="12300" max="12300" width="33.140625" bestFit="1" customWidth="1"/>
    <col min="12301" max="12301" width="26" bestFit="1" customWidth="1"/>
    <col min="12302" max="12302" width="19.140625" bestFit="1" customWidth="1"/>
    <col min="12303" max="12303" width="10.42578125" customWidth="1"/>
    <col min="12304" max="12304" width="11.85546875" customWidth="1"/>
    <col min="12305" max="12305" width="14.7109375" customWidth="1"/>
    <col min="12306" max="12306" width="9" bestFit="1" customWidth="1"/>
    <col min="12547" max="12547" width="4.7109375" bestFit="1" customWidth="1"/>
    <col min="12548" max="12548" width="9.7109375" bestFit="1" customWidth="1"/>
    <col min="12549" max="12549" width="10" bestFit="1" customWidth="1"/>
    <col min="12550" max="12550" width="8.85546875" bestFit="1" customWidth="1"/>
    <col min="12551" max="12551" width="22.85546875" customWidth="1"/>
    <col min="12552" max="12552" width="59.7109375" bestFit="1" customWidth="1"/>
    <col min="12553" max="12553" width="57.85546875" bestFit="1" customWidth="1"/>
    <col min="12554" max="12554" width="35.28515625" bestFit="1" customWidth="1"/>
    <col min="12555" max="12555" width="28.140625" bestFit="1" customWidth="1"/>
    <col min="12556" max="12556" width="33.140625" bestFit="1" customWidth="1"/>
    <col min="12557" max="12557" width="26" bestFit="1" customWidth="1"/>
    <col min="12558" max="12558" width="19.140625" bestFit="1" customWidth="1"/>
    <col min="12559" max="12559" width="10.42578125" customWidth="1"/>
    <col min="12560" max="12560" width="11.85546875" customWidth="1"/>
    <col min="12561" max="12561" width="14.7109375" customWidth="1"/>
    <col min="12562" max="12562" width="9" bestFit="1" customWidth="1"/>
    <col min="12803" max="12803" width="4.7109375" bestFit="1" customWidth="1"/>
    <col min="12804" max="12804" width="9.7109375" bestFit="1" customWidth="1"/>
    <col min="12805" max="12805" width="10" bestFit="1" customWidth="1"/>
    <col min="12806" max="12806" width="8.85546875" bestFit="1" customWidth="1"/>
    <col min="12807" max="12807" width="22.85546875" customWidth="1"/>
    <col min="12808" max="12808" width="59.7109375" bestFit="1" customWidth="1"/>
    <col min="12809" max="12809" width="57.85546875" bestFit="1" customWidth="1"/>
    <col min="12810" max="12810" width="35.28515625" bestFit="1" customWidth="1"/>
    <col min="12811" max="12811" width="28.140625" bestFit="1" customWidth="1"/>
    <col min="12812" max="12812" width="33.140625" bestFit="1" customWidth="1"/>
    <col min="12813" max="12813" width="26" bestFit="1" customWidth="1"/>
    <col min="12814" max="12814" width="19.140625" bestFit="1" customWidth="1"/>
    <col min="12815" max="12815" width="10.42578125" customWidth="1"/>
    <col min="12816" max="12816" width="11.85546875" customWidth="1"/>
    <col min="12817" max="12817" width="14.7109375" customWidth="1"/>
    <col min="12818" max="12818" width="9" bestFit="1" customWidth="1"/>
    <col min="13059" max="13059" width="4.7109375" bestFit="1" customWidth="1"/>
    <col min="13060" max="13060" width="9.7109375" bestFit="1" customWidth="1"/>
    <col min="13061" max="13061" width="10" bestFit="1" customWidth="1"/>
    <col min="13062" max="13062" width="8.85546875" bestFit="1" customWidth="1"/>
    <col min="13063" max="13063" width="22.85546875" customWidth="1"/>
    <col min="13064" max="13064" width="59.7109375" bestFit="1" customWidth="1"/>
    <col min="13065" max="13065" width="57.85546875" bestFit="1" customWidth="1"/>
    <col min="13066" max="13066" width="35.28515625" bestFit="1" customWidth="1"/>
    <col min="13067" max="13067" width="28.140625" bestFit="1" customWidth="1"/>
    <col min="13068" max="13068" width="33.140625" bestFit="1" customWidth="1"/>
    <col min="13069" max="13069" width="26" bestFit="1" customWidth="1"/>
    <col min="13070" max="13070" width="19.140625" bestFit="1" customWidth="1"/>
    <col min="13071" max="13071" width="10.42578125" customWidth="1"/>
    <col min="13072" max="13072" width="11.85546875" customWidth="1"/>
    <col min="13073" max="13073" width="14.7109375" customWidth="1"/>
    <col min="13074" max="13074" width="9" bestFit="1" customWidth="1"/>
    <col min="13315" max="13315" width="4.7109375" bestFit="1" customWidth="1"/>
    <col min="13316" max="13316" width="9.7109375" bestFit="1" customWidth="1"/>
    <col min="13317" max="13317" width="10" bestFit="1" customWidth="1"/>
    <col min="13318" max="13318" width="8.85546875" bestFit="1" customWidth="1"/>
    <col min="13319" max="13319" width="22.85546875" customWidth="1"/>
    <col min="13320" max="13320" width="59.7109375" bestFit="1" customWidth="1"/>
    <col min="13321" max="13321" width="57.85546875" bestFit="1" customWidth="1"/>
    <col min="13322" max="13322" width="35.28515625" bestFit="1" customWidth="1"/>
    <col min="13323" max="13323" width="28.140625" bestFit="1" customWidth="1"/>
    <col min="13324" max="13324" width="33.140625" bestFit="1" customWidth="1"/>
    <col min="13325" max="13325" width="26" bestFit="1" customWidth="1"/>
    <col min="13326" max="13326" width="19.140625" bestFit="1" customWidth="1"/>
    <col min="13327" max="13327" width="10.42578125" customWidth="1"/>
    <col min="13328" max="13328" width="11.85546875" customWidth="1"/>
    <col min="13329" max="13329" width="14.7109375" customWidth="1"/>
    <col min="13330" max="13330" width="9" bestFit="1" customWidth="1"/>
    <col min="13571" max="13571" width="4.7109375" bestFit="1" customWidth="1"/>
    <col min="13572" max="13572" width="9.7109375" bestFit="1" customWidth="1"/>
    <col min="13573" max="13573" width="10" bestFit="1" customWidth="1"/>
    <col min="13574" max="13574" width="8.85546875" bestFit="1" customWidth="1"/>
    <col min="13575" max="13575" width="22.85546875" customWidth="1"/>
    <col min="13576" max="13576" width="59.7109375" bestFit="1" customWidth="1"/>
    <col min="13577" max="13577" width="57.85546875" bestFit="1" customWidth="1"/>
    <col min="13578" max="13578" width="35.28515625" bestFit="1" customWidth="1"/>
    <col min="13579" max="13579" width="28.140625" bestFit="1" customWidth="1"/>
    <col min="13580" max="13580" width="33.140625" bestFit="1" customWidth="1"/>
    <col min="13581" max="13581" width="26" bestFit="1" customWidth="1"/>
    <col min="13582" max="13582" width="19.140625" bestFit="1" customWidth="1"/>
    <col min="13583" max="13583" width="10.42578125" customWidth="1"/>
    <col min="13584" max="13584" width="11.85546875" customWidth="1"/>
    <col min="13585" max="13585" width="14.7109375" customWidth="1"/>
    <col min="13586" max="13586" width="9" bestFit="1" customWidth="1"/>
    <col min="13827" max="13827" width="4.7109375" bestFit="1" customWidth="1"/>
    <col min="13828" max="13828" width="9.7109375" bestFit="1" customWidth="1"/>
    <col min="13829" max="13829" width="10" bestFit="1" customWidth="1"/>
    <col min="13830" max="13830" width="8.85546875" bestFit="1" customWidth="1"/>
    <col min="13831" max="13831" width="22.85546875" customWidth="1"/>
    <col min="13832" max="13832" width="59.7109375" bestFit="1" customWidth="1"/>
    <col min="13833" max="13833" width="57.85546875" bestFit="1" customWidth="1"/>
    <col min="13834" max="13834" width="35.28515625" bestFit="1" customWidth="1"/>
    <col min="13835" max="13835" width="28.140625" bestFit="1" customWidth="1"/>
    <col min="13836" max="13836" width="33.140625" bestFit="1" customWidth="1"/>
    <col min="13837" max="13837" width="26" bestFit="1" customWidth="1"/>
    <col min="13838" max="13838" width="19.140625" bestFit="1" customWidth="1"/>
    <col min="13839" max="13839" width="10.42578125" customWidth="1"/>
    <col min="13840" max="13840" width="11.85546875" customWidth="1"/>
    <col min="13841" max="13841" width="14.7109375" customWidth="1"/>
    <col min="13842" max="13842" width="9" bestFit="1" customWidth="1"/>
    <col min="14083" max="14083" width="4.7109375" bestFit="1" customWidth="1"/>
    <col min="14084" max="14084" width="9.7109375" bestFit="1" customWidth="1"/>
    <col min="14085" max="14085" width="10" bestFit="1" customWidth="1"/>
    <col min="14086" max="14086" width="8.85546875" bestFit="1" customWidth="1"/>
    <col min="14087" max="14087" width="22.85546875" customWidth="1"/>
    <col min="14088" max="14088" width="59.7109375" bestFit="1" customWidth="1"/>
    <col min="14089" max="14089" width="57.85546875" bestFit="1" customWidth="1"/>
    <col min="14090" max="14090" width="35.28515625" bestFit="1" customWidth="1"/>
    <col min="14091" max="14091" width="28.140625" bestFit="1" customWidth="1"/>
    <col min="14092" max="14092" width="33.140625" bestFit="1" customWidth="1"/>
    <col min="14093" max="14093" width="26" bestFit="1" customWidth="1"/>
    <col min="14094" max="14094" width="19.140625" bestFit="1" customWidth="1"/>
    <col min="14095" max="14095" width="10.42578125" customWidth="1"/>
    <col min="14096" max="14096" width="11.85546875" customWidth="1"/>
    <col min="14097" max="14097" width="14.7109375" customWidth="1"/>
    <col min="14098" max="14098" width="9" bestFit="1" customWidth="1"/>
    <col min="14339" max="14339" width="4.7109375" bestFit="1" customWidth="1"/>
    <col min="14340" max="14340" width="9.7109375" bestFit="1" customWidth="1"/>
    <col min="14341" max="14341" width="10" bestFit="1" customWidth="1"/>
    <col min="14342" max="14342" width="8.85546875" bestFit="1" customWidth="1"/>
    <col min="14343" max="14343" width="22.85546875" customWidth="1"/>
    <col min="14344" max="14344" width="59.7109375" bestFit="1" customWidth="1"/>
    <col min="14345" max="14345" width="57.85546875" bestFit="1" customWidth="1"/>
    <col min="14346" max="14346" width="35.28515625" bestFit="1" customWidth="1"/>
    <col min="14347" max="14347" width="28.140625" bestFit="1" customWidth="1"/>
    <col min="14348" max="14348" width="33.140625" bestFit="1" customWidth="1"/>
    <col min="14349" max="14349" width="26" bestFit="1" customWidth="1"/>
    <col min="14350" max="14350" width="19.140625" bestFit="1" customWidth="1"/>
    <col min="14351" max="14351" width="10.42578125" customWidth="1"/>
    <col min="14352" max="14352" width="11.85546875" customWidth="1"/>
    <col min="14353" max="14353" width="14.7109375" customWidth="1"/>
    <col min="14354" max="14354" width="9" bestFit="1" customWidth="1"/>
    <col min="14595" max="14595" width="4.7109375" bestFit="1" customWidth="1"/>
    <col min="14596" max="14596" width="9.7109375" bestFit="1" customWidth="1"/>
    <col min="14597" max="14597" width="10" bestFit="1" customWidth="1"/>
    <col min="14598" max="14598" width="8.85546875" bestFit="1" customWidth="1"/>
    <col min="14599" max="14599" width="22.85546875" customWidth="1"/>
    <col min="14600" max="14600" width="59.7109375" bestFit="1" customWidth="1"/>
    <col min="14601" max="14601" width="57.85546875" bestFit="1" customWidth="1"/>
    <col min="14602" max="14602" width="35.28515625" bestFit="1" customWidth="1"/>
    <col min="14603" max="14603" width="28.140625" bestFit="1" customWidth="1"/>
    <col min="14604" max="14604" width="33.140625" bestFit="1" customWidth="1"/>
    <col min="14605" max="14605" width="26" bestFit="1" customWidth="1"/>
    <col min="14606" max="14606" width="19.140625" bestFit="1" customWidth="1"/>
    <col min="14607" max="14607" width="10.42578125" customWidth="1"/>
    <col min="14608" max="14608" width="11.85546875" customWidth="1"/>
    <col min="14609" max="14609" width="14.7109375" customWidth="1"/>
    <col min="14610" max="14610" width="9" bestFit="1" customWidth="1"/>
    <col min="14851" max="14851" width="4.7109375" bestFit="1" customWidth="1"/>
    <col min="14852" max="14852" width="9.7109375" bestFit="1" customWidth="1"/>
    <col min="14853" max="14853" width="10" bestFit="1" customWidth="1"/>
    <col min="14854" max="14854" width="8.85546875" bestFit="1" customWidth="1"/>
    <col min="14855" max="14855" width="22.85546875" customWidth="1"/>
    <col min="14856" max="14856" width="59.7109375" bestFit="1" customWidth="1"/>
    <col min="14857" max="14857" width="57.85546875" bestFit="1" customWidth="1"/>
    <col min="14858" max="14858" width="35.28515625" bestFit="1" customWidth="1"/>
    <col min="14859" max="14859" width="28.140625" bestFit="1" customWidth="1"/>
    <col min="14860" max="14860" width="33.140625" bestFit="1" customWidth="1"/>
    <col min="14861" max="14861" width="26" bestFit="1" customWidth="1"/>
    <col min="14862" max="14862" width="19.140625" bestFit="1" customWidth="1"/>
    <col min="14863" max="14863" width="10.42578125" customWidth="1"/>
    <col min="14864" max="14864" width="11.85546875" customWidth="1"/>
    <col min="14865" max="14865" width="14.7109375" customWidth="1"/>
    <col min="14866" max="14866" width="9" bestFit="1" customWidth="1"/>
    <col min="15107" max="15107" width="4.7109375" bestFit="1" customWidth="1"/>
    <col min="15108" max="15108" width="9.7109375" bestFit="1" customWidth="1"/>
    <col min="15109" max="15109" width="10" bestFit="1" customWidth="1"/>
    <col min="15110" max="15110" width="8.85546875" bestFit="1" customWidth="1"/>
    <col min="15111" max="15111" width="22.85546875" customWidth="1"/>
    <col min="15112" max="15112" width="59.7109375" bestFit="1" customWidth="1"/>
    <col min="15113" max="15113" width="57.85546875" bestFit="1" customWidth="1"/>
    <col min="15114" max="15114" width="35.28515625" bestFit="1" customWidth="1"/>
    <col min="15115" max="15115" width="28.140625" bestFit="1" customWidth="1"/>
    <col min="15116" max="15116" width="33.140625" bestFit="1" customWidth="1"/>
    <col min="15117" max="15117" width="26" bestFit="1" customWidth="1"/>
    <col min="15118" max="15118" width="19.140625" bestFit="1" customWidth="1"/>
    <col min="15119" max="15119" width="10.42578125" customWidth="1"/>
    <col min="15120" max="15120" width="11.85546875" customWidth="1"/>
    <col min="15121" max="15121" width="14.7109375" customWidth="1"/>
    <col min="15122" max="15122" width="9" bestFit="1" customWidth="1"/>
    <col min="15363" max="15363" width="4.7109375" bestFit="1" customWidth="1"/>
    <col min="15364" max="15364" width="9.7109375" bestFit="1" customWidth="1"/>
    <col min="15365" max="15365" width="10" bestFit="1" customWidth="1"/>
    <col min="15366" max="15366" width="8.85546875" bestFit="1" customWidth="1"/>
    <col min="15367" max="15367" width="22.85546875" customWidth="1"/>
    <col min="15368" max="15368" width="59.7109375" bestFit="1" customWidth="1"/>
    <col min="15369" max="15369" width="57.85546875" bestFit="1" customWidth="1"/>
    <col min="15370" max="15370" width="35.28515625" bestFit="1" customWidth="1"/>
    <col min="15371" max="15371" width="28.140625" bestFit="1" customWidth="1"/>
    <col min="15372" max="15372" width="33.140625" bestFit="1" customWidth="1"/>
    <col min="15373" max="15373" width="26" bestFit="1" customWidth="1"/>
    <col min="15374" max="15374" width="19.140625" bestFit="1" customWidth="1"/>
    <col min="15375" max="15375" width="10.42578125" customWidth="1"/>
    <col min="15376" max="15376" width="11.85546875" customWidth="1"/>
    <col min="15377" max="15377" width="14.7109375" customWidth="1"/>
    <col min="15378" max="15378" width="9" bestFit="1" customWidth="1"/>
    <col min="15619" max="15619" width="4.7109375" bestFit="1" customWidth="1"/>
    <col min="15620" max="15620" width="9.7109375" bestFit="1" customWidth="1"/>
    <col min="15621" max="15621" width="10" bestFit="1" customWidth="1"/>
    <col min="15622" max="15622" width="8.85546875" bestFit="1" customWidth="1"/>
    <col min="15623" max="15623" width="22.85546875" customWidth="1"/>
    <col min="15624" max="15624" width="59.7109375" bestFit="1" customWidth="1"/>
    <col min="15625" max="15625" width="57.85546875" bestFit="1" customWidth="1"/>
    <col min="15626" max="15626" width="35.28515625" bestFit="1" customWidth="1"/>
    <col min="15627" max="15627" width="28.140625" bestFit="1" customWidth="1"/>
    <col min="15628" max="15628" width="33.140625" bestFit="1" customWidth="1"/>
    <col min="15629" max="15629" width="26" bestFit="1" customWidth="1"/>
    <col min="15630" max="15630" width="19.140625" bestFit="1" customWidth="1"/>
    <col min="15631" max="15631" width="10.42578125" customWidth="1"/>
    <col min="15632" max="15632" width="11.85546875" customWidth="1"/>
    <col min="15633" max="15633" width="14.7109375" customWidth="1"/>
    <col min="15634" max="15634" width="9" bestFit="1" customWidth="1"/>
    <col min="15875" max="15875" width="4.7109375" bestFit="1" customWidth="1"/>
    <col min="15876" max="15876" width="9.7109375" bestFit="1" customWidth="1"/>
    <col min="15877" max="15877" width="10" bestFit="1" customWidth="1"/>
    <col min="15878" max="15878" width="8.85546875" bestFit="1" customWidth="1"/>
    <col min="15879" max="15879" width="22.85546875" customWidth="1"/>
    <col min="15880" max="15880" width="59.7109375" bestFit="1" customWidth="1"/>
    <col min="15881" max="15881" width="57.85546875" bestFit="1" customWidth="1"/>
    <col min="15882" max="15882" width="35.28515625" bestFit="1" customWidth="1"/>
    <col min="15883" max="15883" width="28.140625" bestFit="1" customWidth="1"/>
    <col min="15884" max="15884" width="33.140625" bestFit="1" customWidth="1"/>
    <col min="15885" max="15885" width="26" bestFit="1" customWidth="1"/>
    <col min="15886" max="15886" width="19.140625" bestFit="1" customWidth="1"/>
    <col min="15887" max="15887" width="10.42578125" customWidth="1"/>
    <col min="15888" max="15888" width="11.85546875" customWidth="1"/>
    <col min="15889" max="15889" width="14.7109375" customWidth="1"/>
    <col min="15890" max="15890" width="9" bestFit="1" customWidth="1"/>
    <col min="16131" max="16131" width="4.7109375" bestFit="1" customWidth="1"/>
    <col min="16132" max="16132" width="9.7109375" bestFit="1" customWidth="1"/>
    <col min="16133" max="16133" width="10" bestFit="1" customWidth="1"/>
    <col min="16134" max="16134" width="8.85546875" bestFit="1" customWidth="1"/>
    <col min="16135" max="16135" width="22.85546875" customWidth="1"/>
    <col min="16136" max="16136" width="59.7109375" bestFit="1" customWidth="1"/>
    <col min="16137" max="16137" width="57.85546875" bestFit="1" customWidth="1"/>
    <col min="16138" max="16138" width="35.28515625" bestFit="1" customWidth="1"/>
    <col min="16139" max="16139" width="28.140625" bestFit="1" customWidth="1"/>
    <col min="16140" max="16140" width="33.140625" bestFit="1" customWidth="1"/>
    <col min="16141" max="16141" width="26" bestFit="1" customWidth="1"/>
    <col min="16142" max="16142" width="19.140625" bestFit="1" customWidth="1"/>
    <col min="16143" max="16143" width="10.42578125" customWidth="1"/>
    <col min="16144" max="16144" width="11.85546875" customWidth="1"/>
    <col min="16145" max="16145" width="14.7109375" customWidth="1"/>
    <col min="16146" max="16146" width="9" bestFit="1" customWidth="1"/>
  </cols>
  <sheetData>
    <row r="2" spans="1:19">
      <c r="A2" s="1" t="s">
        <v>3509</v>
      </c>
    </row>
    <row r="4" spans="1:19" s="4" customFormat="1" ht="47.25" customHeight="1">
      <c r="A4" s="596" t="s">
        <v>0</v>
      </c>
      <c r="B4" s="598" t="s">
        <v>1</v>
      </c>
      <c r="C4" s="598" t="s">
        <v>2</v>
      </c>
      <c r="D4" s="598" t="s">
        <v>3</v>
      </c>
      <c r="E4" s="596" t="s">
        <v>4</v>
      </c>
      <c r="F4" s="596" t="s">
        <v>5</v>
      </c>
      <c r="G4" s="598" t="s">
        <v>6</v>
      </c>
      <c r="H4" s="601" t="s">
        <v>7</v>
      </c>
      <c r="I4" s="601"/>
      <c r="J4" s="596" t="s">
        <v>8</v>
      </c>
      <c r="K4" s="602" t="s">
        <v>9</v>
      </c>
      <c r="L4" s="603"/>
      <c r="M4" s="604" t="s">
        <v>10</v>
      </c>
      <c r="N4" s="604"/>
      <c r="O4" s="604" t="s">
        <v>11</v>
      </c>
      <c r="P4" s="604"/>
      <c r="Q4" s="596" t="s">
        <v>12</v>
      </c>
      <c r="R4" s="598" t="s">
        <v>13</v>
      </c>
      <c r="S4" s="3"/>
    </row>
    <row r="5" spans="1:19" s="4" customFormat="1" ht="35.25" customHeight="1">
      <c r="A5" s="597"/>
      <c r="B5" s="599"/>
      <c r="C5" s="599"/>
      <c r="D5" s="599"/>
      <c r="E5" s="597"/>
      <c r="F5" s="597"/>
      <c r="G5" s="599"/>
      <c r="H5" s="107" t="s">
        <v>14</v>
      </c>
      <c r="I5" s="107" t="s">
        <v>15</v>
      </c>
      <c r="J5" s="597"/>
      <c r="K5" s="108">
        <v>2018</v>
      </c>
      <c r="L5" s="108">
        <v>2019</v>
      </c>
      <c r="M5" s="13">
        <v>2018</v>
      </c>
      <c r="N5" s="13">
        <v>2019</v>
      </c>
      <c r="O5" s="13">
        <v>2018</v>
      </c>
      <c r="P5" s="13">
        <v>2019</v>
      </c>
      <c r="Q5" s="597"/>
      <c r="R5" s="599"/>
      <c r="S5" s="3"/>
    </row>
    <row r="6" spans="1:19" s="4" customFormat="1" ht="15.75" customHeight="1">
      <c r="A6" s="106" t="s">
        <v>16</v>
      </c>
      <c r="B6" s="107" t="s">
        <v>17</v>
      </c>
      <c r="C6" s="107" t="s">
        <v>18</v>
      </c>
      <c r="D6" s="107" t="s">
        <v>19</v>
      </c>
      <c r="E6" s="106" t="s">
        <v>20</v>
      </c>
      <c r="F6" s="106" t="s">
        <v>21</v>
      </c>
      <c r="G6" s="106" t="s">
        <v>22</v>
      </c>
      <c r="H6" s="107" t="s">
        <v>23</v>
      </c>
      <c r="I6" s="107" t="s">
        <v>24</v>
      </c>
      <c r="J6" s="106" t="s">
        <v>25</v>
      </c>
      <c r="K6" s="108" t="s">
        <v>26</v>
      </c>
      <c r="L6" s="108" t="s">
        <v>27</v>
      </c>
      <c r="M6" s="109" t="s">
        <v>28</v>
      </c>
      <c r="N6" s="109" t="s">
        <v>29</v>
      </c>
      <c r="O6" s="109" t="s">
        <v>30</v>
      </c>
      <c r="P6" s="109" t="s">
        <v>31</v>
      </c>
      <c r="Q6" s="106" t="s">
        <v>32</v>
      </c>
      <c r="R6" s="107" t="s">
        <v>33</v>
      </c>
      <c r="S6" s="3"/>
    </row>
    <row r="7" spans="1:19" s="10" customFormat="1" ht="310.5" customHeight="1">
      <c r="A7" s="63">
        <v>1</v>
      </c>
      <c r="B7" s="65">
        <v>6</v>
      </c>
      <c r="C7" s="65">
        <v>1</v>
      </c>
      <c r="D7" s="65">
        <v>3</v>
      </c>
      <c r="E7" s="171" t="s">
        <v>888</v>
      </c>
      <c r="F7" s="206" t="s">
        <v>1258</v>
      </c>
      <c r="G7" s="144" t="s">
        <v>408</v>
      </c>
      <c r="H7" s="144" t="s">
        <v>889</v>
      </c>
      <c r="I7" s="207" t="s">
        <v>890</v>
      </c>
      <c r="J7" s="171" t="s">
        <v>891</v>
      </c>
      <c r="K7" s="171" t="s">
        <v>114</v>
      </c>
      <c r="L7" s="175" t="s">
        <v>109</v>
      </c>
      <c r="M7" s="175">
        <v>75750</v>
      </c>
      <c r="N7" s="208"/>
      <c r="O7" s="175">
        <v>75750</v>
      </c>
      <c r="P7" s="208"/>
      <c r="Q7" s="171" t="s">
        <v>892</v>
      </c>
      <c r="R7" s="171" t="s">
        <v>893</v>
      </c>
      <c r="S7" s="9"/>
    </row>
    <row r="8" spans="1:19" s="10" customFormat="1" ht="184.5" customHeight="1">
      <c r="A8" s="63">
        <v>2</v>
      </c>
      <c r="B8" s="64">
        <v>6</v>
      </c>
      <c r="C8" s="64">
        <v>5</v>
      </c>
      <c r="D8" s="64">
        <v>4</v>
      </c>
      <c r="E8" s="64" t="s">
        <v>894</v>
      </c>
      <c r="F8" s="65" t="s">
        <v>1259</v>
      </c>
      <c r="G8" s="64" t="s">
        <v>52</v>
      </c>
      <c r="H8" s="65" t="s">
        <v>895</v>
      </c>
      <c r="I8" s="209" t="s">
        <v>896</v>
      </c>
      <c r="J8" s="65" t="s">
        <v>897</v>
      </c>
      <c r="K8" s="64" t="s">
        <v>318</v>
      </c>
      <c r="L8" s="175" t="s">
        <v>109</v>
      </c>
      <c r="M8" s="71">
        <v>25250</v>
      </c>
      <c r="N8" s="175"/>
      <c r="O8" s="71">
        <v>25250</v>
      </c>
      <c r="P8" s="175"/>
      <c r="Q8" s="171" t="s">
        <v>892</v>
      </c>
      <c r="R8" s="171" t="s">
        <v>893</v>
      </c>
      <c r="S8" s="9"/>
    </row>
    <row r="9" spans="1:19" s="10" customFormat="1" ht="251.25" customHeight="1">
      <c r="A9" s="63">
        <v>3</v>
      </c>
      <c r="B9" s="64">
        <v>2</v>
      </c>
      <c r="C9" s="64">
        <v>1</v>
      </c>
      <c r="D9" s="64">
        <v>6</v>
      </c>
      <c r="E9" s="65" t="s">
        <v>898</v>
      </c>
      <c r="F9" s="65" t="s">
        <v>1260</v>
      </c>
      <c r="G9" s="64" t="s">
        <v>822</v>
      </c>
      <c r="H9" s="65" t="s">
        <v>899</v>
      </c>
      <c r="I9" s="65" t="s">
        <v>900</v>
      </c>
      <c r="J9" s="65" t="s">
        <v>901</v>
      </c>
      <c r="K9" s="64" t="s">
        <v>43</v>
      </c>
      <c r="L9" s="175" t="s">
        <v>109</v>
      </c>
      <c r="M9" s="71">
        <v>12380</v>
      </c>
      <c r="N9" s="175"/>
      <c r="O9" s="71">
        <v>12380</v>
      </c>
      <c r="P9" s="175"/>
      <c r="Q9" s="171" t="s">
        <v>892</v>
      </c>
      <c r="R9" s="171" t="s">
        <v>893</v>
      </c>
      <c r="S9" s="9"/>
    </row>
    <row r="10" spans="1:19" s="10" customFormat="1" ht="346.5" customHeight="1">
      <c r="A10" s="63">
        <v>4</v>
      </c>
      <c r="B10" s="64">
        <v>6</v>
      </c>
      <c r="C10" s="64">
        <v>1</v>
      </c>
      <c r="D10" s="64">
        <v>6</v>
      </c>
      <c r="E10" s="65" t="s">
        <v>902</v>
      </c>
      <c r="F10" s="65" t="s">
        <v>1261</v>
      </c>
      <c r="G10" s="64" t="s">
        <v>822</v>
      </c>
      <c r="H10" s="65" t="s">
        <v>899</v>
      </c>
      <c r="I10" s="65" t="s">
        <v>903</v>
      </c>
      <c r="J10" s="65" t="s">
        <v>904</v>
      </c>
      <c r="K10" s="64" t="s">
        <v>43</v>
      </c>
      <c r="L10" s="175" t="s">
        <v>109</v>
      </c>
      <c r="M10" s="71">
        <v>10000</v>
      </c>
      <c r="N10" s="175"/>
      <c r="O10" s="71">
        <v>10000</v>
      </c>
      <c r="P10" s="175"/>
      <c r="Q10" s="171" t="s">
        <v>892</v>
      </c>
      <c r="R10" s="171" t="s">
        <v>893</v>
      </c>
      <c r="S10" s="9"/>
    </row>
    <row r="11" spans="1:19" s="10" customFormat="1" ht="204.75" customHeight="1">
      <c r="A11" s="63">
        <v>5</v>
      </c>
      <c r="B11" s="64">
        <v>1</v>
      </c>
      <c r="C11" s="64">
        <v>1</v>
      </c>
      <c r="D11" s="64">
        <v>6</v>
      </c>
      <c r="E11" s="65" t="s">
        <v>905</v>
      </c>
      <c r="F11" s="65" t="s">
        <v>1262</v>
      </c>
      <c r="G11" s="64" t="s">
        <v>906</v>
      </c>
      <c r="H11" s="65" t="s">
        <v>907</v>
      </c>
      <c r="I11" s="65" t="s">
        <v>908</v>
      </c>
      <c r="J11" s="65" t="s">
        <v>909</v>
      </c>
      <c r="K11" s="64" t="s">
        <v>114</v>
      </c>
      <c r="L11" s="175" t="s">
        <v>109</v>
      </c>
      <c r="M11" s="71">
        <v>30000</v>
      </c>
      <c r="N11" s="175"/>
      <c r="O11" s="71">
        <v>30000</v>
      </c>
      <c r="P11" s="175"/>
      <c r="Q11" s="171" t="s">
        <v>892</v>
      </c>
      <c r="R11" s="171" t="s">
        <v>893</v>
      </c>
      <c r="S11" s="9"/>
    </row>
    <row r="12" spans="1:19" s="10" customFormat="1" ht="132" customHeight="1">
      <c r="A12" s="63">
        <v>6</v>
      </c>
      <c r="B12" s="64">
        <v>1</v>
      </c>
      <c r="C12" s="64">
        <v>1</v>
      </c>
      <c r="D12" s="64">
        <v>6</v>
      </c>
      <c r="E12" s="65" t="s">
        <v>910</v>
      </c>
      <c r="F12" s="65" t="s">
        <v>1263</v>
      </c>
      <c r="G12" s="65" t="s">
        <v>911</v>
      </c>
      <c r="H12" s="65" t="s">
        <v>912</v>
      </c>
      <c r="I12" s="64">
        <v>1</v>
      </c>
      <c r="J12" s="65" t="s">
        <v>909</v>
      </c>
      <c r="K12" s="64" t="s">
        <v>43</v>
      </c>
      <c r="L12" s="175" t="s">
        <v>109</v>
      </c>
      <c r="M12" s="208">
        <v>23370</v>
      </c>
      <c r="N12" s="175"/>
      <c r="O12" s="208">
        <v>23370</v>
      </c>
      <c r="P12" s="175"/>
      <c r="Q12" s="171" t="s">
        <v>892</v>
      </c>
      <c r="R12" s="171" t="s">
        <v>893</v>
      </c>
      <c r="S12" s="9"/>
    </row>
    <row r="13" spans="1:19" s="10" customFormat="1" ht="198.75" customHeight="1">
      <c r="A13" s="63">
        <v>7</v>
      </c>
      <c r="B13" s="64">
        <v>2</v>
      </c>
      <c r="C13" s="64">
        <v>1</v>
      </c>
      <c r="D13" s="64">
        <v>9</v>
      </c>
      <c r="E13" s="65" t="s">
        <v>913</v>
      </c>
      <c r="F13" s="65" t="s">
        <v>1264</v>
      </c>
      <c r="G13" s="65" t="s">
        <v>914</v>
      </c>
      <c r="H13" s="65" t="s">
        <v>915</v>
      </c>
      <c r="I13" s="210" t="s">
        <v>916</v>
      </c>
      <c r="J13" s="65" t="s">
        <v>917</v>
      </c>
      <c r="K13" s="64" t="s">
        <v>43</v>
      </c>
      <c r="L13" s="175" t="s">
        <v>109</v>
      </c>
      <c r="M13" s="175">
        <v>50500</v>
      </c>
      <c r="N13" s="175"/>
      <c r="O13" s="175">
        <v>50500</v>
      </c>
      <c r="P13" s="175"/>
      <c r="Q13" s="171" t="s">
        <v>892</v>
      </c>
      <c r="R13" s="171" t="s">
        <v>893</v>
      </c>
      <c r="S13" s="9"/>
    </row>
    <row r="14" spans="1:19" s="10" customFormat="1" ht="157.5" customHeight="1">
      <c r="A14" s="63">
        <v>8</v>
      </c>
      <c r="B14" s="64">
        <v>3</v>
      </c>
      <c r="C14" s="64">
        <v>3</v>
      </c>
      <c r="D14" s="64">
        <v>10</v>
      </c>
      <c r="E14" s="357" t="s">
        <v>918</v>
      </c>
      <c r="F14" s="65" t="s">
        <v>1265</v>
      </c>
      <c r="G14" s="64" t="s">
        <v>919</v>
      </c>
      <c r="H14" s="64" t="s">
        <v>920</v>
      </c>
      <c r="I14" s="64" t="s">
        <v>921</v>
      </c>
      <c r="J14" s="65" t="s">
        <v>922</v>
      </c>
      <c r="K14" s="64" t="s">
        <v>43</v>
      </c>
      <c r="L14" s="175" t="s">
        <v>109</v>
      </c>
      <c r="M14" s="71">
        <v>12625</v>
      </c>
      <c r="N14" s="175"/>
      <c r="O14" s="71">
        <v>12625</v>
      </c>
      <c r="P14" s="175"/>
      <c r="Q14" s="171" t="s">
        <v>892</v>
      </c>
      <c r="R14" s="171" t="s">
        <v>893</v>
      </c>
      <c r="S14" s="9"/>
    </row>
    <row r="15" spans="1:19" s="10" customFormat="1" ht="210.75" customHeight="1">
      <c r="A15" s="63">
        <v>9</v>
      </c>
      <c r="B15" s="64">
        <v>6</v>
      </c>
      <c r="C15" s="64">
        <v>5</v>
      </c>
      <c r="D15" s="64">
        <v>11</v>
      </c>
      <c r="E15" s="64" t="s">
        <v>923</v>
      </c>
      <c r="F15" s="65" t="s">
        <v>1266</v>
      </c>
      <c r="G15" s="64" t="s">
        <v>924</v>
      </c>
      <c r="H15" s="65" t="s">
        <v>925</v>
      </c>
      <c r="I15" s="64" t="s">
        <v>926</v>
      </c>
      <c r="J15" s="65" t="s">
        <v>927</v>
      </c>
      <c r="K15" s="64" t="s">
        <v>114</v>
      </c>
      <c r="L15" s="175" t="s">
        <v>109</v>
      </c>
      <c r="M15" s="71">
        <v>27500</v>
      </c>
      <c r="N15" s="175"/>
      <c r="O15" s="71">
        <v>27500</v>
      </c>
      <c r="P15" s="175"/>
      <c r="Q15" s="171" t="s">
        <v>892</v>
      </c>
      <c r="R15" s="171" t="s">
        <v>893</v>
      </c>
      <c r="S15" s="9"/>
    </row>
    <row r="16" spans="1:19" s="10" customFormat="1" ht="243.75" customHeight="1">
      <c r="A16" s="63">
        <v>10</v>
      </c>
      <c r="B16" s="64">
        <v>6</v>
      </c>
      <c r="C16" s="64">
        <v>2</v>
      </c>
      <c r="D16" s="64">
        <v>12</v>
      </c>
      <c r="E16" s="64" t="s">
        <v>928</v>
      </c>
      <c r="F16" s="65" t="s">
        <v>1267</v>
      </c>
      <c r="G16" s="64" t="s">
        <v>822</v>
      </c>
      <c r="H16" s="65" t="s">
        <v>899</v>
      </c>
      <c r="I16" s="65" t="s">
        <v>929</v>
      </c>
      <c r="J16" s="65" t="s">
        <v>904</v>
      </c>
      <c r="K16" s="64" t="s">
        <v>43</v>
      </c>
      <c r="L16" s="175" t="s">
        <v>109</v>
      </c>
      <c r="M16" s="71">
        <v>12625</v>
      </c>
      <c r="N16" s="175"/>
      <c r="O16" s="71">
        <v>12625</v>
      </c>
      <c r="P16" s="175"/>
      <c r="Q16" s="171" t="s">
        <v>892</v>
      </c>
      <c r="R16" s="171" t="s">
        <v>893</v>
      </c>
      <c r="S16" s="9"/>
    </row>
    <row r="17" spans="1:19" s="10" customFormat="1" ht="223.5" customHeight="1">
      <c r="A17" s="64">
        <v>11</v>
      </c>
      <c r="B17" s="64">
        <v>5</v>
      </c>
      <c r="C17" s="64">
        <v>1</v>
      </c>
      <c r="D17" s="65">
        <v>13</v>
      </c>
      <c r="E17" s="65" t="s">
        <v>930</v>
      </c>
      <c r="F17" s="65" t="s">
        <v>1268</v>
      </c>
      <c r="G17" s="65" t="s">
        <v>52</v>
      </c>
      <c r="H17" s="65" t="s">
        <v>931</v>
      </c>
      <c r="I17" s="69" t="s">
        <v>932</v>
      </c>
      <c r="J17" s="65" t="s">
        <v>933</v>
      </c>
      <c r="K17" s="64" t="s">
        <v>43</v>
      </c>
      <c r="L17" s="175" t="s">
        <v>109</v>
      </c>
      <c r="M17" s="71">
        <v>12625</v>
      </c>
      <c r="N17" s="175"/>
      <c r="O17" s="71">
        <v>12625</v>
      </c>
      <c r="P17" s="175"/>
      <c r="Q17" s="171" t="s">
        <v>892</v>
      </c>
      <c r="R17" s="171" t="s">
        <v>893</v>
      </c>
      <c r="S17" s="9"/>
    </row>
    <row r="18" spans="1:19" s="446" customFormat="1" ht="409.5" customHeight="1">
      <c r="A18" s="442">
        <v>12</v>
      </c>
      <c r="B18" s="441">
        <v>6</v>
      </c>
      <c r="C18" s="441">
        <v>5</v>
      </c>
      <c r="D18" s="441">
        <v>4</v>
      </c>
      <c r="E18" s="442" t="s">
        <v>2836</v>
      </c>
      <c r="F18" s="206" t="s">
        <v>2948</v>
      </c>
      <c r="G18" s="439" t="s">
        <v>52</v>
      </c>
      <c r="H18" s="439" t="s">
        <v>895</v>
      </c>
      <c r="I18" s="207" t="s">
        <v>1744</v>
      </c>
      <c r="J18" s="442" t="s">
        <v>2837</v>
      </c>
      <c r="K18" s="442" t="s">
        <v>43</v>
      </c>
      <c r="L18" s="175" t="s">
        <v>109</v>
      </c>
      <c r="M18" s="175">
        <v>36510</v>
      </c>
      <c r="N18" s="443"/>
      <c r="O18" s="175">
        <v>36510</v>
      </c>
      <c r="P18" s="443"/>
      <c r="Q18" s="442" t="s">
        <v>2838</v>
      </c>
      <c r="R18" s="442" t="s">
        <v>2839</v>
      </c>
    </row>
    <row r="19" spans="1:19" s="446" customFormat="1" ht="398.25" customHeight="1">
      <c r="A19" s="438">
        <v>13</v>
      </c>
      <c r="B19" s="437">
        <v>6</v>
      </c>
      <c r="C19" s="437">
        <v>5</v>
      </c>
      <c r="D19" s="437">
        <v>4</v>
      </c>
      <c r="E19" s="438" t="s">
        <v>2840</v>
      </c>
      <c r="F19" s="451" t="s">
        <v>2949</v>
      </c>
      <c r="G19" s="438" t="s">
        <v>52</v>
      </c>
      <c r="H19" s="439" t="s">
        <v>895</v>
      </c>
      <c r="I19" s="207" t="s">
        <v>1744</v>
      </c>
      <c r="J19" s="438" t="s">
        <v>2841</v>
      </c>
      <c r="K19" s="442" t="s">
        <v>50</v>
      </c>
      <c r="L19" s="438" t="s">
        <v>109</v>
      </c>
      <c r="M19" s="434">
        <v>18473.3</v>
      </c>
      <c r="N19" s="438"/>
      <c r="O19" s="434">
        <v>18473.3</v>
      </c>
      <c r="P19" s="434"/>
      <c r="Q19" s="438" t="s">
        <v>2842</v>
      </c>
      <c r="R19" s="438" t="s">
        <v>2843</v>
      </c>
    </row>
    <row r="20" spans="1:19" ht="164.25" customHeight="1">
      <c r="A20" s="442">
        <v>14</v>
      </c>
      <c r="B20" s="437">
        <v>6</v>
      </c>
      <c r="C20" s="437">
        <v>5</v>
      </c>
      <c r="D20" s="437">
        <v>4</v>
      </c>
      <c r="E20" s="438" t="s">
        <v>2844</v>
      </c>
      <c r="F20" s="451" t="s">
        <v>2950</v>
      </c>
      <c r="G20" s="438" t="s">
        <v>46</v>
      </c>
      <c r="H20" s="438" t="s">
        <v>2845</v>
      </c>
      <c r="I20" s="327" t="s">
        <v>1704</v>
      </c>
      <c r="J20" s="445" t="s">
        <v>2846</v>
      </c>
      <c r="K20" s="442" t="s">
        <v>50</v>
      </c>
      <c r="L20" s="438" t="s">
        <v>109</v>
      </c>
      <c r="M20" s="444">
        <v>16486</v>
      </c>
      <c r="N20" s="444"/>
      <c r="O20" s="444">
        <v>16486</v>
      </c>
      <c r="P20" s="444"/>
      <c r="Q20" s="438" t="s">
        <v>2842</v>
      </c>
      <c r="R20" s="438" t="s">
        <v>2843</v>
      </c>
    </row>
    <row r="21" spans="1:19" ht="197.25" customHeight="1">
      <c r="A21" s="442">
        <v>15</v>
      </c>
      <c r="B21" s="445">
        <v>6</v>
      </c>
      <c r="C21" s="445">
        <v>5</v>
      </c>
      <c r="D21" s="438">
        <v>4</v>
      </c>
      <c r="E21" s="438" t="s">
        <v>2847</v>
      </c>
      <c r="F21" s="438" t="s">
        <v>2951</v>
      </c>
      <c r="G21" s="438" t="s">
        <v>316</v>
      </c>
      <c r="H21" s="438" t="s">
        <v>2848</v>
      </c>
      <c r="I21" s="327" t="s">
        <v>2849</v>
      </c>
      <c r="J21" s="438" t="s">
        <v>2850</v>
      </c>
      <c r="K21" s="442" t="s">
        <v>137</v>
      </c>
      <c r="L21" s="442" t="s">
        <v>109</v>
      </c>
      <c r="M21" s="175">
        <v>23240</v>
      </c>
      <c r="N21" s="444"/>
      <c r="O21" s="338">
        <v>23240</v>
      </c>
      <c r="P21" s="444"/>
      <c r="Q21" s="438" t="s">
        <v>2842</v>
      </c>
      <c r="R21" s="438" t="s">
        <v>2843</v>
      </c>
    </row>
    <row r="22" spans="1:19" ht="282.75" customHeight="1">
      <c r="A22" s="440">
        <v>16</v>
      </c>
      <c r="B22" s="445">
        <v>6</v>
      </c>
      <c r="C22" s="445">
        <v>5</v>
      </c>
      <c r="D22" s="442">
        <v>4</v>
      </c>
      <c r="E22" s="442" t="s">
        <v>2851</v>
      </c>
      <c r="F22" s="297" t="s">
        <v>2952</v>
      </c>
      <c r="G22" s="438" t="s">
        <v>316</v>
      </c>
      <c r="H22" s="438" t="s">
        <v>2848</v>
      </c>
      <c r="I22" s="69" t="s">
        <v>2852</v>
      </c>
      <c r="J22" s="442" t="s">
        <v>2853</v>
      </c>
      <c r="K22" s="442" t="s">
        <v>50</v>
      </c>
      <c r="L22" s="442" t="s">
        <v>109</v>
      </c>
      <c r="M22" s="175">
        <v>31997</v>
      </c>
      <c r="N22" s="175"/>
      <c r="O22" s="175">
        <v>31997</v>
      </c>
      <c r="P22" s="175"/>
      <c r="Q22" s="442" t="s">
        <v>2854</v>
      </c>
      <c r="R22" s="442" t="s">
        <v>2855</v>
      </c>
    </row>
    <row r="23" spans="1:19" ht="409.5" customHeight="1">
      <c r="A23" s="438">
        <v>17</v>
      </c>
      <c r="B23" s="437">
        <v>1</v>
      </c>
      <c r="C23" s="437">
        <v>1</v>
      </c>
      <c r="D23" s="437">
        <v>6</v>
      </c>
      <c r="E23" s="437" t="s">
        <v>2856</v>
      </c>
      <c r="F23" s="297" t="s">
        <v>2953</v>
      </c>
      <c r="G23" s="437" t="s">
        <v>2857</v>
      </c>
      <c r="H23" s="437" t="s">
        <v>2858</v>
      </c>
      <c r="I23" s="452" t="s">
        <v>2859</v>
      </c>
      <c r="J23" s="437" t="s">
        <v>2860</v>
      </c>
      <c r="K23" s="437" t="s">
        <v>43</v>
      </c>
      <c r="L23" s="437" t="s">
        <v>109</v>
      </c>
      <c r="M23" s="433">
        <v>166000</v>
      </c>
      <c r="N23" s="433"/>
      <c r="O23" s="433">
        <v>166000</v>
      </c>
      <c r="P23" s="433"/>
      <c r="Q23" s="437" t="s">
        <v>2861</v>
      </c>
      <c r="R23" s="437" t="s">
        <v>2862</v>
      </c>
    </row>
    <row r="24" spans="1:19" ht="386.25" customHeight="1">
      <c r="A24" s="438">
        <v>18</v>
      </c>
      <c r="B24" s="445">
        <v>6</v>
      </c>
      <c r="C24" s="445">
        <v>1</v>
      </c>
      <c r="D24" s="438">
        <v>6</v>
      </c>
      <c r="E24" s="438" t="s">
        <v>2863</v>
      </c>
      <c r="F24" s="297" t="s">
        <v>2954</v>
      </c>
      <c r="G24" s="438" t="s">
        <v>2864</v>
      </c>
      <c r="H24" s="438" t="s">
        <v>2865</v>
      </c>
      <c r="I24" s="327" t="s">
        <v>2866</v>
      </c>
      <c r="J24" s="438" t="s">
        <v>2867</v>
      </c>
      <c r="K24" s="442" t="s">
        <v>137</v>
      </c>
      <c r="L24" s="438" t="s">
        <v>109</v>
      </c>
      <c r="M24" s="175">
        <v>27135.1</v>
      </c>
      <c r="N24" s="434"/>
      <c r="O24" s="175">
        <v>27135.1</v>
      </c>
      <c r="P24" s="434"/>
      <c r="Q24" s="438" t="s">
        <v>1757</v>
      </c>
      <c r="R24" s="438" t="s">
        <v>2868</v>
      </c>
    </row>
    <row r="25" spans="1:19" ht="359.25" customHeight="1">
      <c r="A25" s="440">
        <v>19</v>
      </c>
      <c r="B25" s="445">
        <v>1</v>
      </c>
      <c r="C25" s="445">
        <v>1</v>
      </c>
      <c r="D25" s="438">
        <v>6</v>
      </c>
      <c r="E25" s="438" t="s">
        <v>2869</v>
      </c>
      <c r="F25" s="442" t="s">
        <v>2955</v>
      </c>
      <c r="G25" s="438" t="s">
        <v>2870</v>
      </c>
      <c r="H25" s="438" t="s">
        <v>2871</v>
      </c>
      <c r="I25" s="327" t="s">
        <v>2872</v>
      </c>
      <c r="J25" s="438" t="s">
        <v>2873</v>
      </c>
      <c r="K25" s="442" t="s">
        <v>43</v>
      </c>
      <c r="L25" s="442" t="s">
        <v>109</v>
      </c>
      <c r="M25" s="175">
        <v>36731.660000000003</v>
      </c>
      <c r="N25" s="444"/>
      <c r="O25" s="175">
        <v>36731.660000000003</v>
      </c>
      <c r="P25" s="444"/>
      <c r="Q25" s="438" t="s">
        <v>2874</v>
      </c>
      <c r="R25" s="438" t="s">
        <v>2875</v>
      </c>
    </row>
    <row r="26" spans="1:19" ht="409.5" customHeight="1">
      <c r="A26" s="440">
        <v>20</v>
      </c>
      <c r="B26" s="445">
        <v>2</v>
      </c>
      <c r="C26" s="445">
        <v>1</v>
      </c>
      <c r="D26" s="438">
        <v>9</v>
      </c>
      <c r="E26" s="438" t="s">
        <v>2876</v>
      </c>
      <c r="F26" s="447" t="s">
        <v>2956</v>
      </c>
      <c r="G26" s="438" t="s">
        <v>2877</v>
      </c>
      <c r="H26" s="438" t="s">
        <v>2878</v>
      </c>
      <c r="I26" s="327" t="s">
        <v>2879</v>
      </c>
      <c r="J26" s="438" t="s">
        <v>2880</v>
      </c>
      <c r="K26" s="438" t="s">
        <v>43</v>
      </c>
      <c r="L26" s="438" t="s">
        <v>109</v>
      </c>
      <c r="M26" s="444">
        <v>27216</v>
      </c>
      <c r="N26" s="444"/>
      <c r="O26" s="444">
        <v>27216</v>
      </c>
      <c r="P26" s="444"/>
      <c r="Q26" s="438" t="s">
        <v>2881</v>
      </c>
      <c r="R26" s="438" t="s">
        <v>2882</v>
      </c>
    </row>
    <row r="27" spans="1:19" ht="341.25" customHeight="1">
      <c r="A27" s="268">
        <v>21</v>
      </c>
      <c r="B27" s="445">
        <v>2</v>
      </c>
      <c r="C27" s="445">
        <v>1</v>
      </c>
      <c r="D27" s="438">
        <v>9</v>
      </c>
      <c r="E27" s="438" t="s">
        <v>2883</v>
      </c>
      <c r="F27" s="453" t="s">
        <v>2957</v>
      </c>
      <c r="G27" s="438" t="s">
        <v>2884</v>
      </c>
      <c r="H27" s="438" t="s">
        <v>2885</v>
      </c>
      <c r="I27" s="327" t="s">
        <v>2886</v>
      </c>
      <c r="J27" s="438" t="s">
        <v>2887</v>
      </c>
      <c r="K27" s="438" t="s">
        <v>137</v>
      </c>
      <c r="L27" s="438" t="s">
        <v>109</v>
      </c>
      <c r="M27" s="444">
        <v>5570.4</v>
      </c>
      <c r="N27" s="444"/>
      <c r="O27" s="444">
        <v>5570.4</v>
      </c>
      <c r="P27" s="444"/>
      <c r="Q27" s="438" t="s">
        <v>2888</v>
      </c>
      <c r="R27" s="438" t="s">
        <v>2889</v>
      </c>
    </row>
    <row r="28" spans="1:19" ht="409.5" customHeight="1">
      <c r="A28" s="450">
        <v>22</v>
      </c>
      <c r="B28" s="438">
        <v>3</v>
      </c>
      <c r="C28" s="445">
        <v>1</v>
      </c>
      <c r="D28" s="438">
        <v>9</v>
      </c>
      <c r="E28" s="438" t="s">
        <v>2890</v>
      </c>
      <c r="F28" s="345" t="s">
        <v>2958</v>
      </c>
      <c r="G28" s="438" t="s">
        <v>316</v>
      </c>
      <c r="H28" s="438" t="s">
        <v>2848</v>
      </c>
      <c r="I28" s="426" t="s">
        <v>1738</v>
      </c>
      <c r="J28" s="437" t="s">
        <v>2891</v>
      </c>
      <c r="K28" s="438" t="s">
        <v>43</v>
      </c>
      <c r="L28" s="444" t="s">
        <v>109</v>
      </c>
      <c r="M28" s="454">
        <v>24600</v>
      </c>
      <c r="N28" s="444"/>
      <c r="O28" s="444">
        <v>24600</v>
      </c>
      <c r="P28" s="444"/>
      <c r="Q28" s="438" t="s">
        <v>2888</v>
      </c>
      <c r="R28" s="438" t="s">
        <v>2889</v>
      </c>
    </row>
    <row r="29" spans="1:19" ht="266.25" customHeight="1">
      <c r="A29" s="440">
        <v>23</v>
      </c>
      <c r="B29" s="438">
        <v>5</v>
      </c>
      <c r="C29" s="438">
        <v>1</v>
      </c>
      <c r="D29" s="438">
        <v>9</v>
      </c>
      <c r="E29" s="438" t="s">
        <v>2892</v>
      </c>
      <c r="F29" s="447" t="s">
        <v>2959</v>
      </c>
      <c r="G29" s="438" t="s">
        <v>316</v>
      </c>
      <c r="H29" s="438" t="s">
        <v>2848</v>
      </c>
      <c r="I29" s="426" t="s">
        <v>1816</v>
      </c>
      <c r="J29" s="438" t="s">
        <v>2893</v>
      </c>
      <c r="K29" s="438" t="s">
        <v>43</v>
      </c>
      <c r="L29" s="444" t="s">
        <v>109</v>
      </c>
      <c r="M29" s="83" t="s">
        <v>2894</v>
      </c>
      <c r="N29" s="444"/>
      <c r="O29" s="444">
        <v>57810</v>
      </c>
      <c r="P29" s="444"/>
      <c r="Q29" s="438" t="s">
        <v>2895</v>
      </c>
      <c r="R29" s="438" t="s">
        <v>2896</v>
      </c>
    </row>
    <row r="30" spans="1:19" ht="228" customHeight="1">
      <c r="A30" s="440">
        <v>24</v>
      </c>
      <c r="B30" s="438">
        <v>3</v>
      </c>
      <c r="C30" s="438">
        <v>3</v>
      </c>
      <c r="D30" s="438">
        <v>10</v>
      </c>
      <c r="E30" s="438" t="s">
        <v>2897</v>
      </c>
      <c r="F30" s="447" t="s">
        <v>2960</v>
      </c>
      <c r="G30" s="438" t="s">
        <v>2898</v>
      </c>
      <c r="H30" s="438" t="s">
        <v>2899</v>
      </c>
      <c r="I30" s="438" t="s">
        <v>1790</v>
      </c>
      <c r="J30" s="438" t="s">
        <v>2900</v>
      </c>
      <c r="K30" s="438" t="s">
        <v>43</v>
      </c>
      <c r="L30" s="444" t="s">
        <v>109</v>
      </c>
      <c r="M30" s="444">
        <v>9966.3799999999992</v>
      </c>
      <c r="N30" s="444"/>
      <c r="O30" s="444">
        <v>9966.3799999999992</v>
      </c>
      <c r="P30" s="444"/>
      <c r="Q30" s="438" t="s">
        <v>2901</v>
      </c>
      <c r="R30" s="438" t="s">
        <v>2902</v>
      </c>
    </row>
    <row r="31" spans="1:19" ht="303.75" customHeight="1">
      <c r="A31" s="440">
        <v>25</v>
      </c>
      <c r="B31" s="438">
        <v>6</v>
      </c>
      <c r="C31" s="438">
        <v>3</v>
      </c>
      <c r="D31" s="438">
        <v>10</v>
      </c>
      <c r="E31" s="438" t="s">
        <v>2903</v>
      </c>
      <c r="F31" s="447" t="s">
        <v>2961</v>
      </c>
      <c r="G31" s="438" t="s">
        <v>511</v>
      </c>
      <c r="H31" s="438" t="s">
        <v>2904</v>
      </c>
      <c r="I31" s="438" t="s">
        <v>2905</v>
      </c>
      <c r="J31" s="438" t="s">
        <v>2906</v>
      </c>
      <c r="K31" s="438" t="s">
        <v>289</v>
      </c>
      <c r="L31" s="444" t="s">
        <v>109</v>
      </c>
      <c r="M31" s="444">
        <v>8125</v>
      </c>
      <c r="N31" s="444"/>
      <c r="O31" s="444">
        <v>8125</v>
      </c>
      <c r="P31" s="444"/>
      <c r="Q31" s="438" t="s">
        <v>2907</v>
      </c>
      <c r="R31" s="438" t="s">
        <v>2908</v>
      </c>
    </row>
    <row r="32" spans="1:19" ht="289.5" customHeight="1">
      <c r="A32" s="440">
        <v>26</v>
      </c>
      <c r="B32" s="438">
        <v>1</v>
      </c>
      <c r="C32" s="438">
        <v>3</v>
      </c>
      <c r="D32" s="438">
        <v>10</v>
      </c>
      <c r="E32" s="438" t="s">
        <v>2909</v>
      </c>
      <c r="F32" s="447" t="s">
        <v>2962</v>
      </c>
      <c r="G32" s="438" t="s">
        <v>2910</v>
      </c>
      <c r="H32" s="438" t="s">
        <v>2911</v>
      </c>
      <c r="I32" s="438" t="s">
        <v>2912</v>
      </c>
      <c r="J32" s="438" t="s">
        <v>2913</v>
      </c>
      <c r="K32" s="438" t="s">
        <v>296</v>
      </c>
      <c r="L32" s="444" t="s">
        <v>109</v>
      </c>
      <c r="M32" s="444">
        <v>19460</v>
      </c>
      <c r="N32" s="444"/>
      <c r="O32" s="444">
        <v>19460</v>
      </c>
      <c r="P32" s="444"/>
      <c r="Q32" s="438" t="s">
        <v>2914</v>
      </c>
      <c r="R32" s="438" t="s">
        <v>2915</v>
      </c>
    </row>
    <row r="33" spans="1:18" ht="409.5" customHeight="1">
      <c r="A33" s="440">
        <v>27</v>
      </c>
      <c r="B33" s="438">
        <v>6</v>
      </c>
      <c r="C33" s="438">
        <v>5</v>
      </c>
      <c r="D33" s="438">
        <v>11</v>
      </c>
      <c r="E33" s="438" t="s">
        <v>1754</v>
      </c>
      <c r="F33" s="447" t="s">
        <v>2963</v>
      </c>
      <c r="G33" s="438" t="s">
        <v>46</v>
      </c>
      <c r="H33" s="438" t="s">
        <v>2845</v>
      </c>
      <c r="I33" s="426" t="s">
        <v>2916</v>
      </c>
      <c r="J33" s="466" t="s">
        <v>2989</v>
      </c>
      <c r="K33" s="438" t="s">
        <v>296</v>
      </c>
      <c r="L33" s="444" t="s">
        <v>109</v>
      </c>
      <c r="M33" s="444">
        <v>7758.2</v>
      </c>
      <c r="N33" s="444"/>
      <c r="O33" s="444">
        <v>7758.2</v>
      </c>
      <c r="P33" s="444"/>
      <c r="Q33" s="438" t="s">
        <v>1757</v>
      </c>
      <c r="R33" s="438" t="s">
        <v>2868</v>
      </c>
    </row>
    <row r="34" spans="1:18" ht="237.75" customHeight="1">
      <c r="A34" s="440">
        <v>28</v>
      </c>
      <c r="B34" s="438">
        <v>6</v>
      </c>
      <c r="C34" s="438">
        <v>5</v>
      </c>
      <c r="D34" s="438">
        <v>11</v>
      </c>
      <c r="E34" s="438" t="s">
        <v>2917</v>
      </c>
      <c r="F34" s="447" t="s">
        <v>2964</v>
      </c>
      <c r="G34" s="438" t="s">
        <v>316</v>
      </c>
      <c r="H34" s="438" t="s">
        <v>2848</v>
      </c>
      <c r="I34" s="426" t="s">
        <v>1816</v>
      </c>
      <c r="J34" s="438" t="s">
        <v>2918</v>
      </c>
      <c r="K34" s="438" t="s">
        <v>137</v>
      </c>
      <c r="L34" s="444" t="s">
        <v>109</v>
      </c>
      <c r="M34" s="444">
        <v>22114.71</v>
      </c>
      <c r="N34" s="444"/>
      <c r="O34" s="444">
        <v>22114.71</v>
      </c>
      <c r="P34" s="444"/>
      <c r="Q34" s="438" t="s">
        <v>2919</v>
      </c>
      <c r="R34" s="438" t="s">
        <v>2920</v>
      </c>
    </row>
    <row r="35" spans="1:18" ht="139.5" customHeight="1">
      <c r="A35" s="440">
        <v>29</v>
      </c>
      <c r="B35" s="438">
        <v>6</v>
      </c>
      <c r="C35" s="438">
        <v>5</v>
      </c>
      <c r="D35" s="438">
        <v>11</v>
      </c>
      <c r="E35" s="438" t="s">
        <v>2921</v>
      </c>
      <c r="F35" s="447" t="s">
        <v>2965</v>
      </c>
      <c r="G35" s="438" t="s">
        <v>2922</v>
      </c>
      <c r="H35" s="438" t="s">
        <v>2923</v>
      </c>
      <c r="I35" s="438" t="s">
        <v>2924</v>
      </c>
      <c r="J35" s="438" t="s">
        <v>2925</v>
      </c>
      <c r="K35" s="438" t="s">
        <v>43</v>
      </c>
      <c r="L35" s="444" t="s">
        <v>109</v>
      </c>
      <c r="M35" s="444">
        <v>13530</v>
      </c>
      <c r="N35" s="444"/>
      <c r="O35" s="444">
        <v>13530</v>
      </c>
      <c r="P35" s="444"/>
      <c r="Q35" s="438" t="s">
        <v>2926</v>
      </c>
      <c r="R35" s="438" t="s">
        <v>2927</v>
      </c>
    </row>
    <row r="36" spans="1:18" ht="247.5" customHeight="1">
      <c r="A36" s="440">
        <v>30</v>
      </c>
      <c r="B36" s="438">
        <v>6</v>
      </c>
      <c r="C36" s="438">
        <v>2</v>
      </c>
      <c r="D36" s="438">
        <v>12</v>
      </c>
      <c r="E36" s="438" t="s">
        <v>2928</v>
      </c>
      <c r="F36" s="447" t="s">
        <v>2966</v>
      </c>
      <c r="G36" s="438" t="s">
        <v>492</v>
      </c>
      <c r="H36" s="438" t="s">
        <v>2929</v>
      </c>
      <c r="I36" s="426" t="s">
        <v>2930</v>
      </c>
      <c r="J36" s="438" t="s">
        <v>1142</v>
      </c>
      <c r="K36" s="438" t="s">
        <v>43</v>
      </c>
      <c r="L36" s="444" t="s">
        <v>109</v>
      </c>
      <c r="M36" s="444">
        <v>40000</v>
      </c>
      <c r="N36" s="444"/>
      <c r="O36" s="444">
        <v>40000</v>
      </c>
      <c r="P36" s="444"/>
      <c r="Q36" s="438" t="s">
        <v>2931</v>
      </c>
      <c r="R36" s="438" t="s">
        <v>2932</v>
      </c>
    </row>
    <row r="37" spans="1:18" ht="408.75" customHeight="1">
      <c r="A37" s="440">
        <v>31</v>
      </c>
      <c r="B37" s="438">
        <v>6</v>
      </c>
      <c r="C37" s="438">
        <v>1.3</v>
      </c>
      <c r="D37" s="438">
        <v>13</v>
      </c>
      <c r="E37" s="438" t="s">
        <v>2933</v>
      </c>
      <c r="F37" s="447" t="s">
        <v>2967</v>
      </c>
      <c r="G37" s="438" t="s">
        <v>1164</v>
      </c>
      <c r="H37" s="438" t="s">
        <v>2934</v>
      </c>
      <c r="I37" s="438" t="s">
        <v>2935</v>
      </c>
      <c r="J37" s="438" t="s">
        <v>2936</v>
      </c>
      <c r="K37" s="438" t="s">
        <v>114</v>
      </c>
      <c r="L37" s="444" t="s">
        <v>109</v>
      </c>
      <c r="M37" s="444">
        <v>18300.650000000001</v>
      </c>
      <c r="N37" s="444"/>
      <c r="O37" s="444">
        <v>18300.650000000001</v>
      </c>
      <c r="P37" s="444"/>
      <c r="Q37" s="438" t="s">
        <v>2937</v>
      </c>
      <c r="R37" s="438" t="s">
        <v>2938</v>
      </c>
    </row>
    <row r="38" spans="1:18" ht="409.5" customHeight="1">
      <c r="A38" s="440">
        <v>32</v>
      </c>
      <c r="B38" s="438">
        <v>5</v>
      </c>
      <c r="C38" s="438">
        <v>1</v>
      </c>
      <c r="D38" s="438">
        <v>13</v>
      </c>
      <c r="E38" s="438" t="s">
        <v>2939</v>
      </c>
      <c r="F38" s="447" t="s">
        <v>2968</v>
      </c>
      <c r="G38" s="466" t="s">
        <v>2990</v>
      </c>
      <c r="H38" s="466" t="s">
        <v>2991</v>
      </c>
      <c r="I38" s="466" t="s">
        <v>2992</v>
      </c>
      <c r="J38" s="438" t="s">
        <v>2940</v>
      </c>
      <c r="K38" s="438" t="s">
        <v>137</v>
      </c>
      <c r="L38" s="444" t="s">
        <v>109</v>
      </c>
      <c r="M38" s="444">
        <v>10018.549999999999</v>
      </c>
      <c r="N38" s="444"/>
      <c r="O38" s="444">
        <v>10018.549999999999</v>
      </c>
      <c r="P38" s="444"/>
      <c r="Q38" s="438" t="s">
        <v>2888</v>
      </c>
      <c r="R38" s="438" t="s">
        <v>2889</v>
      </c>
    </row>
    <row r="39" spans="1:18" ht="164.25" customHeight="1">
      <c r="A39" s="440">
        <v>33</v>
      </c>
      <c r="B39" s="438">
        <v>6</v>
      </c>
      <c r="C39" s="438">
        <v>1.3</v>
      </c>
      <c r="D39" s="438">
        <v>13</v>
      </c>
      <c r="E39" s="438" t="s">
        <v>2941</v>
      </c>
      <c r="F39" s="447" t="s">
        <v>2969</v>
      </c>
      <c r="G39" s="438" t="s">
        <v>1164</v>
      </c>
      <c r="H39" s="438" t="s">
        <v>2934</v>
      </c>
      <c r="I39" s="438" t="s">
        <v>1790</v>
      </c>
      <c r="J39" s="438" t="s">
        <v>2942</v>
      </c>
      <c r="K39" s="438" t="s">
        <v>289</v>
      </c>
      <c r="L39" s="444" t="s">
        <v>109</v>
      </c>
      <c r="M39" s="444">
        <v>6000</v>
      </c>
      <c r="N39" s="444"/>
      <c r="O39" s="444">
        <v>6000</v>
      </c>
      <c r="P39" s="444"/>
      <c r="Q39" s="438" t="s">
        <v>2943</v>
      </c>
      <c r="R39" s="438" t="s">
        <v>2944</v>
      </c>
    </row>
    <row r="40" spans="1:18" ht="240.75" customHeight="1">
      <c r="A40" s="440">
        <v>34</v>
      </c>
      <c r="B40" s="67">
        <v>6</v>
      </c>
      <c r="C40" s="441">
        <v>1</v>
      </c>
      <c r="D40" s="438">
        <v>13</v>
      </c>
      <c r="E40" s="442" t="s">
        <v>2945</v>
      </c>
      <c r="F40" s="297" t="s">
        <v>2970</v>
      </c>
      <c r="G40" s="442" t="s">
        <v>1164</v>
      </c>
      <c r="H40" s="442" t="s">
        <v>2946</v>
      </c>
      <c r="I40" s="69" t="s">
        <v>2947</v>
      </c>
      <c r="J40" s="442" t="s">
        <v>2993</v>
      </c>
      <c r="K40" s="442" t="s">
        <v>137</v>
      </c>
      <c r="L40" s="442" t="s">
        <v>109</v>
      </c>
      <c r="M40" s="175">
        <v>4500</v>
      </c>
      <c r="N40" s="175"/>
      <c r="O40" s="175">
        <v>4500</v>
      </c>
      <c r="P40" s="175"/>
      <c r="Q40" s="438" t="s">
        <v>2895</v>
      </c>
      <c r="R40" s="438" t="s">
        <v>2896</v>
      </c>
    </row>
    <row r="41" spans="1:18" s="11" customFormat="1">
      <c r="M41" s="12"/>
      <c r="N41" s="12"/>
      <c r="O41" s="12"/>
      <c r="P41" s="12"/>
    </row>
    <row r="42" spans="1:18" s="11" customFormat="1">
      <c r="M42" s="656" t="s">
        <v>130</v>
      </c>
      <c r="N42" s="657"/>
      <c r="O42" s="657" t="s">
        <v>131</v>
      </c>
      <c r="P42" s="658"/>
    </row>
    <row r="43" spans="1:18" s="11" customFormat="1">
      <c r="M43" s="25" t="s">
        <v>107</v>
      </c>
      <c r="N43" s="25" t="s">
        <v>108</v>
      </c>
      <c r="O43" s="25" t="s">
        <v>107</v>
      </c>
      <c r="P43" s="25" t="s">
        <v>108</v>
      </c>
    </row>
    <row r="44" spans="1:18" s="11" customFormat="1">
      <c r="M44" s="26">
        <v>11</v>
      </c>
      <c r="N44" s="29">
        <v>292625</v>
      </c>
      <c r="O44" s="28">
        <v>23</v>
      </c>
      <c r="P44" s="29">
        <v>631542.94999999995</v>
      </c>
    </row>
    <row r="45" spans="1:18" s="11" customFormat="1">
      <c r="M45" s="12"/>
      <c r="N45" s="12"/>
      <c r="O45" s="12"/>
      <c r="P45" s="12"/>
    </row>
    <row r="46" spans="1:18" s="11" customFormat="1">
      <c r="M46" s="12"/>
      <c r="N46" s="12"/>
      <c r="O46" s="12"/>
      <c r="P46" s="12"/>
    </row>
    <row r="47" spans="1:18" s="11" customFormat="1">
      <c r="E47" s="30"/>
      <c r="M47" s="12"/>
      <c r="N47" s="12"/>
      <c r="O47" s="12"/>
      <c r="P47" s="12"/>
    </row>
    <row r="48" spans="1:18" s="11" customFormat="1">
      <c r="M48" s="12"/>
      <c r="N48" s="12"/>
      <c r="O48" s="12"/>
      <c r="P48" s="12"/>
    </row>
    <row r="49" spans="13:16" s="11" customFormat="1">
      <c r="M49" s="12"/>
      <c r="N49" s="12"/>
      <c r="O49" s="12"/>
      <c r="P49" s="12"/>
    </row>
    <row r="50" spans="13:16" s="11" customFormat="1">
      <c r="M50" s="12"/>
      <c r="N50" s="12"/>
      <c r="O50" s="12"/>
      <c r="P50" s="12"/>
    </row>
    <row r="51" spans="13:16" s="11" customFormat="1">
      <c r="M51" s="12"/>
      <c r="N51" s="12"/>
      <c r="O51" s="12"/>
      <c r="P51" s="12"/>
    </row>
    <row r="52" spans="13:16" s="11" customFormat="1">
      <c r="M52" s="12"/>
      <c r="N52" s="12"/>
      <c r="O52" s="12"/>
      <c r="P52" s="12"/>
    </row>
    <row r="53" spans="13:16" s="11" customFormat="1">
      <c r="M53" s="12"/>
      <c r="N53" s="12"/>
      <c r="O53" s="12"/>
      <c r="P53" s="12"/>
    </row>
    <row r="54" spans="13:16" s="11" customFormat="1">
      <c r="M54" s="12"/>
      <c r="N54" s="12"/>
      <c r="O54" s="12"/>
      <c r="P54" s="12"/>
    </row>
    <row r="55" spans="13:16" s="11" customFormat="1">
      <c r="M55" s="12"/>
      <c r="N55" s="12"/>
      <c r="O55" s="12"/>
      <c r="P55" s="12"/>
    </row>
    <row r="56" spans="13:16" s="11" customFormat="1">
      <c r="M56" s="12"/>
      <c r="N56" s="12"/>
      <c r="O56" s="12"/>
      <c r="P56" s="12"/>
    </row>
    <row r="57" spans="13:16" s="11" customFormat="1">
      <c r="M57" s="12"/>
      <c r="N57" s="12"/>
      <c r="O57" s="12"/>
      <c r="P57" s="12"/>
    </row>
    <row r="58" spans="13:16" s="11" customFormat="1">
      <c r="M58" s="12"/>
      <c r="N58" s="12"/>
      <c r="O58" s="12"/>
      <c r="P58" s="12"/>
    </row>
    <row r="59" spans="13:16" s="11" customFormat="1">
      <c r="M59" s="12"/>
      <c r="N59" s="12"/>
      <c r="O59" s="12"/>
      <c r="P59" s="12"/>
    </row>
    <row r="60" spans="13:16" s="11" customFormat="1">
      <c r="M60" s="12"/>
      <c r="N60" s="12"/>
      <c r="O60" s="12"/>
      <c r="P60" s="12"/>
    </row>
    <row r="61" spans="13:16" s="11" customFormat="1">
      <c r="M61" s="12"/>
      <c r="N61" s="12"/>
      <c r="O61" s="12"/>
      <c r="P61" s="12"/>
    </row>
    <row r="62" spans="13:16" s="11" customFormat="1">
      <c r="M62" s="12"/>
      <c r="N62" s="12"/>
      <c r="O62" s="12"/>
      <c r="P62" s="12"/>
    </row>
    <row r="63" spans="13:16" s="11" customFormat="1">
      <c r="M63" s="12"/>
      <c r="N63" s="12"/>
      <c r="O63" s="12"/>
      <c r="P63" s="12"/>
    </row>
    <row r="64" spans="13:16" s="11" customFormat="1">
      <c r="M64" s="12"/>
      <c r="N64" s="12"/>
      <c r="O64" s="12"/>
      <c r="P64" s="12"/>
    </row>
    <row r="65" spans="13:16" s="11" customFormat="1">
      <c r="M65" s="12"/>
      <c r="N65" s="12"/>
      <c r="O65" s="12"/>
      <c r="P65" s="12"/>
    </row>
    <row r="66" spans="13:16" s="11" customFormat="1">
      <c r="M66" s="12"/>
      <c r="N66" s="12"/>
      <c r="O66" s="12"/>
      <c r="P66" s="12"/>
    </row>
    <row r="67" spans="13:16" s="11" customFormat="1">
      <c r="M67" s="12"/>
      <c r="N67" s="12"/>
      <c r="O67" s="12"/>
      <c r="P67" s="12"/>
    </row>
    <row r="68" spans="13:16" s="11" customFormat="1">
      <c r="M68" s="12"/>
      <c r="N68" s="12"/>
      <c r="O68" s="12"/>
      <c r="P68" s="12"/>
    </row>
    <row r="69" spans="13:16" s="11" customFormat="1">
      <c r="M69" s="12"/>
      <c r="N69" s="12"/>
      <c r="O69" s="12"/>
      <c r="P69" s="12"/>
    </row>
    <row r="70" spans="13:16" s="11" customFormat="1">
      <c r="M70" s="12"/>
      <c r="N70" s="12"/>
      <c r="O70" s="12"/>
      <c r="P70" s="12"/>
    </row>
    <row r="71" spans="13:16" s="11" customFormat="1">
      <c r="M71" s="12"/>
      <c r="N71" s="12"/>
      <c r="O71" s="12"/>
      <c r="P71" s="12"/>
    </row>
    <row r="72" spans="13:16" s="11" customFormat="1">
      <c r="M72" s="12"/>
      <c r="N72" s="12"/>
      <c r="O72" s="12"/>
      <c r="P72" s="12"/>
    </row>
    <row r="73" spans="13:16" s="11" customFormat="1">
      <c r="M73" s="12"/>
      <c r="N73" s="12"/>
      <c r="O73" s="12"/>
      <c r="P73" s="12"/>
    </row>
    <row r="74" spans="13:16" s="11" customFormat="1">
      <c r="M74" s="12"/>
      <c r="N74" s="12"/>
      <c r="O74" s="12"/>
      <c r="P74" s="12"/>
    </row>
    <row r="75" spans="13:16" s="11" customFormat="1">
      <c r="M75" s="12"/>
      <c r="N75" s="12"/>
      <c r="O75" s="12"/>
      <c r="P75" s="12"/>
    </row>
    <row r="76" spans="13:16" s="11" customFormat="1">
      <c r="M76" s="12"/>
      <c r="N76" s="12"/>
      <c r="O76" s="12"/>
      <c r="P76" s="12"/>
    </row>
    <row r="77" spans="13:16" s="11" customFormat="1">
      <c r="M77" s="12"/>
      <c r="N77" s="12"/>
      <c r="O77" s="12"/>
      <c r="P77" s="12"/>
    </row>
    <row r="78" spans="13:16" s="11" customFormat="1">
      <c r="M78" s="12"/>
      <c r="N78" s="12"/>
      <c r="O78" s="12"/>
      <c r="P78" s="12"/>
    </row>
    <row r="79" spans="13:16" s="11" customFormat="1">
      <c r="M79" s="12"/>
      <c r="N79" s="12"/>
      <c r="O79" s="12"/>
      <c r="P79" s="12"/>
    </row>
    <row r="80" spans="13:16" s="11" customFormat="1">
      <c r="M80" s="12"/>
      <c r="N80" s="12"/>
      <c r="O80" s="12"/>
      <c r="P80" s="12"/>
    </row>
    <row r="81" spans="13:16" s="11" customFormat="1">
      <c r="M81" s="12"/>
      <c r="N81" s="12"/>
      <c r="O81" s="12"/>
      <c r="P81" s="12"/>
    </row>
    <row r="82" spans="13:16" s="11" customFormat="1">
      <c r="M82" s="12"/>
      <c r="N82" s="12"/>
      <c r="O82" s="12"/>
      <c r="P82" s="12"/>
    </row>
    <row r="83" spans="13:16" s="11" customFormat="1">
      <c r="M83" s="12"/>
      <c r="N83" s="12"/>
      <c r="O83" s="12"/>
      <c r="P83" s="12"/>
    </row>
    <row r="84" spans="13:16" s="11" customFormat="1">
      <c r="M84" s="12"/>
      <c r="N84" s="12"/>
      <c r="O84" s="12"/>
      <c r="P84" s="12"/>
    </row>
    <row r="85" spans="13:16" s="11" customFormat="1">
      <c r="M85" s="12"/>
      <c r="N85" s="12"/>
      <c r="O85" s="12"/>
      <c r="P85" s="12"/>
    </row>
    <row r="86" spans="13:16" s="11" customFormat="1">
      <c r="M86" s="12"/>
      <c r="N86" s="12"/>
      <c r="O86" s="12"/>
      <c r="P86" s="12"/>
    </row>
    <row r="87" spans="13:16" s="11" customFormat="1">
      <c r="M87" s="12"/>
      <c r="N87" s="12"/>
      <c r="O87" s="12"/>
      <c r="P87" s="12"/>
    </row>
    <row r="88" spans="13:16" s="11" customFormat="1">
      <c r="M88" s="12"/>
      <c r="N88" s="12"/>
      <c r="O88" s="12"/>
      <c r="P88" s="12"/>
    </row>
    <row r="89" spans="13:16" s="11" customFormat="1">
      <c r="M89" s="12"/>
      <c r="N89" s="12"/>
      <c r="O89" s="12"/>
      <c r="P89" s="12"/>
    </row>
    <row r="90" spans="13:16" s="11" customFormat="1">
      <c r="M90" s="12"/>
      <c r="N90" s="12"/>
      <c r="O90" s="12"/>
      <c r="P90" s="12"/>
    </row>
    <row r="91" spans="13:16" s="11" customFormat="1">
      <c r="M91" s="12"/>
      <c r="N91" s="12"/>
      <c r="O91" s="12"/>
      <c r="P91" s="12"/>
    </row>
    <row r="92" spans="13:16" s="11" customFormat="1">
      <c r="M92" s="12"/>
      <c r="N92" s="12"/>
      <c r="O92" s="12"/>
      <c r="P92" s="12"/>
    </row>
    <row r="93" spans="13:16" s="11" customFormat="1">
      <c r="M93" s="12"/>
      <c r="N93" s="12"/>
      <c r="O93" s="12"/>
      <c r="P93" s="12"/>
    </row>
    <row r="94" spans="13:16" s="11" customFormat="1">
      <c r="M94" s="12"/>
      <c r="N94" s="12"/>
      <c r="O94" s="12"/>
      <c r="P94" s="12"/>
    </row>
    <row r="95" spans="13:16" s="11" customFormat="1">
      <c r="M95" s="12"/>
      <c r="N95" s="12"/>
      <c r="O95" s="12"/>
      <c r="P95" s="12"/>
    </row>
    <row r="96" spans="13:16" s="11" customFormat="1">
      <c r="M96" s="12"/>
      <c r="N96" s="12"/>
      <c r="O96" s="12"/>
      <c r="P96" s="12"/>
    </row>
    <row r="97" spans="13:16" s="11" customFormat="1">
      <c r="M97" s="12"/>
      <c r="N97" s="12"/>
      <c r="O97" s="12"/>
      <c r="P97" s="12"/>
    </row>
    <row r="98" spans="13:16" s="11" customFormat="1">
      <c r="M98" s="12"/>
      <c r="N98" s="12"/>
      <c r="O98" s="12"/>
      <c r="P98" s="12"/>
    </row>
    <row r="99" spans="13:16" s="11" customFormat="1">
      <c r="M99" s="12"/>
      <c r="N99" s="12"/>
      <c r="O99" s="12"/>
      <c r="P99" s="12"/>
    </row>
    <row r="100" spans="13:16" s="11" customFormat="1">
      <c r="M100" s="12"/>
      <c r="N100" s="12"/>
      <c r="O100" s="12"/>
      <c r="P100" s="12"/>
    </row>
    <row r="101" spans="13:16" s="11" customFormat="1">
      <c r="M101" s="12"/>
      <c r="N101" s="12"/>
      <c r="O101" s="12"/>
      <c r="P101" s="12"/>
    </row>
    <row r="102" spans="13:16" s="11" customFormat="1">
      <c r="M102" s="12"/>
      <c r="N102" s="12"/>
      <c r="O102" s="12"/>
      <c r="P102" s="12"/>
    </row>
    <row r="103" spans="13:16" s="11" customFormat="1">
      <c r="M103" s="12"/>
      <c r="N103" s="12"/>
      <c r="O103" s="12"/>
      <c r="P103" s="12"/>
    </row>
    <row r="104" spans="13:16" s="11" customFormat="1">
      <c r="M104" s="12"/>
      <c r="N104" s="12"/>
      <c r="O104" s="12"/>
      <c r="P104" s="12"/>
    </row>
    <row r="105" spans="13:16" s="11" customFormat="1">
      <c r="M105" s="12"/>
      <c r="N105" s="12"/>
      <c r="O105" s="12"/>
      <c r="P105" s="12"/>
    </row>
    <row r="106" spans="13:16" s="11" customFormat="1">
      <c r="M106" s="12"/>
      <c r="N106" s="12"/>
      <c r="O106" s="12"/>
      <c r="P106" s="12"/>
    </row>
    <row r="107" spans="13:16" s="11" customFormat="1">
      <c r="M107" s="12"/>
      <c r="N107" s="12"/>
      <c r="O107" s="12"/>
      <c r="P107" s="12"/>
    </row>
    <row r="108" spans="13:16" s="11" customFormat="1">
      <c r="M108" s="12"/>
      <c r="N108" s="12"/>
      <c r="O108" s="12"/>
      <c r="P108" s="12"/>
    </row>
    <row r="109" spans="13:16" s="11" customFormat="1">
      <c r="M109" s="12"/>
      <c r="N109" s="12"/>
      <c r="O109" s="12"/>
      <c r="P109" s="12"/>
    </row>
    <row r="110" spans="13:16" s="11" customFormat="1">
      <c r="M110" s="12"/>
      <c r="N110" s="12"/>
      <c r="O110" s="12"/>
      <c r="P110" s="12"/>
    </row>
    <row r="111" spans="13:16" s="11" customFormat="1">
      <c r="M111" s="12"/>
      <c r="N111" s="12"/>
      <c r="O111" s="12"/>
      <c r="P111" s="12"/>
    </row>
    <row r="112" spans="13:16" s="11" customFormat="1">
      <c r="M112" s="12"/>
      <c r="N112" s="12"/>
      <c r="O112" s="12"/>
      <c r="P112" s="12"/>
    </row>
    <row r="113" spans="13:16" s="11" customFormat="1">
      <c r="M113" s="12"/>
      <c r="N113" s="12"/>
      <c r="O113" s="12"/>
      <c r="P113" s="12"/>
    </row>
    <row r="114" spans="13:16" s="11" customFormat="1">
      <c r="M114" s="12"/>
      <c r="N114" s="12"/>
      <c r="O114" s="12"/>
      <c r="P114" s="12"/>
    </row>
    <row r="115" spans="13:16" s="11" customFormat="1">
      <c r="M115" s="12"/>
      <c r="N115" s="12"/>
      <c r="O115" s="12"/>
      <c r="P115" s="12"/>
    </row>
    <row r="116" spans="13:16" s="11" customFormat="1">
      <c r="M116" s="12"/>
      <c r="N116" s="12"/>
      <c r="O116" s="12"/>
      <c r="P116" s="12"/>
    </row>
    <row r="117" spans="13:16" s="11" customFormat="1">
      <c r="M117" s="12"/>
      <c r="N117" s="12"/>
      <c r="O117" s="12"/>
      <c r="P117" s="12"/>
    </row>
    <row r="118" spans="13:16" s="11" customFormat="1">
      <c r="M118" s="12"/>
      <c r="N118" s="12"/>
      <c r="O118" s="12"/>
      <c r="P118" s="12"/>
    </row>
    <row r="119" spans="13:16" s="11" customFormat="1">
      <c r="M119" s="12"/>
      <c r="N119" s="12"/>
      <c r="O119" s="12"/>
      <c r="P119" s="12"/>
    </row>
    <row r="120" spans="13:16" s="11" customFormat="1">
      <c r="M120" s="12"/>
      <c r="N120" s="12"/>
      <c r="O120" s="12"/>
      <c r="P120" s="12"/>
    </row>
    <row r="121" spans="13:16" s="11" customFormat="1">
      <c r="M121" s="12"/>
      <c r="N121" s="12"/>
      <c r="O121" s="12"/>
      <c r="P121" s="12"/>
    </row>
    <row r="122" spans="13:16" s="11" customFormat="1">
      <c r="M122" s="12"/>
      <c r="N122" s="12"/>
      <c r="O122" s="12"/>
      <c r="P122" s="12"/>
    </row>
    <row r="123" spans="13:16" s="11" customFormat="1">
      <c r="M123" s="12"/>
      <c r="N123" s="12"/>
      <c r="O123" s="12"/>
      <c r="P123" s="12"/>
    </row>
    <row r="124" spans="13:16" s="11" customFormat="1">
      <c r="M124" s="12"/>
      <c r="N124" s="12"/>
      <c r="O124" s="12"/>
      <c r="P124" s="12"/>
    </row>
    <row r="125" spans="13:16" s="11" customFormat="1">
      <c r="M125" s="12"/>
      <c r="N125" s="12"/>
      <c r="O125" s="12"/>
      <c r="P125" s="12"/>
    </row>
    <row r="126" spans="13:16" s="11" customFormat="1">
      <c r="M126" s="12"/>
      <c r="N126" s="12"/>
      <c r="O126" s="12"/>
      <c r="P126" s="12"/>
    </row>
    <row r="127" spans="13:16" s="11" customFormat="1">
      <c r="M127" s="12"/>
      <c r="N127" s="12"/>
      <c r="O127" s="12"/>
      <c r="P127" s="12"/>
    </row>
    <row r="128" spans="13:16" s="11" customFormat="1">
      <c r="M128" s="12"/>
      <c r="N128" s="12"/>
      <c r="O128" s="12"/>
      <c r="P128" s="12"/>
    </row>
    <row r="129" spans="13:16" s="11" customFormat="1">
      <c r="M129" s="12"/>
      <c r="N129" s="12"/>
      <c r="O129" s="12"/>
      <c r="P129" s="12"/>
    </row>
    <row r="130" spans="13:16" s="11" customFormat="1">
      <c r="M130" s="12"/>
      <c r="N130" s="12"/>
      <c r="O130" s="12"/>
      <c r="P130" s="12"/>
    </row>
    <row r="131" spans="13:16" s="11" customFormat="1">
      <c r="M131" s="12"/>
      <c r="N131" s="12"/>
      <c r="O131" s="12"/>
      <c r="P131" s="12"/>
    </row>
    <row r="132" spans="13:16" s="11" customFormat="1">
      <c r="M132" s="12"/>
      <c r="N132" s="12"/>
      <c r="O132" s="12"/>
      <c r="P132" s="12"/>
    </row>
    <row r="133" spans="13:16" s="11" customFormat="1">
      <c r="M133" s="12"/>
      <c r="N133" s="12"/>
      <c r="O133" s="12"/>
      <c r="P133" s="12"/>
    </row>
    <row r="134" spans="13:16" s="11" customFormat="1">
      <c r="M134" s="12"/>
      <c r="N134" s="12"/>
      <c r="O134" s="12"/>
      <c r="P134" s="12"/>
    </row>
    <row r="135" spans="13:16" s="11" customFormat="1">
      <c r="M135" s="12"/>
      <c r="N135" s="12"/>
      <c r="O135" s="12"/>
      <c r="P135" s="12"/>
    </row>
    <row r="136" spans="13:16" s="11" customFormat="1">
      <c r="M136" s="12"/>
      <c r="N136" s="12"/>
      <c r="O136" s="12"/>
      <c r="P136" s="12"/>
    </row>
    <row r="137" spans="13:16" s="11" customFormat="1">
      <c r="M137" s="12"/>
      <c r="N137" s="12"/>
      <c r="O137" s="12"/>
      <c r="P137" s="12"/>
    </row>
    <row r="138" spans="13:16" s="11" customFormat="1">
      <c r="M138" s="12"/>
      <c r="N138" s="12"/>
      <c r="O138" s="12"/>
      <c r="P138" s="12"/>
    </row>
    <row r="139" spans="13:16" s="11" customFormat="1">
      <c r="M139" s="12"/>
      <c r="N139" s="12"/>
      <c r="O139" s="12"/>
      <c r="P139" s="12"/>
    </row>
    <row r="140" spans="13:16" s="11" customFormat="1">
      <c r="M140" s="12"/>
      <c r="N140" s="12"/>
      <c r="O140" s="12"/>
      <c r="P140" s="12"/>
    </row>
    <row r="141" spans="13:16" s="11" customFormat="1">
      <c r="M141" s="12"/>
      <c r="N141" s="12"/>
      <c r="O141" s="12"/>
      <c r="P141" s="12"/>
    </row>
    <row r="142" spans="13:16" s="11" customFormat="1">
      <c r="M142" s="12"/>
      <c r="N142" s="12"/>
      <c r="O142" s="12"/>
      <c r="P142" s="12"/>
    </row>
    <row r="143" spans="13:16" s="11" customFormat="1">
      <c r="M143" s="12"/>
      <c r="N143" s="12"/>
      <c r="O143" s="12"/>
      <c r="P143" s="12"/>
    </row>
    <row r="144" spans="13:16" s="11" customFormat="1">
      <c r="M144" s="12"/>
      <c r="N144" s="12"/>
      <c r="O144" s="12"/>
      <c r="P144" s="12"/>
    </row>
    <row r="145" spans="13:16" s="11" customFormat="1">
      <c r="M145" s="12"/>
      <c r="N145" s="12"/>
      <c r="O145" s="12"/>
      <c r="P145" s="12"/>
    </row>
    <row r="146" spans="13:16" s="11" customFormat="1">
      <c r="M146" s="12"/>
      <c r="N146" s="12"/>
      <c r="O146" s="12"/>
      <c r="P146" s="12"/>
    </row>
    <row r="147" spans="13:16" s="11" customFormat="1">
      <c r="M147" s="12"/>
      <c r="N147" s="12"/>
      <c r="O147" s="12"/>
      <c r="P147" s="12"/>
    </row>
    <row r="148" spans="13:16" s="11" customFormat="1">
      <c r="M148" s="12"/>
      <c r="N148" s="12"/>
      <c r="O148" s="12"/>
      <c r="P148" s="12"/>
    </row>
    <row r="149" spans="13:16" s="11" customFormat="1">
      <c r="M149" s="12"/>
      <c r="N149" s="12"/>
      <c r="O149" s="12"/>
      <c r="P149" s="12"/>
    </row>
    <row r="150" spans="13:16" s="11" customFormat="1">
      <c r="M150" s="12"/>
      <c r="N150" s="12"/>
      <c r="O150" s="12"/>
      <c r="P150" s="12"/>
    </row>
    <row r="151" spans="13:16" s="11" customFormat="1">
      <c r="M151" s="12"/>
      <c r="N151" s="12"/>
      <c r="O151" s="12"/>
      <c r="P151" s="12"/>
    </row>
    <row r="152" spans="13:16" s="11" customFormat="1">
      <c r="M152" s="12"/>
      <c r="N152" s="12"/>
      <c r="O152" s="12"/>
      <c r="P152" s="12"/>
    </row>
    <row r="153" spans="13:16" s="11" customFormat="1">
      <c r="M153" s="12"/>
      <c r="N153" s="12"/>
      <c r="O153" s="12"/>
      <c r="P153" s="12"/>
    </row>
    <row r="154" spans="13:16" s="11" customFormat="1">
      <c r="M154" s="12"/>
      <c r="N154" s="12"/>
      <c r="O154" s="12"/>
      <c r="P154" s="12"/>
    </row>
    <row r="155" spans="13:16" s="11" customFormat="1">
      <c r="M155" s="12"/>
      <c r="N155" s="12"/>
      <c r="O155" s="12"/>
      <c r="P155" s="12"/>
    </row>
    <row r="156" spans="13:16" s="11" customFormat="1">
      <c r="M156" s="12"/>
      <c r="N156" s="12"/>
      <c r="O156" s="12"/>
      <c r="P156" s="12"/>
    </row>
    <row r="157" spans="13:16" s="11" customFormat="1">
      <c r="M157" s="12"/>
      <c r="N157" s="12"/>
      <c r="O157" s="12"/>
      <c r="P157" s="12"/>
    </row>
    <row r="158" spans="13:16" s="11" customFormat="1">
      <c r="M158" s="12"/>
      <c r="N158" s="12"/>
      <c r="O158" s="12"/>
      <c r="P158" s="12"/>
    </row>
    <row r="159" spans="13:16" s="11" customFormat="1">
      <c r="M159" s="12"/>
      <c r="N159" s="12"/>
      <c r="O159" s="12"/>
      <c r="P159" s="12"/>
    </row>
    <row r="160" spans="13:16" s="11" customFormat="1">
      <c r="M160" s="12"/>
      <c r="N160" s="12"/>
      <c r="O160" s="12"/>
      <c r="P160" s="12"/>
    </row>
    <row r="161" spans="13:16" s="11" customFormat="1">
      <c r="M161" s="12"/>
      <c r="N161" s="12"/>
      <c r="O161" s="12"/>
      <c r="P161" s="12"/>
    </row>
    <row r="162" spans="13:16" s="11" customFormat="1">
      <c r="M162" s="12"/>
      <c r="N162" s="12"/>
      <c r="O162" s="12"/>
      <c r="P162" s="12"/>
    </row>
    <row r="163" spans="13:16" s="11" customFormat="1">
      <c r="M163" s="12"/>
      <c r="N163" s="12"/>
      <c r="O163" s="12"/>
      <c r="P163" s="12"/>
    </row>
    <row r="164" spans="13:16" s="11" customFormat="1">
      <c r="M164" s="12"/>
      <c r="N164" s="12"/>
      <c r="O164" s="12"/>
      <c r="P164" s="12"/>
    </row>
    <row r="165" spans="13:16" s="11" customFormat="1">
      <c r="M165" s="12"/>
      <c r="N165" s="12"/>
      <c r="O165" s="12"/>
      <c r="P165" s="12"/>
    </row>
    <row r="166" spans="13:16" s="11" customFormat="1">
      <c r="M166" s="12"/>
      <c r="N166" s="12"/>
      <c r="O166" s="12"/>
      <c r="P166" s="12"/>
    </row>
    <row r="167" spans="13:16" s="11" customFormat="1">
      <c r="M167" s="12"/>
      <c r="N167" s="12"/>
      <c r="O167" s="12"/>
      <c r="P167" s="12"/>
    </row>
    <row r="168" spans="13:16" s="11" customFormat="1">
      <c r="M168" s="12"/>
      <c r="N168" s="12"/>
      <c r="O168" s="12"/>
      <c r="P168" s="12"/>
    </row>
    <row r="169" spans="13:16" s="11" customFormat="1">
      <c r="M169" s="12"/>
      <c r="N169" s="12"/>
      <c r="O169" s="12"/>
      <c r="P169" s="12"/>
    </row>
    <row r="170" spans="13:16" s="11" customFormat="1">
      <c r="M170" s="12"/>
      <c r="N170" s="12"/>
      <c r="O170" s="12"/>
      <c r="P170" s="12"/>
    </row>
    <row r="171" spans="13:16" s="11" customFormat="1">
      <c r="M171" s="12"/>
      <c r="N171" s="12"/>
      <c r="O171" s="12"/>
      <c r="P171" s="12"/>
    </row>
    <row r="172" spans="13:16" s="11" customFormat="1">
      <c r="M172" s="12"/>
      <c r="N172" s="12"/>
      <c r="O172" s="12"/>
      <c r="P172" s="12"/>
    </row>
    <row r="173" spans="13:16" s="11" customFormat="1">
      <c r="M173" s="12"/>
      <c r="N173" s="12"/>
      <c r="O173" s="12"/>
      <c r="P173" s="12"/>
    </row>
    <row r="174" spans="13:16" s="11" customFormat="1">
      <c r="M174" s="12"/>
      <c r="N174" s="12"/>
      <c r="O174" s="12"/>
      <c r="P174" s="12"/>
    </row>
    <row r="175" spans="13:16" s="11" customFormat="1">
      <c r="M175" s="12"/>
      <c r="N175" s="12"/>
      <c r="O175" s="12"/>
      <c r="P175" s="12"/>
    </row>
    <row r="176" spans="13:16" s="11" customFormat="1">
      <c r="M176" s="12"/>
      <c r="N176" s="12"/>
      <c r="O176" s="12"/>
      <c r="P176" s="12"/>
    </row>
    <row r="177" spans="12:16" s="11" customFormat="1">
      <c r="L177"/>
      <c r="M177" s="12"/>
      <c r="N177" s="12"/>
      <c r="O177" s="12"/>
      <c r="P177" s="12"/>
    </row>
  </sheetData>
  <mergeCells count="16">
    <mergeCell ref="O4:P4"/>
    <mergeCell ref="F4:F5"/>
    <mergeCell ref="Q4:Q5"/>
    <mergeCell ref="R4:R5"/>
    <mergeCell ref="M42:N42"/>
    <mergeCell ref="O42:P42"/>
    <mergeCell ref="G4:G5"/>
    <mergeCell ref="H4:I4"/>
    <mergeCell ref="J4:J5"/>
    <mergeCell ref="K4:L4"/>
    <mergeCell ref="M4:N4"/>
    <mergeCell ref="A4:A5"/>
    <mergeCell ref="B4:B5"/>
    <mergeCell ref="C4:C5"/>
    <mergeCell ref="D4:D5"/>
    <mergeCell ref="E4:E5"/>
  </mergeCell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sheetPr codeName="Arkusz11"/>
  <dimension ref="A2:S242"/>
  <sheetViews>
    <sheetView topLeftCell="A103" workbookViewId="0">
      <selection activeCell="M112" sqref="M112"/>
    </sheetView>
  </sheetViews>
  <sheetFormatPr defaultRowHeight="15"/>
  <cols>
    <col min="1" max="1" width="4.7109375" customWidth="1"/>
    <col min="2" max="2" width="8.85546875" customWidth="1"/>
    <col min="3" max="3" width="11.42578125" customWidth="1"/>
    <col min="4" max="4" width="9.7109375" customWidth="1"/>
    <col min="5" max="5" width="45.7109375" customWidth="1"/>
    <col min="6" max="6" width="57.7109375" customWidth="1"/>
    <col min="7" max="7" width="35.7109375" customWidth="1"/>
    <col min="8" max="8" width="19.28515625" customWidth="1"/>
    <col min="9" max="9" width="12.28515625" customWidth="1"/>
    <col min="10" max="10" width="29.7109375" customWidth="1"/>
    <col min="11" max="11" width="10.7109375" customWidth="1"/>
    <col min="12" max="12" width="12.7109375" customWidth="1"/>
    <col min="13" max="16" width="14.7109375" style="2" customWidth="1"/>
    <col min="17" max="17" width="16.7109375" customWidth="1"/>
    <col min="18" max="18" width="15.7109375" customWidth="1"/>
    <col min="19" max="19" width="19.5703125" customWidth="1"/>
    <col min="259" max="259" width="4.7109375" bestFit="1" customWidth="1"/>
    <col min="260" max="260" width="9.7109375" bestFit="1" customWidth="1"/>
    <col min="261" max="261" width="10" bestFit="1" customWidth="1"/>
    <col min="262" max="262" width="8.85546875" bestFit="1" customWidth="1"/>
    <col min="263" max="263" width="22.85546875" customWidth="1"/>
    <col min="264" max="264" width="59.7109375" bestFit="1" customWidth="1"/>
    <col min="265" max="265" width="57.85546875" bestFit="1" customWidth="1"/>
    <col min="266" max="266" width="35.28515625" bestFit="1" customWidth="1"/>
    <col min="267" max="267" width="28.140625" bestFit="1" customWidth="1"/>
    <col min="268" max="268" width="33.140625" bestFit="1" customWidth="1"/>
    <col min="269" max="269" width="26" bestFit="1" customWidth="1"/>
    <col min="270" max="270" width="19.140625" bestFit="1" customWidth="1"/>
    <col min="271" max="271" width="10.42578125" customWidth="1"/>
    <col min="272" max="272" width="11.85546875" customWidth="1"/>
    <col min="273" max="273" width="14.7109375" customWidth="1"/>
    <col min="274" max="274" width="9" bestFit="1" customWidth="1"/>
    <col min="515" max="515" width="4.7109375" bestFit="1" customWidth="1"/>
    <col min="516" max="516" width="9.7109375" bestFit="1" customWidth="1"/>
    <col min="517" max="517" width="10" bestFit="1" customWidth="1"/>
    <col min="518" max="518" width="8.85546875" bestFit="1" customWidth="1"/>
    <col min="519" max="519" width="22.85546875" customWidth="1"/>
    <col min="520" max="520" width="59.7109375" bestFit="1" customWidth="1"/>
    <col min="521" max="521" width="57.85546875" bestFit="1" customWidth="1"/>
    <col min="522" max="522" width="35.28515625" bestFit="1" customWidth="1"/>
    <col min="523" max="523" width="28.140625" bestFit="1" customWidth="1"/>
    <col min="524" max="524" width="33.140625" bestFit="1" customWidth="1"/>
    <col min="525" max="525" width="26" bestFit="1" customWidth="1"/>
    <col min="526" max="526" width="19.140625" bestFit="1" customWidth="1"/>
    <col min="527" max="527" width="10.42578125" customWidth="1"/>
    <col min="528" max="528" width="11.85546875" customWidth="1"/>
    <col min="529" max="529" width="14.7109375" customWidth="1"/>
    <col min="530" max="530" width="9" bestFit="1" customWidth="1"/>
    <col min="771" max="771" width="4.7109375" bestFit="1" customWidth="1"/>
    <col min="772" max="772" width="9.7109375" bestFit="1" customWidth="1"/>
    <col min="773" max="773" width="10" bestFit="1" customWidth="1"/>
    <col min="774" max="774" width="8.85546875" bestFit="1" customWidth="1"/>
    <col min="775" max="775" width="22.85546875" customWidth="1"/>
    <col min="776" max="776" width="59.7109375" bestFit="1" customWidth="1"/>
    <col min="777" max="777" width="57.85546875" bestFit="1" customWidth="1"/>
    <col min="778" max="778" width="35.28515625" bestFit="1" customWidth="1"/>
    <col min="779" max="779" width="28.140625" bestFit="1" customWidth="1"/>
    <col min="780" max="780" width="33.140625" bestFit="1" customWidth="1"/>
    <col min="781" max="781" width="26" bestFit="1" customWidth="1"/>
    <col min="782" max="782" width="19.140625" bestFit="1" customWidth="1"/>
    <col min="783" max="783" width="10.42578125" customWidth="1"/>
    <col min="784" max="784" width="11.85546875" customWidth="1"/>
    <col min="785" max="785" width="14.7109375" customWidth="1"/>
    <col min="786" max="786" width="9" bestFit="1" customWidth="1"/>
    <col min="1027" max="1027" width="4.7109375" bestFit="1" customWidth="1"/>
    <col min="1028" max="1028" width="9.7109375" bestFit="1" customWidth="1"/>
    <col min="1029" max="1029" width="10" bestFit="1" customWidth="1"/>
    <col min="1030" max="1030" width="8.85546875" bestFit="1" customWidth="1"/>
    <col min="1031" max="1031" width="22.85546875" customWidth="1"/>
    <col min="1032" max="1032" width="59.7109375" bestFit="1" customWidth="1"/>
    <col min="1033" max="1033" width="57.85546875" bestFit="1" customWidth="1"/>
    <col min="1034" max="1034" width="35.28515625" bestFit="1" customWidth="1"/>
    <col min="1035" max="1035" width="28.140625" bestFit="1" customWidth="1"/>
    <col min="1036" max="1036" width="33.140625" bestFit="1" customWidth="1"/>
    <col min="1037" max="1037" width="26" bestFit="1" customWidth="1"/>
    <col min="1038" max="1038" width="19.140625" bestFit="1" customWidth="1"/>
    <col min="1039" max="1039" width="10.42578125" customWidth="1"/>
    <col min="1040" max="1040" width="11.85546875" customWidth="1"/>
    <col min="1041" max="1041" width="14.7109375" customWidth="1"/>
    <col min="1042" max="1042" width="9" bestFit="1" customWidth="1"/>
    <col min="1283" max="1283" width="4.7109375" bestFit="1" customWidth="1"/>
    <col min="1284" max="1284" width="9.7109375" bestFit="1" customWidth="1"/>
    <col min="1285" max="1285" width="10" bestFit="1" customWidth="1"/>
    <col min="1286" max="1286" width="8.85546875" bestFit="1" customWidth="1"/>
    <col min="1287" max="1287" width="22.85546875" customWidth="1"/>
    <col min="1288" max="1288" width="59.7109375" bestFit="1" customWidth="1"/>
    <col min="1289" max="1289" width="57.85546875" bestFit="1" customWidth="1"/>
    <col min="1290" max="1290" width="35.28515625" bestFit="1" customWidth="1"/>
    <col min="1291" max="1291" width="28.140625" bestFit="1" customWidth="1"/>
    <col min="1292" max="1292" width="33.140625" bestFit="1" customWidth="1"/>
    <col min="1293" max="1293" width="26" bestFit="1" customWidth="1"/>
    <col min="1294" max="1294" width="19.140625" bestFit="1" customWidth="1"/>
    <col min="1295" max="1295" width="10.42578125" customWidth="1"/>
    <col min="1296" max="1296" width="11.85546875" customWidth="1"/>
    <col min="1297" max="1297" width="14.7109375" customWidth="1"/>
    <col min="1298" max="1298" width="9" bestFit="1" customWidth="1"/>
    <col min="1539" max="1539" width="4.7109375" bestFit="1" customWidth="1"/>
    <col min="1540" max="1540" width="9.7109375" bestFit="1" customWidth="1"/>
    <col min="1541" max="1541" width="10" bestFit="1" customWidth="1"/>
    <col min="1542" max="1542" width="8.85546875" bestFit="1" customWidth="1"/>
    <col min="1543" max="1543" width="22.85546875" customWidth="1"/>
    <col min="1544" max="1544" width="59.7109375" bestFit="1" customWidth="1"/>
    <col min="1545" max="1545" width="57.85546875" bestFit="1" customWidth="1"/>
    <col min="1546" max="1546" width="35.28515625" bestFit="1" customWidth="1"/>
    <col min="1547" max="1547" width="28.140625" bestFit="1" customWidth="1"/>
    <col min="1548" max="1548" width="33.140625" bestFit="1" customWidth="1"/>
    <col min="1549" max="1549" width="26" bestFit="1" customWidth="1"/>
    <col min="1550" max="1550" width="19.140625" bestFit="1" customWidth="1"/>
    <col min="1551" max="1551" width="10.42578125" customWidth="1"/>
    <col min="1552" max="1552" width="11.85546875" customWidth="1"/>
    <col min="1553" max="1553" width="14.7109375" customWidth="1"/>
    <col min="1554" max="1554" width="9" bestFit="1" customWidth="1"/>
    <col min="1795" max="1795" width="4.7109375" bestFit="1" customWidth="1"/>
    <col min="1796" max="1796" width="9.7109375" bestFit="1" customWidth="1"/>
    <col min="1797" max="1797" width="10" bestFit="1" customWidth="1"/>
    <col min="1798" max="1798" width="8.85546875" bestFit="1" customWidth="1"/>
    <col min="1799" max="1799" width="22.85546875" customWidth="1"/>
    <col min="1800" max="1800" width="59.7109375" bestFit="1" customWidth="1"/>
    <col min="1801" max="1801" width="57.85546875" bestFit="1" customWidth="1"/>
    <col min="1802" max="1802" width="35.28515625" bestFit="1" customWidth="1"/>
    <col min="1803" max="1803" width="28.140625" bestFit="1" customWidth="1"/>
    <col min="1804" max="1804" width="33.140625" bestFit="1" customWidth="1"/>
    <col min="1805" max="1805" width="26" bestFit="1" customWidth="1"/>
    <col min="1806" max="1806" width="19.140625" bestFit="1" customWidth="1"/>
    <col min="1807" max="1807" width="10.42578125" customWidth="1"/>
    <col min="1808" max="1808" width="11.85546875" customWidth="1"/>
    <col min="1809" max="1809" width="14.7109375" customWidth="1"/>
    <col min="1810" max="1810" width="9" bestFit="1" customWidth="1"/>
    <col min="2051" max="2051" width="4.7109375" bestFit="1" customWidth="1"/>
    <col min="2052" max="2052" width="9.7109375" bestFit="1" customWidth="1"/>
    <col min="2053" max="2053" width="10" bestFit="1" customWidth="1"/>
    <col min="2054" max="2054" width="8.85546875" bestFit="1" customWidth="1"/>
    <col min="2055" max="2055" width="22.85546875" customWidth="1"/>
    <col min="2056" max="2056" width="59.7109375" bestFit="1" customWidth="1"/>
    <col min="2057" max="2057" width="57.85546875" bestFit="1" customWidth="1"/>
    <col min="2058" max="2058" width="35.28515625" bestFit="1" customWidth="1"/>
    <col min="2059" max="2059" width="28.140625" bestFit="1" customWidth="1"/>
    <col min="2060" max="2060" width="33.140625" bestFit="1" customWidth="1"/>
    <col min="2061" max="2061" width="26" bestFit="1" customWidth="1"/>
    <col min="2062" max="2062" width="19.140625" bestFit="1" customWidth="1"/>
    <col min="2063" max="2063" width="10.42578125" customWidth="1"/>
    <col min="2064" max="2064" width="11.85546875" customWidth="1"/>
    <col min="2065" max="2065" width="14.7109375" customWidth="1"/>
    <col min="2066" max="2066" width="9" bestFit="1" customWidth="1"/>
    <col min="2307" max="2307" width="4.7109375" bestFit="1" customWidth="1"/>
    <col min="2308" max="2308" width="9.7109375" bestFit="1" customWidth="1"/>
    <col min="2309" max="2309" width="10" bestFit="1" customWidth="1"/>
    <col min="2310" max="2310" width="8.85546875" bestFit="1" customWidth="1"/>
    <col min="2311" max="2311" width="22.85546875" customWidth="1"/>
    <col min="2312" max="2312" width="59.7109375" bestFit="1" customWidth="1"/>
    <col min="2313" max="2313" width="57.85546875" bestFit="1" customWidth="1"/>
    <col min="2314" max="2314" width="35.28515625" bestFit="1" customWidth="1"/>
    <col min="2315" max="2315" width="28.140625" bestFit="1" customWidth="1"/>
    <col min="2316" max="2316" width="33.140625" bestFit="1" customWidth="1"/>
    <col min="2317" max="2317" width="26" bestFit="1" customWidth="1"/>
    <col min="2318" max="2318" width="19.140625" bestFit="1" customWidth="1"/>
    <col min="2319" max="2319" width="10.42578125" customWidth="1"/>
    <col min="2320" max="2320" width="11.85546875" customWidth="1"/>
    <col min="2321" max="2321" width="14.7109375" customWidth="1"/>
    <col min="2322" max="2322" width="9" bestFit="1" customWidth="1"/>
    <col min="2563" max="2563" width="4.7109375" bestFit="1" customWidth="1"/>
    <col min="2564" max="2564" width="9.7109375" bestFit="1" customWidth="1"/>
    <col min="2565" max="2565" width="10" bestFit="1" customWidth="1"/>
    <col min="2566" max="2566" width="8.85546875" bestFit="1" customWidth="1"/>
    <col min="2567" max="2567" width="22.85546875" customWidth="1"/>
    <col min="2568" max="2568" width="59.7109375" bestFit="1" customWidth="1"/>
    <col min="2569" max="2569" width="57.85546875" bestFit="1" customWidth="1"/>
    <col min="2570" max="2570" width="35.28515625" bestFit="1" customWidth="1"/>
    <col min="2571" max="2571" width="28.140625" bestFit="1" customWidth="1"/>
    <col min="2572" max="2572" width="33.140625" bestFit="1" customWidth="1"/>
    <col min="2573" max="2573" width="26" bestFit="1" customWidth="1"/>
    <col min="2574" max="2574" width="19.140625" bestFit="1" customWidth="1"/>
    <col min="2575" max="2575" width="10.42578125" customWidth="1"/>
    <col min="2576" max="2576" width="11.85546875" customWidth="1"/>
    <col min="2577" max="2577" width="14.7109375" customWidth="1"/>
    <col min="2578" max="2578" width="9" bestFit="1" customWidth="1"/>
    <col min="2819" max="2819" width="4.7109375" bestFit="1" customWidth="1"/>
    <col min="2820" max="2820" width="9.7109375" bestFit="1" customWidth="1"/>
    <col min="2821" max="2821" width="10" bestFit="1" customWidth="1"/>
    <col min="2822" max="2822" width="8.85546875" bestFit="1" customWidth="1"/>
    <col min="2823" max="2823" width="22.85546875" customWidth="1"/>
    <col min="2824" max="2824" width="59.7109375" bestFit="1" customWidth="1"/>
    <col min="2825" max="2825" width="57.85546875" bestFit="1" customWidth="1"/>
    <col min="2826" max="2826" width="35.28515625" bestFit="1" customWidth="1"/>
    <col min="2827" max="2827" width="28.140625" bestFit="1" customWidth="1"/>
    <col min="2828" max="2828" width="33.140625" bestFit="1" customWidth="1"/>
    <col min="2829" max="2829" width="26" bestFit="1" customWidth="1"/>
    <col min="2830" max="2830" width="19.140625" bestFit="1" customWidth="1"/>
    <col min="2831" max="2831" width="10.42578125" customWidth="1"/>
    <col min="2832" max="2832" width="11.85546875" customWidth="1"/>
    <col min="2833" max="2833" width="14.7109375" customWidth="1"/>
    <col min="2834" max="2834" width="9" bestFit="1" customWidth="1"/>
    <col min="3075" max="3075" width="4.7109375" bestFit="1" customWidth="1"/>
    <col min="3076" max="3076" width="9.7109375" bestFit="1" customWidth="1"/>
    <col min="3077" max="3077" width="10" bestFit="1" customWidth="1"/>
    <col min="3078" max="3078" width="8.85546875" bestFit="1" customWidth="1"/>
    <col min="3079" max="3079" width="22.85546875" customWidth="1"/>
    <col min="3080" max="3080" width="59.7109375" bestFit="1" customWidth="1"/>
    <col min="3081" max="3081" width="57.85546875" bestFit="1" customWidth="1"/>
    <col min="3082" max="3082" width="35.28515625" bestFit="1" customWidth="1"/>
    <col min="3083" max="3083" width="28.140625" bestFit="1" customWidth="1"/>
    <col min="3084" max="3084" width="33.140625" bestFit="1" customWidth="1"/>
    <col min="3085" max="3085" width="26" bestFit="1" customWidth="1"/>
    <col min="3086" max="3086" width="19.140625" bestFit="1" customWidth="1"/>
    <col min="3087" max="3087" width="10.42578125" customWidth="1"/>
    <col min="3088" max="3088" width="11.85546875" customWidth="1"/>
    <col min="3089" max="3089" width="14.7109375" customWidth="1"/>
    <col min="3090" max="3090" width="9" bestFit="1" customWidth="1"/>
    <col min="3331" max="3331" width="4.7109375" bestFit="1" customWidth="1"/>
    <col min="3332" max="3332" width="9.7109375" bestFit="1" customWidth="1"/>
    <col min="3333" max="3333" width="10" bestFit="1" customWidth="1"/>
    <col min="3334" max="3334" width="8.85546875" bestFit="1" customWidth="1"/>
    <col min="3335" max="3335" width="22.85546875" customWidth="1"/>
    <col min="3336" max="3336" width="59.7109375" bestFit="1" customWidth="1"/>
    <col min="3337" max="3337" width="57.85546875" bestFit="1" customWidth="1"/>
    <col min="3338" max="3338" width="35.28515625" bestFit="1" customWidth="1"/>
    <col min="3339" max="3339" width="28.140625" bestFit="1" customWidth="1"/>
    <col min="3340" max="3340" width="33.140625" bestFit="1" customWidth="1"/>
    <col min="3341" max="3341" width="26" bestFit="1" customWidth="1"/>
    <col min="3342" max="3342" width="19.140625" bestFit="1" customWidth="1"/>
    <col min="3343" max="3343" width="10.42578125" customWidth="1"/>
    <col min="3344" max="3344" width="11.85546875" customWidth="1"/>
    <col min="3345" max="3345" width="14.7109375" customWidth="1"/>
    <col min="3346" max="3346" width="9" bestFit="1" customWidth="1"/>
    <col min="3587" max="3587" width="4.7109375" bestFit="1" customWidth="1"/>
    <col min="3588" max="3588" width="9.7109375" bestFit="1" customWidth="1"/>
    <col min="3589" max="3589" width="10" bestFit="1" customWidth="1"/>
    <col min="3590" max="3590" width="8.85546875" bestFit="1" customWidth="1"/>
    <col min="3591" max="3591" width="22.85546875" customWidth="1"/>
    <col min="3592" max="3592" width="59.7109375" bestFit="1" customWidth="1"/>
    <col min="3593" max="3593" width="57.85546875" bestFit="1" customWidth="1"/>
    <col min="3594" max="3594" width="35.28515625" bestFit="1" customWidth="1"/>
    <col min="3595" max="3595" width="28.140625" bestFit="1" customWidth="1"/>
    <col min="3596" max="3596" width="33.140625" bestFit="1" customWidth="1"/>
    <col min="3597" max="3597" width="26" bestFit="1" customWidth="1"/>
    <col min="3598" max="3598" width="19.140625" bestFit="1" customWidth="1"/>
    <col min="3599" max="3599" width="10.42578125" customWidth="1"/>
    <col min="3600" max="3600" width="11.85546875" customWidth="1"/>
    <col min="3601" max="3601" width="14.7109375" customWidth="1"/>
    <col min="3602" max="3602" width="9" bestFit="1" customWidth="1"/>
    <col min="3843" max="3843" width="4.7109375" bestFit="1" customWidth="1"/>
    <col min="3844" max="3844" width="9.7109375" bestFit="1" customWidth="1"/>
    <col min="3845" max="3845" width="10" bestFit="1" customWidth="1"/>
    <col min="3846" max="3846" width="8.85546875" bestFit="1" customWidth="1"/>
    <col min="3847" max="3847" width="22.85546875" customWidth="1"/>
    <col min="3848" max="3848" width="59.7109375" bestFit="1" customWidth="1"/>
    <col min="3849" max="3849" width="57.85546875" bestFit="1" customWidth="1"/>
    <col min="3850" max="3850" width="35.28515625" bestFit="1" customWidth="1"/>
    <col min="3851" max="3851" width="28.140625" bestFit="1" customWidth="1"/>
    <col min="3852" max="3852" width="33.140625" bestFit="1" customWidth="1"/>
    <col min="3853" max="3853" width="26" bestFit="1" customWidth="1"/>
    <col min="3854" max="3854" width="19.140625" bestFit="1" customWidth="1"/>
    <col min="3855" max="3855" width="10.42578125" customWidth="1"/>
    <col min="3856" max="3856" width="11.85546875" customWidth="1"/>
    <col min="3857" max="3857" width="14.7109375" customWidth="1"/>
    <col min="3858" max="3858" width="9" bestFit="1" customWidth="1"/>
    <col min="4099" max="4099" width="4.7109375" bestFit="1" customWidth="1"/>
    <col min="4100" max="4100" width="9.7109375" bestFit="1" customWidth="1"/>
    <col min="4101" max="4101" width="10" bestFit="1" customWidth="1"/>
    <col min="4102" max="4102" width="8.85546875" bestFit="1" customWidth="1"/>
    <col min="4103" max="4103" width="22.85546875" customWidth="1"/>
    <col min="4104" max="4104" width="59.7109375" bestFit="1" customWidth="1"/>
    <col min="4105" max="4105" width="57.85546875" bestFit="1" customWidth="1"/>
    <col min="4106" max="4106" width="35.28515625" bestFit="1" customWidth="1"/>
    <col min="4107" max="4107" width="28.140625" bestFit="1" customWidth="1"/>
    <col min="4108" max="4108" width="33.140625" bestFit="1" customWidth="1"/>
    <col min="4109" max="4109" width="26" bestFit="1" customWidth="1"/>
    <col min="4110" max="4110" width="19.140625" bestFit="1" customWidth="1"/>
    <col min="4111" max="4111" width="10.42578125" customWidth="1"/>
    <col min="4112" max="4112" width="11.85546875" customWidth="1"/>
    <col min="4113" max="4113" width="14.7109375" customWidth="1"/>
    <col min="4114" max="4114" width="9" bestFit="1" customWidth="1"/>
    <col min="4355" max="4355" width="4.7109375" bestFit="1" customWidth="1"/>
    <col min="4356" max="4356" width="9.7109375" bestFit="1" customWidth="1"/>
    <col min="4357" max="4357" width="10" bestFit="1" customWidth="1"/>
    <col min="4358" max="4358" width="8.85546875" bestFit="1" customWidth="1"/>
    <col min="4359" max="4359" width="22.85546875" customWidth="1"/>
    <col min="4360" max="4360" width="59.7109375" bestFit="1" customWidth="1"/>
    <col min="4361" max="4361" width="57.85546875" bestFit="1" customWidth="1"/>
    <col min="4362" max="4362" width="35.28515625" bestFit="1" customWidth="1"/>
    <col min="4363" max="4363" width="28.140625" bestFit="1" customWidth="1"/>
    <col min="4364" max="4364" width="33.140625" bestFit="1" customWidth="1"/>
    <col min="4365" max="4365" width="26" bestFit="1" customWidth="1"/>
    <col min="4366" max="4366" width="19.140625" bestFit="1" customWidth="1"/>
    <col min="4367" max="4367" width="10.42578125" customWidth="1"/>
    <col min="4368" max="4368" width="11.85546875" customWidth="1"/>
    <col min="4369" max="4369" width="14.7109375" customWidth="1"/>
    <col min="4370" max="4370" width="9" bestFit="1" customWidth="1"/>
    <col min="4611" max="4611" width="4.7109375" bestFit="1" customWidth="1"/>
    <col min="4612" max="4612" width="9.7109375" bestFit="1" customWidth="1"/>
    <col min="4613" max="4613" width="10" bestFit="1" customWidth="1"/>
    <col min="4614" max="4614" width="8.85546875" bestFit="1" customWidth="1"/>
    <col min="4615" max="4615" width="22.85546875" customWidth="1"/>
    <col min="4616" max="4616" width="59.7109375" bestFit="1" customWidth="1"/>
    <col min="4617" max="4617" width="57.85546875" bestFit="1" customWidth="1"/>
    <col min="4618" max="4618" width="35.28515625" bestFit="1" customWidth="1"/>
    <col min="4619" max="4619" width="28.140625" bestFit="1" customWidth="1"/>
    <col min="4620" max="4620" width="33.140625" bestFit="1" customWidth="1"/>
    <col min="4621" max="4621" width="26" bestFit="1" customWidth="1"/>
    <col min="4622" max="4622" width="19.140625" bestFit="1" customWidth="1"/>
    <col min="4623" max="4623" width="10.42578125" customWidth="1"/>
    <col min="4624" max="4624" width="11.85546875" customWidth="1"/>
    <col min="4625" max="4625" width="14.7109375" customWidth="1"/>
    <col min="4626" max="4626" width="9" bestFit="1" customWidth="1"/>
    <col min="4867" max="4867" width="4.7109375" bestFit="1" customWidth="1"/>
    <col min="4868" max="4868" width="9.7109375" bestFit="1" customWidth="1"/>
    <col min="4869" max="4869" width="10" bestFit="1" customWidth="1"/>
    <col min="4870" max="4870" width="8.85546875" bestFit="1" customWidth="1"/>
    <col min="4871" max="4871" width="22.85546875" customWidth="1"/>
    <col min="4872" max="4872" width="59.7109375" bestFit="1" customWidth="1"/>
    <col min="4873" max="4873" width="57.85546875" bestFit="1" customWidth="1"/>
    <col min="4874" max="4874" width="35.28515625" bestFit="1" customWidth="1"/>
    <col min="4875" max="4875" width="28.140625" bestFit="1" customWidth="1"/>
    <col min="4876" max="4876" width="33.140625" bestFit="1" customWidth="1"/>
    <col min="4877" max="4877" width="26" bestFit="1" customWidth="1"/>
    <col min="4878" max="4878" width="19.140625" bestFit="1" customWidth="1"/>
    <col min="4879" max="4879" width="10.42578125" customWidth="1"/>
    <col min="4880" max="4880" width="11.85546875" customWidth="1"/>
    <col min="4881" max="4881" width="14.7109375" customWidth="1"/>
    <col min="4882" max="4882" width="9" bestFit="1" customWidth="1"/>
    <col min="5123" max="5123" width="4.7109375" bestFit="1" customWidth="1"/>
    <col min="5124" max="5124" width="9.7109375" bestFit="1" customWidth="1"/>
    <col min="5125" max="5125" width="10" bestFit="1" customWidth="1"/>
    <col min="5126" max="5126" width="8.85546875" bestFit="1" customWidth="1"/>
    <col min="5127" max="5127" width="22.85546875" customWidth="1"/>
    <col min="5128" max="5128" width="59.7109375" bestFit="1" customWidth="1"/>
    <col min="5129" max="5129" width="57.85546875" bestFit="1" customWidth="1"/>
    <col min="5130" max="5130" width="35.28515625" bestFit="1" customWidth="1"/>
    <col min="5131" max="5131" width="28.140625" bestFit="1" customWidth="1"/>
    <col min="5132" max="5132" width="33.140625" bestFit="1" customWidth="1"/>
    <col min="5133" max="5133" width="26" bestFit="1" customWidth="1"/>
    <col min="5134" max="5134" width="19.140625" bestFit="1" customWidth="1"/>
    <col min="5135" max="5135" width="10.42578125" customWidth="1"/>
    <col min="5136" max="5136" width="11.85546875" customWidth="1"/>
    <col min="5137" max="5137" width="14.7109375" customWidth="1"/>
    <col min="5138" max="5138" width="9" bestFit="1" customWidth="1"/>
    <col min="5379" max="5379" width="4.7109375" bestFit="1" customWidth="1"/>
    <col min="5380" max="5380" width="9.7109375" bestFit="1" customWidth="1"/>
    <col min="5381" max="5381" width="10" bestFit="1" customWidth="1"/>
    <col min="5382" max="5382" width="8.85546875" bestFit="1" customWidth="1"/>
    <col min="5383" max="5383" width="22.85546875" customWidth="1"/>
    <col min="5384" max="5384" width="59.7109375" bestFit="1" customWidth="1"/>
    <col min="5385" max="5385" width="57.85546875" bestFit="1" customWidth="1"/>
    <col min="5386" max="5386" width="35.28515625" bestFit="1" customWidth="1"/>
    <col min="5387" max="5387" width="28.140625" bestFit="1" customWidth="1"/>
    <col min="5388" max="5388" width="33.140625" bestFit="1" customWidth="1"/>
    <col min="5389" max="5389" width="26" bestFit="1" customWidth="1"/>
    <col min="5390" max="5390" width="19.140625" bestFit="1" customWidth="1"/>
    <col min="5391" max="5391" width="10.42578125" customWidth="1"/>
    <col min="5392" max="5392" width="11.85546875" customWidth="1"/>
    <col min="5393" max="5393" width="14.7109375" customWidth="1"/>
    <col min="5394" max="5394" width="9" bestFit="1" customWidth="1"/>
    <col min="5635" max="5635" width="4.7109375" bestFit="1" customWidth="1"/>
    <col min="5636" max="5636" width="9.7109375" bestFit="1" customWidth="1"/>
    <col min="5637" max="5637" width="10" bestFit="1" customWidth="1"/>
    <col min="5638" max="5638" width="8.85546875" bestFit="1" customWidth="1"/>
    <col min="5639" max="5639" width="22.85546875" customWidth="1"/>
    <col min="5640" max="5640" width="59.7109375" bestFit="1" customWidth="1"/>
    <col min="5641" max="5641" width="57.85546875" bestFit="1" customWidth="1"/>
    <col min="5642" max="5642" width="35.28515625" bestFit="1" customWidth="1"/>
    <col min="5643" max="5643" width="28.140625" bestFit="1" customWidth="1"/>
    <col min="5644" max="5644" width="33.140625" bestFit="1" customWidth="1"/>
    <col min="5645" max="5645" width="26" bestFit="1" customWidth="1"/>
    <col min="5646" max="5646" width="19.140625" bestFit="1" customWidth="1"/>
    <col min="5647" max="5647" width="10.42578125" customWidth="1"/>
    <col min="5648" max="5648" width="11.85546875" customWidth="1"/>
    <col min="5649" max="5649" width="14.7109375" customWidth="1"/>
    <col min="5650" max="5650" width="9" bestFit="1" customWidth="1"/>
    <col min="5891" max="5891" width="4.7109375" bestFit="1" customWidth="1"/>
    <col min="5892" max="5892" width="9.7109375" bestFit="1" customWidth="1"/>
    <col min="5893" max="5893" width="10" bestFit="1" customWidth="1"/>
    <col min="5894" max="5894" width="8.85546875" bestFit="1" customWidth="1"/>
    <col min="5895" max="5895" width="22.85546875" customWidth="1"/>
    <col min="5896" max="5896" width="59.7109375" bestFit="1" customWidth="1"/>
    <col min="5897" max="5897" width="57.85546875" bestFit="1" customWidth="1"/>
    <col min="5898" max="5898" width="35.28515625" bestFit="1" customWidth="1"/>
    <col min="5899" max="5899" width="28.140625" bestFit="1" customWidth="1"/>
    <col min="5900" max="5900" width="33.140625" bestFit="1" customWidth="1"/>
    <col min="5901" max="5901" width="26" bestFit="1" customWidth="1"/>
    <col min="5902" max="5902" width="19.140625" bestFit="1" customWidth="1"/>
    <col min="5903" max="5903" width="10.42578125" customWidth="1"/>
    <col min="5904" max="5904" width="11.85546875" customWidth="1"/>
    <col min="5905" max="5905" width="14.7109375" customWidth="1"/>
    <col min="5906" max="5906" width="9" bestFit="1" customWidth="1"/>
    <col min="6147" max="6147" width="4.7109375" bestFit="1" customWidth="1"/>
    <col min="6148" max="6148" width="9.7109375" bestFit="1" customWidth="1"/>
    <col min="6149" max="6149" width="10" bestFit="1" customWidth="1"/>
    <col min="6150" max="6150" width="8.85546875" bestFit="1" customWidth="1"/>
    <col min="6151" max="6151" width="22.85546875" customWidth="1"/>
    <col min="6152" max="6152" width="59.7109375" bestFit="1" customWidth="1"/>
    <col min="6153" max="6153" width="57.85546875" bestFit="1" customWidth="1"/>
    <col min="6154" max="6154" width="35.28515625" bestFit="1" customWidth="1"/>
    <col min="6155" max="6155" width="28.140625" bestFit="1" customWidth="1"/>
    <col min="6156" max="6156" width="33.140625" bestFit="1" customWidth="1"/>
    <col min="6157" max="6157" width="26" bestFit="1" customWidth="1"/>
    <col min="6158" max="6158" width="19.140625" bestFit="1" customWidth="1"/>
    <col min="6159" max="6159" width="10.42578125" customWidth="1"/>
    <col min="6160" max="6160" width="11.85546875" customWidth="1"/>
    <col min="6161" max="6161" width="14.7109375" customWidth="1"/>
    <col min="6162" max="6162" width="9" bestFit="1" customWidth="1"/>
    <col min="6403" max="6403" width="4.7109375" bestFit="1" customWidth="1"/>
    <col min="6404" max="6404" width="9.7109375" bestFit="1" customWidth="1"/>
    <col min="6405" max="6405" width="10" bestFit="1" customWidth="1"/>
    <col min="6406" max="6406" width="8.85546875" bestFit="1" customWidth="1"/>
    <col min="6407" max="6407" width="22.85546875" customWidth="1"/>
    <col min="6408" max="6408" width="59.7109375" bestFit="1" customWidth="1"/>
    <col min="6409" max="6409" width="57.85546875" bestFit="1" customWidth="1"/>
    <col min="6410" max="6410" width="35.28515625" bestFit="1" customWidth="1"/>
    <col min="6411" max="6411" width="28.140625" bestFit="1" customWidth="1"/>
    <col min="6412" max="6412" width="33.140625" bestFit="1" customWidth="1"/>
    <col min="6413" max="6413" width="26" bestFit="1" customWidth="1"/>
    <col min="6414" max="6414" width="19.140625" bestFit="1" customWidth="1"/>
    <col min="6415" max="6415" width="10.42578125" customWidth="1"/>
    <col min="6416" max="6416" width="11.85546875" customWidth="1"/>
    <col min="6417" max="6417" width="14.7109375" customWidth="1"/>
    <col min="6418" max="6418" width="9" bestFit="1" customWidth="1"/>
    <col min="6659" max="6659" width="4.7109375" bestFit="1" customWidth="1"/>
    <col min="6660" max="6660" width="9.7109375" bestFit="1" customWidth="1"/>
    <col min="6661" max="6661" width="10" bestFit="1" customWidth="1"/>
    <col min="6662" max="6662" width="8.85546875" bestFit="1" customWidth="1"/>
    <col min="6663" max="6663" width="22.85546875" customWidth="1"/>
    <col min="6664" max="6664" width="59.7109375" bestFit="1" customWidth="1"/>
    <col min="6665" max="6665" width="57.85546875" bestFit="1" customWidth="1"/>
    <col min="6666" max="6666" width="35.28515625" bestFit="1" customWidth="1"/>
    <col min="6667" max="6667" width="28.140625" bestFit="1" customWidth="1"/>
    <col min="6668" max="6668" width="33.140625" bestFit="1" customWidth="1"/>
    <col min="6669" max="6669" width="26" bestFit="1" customWidth="1"/>
    <col min="6670" max="6670" width="19.140625" bestFit="1" customWidth="1"/>
    <col min="6671" max="6671" width="10.42578125" customWidth="1"/>
    <col min="6672" max="6672" width="11.85546875" customWidth="1"/>
    <col min="6673" max="6673" width="14.7109375" customWidth="1"/>
    <col min="6674" max="6674" width="9" bestFit="1" customWidth="1"/>
    <col min="6915" max="6915" width="4.7109375" bestFit="1" customWidth="1"/>
    <col min="6916" max="6916" width="9.7109375" bestFit="1" customWidth="1"/>
    <col min="6917" max="6917" width="10" bestFit="1" customWidth="1"/>
    <col min="6918" max="6918" width="8.85546875" bestFit="1" customWidth="1"/>
    <col min="6919" max="6919" width="22.85546875" customWidth="1"/>
    <col min="6920" max="6920" width="59.7109375" bestFit="1" customWidth="1"/>
    <col min="6921" max="6921" width="57.85546875" bestFit="1" customWidth="1"/>
    <col min="6922" max="6922" width="35.28515625" bestFit="1" customWidth="1"/>
    <col min="6923" max="6923" width="28.140625" bestFit="1" customWidth="1"/>
    <col min="6924" max="6924" width="33.140625" bestFit="1" customWidth="1"/>
    <col min="6925" max="6925" width="26" bestFit="1" customWidth="1"/>
    <col min="6926" max="6926" width="19.140625" bestFit="1" customWidth="1"/>
    <col min="6927" max="6927" width="10.42578125" customWidth="1"/>
    <col min="6928" max="6928" width="11.85546875" customWidth="1"/>
    <col min="6929" max="6929" width="14.7109375" customWidth="1"/>
    <col min="6930" max="6930" width="9" bestFit="1" customWidth="1"/>
    <col min="7171" max="7171" width="4.7109375" bestFit="1" customWidth="1"/>
    <col min="7172" max="7172" width="9.7109375" bestFit="1" customWidth="1"/>
    <col min="7173" max="7173" width="10" bestFit="1" customWidth="1"/>
    <col min="7174" max="7174" width="8.85546875" bestFit="1" customWidth="1"/>
    <col min="7175" max="7175" width="22.85546875" customWidth="1"/>
    <col min="7176" max="7176" width="59.7109375" bestFit="1" customWidth="1"/>
    <col min="7177" max="7177" width="57.85546875" bestFit="1" customWidth="1"/>
    <col min="7178" max="7178" width="35.28515625" bestFit="1" customWidth="1"/>
    <col min="7179" max="7179" width="28.140625" bestFit="1" customWidth="1"/>
    <col min="7180" max="7180" width="33.140625" bestFit="1" customWidth="1"/>
    <col min="7181" max="7181" width="26" bestFit="1" customWidth="1"/>
    <col min="7182" max="7182" width="19.140625" bestFit="1" customWidth="1"/>
    <col min="7183" max="7183" width="10.42578125" customWidth="1"/>
    <col min="7184" max="7184" width="11.85546875" customWidth="1"/>
    <col min="7185" max="7185" width="14.7109375" customWidth="1"/>
    <col min="7186" max="7186" width="9" bestFit="1" customWidth="1"/>
    <col min="7427" max="7427" width="4.7109375" bestFit="1" customWidth="1"/>
    <col min="7428" max="7428" width="9.7109375" bestFit="1" customWidth="1"/>
    <col min="7429" max="7429" width="10" bestFit="1" customWidth="1"/>
    <col min="7430" max="7430" width="8.85546875" bestFit="1" customWidth="1"/>
    <col min="7431" max="7431" width="22.85546875" customWidth="1"/>
    <col min="7432" max="7432" width="59.7109375" bestFit="1" customWidth="1"/>
    <col min="7433" max="7433" width="57.85546875" bestFit="1" customWidth="1"/>
    <col min="7434" max="7434" width="35.28515625" bestFit="1" customWidth="1"/>
    <col min="7435" max="7435" width="28.140625" bestFit="1" customWidth="1"/>
    <col min="7436" max="7436" width="33.140625" bestFit="1" customWidth="1"/>
    <col min="7437" max="7437" width="26" bestFit="1" customWidth="1"/>
    <col min="7438" max="7438" width="19.140625" bestFit="1" customWidth="1"/>
    <col min="7439" max="7439" width="10.42578125" customWidth="1"/>
    <col min="7440" max="7440" width="11.85546875" customWidth="1"/>
    <col min="7441" max="7441" width="14.7109375" customWidth="1"/>
    <col min="7442" max="7442" width="9" bestFit="1" customWidth="1"/>
    <col min="7683" max="7683" width="4.7109375" bestFit="1" customWidth="1"/>
    <col min="7684" max="7684" width="9.7109375" bestFit="1" customWidth="1"/>
    <col min="7685" max="7685" width="10" bestFit="1" customWidth="1"/>
    <col min="7686" max="7686" width="8.85546875" bestFit="1" customWidth="1"/>
    <col min="7687" max="7687" width="22.85546875" customWidth="1"/>
    <col min="7688" max="7688" width="59.7109375" bestFit="1" customWidth="1"/>
    <col min="7689" max="7689" width="57.85546875" bestFit="1" customWidth="1"/>
    <col min="7690" max="7690" width="35.28515625" bestFit="1" customWidth="1"/>
    <col min="7691" max="7691" width="28.140625" bestFit="1" customWidth="1"/>
    <col min="7692" max="7692" width="33.140625" bestFit="1" customWidth="1"/>
    <col min="7693" max="7693" width="26" bestFit="1" customWidth="1"/>
    <col min="7694" max="7694" width="19.140625" bestFit="1" customWidth="1"/>
    <col min="7695" max="7695" width="10.42578125" customWidth="1"/>
    <col min="7696" max="7696" width="11.85546875" customWidth="1"/>
    <col min="7697" max="7697" width="14.7109375" customWidth="1"/>
    <col min="7698" max="7698" width="9" bestFit="1" customWidth="1"/>
    <col min="7939" max="7939" width="4.7109375" bestFit="1" customWidth="1"/>
    <col min="7940" max="7940" width="9.7109375" bestFit="1" customWidth="1"/>
    <col min="7941" max="7941" width="10" bestFit="1" customWidth="1"/>
    <col min="7942" max="7942" width="8.85546875" bestFit="1" customWidth="1"/>
    <col min="7943" max="7943" width="22.85546875" customWidth="1"/>
    <col min="7944" max="7944" width="59.7109375" bestFit="1" customWidth="1"/>
    <col min="7945" max="7945" width="57.85546875" bestFit="1" customWidth="1"/>
    <col min="7946" max="7946" width="35.28515625" bestFit="1" customWidth="1"/>
    <col min="7947" max="7947" width="28.140625" bestFit="1" customWidth="1"/>
    <col min="7948" max="7948" width="33.140625" bestFit="1" customWidth="1"/>
    <col min="7949" max="7949" width="26" bestFit="1" customWidth="1"/>
    <col min="7950" max="7950" width="19.140625" bestFit="1" customWidth="1"/>
    <col min="7951" max="7951" width="10.42578125" customWidth="1"/>
    <col min="7952" max="7952" width="11.85546875" customWidth="1"/>
    <col min="7953" max="7953" width="14.7109375" customWidth="1"/>
    <col min="7954" max="7954" width="9" bestFit="1" customWidth="1"/>
    <col min="8195" max="8195" width="4.7109375" bestFit="1" customWidth="1"/>
    <col min="8196" max="8196" width="9.7109375" bestFit="1" customWidth="1"/>
    <col min="8197" max="8197" width="10" bestFit="1" customWidth="1"/>
    <col min="8198" max="8198" width="8.85546875" bestFit="1" customWidth="1"/>
    <col min="8199" max="8199" width="22.85546875" customWidth="1"/>
    <col min="8200" max="8200" width="59.7109375" bestFit="1" customWidth="1"/>
    <col min="8201" max="8201" width="57.85546875" bestFit="1" customWidth="1"/>
    <col min="8202" max="8202" width="35.28515625" bestFit="1" customWidth="1"/>
    <col min="8203" max="8203" width="28.140625" bestFit="1" customWidth="1"/>
    <col min="8204" max="8204" width="33.140625" bestFit="1" customWidth="1"/>
    <col min="8205" max="8205" width="26" bestFit="1" customWidth="1"/>
    <col min="8206" max="8206" width="19.140625" bestFit="1" customWidth="1"/>
    <col min="8207" max="8207" width="10.42578125" customWidth="1"/>
    <col min="8208" max="8208" width="11.85546875" customWidth="1"/>
    <col min="8209" max="8209" width="14.7109375" customWidth="1"/>
    <col min="8210" max="8210" width="9" bestFit="1" customWidth="1"/>
    <col min="8451" max="8451" width="4.7109375" bestFit="1" customWidth="1"/>
    <col min="8452" max="8452" width="9.7109375" bestFit="1" customWidth="1"/>
    <col min="8453" max="8453" width="10" bestFit="1" customWidth="1"/>
    <col min="8454" max="8454" width="8.85546875" bestFit="1" customWidth="1"/>
    <col min="8455" max="8455" width="22.85546875" customWidth="1"/>
    <col min="8456" max="8456" width="59.7109375" bestFit="1" customWidth="1"/>
    <col min="8457" max="8457" width="57.85546875" bestFit="1" customWidth="1"/>
    <col min="8458" max="8458" width="35.28515625" bestFit="1" customWidth="1"/>
    <col min="8459" max="8459" width="28.140625" bestFit="1" customWidth="1"/>
    <col min="8460" max="8460" width="33.140625" bestFit="1" customWidth="1"/>
    <col min="8461" max="8461" width="26" bestFit="1" customWidth="1"/>
    <col min="8462" max="8462" width="19.140625" bestFit="1" customWidth="1"/>
    <col min="8463" max="8463" width="10.42578125" customWidth="1"/>
    <col min="8464" max="8464" width="11.85546875" customWidth="1"/>
    <col min="8465" max="8465" width="14.7109375" customWidth="1"/>
    <col min="8466" max="8466" width="9" bestFit="1" customWidth="1"/>
    <col min="8707" max="8707" width="4.7109375" bestFit="1" customWidth="1"/>
    <col min="8708" max="8708" width="9.7109375" bestFit="1" customWidth="1"/>
    <col min="8709" max="8709" width="10" bestFit="1" customWidth="1"/>
    <col min="8710" max="8710" width="8.85546875" bestFit="1" customWidth="1"/>
    <col min="8711" max="8711" width="22.85546875" customWidth="1"/>
    <col min="8712" max="8712" width="59.7109375" bestFit="1" customWidth="1"/>
    <col min="8713" max="8713" width="57.85546875" bestFit="1" customWidth="1"/>
    <col min="8714" max="8714" width="35.28515625" bestFit="1" customWidth="1"/>
    <col min="8715" max="8715" width="28.140625" bestFit="1" customWidth="1"/>
    <col min="8716" max="8716" width="33.140625" bestFit="1" customWidth="1"/>
    <col min="8717" max="8717" width="26" bestFit="1" customWidth="1"/>
    <col min="8718" max="8718" width="19.140625" bestFit="1" customWidth="1"/>
    <col min="8719" max="8719" width="10.42578125" customWidth="1"/>
    <col min="8720" max="8720" width="11.85546875" customWidth="1"/>
    <col min="8721" max="8721" width="14.7109375" customWidth="1"/>
    <col min="8722" max="8722" width="9" bestFit="1" customWidth="1"/>
    <col min="8963" max="8963" width="4.7109375" bestFit="1" customWidth="1"/>
    <col min="8964" max="8964" width="9.7109375" bestFit="1" customWidth="1"/>
    <col min="8965" max="8965" width="10" bestFit="1" customWidth="1"/>
    <col min="8966" max="8966" width="8.85546875" bestFit="1" customWidth="1"/>
    <col min="8967" max="8967" width="22.85546875" customWidth="1"/>
    <col min="8968" max="8968" width="59.7109375" bestFit="1" customWidth="1"/>
    <col min="8969" max="8969" width="57.85546875" bestFit="1" customWidth="1"/>
    <col min="8970" max="8970" width="35.28515625" bestFit="1" customWidth="1"/>
    <col min="8971" max="8971" width="28.140625" bestFit="1" customWidth="1"/>
    <col min="8972" max="8972" width="33.140625" bestFit="1" customWidth="1"/>
    <col min="8973" max="8973" width="26" bestFit="1" customWidth="1"/>
    <col min="8974" max="8974" width="19.140625" bestFit="1" customWidth="1"/>
    <col min="8975" max="8975" width="10.42578125" customWidth="1"/>
    <col min="8976" max="8976" width="11.85546875" customWidth="1"/>
    <col min="8977" max="8977" width="14.7109375" customWidth="1"/>
    <col min="8978" max="8978" width="9" bestFit="1" customWidth="1"/>
    <col min="9219" max="9219" width="4.7109375" bestFit="1" customWidth="1"/>
    <col min="9220" max="9220" width="9.7109375" bestFit="1" customWidth="1"/>
    <col min="9221" max="9221" width="10" bestFit="1" customWidth="1"/>
    <col min="9222" max="9222" width="8.85546875" bestFit="1" customWidth="1"/>
    <col min="9223" max="9223" width="22.85546875" customWidth="1"/>
    <col min="9224" max="9224" width="59.7109375" bestFit="1" customWidth="1"/>
    <col min="9225" max="9225" width="57.85546875" bestFit="1" customWidth="1"/>
    <col min="9226" max="9226" width="35.28515625" bestFit="1" customWidth="1"/>
    <col min="9227" max="9227" width="28.140625" bestFit="1" customWidth="1"/>
    <col min="9228" max="9228" width="33.140625" bestFit="1" customWidth="1"/>
    <col min="9229" max="9229" width="26" bestFit="1" customWidth="1"/>
    <col min="9230" max="9230" width="19.140625" bestFit="1" customWidth="1"/>
    <col min="9231" max="9231" width="10.42578125" customWidth="1"/>
    <col min="9232" max="9232" width="11.85546875" customWidth="1"/>
    <col min="9233" max="9233" width="14.7109375" customWidth="1"/>
    <col min="9234" max="9234" width="9" bestFit="1" customWidth="1"/>
    <col min="9475" max="9475" width="4.7109375" bestFit="1" customWidth="1"/>
    <col min="9476" max="9476" width="9.7109375" bestFit="1" customWidth="1"/>
    <col min="9477" max="9477" width="10" bestFit="1" customWidth="1"/>
    <col min="9478" max="9478" width="8.85546875" bestFit="1" customWidth="1"/>
    <col min="9479" max="9479" width="22.85546875" customWidth="1"/>
    <col min="9480" max="9480" width="59.7109375" bestFit="1" customWidth="1"/>
    <col min="9481" max="9481" width="57.85546875" bestFit="1" customWidth="1"/>
    <col min="9482" max="9482" width="35.28515625" bestFit="1" customWidth="1"/>
    <col min="9483" max="9483" width="28.140625" bestFit="1" customWidth="1"/>
    <col min="9484" max="9484" width="33.140625" bestFit="1" customWidth="1"/>
    <col min="9485" max="9485" width="26" bestFit="1" customWidth="1"/>
    <col min="9486" max="9486" width="19.140625" bestFit="1" customWidth="1"/>
    <col min="9487" max="9487" width="10.42578125" customWidth="1"/>
    <col min="9488" max="9488" width="11.85546875" customWidth="1"/>
    <col min="9489" max="9489" width="14.7109375" customWidth="1"/>
    <col min="9490" max="9490" width="9" bestFit="1" customWidth="1"/>
    <col min="9731" max="9731" width="4.7109375" bestFit="1" customWidth="1"/>
    <col min="9732" max="9732" width="9.7109375" bestFit="1" customWidth="1"/>
    <col min="9733" max="9733" width="10" bestFit="1" customWidth="1"/>
    <col min="9734" max="9734" width="8.85546875" bestFit="1" customWidth="1"/>
    <col min="9735" max="9735" width="22.85546875" customWidth="1"/>
    <col min="9736" max="9736" width="59.7109375" bestFit="1" customWidth="1"/>
    <col min="9737" max="9737" width="57.85546875" bestFit="1" customWidth="1"/>
    <col min="9738" max="9738" width="35.28515625" bestFit="1" customWidth="1"/>
    <col min="9739" max="9739" width="28.140625" bestFit="1" customWidth="1"/>
    <col min="9740" max="9740" width="33.140625" bestFit="1" customWidth="1"/>
    <col min="9741" max="9741" width="26" bestFit="1" customWidth="1"/>
    <col min="9742" max="9742" width="19.140625" bestFit="1" customWidth="1"/>
    <col min="9743" max="9743" width="10.42578125" customWidth="1"/>
    <col min="9744" max="9744" width="11.85546875" customWidth="1"/>
    <col min="9745" max="9745" width="14.7109375" customWidth="1"/>
    <col min="9746" max="9746" width="9" bestFit="1" customWidth="1"/>
    <col min="9987" max="9987" width="4.7109375" bestFit="1" customWidth="1"/>
    <col min="9988" max="9988" width="9.7109375" bestFit="1" customWidth="1"/>
    <col min="9989" max="9989" width="10" bestFit="1" customWidth="1"/>
    <col min="9990" max="9990" width="8.85546875" bestFit="1" customWidth="1"/>
    <col min="9991" max="9991" width="22.85546875" customWidth="1"/>
    <col min="9992" max="9992" width="59.7109375" bestFit="1" customWidth="1"/>
    <col min="9993" max="9993" width="57.85546875" bestFit="1" customWidth="1"/>
    <col min="9994" max="9994" width="35.28515625" bestFit="1" customWidth="1"/>
    <col min="9995" max="9995" width="28.140625" bestFit="1" customWidth="1"/>
    <col min="9996" max="9996" width="33.140625" bestFit="1" customWidth="1"/>
    <col min="9997" max="9997" width="26" bestFit="1" customWidth="1"/>
    <col min="9998" max="9998" width="19.140625" bestFit="1" customWidth="1"/>
    <col min="9999" max="9999" width="10.42578125" customWidth="1"/>
    <col min="10000" max="10000" width="11.85546875" customWidth="1"/>
    <col min="10001" max="10001" width="14.7109375" customWidth="1"/>
    <col min="10002" max="10002" width="9" bestFit="1" customWidth="1"/>
    <col min="10243" max="10243" width="4.7109375" bestFit="1" customWidth="1"/>
    <col min="10244" max="10244" width="9.7109375" bestFit="1" customWidth="1"/>
    <col min="10245" max="10245" width="10" bestFit="1" customWidth="1"/>
    <col min="10246" max="10246" width="8.85546875" bestFit="1" customWidth="1"/>
    <col min="10247" max="10247" width="22.85546875" customWidth="1"/>
    <col min="10248" max="10248" width="59.7109375" bestFit="1" customWidth="1"/>
    <col min="10249" max="10249" width="57.85546875" bestFit="1" customWidth="1"/>
    <col min="10250" max="10250" width="35.28515625" bestFit="1" customWidth="1"/>
    <col min="10251" max="10251" width="28.140625" bestFit="1" customWidth="1"/>
    <col min="10252" max="10252" width="33.140625" bestFit="1" customWidth="1"/>
    <col min="10253" max="10253" width="26" bestFit="1" customWidth="1"/>
    <col min="10254" max="10254" width="19.140625" bestFit="1" customWidth="1"/>
    <col min="10255" max="10255" width="10.42578125" customWidth="1"/>
    <col min="10256" max="10256" width="11.85546875" customWidth="1"/>
    <col min="10257" max="10257" width="14.7109375" customWidth="1"/>
    <col min="10258" max="10258" width="9" bestFit="1" customWidth="1"/>
    <col min="10499" max="10499" width="4.7109375" bestFit="1" customWidth="1"/>
    <col min="10500" max="10500" width="9.7109375" bestFit="1" customWidth="1"/>
    <col min="10501" max="10501" width="10" bestFit="1" customWidth="1"/>
    <col min="10502" max="10502" width="8.85546875" bestFit="1" customWidth="1"/>
    <col min="10503" max="10503" width="22.85546875" customWidth="1"/>
    <col min="10504" max="10504" width="59.7109375" bestFit="1" customWidth="1"/>
    <col min="10505" max="10505" width="57.85546875" bestFit="1" customWidth="1"/>
    <col min="10506" max="10506" width="35.28515625" bestFit="1" customWidth="1"/>
    <col min="10507" max="10507" width="28.140625" bestFit="1" customWidth="1"/>
    <col min="10508" max="10508" width="33.140625" bestFit="1" customWidth="1"/>
    <col min="10509" max="10509" width="26" bestFit="1" customWidth="1"/>
    <col min="10510" max="10510" width="19.140625" bestFit="1" customWidth="1"/>
    <col min="10511" max="10511" width="10.42578125" customWidth="1"/>
    <col min="10512" max="10512" width="11.85546875" customWidth="1"/>
    <col min="10513" max="10513" width="14.7109375" customWidth="1"/>
    <col min="10514" max="10514" width="9" bestFit="1" customWidth="1"/>
    <col min="10755" max="10755" width="4.7109375" bestFit="1" customWidth="1"/>
    <col min="10756" max="10756" width="9.7109375" bestFit="1" customWidth="1"/>
    <col min="10757" max="10757" width="10" bestFit="1" customWidth="1"/>
    <col min="10758" max="10758" width="8.85546875" bestFit="1" customWidth="1"/>
    <col min="10759" max="10759" width="22.85546875" customWidth="1"/>
    <col min="10760" max="10760" width="59.7109375" bestFit="1" customWidth="1"/>
    <col min="10761" max="10761" width="57.85546875" bestFit="1" customWidth="1"/>
    <col min="10762" max="10762" width="35.28515625" bestFit="1" customWidth="1"/>
    <col min="10763" max="10763" width="28.140625" bestFit="1" customWidth="1"/>
    <col min="10764" max="10764" width="33.140625" bestFit="1" customWidth="1"/>
    <col min="10765" max="10765" width="26" bestFit="1" customWidth="1"/>
    <col min="10766" max="10766" width="19.140625" bestFit="1" customWidth="1"/>
    <col min="10767" max="10767" width="10.42578125" customWidth="1"/>
    <col min="10768" max="10768" width="11.85546875" customWidth="1"/>
    <col min="10769" max="10769" width="14.7109375" customWidth="1"/>
    <col min="10770" max="10770" width="9" bestFit="1" customWidth="1"/>
    <col min="11011" max="11011" width="4.7109375" bestFit="1" customWidth="1"/>
    <col min="11012" max="11012" width="9.7109375" bestFit="1" customWidth="1"/>
    <col min="11013" max="11013" width="10" bestFit="1" customWidth="1"/>
    <col min="11014" max="11014" width="8.85546875" bestFit="1" customWidth="1"/>
    <col min="11015" max="11015" width="22.85546875" customWidth="1"/>
    <col min="11016" max="11016" width="59.7109375" bestFit="1" customWidth="1"/>
    <col min="11017" max="11017" width="57.85546875" bestFit="1" customWidth="1"/>
    <col min="11018" max="11018" width="35.28515625" bestFit="1" customWidth="1"/>
    <col min="11019" max="11019" width="28.140625" bestFit="1" customWidth="1"/>
    <col min="11020" max="11020" width="33.140625" bestFit="1" customWidth="1"/>
    <col min="11021" max="11021" width="26" bestFit="1" customWidth="1"/>
    <col min="11022" max="11022" width="19.140625" bestFit="1" customWidth="1"/>
    <col min="11023" max="11023" width="10.42578125" customWidth="1"/>
    <col min="11024" max="11024" width="11.85546875" customWidth="1"/>
    <col min="11025" max="11025" width="14.7109375" customWidth="1"/>
    <col min="11026" max="11026" width="9" bestFit="1" customWidth="1"/>
    <col min="11267" max="11267" width="4.7109375" bestFit="1" customWidth="1"/>
    <col min="11268" max="11268" width="9.7109375" bestFit="1" customWidth="1"/>
    <col min="11269" max="11269" width="10" bestFit="1" customWidth="1"/>
    <col min="11270" max="11270" width="8.85546875" bestFit="1" customWidth="1"/>
    <col min="11271" max="11271" width="22.85546875" customWidth="1"/>
    <col min="11272" max="11272" width="59.7109375" bestFit="1" customWidth="1"/>
    <col min="11273" max="11273" width="57.85546875" bestFit="1" customWidth="1"/>
    <col min="11274" max="11274" width="35.28515625" bestFit="1" customWidth="1"/>
    <col min="11275" max="11275" width="28.140625" bestFit="1" customWidth="1"/>
    <col min="11276" max="11276" width="33.140625" bestFit="1" customWidth="1"/>
    <col min="11277" max="11277" width="26" bestFit="1" customWidth="1"/>
    <col min="11278" max="11278" width="19.140625" bestFit="1" customWidth="1"/>
    <col min="11279" max="11279" width="10.42578125" customWidth="1"/>
    <col min="11280" max="11280" width="11.85546875" customWidth="1"/>
    <col min="11281" max="11281" width="14.7109375" customWidth="1"/>
    <col min="11282" max="11282" width="9" bestFit="1" customWidth="1"/>
    <col min="11523" max="11523" width="4.7109375" bestFit="1" customWidth="1"/>
    <col min="11524" max="11524" width="9.7109375" bestFit="1" customWidth="1"/>
    <col min="11525" max="11525" width="10" bestFit="1" customWidth="1"/>
    <col min="11526" max="11526" width="8.85546875" bestFit="1" customWidth="1"/>
    <col min="11527" max="11527" width="22.85546875" customWidth="1"/>
    <col min="11528" max="11528" width="59.7109375" bestFit="1" customWidth="1"/>
    <col min="11529" max="11529" width="57.85546875" bestFit="1" customWidth="1"/>
    <col min="11530" max="11530" width="35.28515625" bestFit="1" customWidth="1"/>
    <col min="11531" max="11531" width="28.140625" bestFit="1" customWidth="1"/>
    <col min="11532" max="11532" width="33.140625" bestFit="1" customWidth="1"/>
    <col min="11533" max="11533" width="26" bestFit="1" customWidth="1"/>
    <col min="11534" max="11534" width="19.140625" bestFit="1" customWidth="1"/>
    <col min="11535" max="11535" width="10.42578125" customWidth="1"/>
    <col min="11536" max="11536" width="11.85546875" customWidth="1"/>
    <col min="11537" max="11537" width="14.7109375" customWidth="1"/>
    <col min="11538" max="11538" width="9" bestFit="1" customWidth="1"/>
    <col min="11779" max="11779" width="4.7109375" bestFit="1" customWidth="1"/>
    <col min="11780" max="11780" width="9.7109375" bestFit="1" customWidth="1"/>
    <col min="11781" max="11781" width="10" bestFit="1" customWidth="1"/>
    <col min="11782" max="11782" width="8.85546875" bestFit="1" customWidth="1"/>
    <col min="11783" max="11783" width="22.85546875" customWidth="1"/>
    <col min="11784" max="11784" width="59.7109375" bestFit="1" customWidth="1"/>
    <col min="11785" max="11785" width="57.85546875" bestFit="1" customWidth="1"/>
    <col min="11786" max="11786" width="35.28515625" bestFit="1" customWidth="1"/>
    <col min="11787" max="11787" width="28.140625" bestFit="1" customWidth="1"/>
    <col min="11788" max="11788" width="33.140625" bestFit="1" customWidth="1"/>
    <col min="11789" max="11789" width="26" bestFit="1" customWidth="1"/>
    <col min="11790" max="11790" width="19.140625" bestFit="1" customWidth="1"/>
    <col min="11791" max="11791" width="10.42578125" customWidth="1"/>
    <col min="11792" max="11792" width="11.85546875" customWidth="1"/>
    <col min="11793" max="11793" width="14.7109375" customWidth="1"/>
    <col min="11794" max="11794" width="9" bestFit="1" customWidth="1"/>
    <col min="12035" max="12035" width="4.7109375" bestFit="1" customWidth="1"/>
    <col min="12036" max="12036" width="9.7109375" bestFit="1" customWidth="1"/>
    <col min="12037" max="12037" width="10" bestFit="1" customWidth="1"/>
    <col min="12038" max="12038" width="8.85546875" bestFit="1" customWidth="1"/>
    <col min="12039" max="12039" width="22.85546875" customWidth="1"/>
    <col min="12040" max="12040" width="59.7109375" bestFit="1" customWidth="1"/>
    <col min="12041" max="12041" width="57.85546875" bestFit="1" customWidth="1"/>
    <col min="12042" max="12042" width="35.28515625" bestFit="1" customWidth="1"/>
    <col min="12043" max="12043" width="28.140625" bestFit="1" customWidth="1"/>
    <col min="12044" max="12044" width="33.140625" bestFit="1" customWidth="1"/>
    <col min="12045" max="12045" width="26" bestFit="1" customWidth="1"/>
    <col min="12046" max="12046" width="19.140625" bestFit="1" customWidth="1"/>
    <col min="12047" max="12047" width="10.42578125" customWidth="1"/>
    <col min="12048" max="12048" width="11.85546875" customWidth="1"/>
    <col min="12049" max="12049" width="14.7109375" customWidth="1"/>
    <col min="12050" max="12050" width="9" bestFit="1" customWidth="1"/>
    <col min="12291" max="12291" width="4.7109375" bestFit="1" customWidth="1"/>
    <col min="12292" max="12292" width="9.7109375" bestFit="1" customWidth="1"/>
    <col min="12293" max="12293" width="10" bestFit="1" customWidth="1"/>
    <col min="12294" max="12294" width="8.85546875" bestFit="1" customWidth="1"/>
    <col min="12295" max="12295" width="22.85546875" customWidth="1"/>
    <col min="12296" max="12296" width="59.7109375" bestFit="1" customWidth="1"/>
    <col min="12297" max="12297" width="57.85546875" bestFit="1" customWidth="1"/>
    <col min="12298" max="12298" width="35.28515625" bestFit="1" customWidth="1"/>
    <col min="12299" max="12299" width="28.140625" bestFit="1" customWidth="1"/>
    <col min="12300" max="12300" width="33.140625" bestFit="1" customWidth="1"/>
    <col min="12301" max="12301" width="26" bestFit="1" customWidth="1"/>
    <col min="12302" max="12302" width="19.140625" bestFit="1" customWidth="1"/>
    <col min="12303" max="12303" width="10.42578125" customWidth="1"/>
    <col min="12304" max="12304" width="11.85546875" customWidth="1"/>
    <col min="12305" max="12305" width="14.7109375" customWidth="1"/>
    <col min="12306" max="12306" width="9" bestFit="1" customWidth="1"/>
    <col min="12547" max="12547" width="4.7109375" bestFit="1" customWidth="1"/>
    <col min="12548" max="12548" width="9.7109375" bestFit="1" customWidth="1"/>
    <col min="12549" max="12549" width="10" bestFit="1" customWidth="1"/>
    <col min="12550" max="12550" width="8.85546875" bestFit="1" customWidth="1"/>
    <col min="12551" max="12551" width="22.85546875" customWidth="1"/>
    <col min="12552" max="12552" width="59.7109375" bestFit="1" customWidth="1"/>
    <col min="12553" max="12553" width="57.85546875" bestFit="1" customWidth="1"/>
    <col min="12554" max="12554" width="35.28515625" bestFit="1" customWidth="1"/>
    <col min="12555" max="12555" width="28.140625" bestFit="1" customWidth="1"/>
    <col min="12556" max="12556" width="33.140625" bestFit="1" customWidth="1"/>
    <col min="12557" max="12557" width="26" bestFit="1" customWidth="1"/>
    <col min="12558" max="12558" width="19.140625" bestFit="1" customWidth="1"/>
    <col min="12559" max="12559" width="10.42578125" customWidth="1"/>
    <col min="12560" max="12560" width="11.85546875" customWidth="1"/>
    <col min="12561" max="12561" width="14.7109375" customWidth="1"/>
    <col min="12562" max="12562" width="9" bestFit="1" customWidth="1"/>
    <col min="12803" max="12803" width="4.7109375" bestFit="1" customWidth="1"/>
    <col min="12804" max="12804" width="9.7109375" bestFit="1" customWidth="1"/>
    <col min="12805" max="12805" width="10" bestFit="1" customWidth="1"/>
    <col min="12806" max="12806" width="8.85546875" bestFit="1" customWidth="1"/>
    <col min="12807" max="12807" width="22.85546875" customWidth="1"/>
    <col min="12808" max="12808" width="59.7109375" bestFit="1" customWidth="1"/>
    <col min="12809" max="12809" width="57.85546875" bestFit="1" customWidth="1"/>
    <col min="12810" max="12810" width="35.28515625" bestFit="1" customWidth="1"/>
    <col min="12811" max="12811" width="28.140625" bestFit="1" customWidth="1"/>
    <col min="12812" max="12812" width="33.140625" bestFit="1" customWidth="1"/>
    <col min="12813" max="12813" width="26" bestFit="1" customWidth="1"/>
    <col min="12814" max="12814" width="19.140625" bestFit="1" customWidth="1"/>
    <col min="12815" max="12815" width="10.42578125" customWidth="1"/>
    <col min="12816" max="12816" width="11.85546875" customWidth="1"/>
    <col min="12817" max="12817" width="14.7109375" customWidth="1"/>
    <col min="12818" max="12818" width="9" bestFit="1" customWidth="1"/>
    <col min="13059" max="13059" width="4.7109375" bestFit="1" customWidth="1"/>
    <col min="13060" max="13060" width="9.7109375" bestFit="1" customWidth="1"/>
    <col min="13061" max="13061" width="10" bestFit="1" customWidth="1"/>
    <col min="13062" max="13062" width="8.85546875" bestFit="1" customWidth="1"/>
    <col min="13063" max="13063" width="22.85546875" customWidth="1"/>
    <col min="13064" max="13064" width="59.7109375" bestFit="1" customWidth="1"/>
    <col min="13065" max="13065" width="57.85546875" bestFit="1" customWidth="1"/>
    <col min="13066" max="13066" width="35.28515625" bestFit="1" customWidth="1"/>
    <col min="13067" max="13067" width="28.140625" bestFit="1" customWidth="1"/>
    <col min="13068" max="13068" width="33.140625" bestFit="1" customWidth="1"/>
    <col min="13069" max="13069" width="26" bestFit="1" customWidth="1"/>
    <col min="13070" max="13070" width="19.140625" bestFit="1" customWidth="1"/>
    <col min="13071" max="13071" width="10.42578125" customWidth="1"/>
    <col min="13072" max="13072" width="11.85546875" customWidth="1"/>
    <col min="13073" max="13073" width="14.7109375" customWidth="1"/>
    <col min="13074" max="13074" width="9" bestFit="1" customWidth="1"/>
    <col min="13315" max="13315" width="4.7109375" bestFit="1" customWidth="1"/>
    <col min="13316" max="13316" width="9.7109375" bestFit="1" customWidth="1"/>
    <col min="13317" max="13317" width="10" bestFit="1" customWidth="1"/>
    <col min="13318" max="13318" width="8.85546875" bestFit="1" customWidth="1"/>
    <col min="13319" max="13319" width="22.85546875" customWidth="1"/>
    <col min="13320" max="13320" width="59.7109375" bestFit="1" customWidth="1"/>
    <col min="13321" max="13321" width="57.85546875" bestFit="1" customWidth="1"/>
    <col min="13322" max="13322" width="35.28515625" bestFit="1" customWidth="1"/>
    <col min="13323" max="13323" width="28.140625" bestFit="1" customWidth="1"/>
    <col min="13324" max="13324" width="33.140625" bestFit="1" customWidth="1"/>
    <col min="13325" max="13325" width="26" bestFit="1" customWidth="1"/>
    <col min="13326" max="13326" width="19.140625" bestFit="1" customWidth="1"/>
    <col min="13327" max="13327" width="10.42578125" customWidth="1"/>
    <col min="13328" max="13328" width="11.85546875" customWidth="1"/>
    <col min="13329" max="13329" width="14.7109375" customWidth="1"/>
    <col min="13330" max="13330" width="9" bestFit="1" customWidth="1"/>
    <col min="13571" max="13571" width="4.7109375" bestFit="1" customWidth="1"/>
    <col min="13572" max="13572" width="9.7109375" bestFit="1" customWidth="1"/>
    <col min="13573" max="13573" width="10" bestFit="1" customWidth="1"/>
    <col min="13574" max="13574" width="8.85546875" bestFit="1" customWidth="1"/>
    <col min="13575" max="13575" width="22.85546875" customWidth="1"/>
    <col min="13576" max="13576" width="59.7109375" bestFit="1" customWidth="1"/>
    <col min="13577" max="13577" width="57.85546875" bestFit="1" customWidth="1"/>
    <col min="13578" max="13578" width="35.28515625" bestFit="1" customWidth="1"/>
    <col min="13579" max="13579" width="28.140625" bestFit="1" customWidth="1"/>
    <col min="13580" max="13580" width="33.140625" bestFit="1" customWidth="1"/>
    <col min="13581" max="13581" width="26" bestFit="1" customWidth="1"/>
    <col min="13582" max="13582" width="19.140625" bestFit="1" customWidth="1"/>
    <col min="13583" max="13583" width="10.42578125" customWidth="1"/>
    <col min="13584" max="13584" width="11.85546875" customWidth="1"/>
    <col min="13585" max="13585" width="14.7109375" customWidth="1"/>
    <col min="13586" max="13586" width="9" bestFit="1" customWidth="1"/>
    <col min="13827" max="13827" width="4.7109375" bestFit="1" customWidth="1"/>
    <col min="13828" max="13828" width="9.7109375" bestFit="1" customWidth="1"/>
    <col min="13829" max="13829" width="10" bestFit="1" customWidth="1"/>
    <col min="13830" max="13830" width="8.85546875" bestFit="1" customWidth="1"/>
    <col min="13831" max="13831" width="22.85546875" customWidth="1"/>
    <col min="13832" max="13832" width="59.7109375" bestFit="1" customWidth="1"/>
    <col min="13833" max="13833" width="57.85546875" bestFit="1" customWidth="1"/>
    <col min="13834" max="13834" width="35.28515625" bestFit="1" customWidth="1"/>
    <col min="13835" max="13835" width="28.140625" bestFit="1" customWidth="1"/>
    <col min="13836" max="13836" width="33.140625" bestFit="1" customWidth="1"/>
    <col min="13837" max="13837" width="26" bestFit="1" customWidth="1"/>
    <col min="13838" max="13838" width="19.140625" bestFit="1" customWidth="1"/>
    <col min="13839" max="13839" width="10.42578125" customWidth="1"/>
    <col min="13840" max="13840" width="11.85546875" customWidth="1"/>
    <col min="13841" max="13841" width="14.7109375" customWidth="1"/>
    <col min="13842" max="13842" width="9" bestFit="1" customWidth="1"/>
    <col min="14083" max="14083" width="4.7109375" bestFit="1" customWidth="1"/>
    <col min="14084" max="14084" width="9.7109375" bestFit="1" customWidth="1"/>
    <col min="14085" max="14085" width="10" bestFit="1" customWidth="1"/>
    <col min="14086" max="14086" width="8.85546875" bestFit="1" customWidth="1"/>
    <col min="14087" max="14087" width="22.85546875" customWidth="1"/>
    <col min="14088" max="14088" width="59.7109375" bestFit="1" customWidth="1"/>
    <col min="14089" max="14089" width="57.85546875" bestFit="1" customWidth="1"/>
    <col min="14090" max="14090" width="35.28515625" bestFit="1" customWidth="1"/>
    <col min="14091" max="14091" width="28.140625" bestFit="1" customWidth="1"/>
    <col min="14092" max="14092" width="33.140625" bestFit="1" customWidth="1"/>
    <col min="14093" max="14093" width="26" bestFit="1" customWidth="1"/>
    <col min="14094" max="14094" width="19.140625" bestFit="1" customWidth="1"/>
    <col min="14095" max="14095" width="10.42578125" customWidth="1"/>
    <col min="14096" max="14096" width="11.85546875" customWidth="1"/>
    <col min="14097" max="14097" width="14.7109375" customWidth="1"/>
    <col min="14098" max="14098" width="9" bestFit="1" customWidth="1"/>
    <col min="14339" max="14339" width="4.7109375" bestFit="1" customWidth="1"/>
    <col min="14340" max="14340" width="9.7109375" bestFit="1" customWidth="1"/>
    <col min="14341" max="14341" width="10" bestFit="1" customWidth="1"/>
    <col min="14342" max="14342" width="8.85546875" bestFit="1" customWidth="1"/>
    <col min="14343" max="14343" width="22.85546875" customWidth="1"/>
    <col min="14344" max="14344" width="59.7109375" bestFit="1" customWidth="1"/>
    <col min="14345" max="14345" width="57.85546875" bestFit="1" customWidth="1"/>
    <col min="14346" max="14346" width="35.28515625" bestFit="1" customWidth="1"/>
    <col min="14347" max="14347" width="28.140625" bestFit="1" customWidth="1"/>
    <col min="14348" max="14348" width="33.140625" bestFit="1" customWidth="1"/>
    <col min="14349" max="14349" width="26" bestFit="1" customWidth="1"/>
    <col min="14350" max="14350" width="19.140625" bestFit="1" customWidth="1"/>
    <col min="14351" max="14351" width="10.42578125" customWidth="1"/>
    <col min="14352" max="14352" width="11.85546875" customWidth="1"/>
    <col min="14353" max="14353" width="14.7109375" customWidth="1"/>
    <col min="14354" max="14354" width="9" bestFit="1" customWidth="1"/>
    <col min="14595" max="14595" width="4.7109375" bestFit="1" customWidth="1"/>
    <col min="14596" max="14596" width="9.7109375" bestFit="1" customWidth="1"/>
    <col min="14597" max="14597" width="10" bestFit="1" customWidth="1"/>
    <col min="14598" max="14598" width="8.85546875" bestFit="1" customWidth="1"/>
    <col min="14599" max="14599" width="22.85546875" customWidth="1"/>
    <col min="14600" max="14600" width="59.7109375" bestFit="1" customWidth="1"/>
    <col min="14601" max="14601" width="57.85546875" bestFit="1" customWidth="1"/>
    <col min="14602" max="14602" width="35.28515625" bestFit="1" customWidth="1"/>
    <col min="14603" max="14603" width="28.140625" bestFit="1" customWidth="1"/>
    <col min="14604" max="14604" width="33.140625" bestFit="1" customWidth="1"/>
    <col min="14605" max="14605" width="26" bestFit="1" customWidth="1"/>
    <col min="14606" max="14606" width="19.140625" bestFit="1" customWidth="1"/>
    <col min="14607" max="14607" width="10.42578125" customWidth="1"/>
    <col min="14608" max="14608" width="11.85546875" customWidth="1"/>
    <col min="14609" max="14609" width="14.7109375" customWidth="1"/>
    <col min="14610" max="14610" width="9" bestFit="1" customWidth="1"/>
    <col min="14851" max="14851" width="4.7109375" bestFit="1" customWidth="1"/>
    <col min="14852" max="14852" width="9.7109375" bestFit="1" customWidth="1"/>
    <col min="14853" max="14853" width="10" bestFit="1" customWidth="1"/>
    <col min="14854" max="14854" width="8.85546875" bestFit="1" customWidth="1"/>
    <col min="14855" max="14855" width="22.85546875" customWidth="1"/>
    <col min="14856" max="14856" width="59.7109375" bestFit="1" customWidth="1"/>
    <col min="14857" max="14857" width="57.85546875" bestFit="1" customWidth="1"/>
    <col min="14858" max="14858" width="35.28515625" bestFit="1" customWidth="1"/>
    <col min="14859" max="14859" width="28.140625" bestFit="1" customWidth="1"/>
    <col min="14860" max="14860" width="33.140625" bestFit="1" customWidth="1"/>
    <col min="14861" max="14861" width="26" bestFit="1" customWidth="1"/>
    <col min="14862" max="14862" width="19.140625" bestFit="1" customWidth="1"/>
    <col min="14863" max="14863" width="10.42578125" customWidth="1"/>
    <col min="14864" max="14864" width="11.85546875" customWidth="1"/>
    <col min="14865" max="14865" width="14.7109375" customWidth="1"/>
    <col min="14866" max="14866" width="9" bestFit="1" customWidth="1"/>
    <col min="15107" max="15107" width="4.7109375" bestFit="1" customWidth="1"/>
    <col min="15108" max="15108" width="9.7109375" bestFit="1" customWidth="1"/>
    <col min="15109" max="15109" width="10" bestFit="1" customWidth="1"/>
    <col min="15110" max="15110" width="8.85546875" bestFit="1" customWidth="1"/>
    <col min="15111" max="15111" width="22.85546875" customWidth="1"/>
    <col min="15112" max="15112" width="59.7109375" bestFit="1" customWidth="1"/>
    <col min="15113" max="15113" width="57.85546875" bestFit="1" customWidth="1"/>
    <col min="15114" max="15114" width="35.28515625" bestFit="1" customWidth="1"/>
    <col min="15115" max="15115" width="28.140625" bestFit="1" customWidth="1"/>
    <col min="15116" max="15116" width="33.140625" bestFit="1" customWidth="1"/>
    <col min="15117" max="15117" width="26" bestFit="1" customWidth="1"/>
    <col min="15118" max="15118" width="19.140625" bestFit="1" customWidth="1"/>
    <col min="15119" max="15119" width="10.42578125" customWidth="1"/>
    <col min="15120" max="15120" width="11.85546875" customWidth="1"/>
    <col min="15121" max="15121" width="14.7109375" customWidth="1"/>
    <col min="15122" max="15122" width="9" bestFit="1" customWidth="1"/>
    <col min="15363" max="15363" width="4.7109375" bestFit="1" customWidth="1"/>
    <col min="15364" max="15364" width="9.7109375" bestFit="1" customWidth="1"/>
    <col min="15365" max="15365" width="10" bestFit="1" customWidth="1"/>
    <col min="15366" max="15366" width="8.85546875" bestFit="1" customWidth="1"/>
    <col min="15367" max="15367" width="22.85546875" customWidth="1"/>
    <col min="15368" max="15368" width="59.7109375" bestFit="1" customWidth="1"/>
    <col min="15369" max="15369" width="57.85546875" bestFit="1" customWidth="1"/>
    <col min="15370" max="15370" width="35.28515625" bestFit="1" customWidth="1"/>
    <col min="15371" max="15371" width="28.140625" bestFit="1" customWidth="1"/>
    <col min="15372" max="15372" width="33.140625" bestFit="1" customWidth="1"/>
    <col min="15373" max="15373" width="26" bestFit="1" customWidth="1"/>
    <col min="15374" max="15374" width="19.140625" bestFit="1" customWidth="1"/>
    <col min="15375" max="15375" width="10.42578125" customWidth="1"/>
    <col min="15376" max="15376" width="11.85546875" customWidth="1"/>
    <col min="15377" max="15377" width="14.7109375" customWidth="1"/>
    <col min="15378" max="15378" width="9" bestFit="1" customWidth="1"/>
    <col min="15619" max="15619" width="4.7109375" bestFit="1" customWidth="1"/>
    <col min="15620" max="15620" width="9.7109375" bestFit="1" customWidth="1"/>
    <col min="15621" max="15621" width="10" bestFit="1" customWidth="1"/>
    <col min="15622" max="15622" width="8.85546875" bestFit="1" customWidth="1"/>
    <col min="15623" max="15623" width="22.85546875" customWidth="1"/>
    <col min="15624" max="15624" width="59.7109375" bestFit="1" customWidth="1"/>
    <col min="15625" max="15625" width="57.85546875" bestFit="1" customWidth="1"/>
    <col min="15626" max="15626" width="35.28515625" bestFit="1" customWidth="1"/>
    <col min="15627" max="15627" width="28.140625" bestFit="1" customWidth="1"/>
    <col min="15628" max="15628" width="33.140625" bestFit="1" customWidth="1"/>
    <col min="15629" max="15629" width="26" bestFit="1" customWidth="1"/>
    <col min="15630" max="15630" width="19.140625" bestFit="1" customWidth="1"/>
    <col min="15631" max="15631" width="10.42578125" customWidth="1"/>
    <col min="15632" max="15632" width="11.85546875" customWidth="1"/>
    <col min="15633" max="15633" width="14.7109375" customWidth="1"/>
    <col min="15634" max="15634" width="9" bestFit="1" customWidth="1"/>
    <col min="15875" max="15875" width="4.7109375" bestFit="1" customWidth="1"/>
    <col min="15876" max="15876" width="9.7109375" bestFit="1" customWidth="1"/>
    <col min="15877" max="15877" width="10" bestFit="1" customWidth="1"/>
    <col min="15878" max="15878" width="8.85546875" bestFit="1" customWidth="1"/>
    <col min="15879" max="15879" width="22.85546875" customWidth="1"/>
    <col min="15880" max="15880" width="59.7109375" bestFit="1" customWidth="1"/>
    <col min="15881" max="15881" width="57.85546875" bestFit="1" customWidth="1"/>
    <col min="15882" max="15882" width="35.28515625" bestFit="1" customWidth="1"/>
    <col min="15883" max="15883" width="28.140625" bestFit="1" customWidth="1"/>
    <col min="15884" max="15884" width="33.140625" bestFit="1" customWidth="1"/>
    <col min="15885" max="15885" width="26" bestFit="1" customWidth="1"/>
    <col min="15886" max="15886" width="19.140625" bestFit="1" customWidth="1"/>
    <col min="15887" max="15887" width="10.42578125" customWidth="1"/>
    <col min="15888" max="15888" width="11.85546875" customWidth="1"/>
    <col min="15889" max="15889" width="14.7109375" customWidth="1"/>
    <col min="15890" max="15890" width="9" bestFit="1" customWidth="1"/>
    <col min="16131" max="16131" width="4.7109375" bestFit="1" customWidth="1"/>
    <col min="16132" max="16132" width="9.7109375" bestFit="1" customWidth="1"/>
    <col min="16133" max="16133" width="10" bestFit="1" customWidth="1"/>
    <col min="16134" max="16134" width="8.85546875" bestFit="1" customWidth="1"/>
    <col min="16135" max="16135" width="22.85546875" customWidth="1"/>
    <col min="16136" max="16136" width="59.7109375" bestFit="1" customWidth="1"/>
    <col min="16137" max="16137" width="57.85546875" bestFit="1" customWidth="1"/>
    <col min="16138" max="16138" width="35.28515625" bestFit="1" customWidth="1"/>
    <col min="16139" max="16139" width="28.140625" bestFit="1" customWidth="1"/>
    <col min="16140" max="16140" width="33.140625" bestFit="1" customWidth="1"/>
    <col min="16141" max="16141" width="26" bestFit="1" customWidth="1"/>
    <col min="16142" max="16142" width="19.140625" bestFit="1" customWidth="1"/>
    <col min="16143" max="16143" width="10.42578125" customWidth="1"/>
    <col min="16144" max="16144" width="11.85546875" customWidth="1"/>
    <col min="16145" max="16145" width="14.7109375" customWidth="1"/>
    <col min="16146" max="16146" width="9" bestFit="1" customWidth="1"/>
  </cols>
  <sheetData>
    <row r="2" spans="1:19">
      <c r="A2" s="781" t="s">
        <v>3510</v>
      </c>
      <c r="B2" s="781"/>
      <c r="C2" s="781"/>
      <c r="D2" s="781"/>
      <c r="E2" s="781"/>
      <c r="F2" s="781"/>
      <c r="G2" s="781"/>
    </row>
    <row r="4" spans="1:19" s="4" customFormat="1" ht="47.25" customHeight="1">
      <c r="A4" s="596" t="s">
        <v>0</v>
      </c>
      <c r="B4" s="598" t="s">
        <v>1</v>
      </c>
      <c r="C4" s="598" t="s">
        <v>2</v>
      </c>
      <c r="D4" s="598" t="s">
        <v>3</v>
      </c>
      <c r="E4" s="596" t="s">
        <v>4</v>
      </c>
      <c r="F4" s="596" t="s">
        <v>5</v>
      </c>
      <c r="G4" s="596" t="s">
        <v>6</v>
      </c>
      <c r="H4" s="601" t="s">
        <v>7</v>
      </c>
      <c r="I4" s="601"/>
      <c r="J4" s="596" t="s">
        <v>8</v>
      </c>
      <c r="K4" s="602" t="s">
        <v>9</v>
      </c>
      <c r="L4" s="603"/>
      <c r="M4" s="604" t="s">
        <v>10</v>
      </c>
      <c r="N4" s="604"/>
      <c r="O4" s="604" t="s">
        <v>11</v>
      </c>
      <c r="P4" s="604"/>
      <c r="Q4" s="596" t="s">
        <v>12</v>
      </c>
      <c r="R4" s="598" t="s">
        <v>13</v>
      </c>
      <c r="S4" s="3"/>
    </row>
    <row r="5" spans="1:19" s="4" customFormat="1" ht="35.25" customHeight="1">
      <c r="A5" s="597"/>
      <c r="B5" s="599"/>
      <c r="C5" s="599"/>
      <c r="D5" s="599"/>
      <c r="E5" s="597"/>
      <c r="F5" s="597"/>
      <c r="G5" s="597"/>
      <c r="H5" s="107" t="s">
        <v>14</v>
      </c>
      <c r="I5" s="107" t="s">
        <v>15</v>
      </c>
      <c r="J5" s="597"/>
      <c r="K5" s="108">
        <v>2018</v>
      </c>
      <c r="L5" s="108">
        <v>2019</v>
      </c>
      <c r="M5" s="13">
        <v>2018</v>
      </c>
      <c r="N5" s="13">
        <v>2019</v>
      </c>
      <c r="O5" s="13">
        <v>2018</v>
      </c>
      <c r="P5" s="13">
        <v>2019</v>
      </c>
      <c r="Q5" s="597"/>
      <c r="R5" s="599"/>
      <c r="S5" s="3"/>
    </row>
    <row r="6" spans="1:19" s="4" customFormat="1" ht="15.75" customHeight="1">
      <c r="A6" s="106" t="s">
        <v>16</v>
      </c>
      <c r="B6" s="107" t="s">
        <v>17</v>
      </c>
      <c r="C6" s="107" t="s">
        <v>18</v>
      </c>
      <c r="D6" s="107" t="s">
        <v>19</v>
      </c>
      <c r="E6" s="106" t="s">
        <v>20</v>
      </c>
      <c r="F6" s="106" t="s">
        <v>21</v>
      </c>
      <c r="G6" s="106" t="s">
        <v>22</v>
      </c>
      <c r="H6" s="107" t="s">
        <v>23</v>
      </c>
      <c r="I6" s="107" t="s">
        <v>24</v>
      </c>
      <c r="J6" s="106" t="s">
        <v>25</v>
      </c>
      <c r="K6" s="108" t="s">
        <v>26</v>
      </c>
      <c r="L6" s="108" t="s">
        <v>27</v>
      </c>
      <c r="M6" s="109" t="s">
        <v>28</v>
      </c>
      <c r="N6" s="109" t="s">
        <v>29</v>
      </c>
      <c r="O6" s="109" t="s">
        <v>30</v>
      </c>
      <c r="P6" s="109" t="s">
        <v>31</v>
      </c>
      <c r="Q6" s="106" t="s">
        <v>32</v>
      </c>
      <c r="R6" s="107" t="s">
        <v>33</v>
      </c>
      <c r="S6" s="3"/>
    </row>
    <row r="7" spans="1:19" s="10" customFormat="1" ht="77.25" customHeight="1">
      <c r="A7" s="574">
        <v>1</v>
      </c>
      <c r="B7" s="574" t="s">
        <v>667</v>
      </c>
      <c r="C7" s="574">
        <v>1.2</v>
      </c>
      <c r="D7" s="587">
        <v>3</v>
      </c>
      <c r="E7" s="543" t="s">
        <v>852</v>
      </c>
      <c r="F7" s="768" t="s">
        <v>2389</v>
      </c>
      <c r="G7" s="543" t="s">
        <v>853</v>
      </c>
      <c r="H7" s="341" t="s">
        <v>854</v>
      </c>
      <c r="I7" s="69" t="s">
        <v>855</v>
      </c>
      <c r="J7" s="768" t="s">
        <v>856</v>
      </c>
      <c r="K7" s="590" t="s">
        <v>43</v>
      </c>
      <c r="L7" s="590"/>
      <c r="M7" s="594">
        <v>200000</v>
      </c>
      <c r="N7" s="594"/>
      <c r="O7" s="594">
        <v>200000</v>
      </c>
      <c r="P7" s="594"/>
      <c r="Q7" s="587" t="s">
        <v>857</v>
      </c>
      <c r="R7" s="729" t="s">
        <v>858</v>
      </c>
      <c r="S7" s="9"/>
    </row>
    <row r="8" spans="1:19" s="10" customFormat="1" ht="63" customHeight="1">
      <c r="A8" s="574"/>
      <c r="B8" s="574"/>
      <c r="C8" s="574"/>
      <c r="D8" s="587"/>
      <c r="E8" s="570"/>
      <c r="F8" s="769"/>
      <c r="G8" s="570"/>
      <c r="H8" s="341" t="s">
        <v>859</v>
      </c>
      <c r="I8" s="69" t="s">
        <v>860</v>
      </c>
      <c r="J8" s="770"/>
      <c r="K8" s="590"/>
      <c r="L8" s="590"/>
      <c r="M8" s="594"/>
      <c r="N8" s="594"/>
      <c r="O8" s="594"/>
      <c r="P8" s="594"/>
      <c r="Q8" s="587"/>
      <c r="R8" s="782"/>
      <c r="S8" s="9"/>
    </row>
    <row r="9" spans="1:19" s="10" customFormat="1" ht="71.25" customHeight="1">
      <c r="A9" s="574"/>
      <c r="B9" s="574"/>
      <c r="C9" s="574"/>
      <c r="D9" s="587"/>
      <c r="E9" s="570"/>
      <c r="F9" s="769"/>
      <c r="G9" s="543" t="s">
        <v>861</v>
      </c>
      <c r="H9" s="341" t="s">
        <v>862</v>
      </c>
      <c r="I9" s="69" t="s">
        <v>855</v>
      </c>
      <c r="J9" s="768" t="s">
        <v>863</v>
      </c>
      <c r="K9" s="590"/>
      <c r="L9" s="590"/>
      <c r="M9" s="594"/>
      <c r="N9" s="594"/>
      <c r="O9" s="594"/>
      <c r="P9" s="594"/>
      <c r="Q9" s="587"/>
      <c r="R9" s="782"/>
      <c r="S9" s="9"/>
    </row>
    <row r="10" spans="1:19" s="10" customFormat="1" ht="66.75" customHeight="1">
      <c r="A10" s="574"/>
      <c r="B10" s="574"/>
      <c r="C10" s="574"/>
      <c r="D10" s="587"/>
      <c r="E10" s="570"/>
      <c r="F10" s="769"/>
      <c r="G10" s="570"/>
      <c r="H10" s="341" t="s">
        <v>864</v>
      </c>
      <c r="I10" s="69" t="s">
        <v>865</v>
      </c>
      <c r="J10" s="770"/>
      <c r="K10" s="590"/>
      <c r="L10" s="590"/>
      <c r="M10" s="594"/>
      <c r="N10" s="594"/>
      <c r="O10" s="594"/>
      <c r="P10" s="594"/>
      <c r="Q10" s="587"/>
      <c r="R10" s="782"/>
      <c r="S10" s="9"/>
    </row>
    <row r="11" spans="1:19" s="10" customFormat="1" ht="65.25" customHeight="1">
      <c r="A11" s="574"/>
      <c r="B11" s="574"/>
      <c r="C11" s="574"/>
      <c r="D11" s="587"/>
      <c r="E11" s="570"/>
      <c r="F11" s="769"/>
      <c r="G11" s="543" t="s">
        <v>866</v>
      </c>
      <c r="H11" s="341" t="s">
        <v>867</v>
      </c>
      <c r="I11" s="69" t="s">
        <v>868</v>
      </c>
      <c r="J11" s="783" t="s">
        <v>869</v>
      </c>
      <c r="K11" s="590"/>
      <c r="L11" s="590"/>
      <c r="M11" s="594"/>
      <c r="N11" s="594"/>
      <c r="O11" s="594"/>
      <c r="P11" s="594"/>
      <c r="Q11" s="587"/>
      <c r="R11" s="782"/>
      <c r="S11" s="9"/>
    </row>
    <row r="12" spans="1:19" s="10" customFormat="1" ht="51.75" customHeight="1">
      <c r="A12" s="574"/>
      <c r="B12" s="574"/>
      <c r="C12" s="574"/>
      <c r="D12" s="587"/>
      <c r="E12" s="570"/>
      <c r="F12" s="769"/>
      <c r="G12" s="570"/>
      <c r="H12" s="341" t="s">
        <v>870</v>
      </c>
      <c r="I12" s="69" t="s">
        <v>871</v>
      </c>
      <c r="J12" s="783"/>
      <c r="K12" s="590"/>
      <c r="L12" s="590"/>
      <c r="M12" s="594"/>
      <c r="N12" s="594"/>
      <c r="O12" s="594"/>
      <c r="P12" s="594"/>
      <c r="Q12" s="587"/>
      <c r="R12" s="782"/>
      <c r="S12" s="9"/>
    </row>
    <row r="13" spans="1:19" s="10" customFormat="1" ht="36.75" customHeight="1">
      <c r="A13" s="574"/>
      <c r="B13" s="574"/>
      <c r="C13" s="574"/>
      <c r="D13" s="587"/>
      <c r="E13" s="570"/>
      <c r="F13" s="769"/>
      <c r="G13" s="544"/>
      <c r="H13" s="341" t="s">
        <v>872</v>
      </c>
      <c r="I13" s="69" t="s">
        <v>873</v>
      </c>
      <c r="J13" s="783"/>
      <c r="K13" s="590"/>
      <c r="L13" s="590"/>
      <c r="M13" s="594"/>
      <c r="N13" s="594"/>
      <c r="O13" s="594"/>
      <c r="P13" s="594"/>
      <c r="Q13" s="587"/>
      <c r="R13" s="782"/>
      <c r="S13" s="9"/>
    </row>
    <row r="14" spans="1:19" s="10" customFormat="1" ht="184.5" customHeight="1">
      <c r="A14" s="574"/>
      <c r="B14" s="574"/>
      <c r="C14" s="574"/>
      <c r="D14" s="587"/>
      <c r="E14" s="570"/>
      <c r="F14" s="769"/>
      <c r="G14" s="259" t="s">
        <v>874</v>
      </c>
      <c r="H14" s="341" t="s">
        <v>875</v>
      </c>
      <c r="I14" s="69" t="s">
        <v>855</v>
      </c>
      <c r="J14" s="406" t="s">
        <v>869</v>
      </c>
      <c r="K14" s="590"/>
      <c r="L14" s="590"/>
      <c r="M14" s="594"/>
      <c r="N14" s="594"/>
      <c r="O14" s="594"/>
      <c r="P14" s="594"/>
      <c r="Q14" s="587"/>
      <c r="R14" s="782"/>
      <c r="S14" s="9"/>
    </row>
    <row r="15" spans="1:19" s="10" customFormat="1" ht="68.25" customHeight="1">
      <c r="A15" s="585">
        <v>2</v>
      </c>
      <c r="B15" s="574" t="s">
        <v>289</v>
      </c>
      <c r="C15" s="574">
        <v>1</v>
      </c>
      <c r="D15" s="587">
        <v>13</v>
      </c>
      <c r="E15" s="587" t="s">
        <v>876</v>
      </c>
      <c r="F15" s="783" t="s">
        <v>877</v>
      </c>
      <c r="G15" s="587" t="s">
        <v>878</v>
      </c>
      <c r="H15" s="176" t="s">
        <v>879</v>
      </c>
      <c r="I15" s="176" t="s">
        <v>880</v>
      </c>
      <c r="J15" s="783" t="s">
        <v>881</v>
      </c>
      <c r="K15" s="590" t="s">
        <v>137</v>
      </c>
      <c r="L15" s="590"/>
      <c r="M15" s="594">
        <v>140000</v>
      </c>
      <c r="N15" s="594"/>
      <c r="O15" s="594">
        <v>50000</v>
      </c>
      <c r="P15" s="594"/>
      <c r="Q15" s="587" t="s">
        <v>857</v>
      </c>
      <c r="R15" s="587" t="s">
        <v>858</v>
      </c>
      <c r="S15" s="9"/>
    </row>
    <row r="16" spans="1:19" s="10" customFormat="1" ht="59.25" customHeight="1">
      <c r="A16" s="586"/>
      <c r="B16" s="574"/>
      <c r="C16" s="574"/>
      <c r="D16" s="587"/>
      <c r="E16" s="587"/>
      <c r="F16" s="783"/>
      <c r="G16" s="587"/>
      <c r="H16" s="176" t="s">
        <v>882</v>
      </c>
      <c r="I16" s="176" t="s">
        <v>883</v>
      </c>
      <c r="J16" s="783"/>
      <c r="K16" s="590"/>
      <c r="L16" s="590"/>
      <c r="M16" s="594"/>
      <c r="N16" s="594"/>
      <c r="O16" s="594"/>
      <c r="P16" s="594"/>
      <c r="Q16" s="587"/>
      <c r="R16" s="587"/>
      <c r="S16" s="9"/>
    </row>
    <row r="17" spans="1:19" s="10" customFormat="1" ht="63" customHeight="1">
      <c r="A17" s="586"/>
      <c r="B17" s="574"/>
      <c r="C17" s="574"/>
      <c r="D17" s="587"/>
      <c r="E17" s="587"/>
      <c r="F17" s="783"/>
      <c r="G17" s="587"/>
      <c r="H17" s="176" t="s">
        <v>884</v>
      </c>
      <c r="I17" s="176" t="s">
        <v>885</v>
      </c>
      <c r="J17" s="783"/>
      <c r="K17" s="590"/>
      <c r="L17" s="590"/>
      <c r="M17" s="594"/>
      <c r="N17" s="594"/>
      <c r="O17" s="594"/>
      <c r="P17" s="594"/>
      <c r="Q17" s="587"/>
      <c r="R17" s="587"/>
      <c r="S17" s="9"/>
    </row>
    <row r="18" spans="1:19" s="10" customFormat="1" ht="196.5" customHeight="1">
      <c r="A18" s="685"/>
      <c r="B18" s="574"/>
      <c r="C18" s="574"/>
      <c r="D18" s="587"/>
      <c r="E18" s="587"/>
      <c r="F18" s="783"/>
      <c r="G18" s="587"/>
      <c r="H18" s="176" t="s">
        <v>886</v>
      </c>
      <c r="I18" s="176" t="s">
        <v>887</v>
      </c>
      <c r="J18" s="783"/>
      <c r="K18" s="590"/>
      <c r="L18" s="590"/>
      <c r="M18" s="594"/>
      <c r="N18" s="594"/>
      <c r="O18" s="594"/>
      <c r="P18" s="594"/>
      <c r="Q18" s="587"/>
      <c r="R18" s="587"/>
      <c r="S18" s="9"/>
    </row>
    <row r="19" spans="1:19" s="311" customFormat="1">
      <c r="A19" s="574">
        <v>3</v>
      </c>
      <c r="B19" s="574" t="s">
        <v>497</v>
      </c>
      <c r="C19" s="574">
        <v>5</v>
      </c>
      <c r="D19" s="587">
        <v>4</v>
      </c>
      <c r="E19" s="659" t="s">
        <v>2390</v>
      </c>
      <c r="F19" s="659" t="s">
        <v>2391</v>
      </c>
      <c r="G19" s="592" t="s">
        <v>89</v>
      </c>
      <c r="H19" s="341" t="s">
        <v>2174</v>
      </c>
      <c r="I19" s="174">
        <v>3</v>
      </c>
      <c r="J19" s="592" t="s">
        <v>2392</v>
      </c>
      <c r="K19" s="590" t="s">
        <v>43</v>
      </c>
      <c r="L19" s="590"/>
      <c r="M19" s="594">
        <v>39644.15</v>
      </c>
      <c r="N19" s="594"/>
      <c r="O19" s="594">
        <v>39644.15</v>
      </c>
      <c r="P19" s="594"/>
      <c r="Q19" s="587" t="s">
        <v>2393</v>
      </c>
      <c r="R19" s="587" t="s">
        <v>2394</v>
      </c>
      <c r="S19" s="310"/>
    </row>
    <row r="20" spans="1:19" s="311" customFormat="1" ht="30">
      <c r="A20" s="574"/>
      <c r="B20" s="574"/>
      <c r="C20" s="574"/>
      <c r="D20" s="587"/>
      <c r="E20" s="761"/>
      <c r="F20" s="761"/>
      <c r="G20" s="600"/>
      <c r="H20" s="341" t="s">
        <v>335</v>
      </c>
      <c r="I20" s="174">
        <v>60</v>
      </c>
      <c r="J20" s="600"/>
      <c r="K20" s="590"/>
      <c r="L20" s="590"/>
      <c r="M20" s="594"/>
      <c r="N20" s="594"/>
      <c r="O20" s="594"/>
      <c r="P20" s="594"/>
      <c r="Q20" s="587"/>
      <c r="R20" s="587"/>
      <c r="S20" s="310"/>
    </row>
    <row r="21" spans="1:19" s="311" customFormat="1" ht="30">
      <c r="A21" s="574"/>
      <c r="B21" s="574"/>
      <c r="C21" s="574"/>
      <c r="D21" s="587"/>
      <c r="E21" s="761"/>
      <c r="F21" s="761"/>
      <c r="G21" s="593"/>
      <c r="H21" s="341" t="s">
        <v>2395</v>
      </c>
      <c r="I21" s="174">
        <v>5</v>
      </c>
      <c r="J21" s="600"/>
      <c r="K21" s="590"/>
      <c r="L21" s="590"/>
      <c r="M21" s="594"/>
      <c r="N21" s="594"/>
      <c r="O21" s="594"/>
      <c r="P21" s="594"/>
      <c r="Q21" s="587"/>
      <c r="R21" s="587"/>
      <c r="S21" s="310"/>
    </row>
    <row r="22" spans="1:19" s="311" customFormat="1">
      <c r="A22" s="574"/>
      <c r="B22" s="574"/>
      <c r="C22" s="574"/>
      <c r="D22" s="587"/>
      <c r="E22" s="761"/>
      <c r="F22" s="761"/>
      <c r="G22" s="592" t="s">
        <v>37</v>
      </c>
      <c r="H22" s="341" t="s">
        <v>1872</v>
      </c>
      <c r="I22" s="174">
        <v>1</v>
      </c>
      <c r="J22" s="600"/>
      <c r="K22" s="590"/>
      <c r="L22" s="590"/>
      <c r="M22" s="594"/>
      <c r="N22" s="594"/>
      <c r="O22" s="594"/>
      <c r="P22" s="594"/>
      <c r="Q22" s="587"/>
      <c r="R22" s="587"/>
      <c r="S22" s="310"/>
    </row>
    <row r="23" spans="1:19" s="311" customFormat="1" ht="30">
      <c r="A23" s="574"/>
      <c r="B23" s="574"/>
      <c r="C23" s="574"/>
      <c r="D23" s="587"/>
      <c r="E23" s="761"/>
      <c r="F23" s="761"/>
      <c r="G23" s="600"/>
      <c r="H23" s="341" t="s">
        <v>214</v>
      </c>
      <c r="I23" s="174">
        <v>100</v>
      </c>
      <c r="J23" s="600"/>
      <c r="K23" s="590"/>
      <c r="L23" s="590"/>
      <c r="M23" s="594"/>
      <c r="N23" s="594"/>
      <c r="O23" s="594"/>
      <c r="P23" s="594"/>
      <c r="Q23" s="587"/>
      <c r="R23" s="587"/>
      <c r="S23" s="310"/>
    </row>
    <row r="24" spans="1:19" s="311" customFormat="1" ht="30">
      <c r="A24" s="574"/>
      <c r="B24" s="574"/>
      <c r="C24" s="574"/>
      <c r="D24" s="587"/>
      <c r="E24" s="761"/>
      <c r="F24" s="761"/>
      <c r="G24" s="593"/>
      <c r="H24" s="341" t="s">
        <v>2395</v>
      </c>
      <c r="I24" s="174">
        <v>6</v>
      </c>
      <c r="J24" s="600"/>
      <c r="K24" s="590"/>
      <c r="L24" s="590"/>
      <c r="M24" s="594"/>
      <c r="N24" s="594"/>
      <c r="O24" s="594"/>
      <c r="P24" s="594"/>
      <c r="Q24" s="587"/>
      <c r="R24" s="587"/>
      <c r="S24" s="310"/>
    </row>
    <row r="25" spans="1:19" s="311" customFormat="1" ht="30">
      <c r="A25" s="574"/>
      <c r="B25" s="574"/>
      <c r="C25" s="574"/>
      <c r="D25" s="587"/>
      <c r="E25" s="741"/>
      <c r="F25" s="741"/>
      <c r="G25" s="388" t="s">
        <v>60</v>
      </c>
      <c r="H25" s="341" t="s">
        <v>2396</v>
      </c>
      <c r="I25" s="174">
        <v>2</v>
      </c>
      <c r="J25" s="593"/>
      <c r="K25" s="590"/>
      <c r="L25" s="590"/>
      <c r="M25" s="594"/>
      <c r="N25" s="594"/>
      <c r="O25" s="594"/>
      <c r="P25" s="594"/>
      <c r="Q25" s="587"/>
      <c r="R25" s="587"/>
      <c r="S25" s="310"/>
    </row>
    <row r="26" spans="1:19" s="311" customFormat="1" ht="25.5" customHeight="1">
      <c r="A26" s="574">
        <v>4</v>
      </c>
      <c r="B26" s="574" t="s">
        <v>497</v>
      </c>
      <c r="C26" s="574">
        <v>5</v>
      </c>
      <c r="D26" s="587">
        <v>4</v>
      </c>
      <c r="E26" s="659" t="s">
        <v>2397</v>
      </c>
      <c r="F26" s="784" t="s">
        <v>2398</v>
      </c>
      <c r="G26" s="587" t="s">
        <v>37</v>
      </c>
      <c r="H26" s="274" t="s">
        <v>1872</v>
      </c>
      <c r="I26" s="174">
        <v>1</v>
      </c>
      <c r="J26" s="587" t="s">
        <v>2399</v>
      </c>
      <c r="K26" s="590" t="s">
        <v>137</v>
      </c>
      <c r="L26" s="590"/>
      <c r="M26" s="594">
        <v>38676.870000000003</v>
      </c>
      <c r="N26" s="594"/>
      <c r="O26" s="594">
        <v>38676.870000000003</v>
      </c>
      <c r="P26" s="594"/>
      <c r="Q26" s="587" t="s">
        <v>2400</v>
      </c>
      <c r="R26" s="587" t="s">
        <v>2401</v>
      </c>
      <c r="S26" s="310"/>
    </row>
    <row r="27" spans="1:19" s="311" customFormat="1" ht="30">
      <c r="A27" s="574"/>
      <c r="B27" s="574"/>
      <c r="C27" s="574"/>
      <c r="D27" s="587"/>
      <c r="E27" s="761"/>
      <c r="F27" s="785"/>
      <c r="G27" s="587"/>
      <c r="H27" s="274" t="s">
        <v>1999</v>
      </c>
      <c r="I27" s="174">
        <v>50</v>
      </c>
      <c r="J27" s="587"/>
      <c r="K27" s="590"/>
      <c r="L27" s="590"/>
      <c r="M27" s="594"/>
      <c r="N27" s="594"/>
      <c r="O27" s="594"/>
      <c r="P27" s="594"/>
      <c r="Q27" s="587"/>
      <c r="R27" s="587"/>
      <c r="S27" s="310"/>
    </row>
    <row r="28" spans="1:19" s="311" customFormat="1" ht="30">
      <c r="A28" s="574"/>
      <c r="B28" s="574"/>
      <c r="C28" s="574"/>
      <c r="D28" s="587"/>
      <c r="E28" s="761"/>
      <c r="F28" s="785"/>
      <c r="G28" s="587"/>
      <c r="H28" s="274" t="s">
        <v>2395</v>
      </c>
      <c r="I28" s="174">
        <v>10</v>
      </c>
      <c r="J28" s="587"/>
      <c r="K28" s="590"/>
      <c r="L28" s="590"/>
      <c r="M28" s="594"/>
      <c r="N28" s="594"/>
      <c r="O28" s="594"/>
      <c r="P28" s="594"/>
      <c r="Q28" s="587"/>
      <c r="R28" s="587"/>
      <c r="S28" s="310"/>
    </row>
    <row r="29" spans="1:19" s="311" customFormat="1">
      <c r="A29" s="574"/>
      <c r="B29" s="574"/>
      <c r="C29" s="574"/>
      <c r="D29" s="587"/>
      <c r="E29" s="761"/>
      <c r="F29" s="785"/>
      <c r="G29" s="587" t="s">
        <v>2402</v>
      </c>
      <c r="H29" s="274" t="s">
        <v>2403</v>
      </c>
      <c r="I29" s="174">
        <v>1</v>
      </c>
      <c r="J29" s="587" t="s">
        <v>2404</v>
      </c>
      <c r="K29" s="590"/>
      <c r="L29" s="590"/>
      <c r="M29" s="594"/>
      <c r="N29" s="594"/>
      <c r="O29" s="594"/>
      <c r="P29" s="594"/>
      <c r="Q29" s="587"/>
      <c r="R29" s="587"/>
      <c r="S29" s="310"/>
    </row>
    <row r="30" spans="1:19" s="311" customFormat="1" ht="30">
      <c r="A30" s="574"/>
      <c r="B30" s="574"/>
      <c r="C30" s="574"/>
      <c r="D30" s="587"/>
      <c r="E30" s="741"/>
      <c r="F30" s="786"/>
      <c r="G30" s="587"/>
      <c r="H30" s="274" t="s">
        <v>2405</v>
      </c>
      <c r="I30" s="401">
        <v>80000</v>
      </c>
      <c r="J30" s="587"/>
      <c r="K30" s="590"/>
      <c r="L30" s="590"/>
      <c r="M30" s="594"/>
      <c r="N30" s="594"/>
      <c r="O30" s="594"/>
      <c r="P30" s="594"/>
      <c r="Q30" s="587"/>
      <c r="R30" s="587"/>
      <c r="S30" s="310"/>
    </row>
    <row r="31" spans="1:19" s="311" customFormat="1" ht="30">
      <c r="A31" s="574">
        <v>5</v>
      </c>
      <c r="B31" s="574" t="s">
        <v>497</v>
      </c>
      <c r="C31" s="574">
        <v>5</v>
      </c>
      <c r="D31" s="587">
        <v>4</v>
      </c>
      <c r="E31" s="669" t="s">
        <v>2406</v>
      </c>
      <c r="F31" s="669" t="s">
        <v>2407</v>
      </c>
      <c r="G31" s="587" t="s">
        <v>2408</v>
      </c>
      <c r="H31" s="341" t="s">
        <v>399</v>
      </c>
      <c r="I31" s="174">
        <v>1</v>
      </c>
      <c r="J31" s="587" t="s">
        <v>2409</v>
      </c>
      <c r="K31" s="590" t="s">
        <v>43</v>
      </c>
      <c r="L31" s="590"/>
      <c r="M31" s="594">
        <v>39708.699999999997</v>
      </c>
      <c r="N31" s="594"/>
      <c r="O31" s="594">
        <v>39708.699999999997</v>
      </c>
      <c r="P31" s="594"/>
      <c r="Q31" s="587" t="s">
        <v>2410</v>
      </c>
      <c r="R31" s="587" t="s">
        <v>2411</v>
      </c>
      <c r="S31" s="310"/>
    </row>
    <row r="32" spans="1:19" s="311" customFormat="1">
      <c r="A32" s="574"/>
      <c r="B32" s="574"/>
      <c r="C32" s="574"/>
      <c r="D32" s="587"/>
      <c r="E32" s="669"/>
      <c r="F32" s="669"/>
      <c r="G32" s="587"/>
      <c r="H32" s="341" t="s">
        <v>42</v>
      </c>
      <c r="I32" s="174">
        <v>40</v>
      </c>
      <c r="J32" s="587"/>
      <c r="K32" s="590"/>
      <c r="L32" s="590"/>
      <c r="M32" s="594"/>
      <c r="N32" s="594"/>
      <c r="O32" s="594"/>
      <c r="P32" s="594"/>
      <c r="Q32" s="587"/>
      <c r="R32" s="587"/>
      <c r="S32" s="310"/>
    </row>
    <row r="33" spans="1:19" s="311" customFormat="1" ht="30">
      <c r="A33" s="574"/>
      <c r="B33" s="574"/>
      <c r="C33" s="574"/>
      <c r="D33" s="587"/>
      <c r="E33" s="669"/>
      <c r="F33" s="669"/>
      <c r="G33" s="587"/>
      <c r="H33" s="341" t="s">
        <v>2412</v>
      </c>
      <c r="I33" s="174">
        <v>40</v>
      </c>
      <c r="J33" s="587"/>
      <c r="K33" s="590"/>
      <c r="L33" s="590"/>
      <c r="M33" s="594"/>
      <c r="N33" s="594"/>
      <c r="O33" s="594"/>
      <c r="P33" s="594"/>
      <c r="Q33" s="587"/>
      <c r="R33" s="587"/>
      <c r="S33" s="310"/>
    </row>
    <row r="34" spans="1:19" s="311" customFormat="1" ht="30">
      <c r="A34" s="574"/>
      <c r="B34" s="574"/>
      <c r="C34" s="574"/>
      <c r="D34" s="587"/>
      <c r="E34" s="669"/>
      <c r="F34" s="669"/>
      <c r="G34" s="587" t="s">
        <v>2413</v>
      </c>
      <c r="H34" s="341" t="s">
        <v>745</v>
      </c>
      <c r="I34" s="174">
        <v>1</v>
      </c>
      <c r="J34" s="587"/>
      <c r="K34" s="590"/>
      <c r="L34" s="590"/>
      <c r="M34" s="594"/>
      <c r="N34" s="594"/>
      <c r="O34" s="594"/>
      <c r="P34" s="594"/>
      <c r="Q34" s="587"/>
      <c r="R34" s="587"/>
      <c r="S34" s="310"/>
    </row>
    <row r="35" spans="1:19" s="311" customFormat="1">
      <c r="A35" s="574"/>
      <c r="B35" s="574"/>
      <c r="C35" s="574"/>
      <c r="D35" s="587"/>
      <c r="E35" s="669"/>
      <c r="F35" s="669"/>
      <c r="G35" s="587"/>
      <c r="H35" s="341" t="s">
        <v>42</v>
      </c>
      <c r="I35" s="174">
        <v>6</v>
      </c>
      <c r="J35" s="587"/>
      <c r="K35" s="590"/>
      <c r="L35" s="590"/>
      <c r="M35" s="594"/>
      <c r="N35" s="594"/>
      <c r="O35" s="594"/>
      <c r="P35" s="594"/>
      <c r="Q35" s="587"/>
      <c r="R35" s="587"/>
      <c r="S35" s="310"/>
    </row>
    <row r="36" spans="1:19" s="311" customFormat="1" ht="30">
      <c r="A36" s="574"/>
      <c r="B36" s="574"/>
      <c r="C36" s="574"/>
      <c r="D36" s="587"/>
      <c r="E36" s="669"/>
      <c r="F36" s="669"/>
      <c r="G36" s="587"/>
      <c r="H36" s="341" t="s">
        <v>2412</v>
      </c>
      <c r="I36" s="174">
        <v>6</v>
      </c>
      <c r="J36" s="587"/>
      <c r="K36" s="590"/>
      <c r="L36" s="590"/>
      <c r="M36" s="594"/>
      <c r="N36" s="594"/>
      <c r="O36" s="594"/>
      <c r="P36" s="594"/>
      <c r="Q36" s="587"/>
      <c r="R36" s="587"/>
      <c r="S36" s="310"/>
    </row>
    <row r="37" spans="1:19" s="311" customFormat="1" ht="60" customHeight="1">
      <c r="A37" s="574">
        <v>6</v>
      </c>
      <c r="B37" s="574" t="s">
        <v>667</v>
      </c>
      <c r="C37" s="574">
        <v>5</v>
      </c>
      <c r="D37" s="587">
        <v>4</v>
      </c>
      <c r="E37" s="669" t="s">
        <v>2414</v>
      </c>
      <c r="F37" s="669" t="s">
        <v>2415</v>
      </c>
      <c r="G37" s="726" t="s">
        <v>2416</v>
      </c>
      <c r="H37" s="274" t="s">
        <v>2174</v>
      </c>
      <c r="I37" s="174">
        <v>4</v>
      </c>
      <c r="J37" s="587" t="s">
        <v>2417</v>
      </c>
      <c r="K37" s="590" t="s">
        <v>43</v>
      </c>
      <c r="L37" s="590"/>
      <c r="M37" s="594">
        <v>30000</v>
      </c>
      <c r="N37" s="594"/>
      <c r="O37" s="594">
        <v>30000</v>
      </c>
      <c r="P37" s="594"/>
      <c r="Q37" s="587" t="s">
        <v>2418</v>
      </c>
      <c r="R37" s="587" t="s">
        <v>2419</v>
      </c>
      <c r="S37" s="310"/>
    </row>
    <row r="38" spans="1:19" s="311" customFormat="1" ht="60" customHeight="1">
      <c r="A38" s="574"/>
      <c r="B38" s="574"/>
      <c r="C38" s="574"/>
      <c r="D38" s="587"/>
      <c r="E38" s="669"/>
      <c r="F38" s="669"/>
      <c r="G38" s="771"/>
      <c r="H38" s="274" t="s">
        <v>42</v>
      </c>
      <c r="I38" s="174">
        <v>80</v>
      </c>
      <c r="J38" s="587"/>
      <c r="K38" s="590"/>
      <c r="L38" s="590"/>
      <c r="M38" s="594"/>
      <c r="N38" s="594"/>
      <c r="O38" s="594"/>
      <c r="P38" s="594"/>
      <c r="Q38" s="587"/>
      <c r="R38" s="587"/>
      <c r="S38" s="310"/>
    </row>
    <row r="39" spans="1:19" s="311" customFormat="1" ht="30">
      <c r="A39" s="574">
        <v>7</v>
      </c>
      <c r="B39" s="574" t="s">
        <v>497</v>
      </c>
      <c r="C39" s="574">
        <v>5</v>
      </c>
      <c r="D39" s="587">
        <v>4</v>
      </c>
      <c r="E39" s="587" t="s">
        <v>2249</v>
      </c>
      <c r="F39" s="787" t="s">
        <v>2420</v>
      </c>
      <c r="G39" s="587" t="s">
        <v>2413</v>
      </c>
      <c r="H39" s="341" t="s">
        <v>745</v>
      </c>
      <c r="I39" s="174">
        <v>1</v>
      </c>
      <c r="J39" s="587" t="s">
        <v>2421</v>
      </c>
      <c r="K39" s="590" t="s">
        <v>127</v>
      </c>
      <c r="L39" s="590"/>
      <c r="M39" s="594">
        <v>45619.68</v>
      </c>
      <c r="N39" s="594"/>
      <c r="O39" s="594">
        <v>45619.68</v>
      </c>
      <c r="P39" s="594"/>
      <c r="Q39" s="587" t="s">
        <v>2422</v>
      </c>
      <c r="R39" s="587" t="s">
        <v>2423</v>
      </c>
      <c r="S39" s="310"/>
    </row>
    <row r="40" spans="1:19" s="311" customFormat="1" ht="40.5" customHeight="1">
      <c r="A40" s="574"/>
      <c r="B40" s="574"/>
      <c r="C40" s="574"/>
      <c r="D40" s="587"/>
      <c r="E40" s="587"/>
      <c r="F40" s="788"/>
      <c r="G40" s="587"/>
      <c r="H40" s="341" t="s">
        <v>42</v>
      </c>
      <c r="I40" s="174">
        <v>18</v>
      </c>
      <c r="J40" s="587"/>
      <c r="K40" s="590"/>
      <c r="L40" s="590"/>
      <c r="M40" s="594"/>
      <c r="N40" s="594"/>
      <c r="O40" s="594"/>
      <c r="P40" s="594"/>
      <c r="Q40" s="587"/>
      <c r="R40" s="587"/>
      <c r="S40" s="310"/>
    </row>
    <row r="41" spans="1:19" s="311" customFormat="1" ht="50.25" customHeight="1">
      <c r="A41" s="574"/>
      <c r="B41" s="574"/>
      <c r="C41" s="574"/>
      <c r="D41" s="587"/>
      <c r="E41" s="587"/>
      <c r="F41" s="789"/>
      <c r="G41" s="587"/>
      <c r="H41" s="341" t="s">
        <v>2412</v>
      </c>
      <c r="I41" s="174">
        <v>18</v>
      </c>
      <c r="J41" s="587"/>
      <c r="K41" s="590"/>
      <c r="L41" s="590"/>
      <c r="M41" s="594"/>
      <c r="N41" s="594"/>
      <c r="O41" s="594"/>
      <c r="P41" s="594"/>
      <c r="Q41" s="587"/>
      <c r="R41" s="587"/>
      <c r="S41" s="310"/>
    </row>
    <row r="42" spans="1:19" s="311" customFormat="1" ht="76.5" customHeight="1">
      <c r="A42" s="574">
        <v>8</v>
      </c>
      <c r="B42" s="574" t="s">
        <v>667</v>
      </c>
      <c r="C42" s="574">
        <v>1</v>
      </c>
      <c r="D42" s="587">
        <v>6</v>
      </c>
      <c r="E42" s="587" t="s">
        <v>2424</v>
      </c>
      <c r="F42" s="669" t="s">
        <v>2425</v>
      </c>
      <c r="G42" s="587" t="s">
        <v>37</v>
      </c>
      <c r="H42" s="274" t="s">
        <v>1872</v>
      </c>
      <c r="I42" s="174">
        <v>3</v>
      </c>
      <c r="J42" s="587" t="s">
        <v>2426</v>
      </c>
      <c r="K42" s="590" t="s">
        <v>43</v>
      </c>
      <c r="L42" s="590"/>
      <c r="M42" s="594">
        <f>19107.33+3881.35</f>
        <v>22988.68</v>
      </c>
      <c r="N42" s="594"/>
      <c r="O42" s="594">
        <v>19107.330000000002</v>
      </c>
      <c r="P42" s="594"/>
      <c r="Q42" s="587" t="s">
        <v>301</v>
      </c>
      <c r="R42" s="587" t="s">
        <v>2427</v>
      </c>
      <c r="S42" s="310"/>
    </row>
    <row r="43" spans="1:19" s="311" customFormat="1" ht="102" customHeight="1">
      <c r="A43" s="574"/>
      <c r="B43" s="574"/>
      <c r="C43" s="574"/>
      <c r="D43" s="587"/>
      <c r="E43" s="587"/>
      <c r="F43" s="669"/>
      <c r="G43" s="587"/>
      <c r="H43" s="274" t="s">
        <v>1999</v>
      </c>
      <c r="I43" s="174">
        <v>150</v>
      </c>
      <c r="J43" s="587"/>
      <c r="K43" s="590"/>
      <c r="L43" s="590"/>
      <c r="M43" s="594"/>
      <c r="N43" s="594"/>
      <c r="O43" s="594"/>
      <c r="P43" s="594"/>
      <c r="Q43" s="587"/>
      <c r="R43" s="587"/>
      <c r="S43" s="310"/>
    </row>
    <row r="44" spans="1:19" s="311" customFormat="1" ht="79.5" customHeight="1">
      <c r="A44" s="574">
        <v>9</v>
      </c>
      <c r="B44" s="574" t="s">
        <v>296</v>
      </c>
      <c r="C44" s="574">
        <v>1</v>
      </c>
      <c r="D44" s="587">
        <v>6</v>
      </c>
      <c r="E44" s="587" t="s">
        <v>2428</v>
      </c>
      <c r="F44" s="669" t="s">
        <v>2429</v>
      </c>
      <c r="G44" s="587" t="s">
        <v>594</v>
      </c>
      <c r="H44" s="341" t="s">
        <v>937</v>
      </c>
      <c r="I44" s="174">
        <v>1</v>
      </c>
      <c r="J44" s="587" t="s">
        <v>2430</v>
      </c>
      <c r="K44" s="590" t="s">
        <v>137</v>
      </c>
      <c r="L44" s="590"/>
      <c r="M44" s="594">
        <f>64016.15+8993.51</f>
        <v>73009.66</v>
      </c>
      <c r="N44" s="594"/>
      <c r="O44" s="594">
        <v>64016.15</v>
      </c>
      <c r="P44" s="594"/>
      <c r="Q44" s="587" t="s">
        <v>301</v>
      </c>
      <c r="R44" s="587" t="s">
        <v>2427</v>
      </c>
      <c r="S44" s="310"/>
    </row>
    <row r="45" spans="1:19" s="311" customFormat="1" ht="84" customHeight="1">
      <c r="A45" s="574"/>
      <c r="B45" s="574"/>
      <c r="C45" s="574"/>
      <c r="D45" s="587"/>
      <c r="E45" s="587"/>
      <c r="F45" s="669"/>
      <c r="G45" s="587"/>
      <c r="H45" s="341" t="s">
        <v>2431</v>
      </c>
      <c r="I45" s="69" t="s">
        <v>2432</v>
      </c>
      <c r="J45" s="587"/>
      <c r="K45" s="590"/>
      <c r="L45" s="590"/>
      <c r="M45" s="594"/>
      <c r="N45" s="594"/>
      <c r="O45" s="594"/>
      <c r="P45" s="594"/>
      <c r="Q45" s="587"/>
      <c r="R45" s="587"/>
      <c r="S45" s="310"/>
    </row>
    <row r="46" spans="1:19" s="311" customFormat="1" ht="52.5" customHeight="1">
      <c r="A46" s="574">
        <v>10</v>
      </c>
      <c r="B46" s="574" t="s">
        <v>667</v>
      </c>
      <c r="C46" s="574">
        <v>1</v>
      </c>
      <c r="D46" s="587">
        <v>6</v>
      </c>
      <c r="E46" s="587" t="s">
        <v>2433</v>
      </c>
      <c r="F46" s="669" t="s">
        <v>2434</v>
      </c>
      <c r="G46" s="587" t="s">
        <v>2413</v>
      </c>
      <c r="H46" s="274" t="s">
        <v>745</v>
      </c>
      <c r="I46" s="174">
        <v>1</v>
      </c>
      <c r="J46" s="587" t="s">
        <v>2435</v>
      </c>
      <c r="K46" s="590" t="s">
        <v>318</v>
      </c>
      <c r="L46" s="590"/>
      <c r="M46" s="594">
        <v>132000</v>
      </c>
      <c r="N46" s="594"/>
      <c r="O46" s="594">
        <v>132000</v>
      </c>
      <c r="P46" s="594"/>
      <c r="Q46" s="587" t="s">
        <v>2436</v>
      </c>
      <c r="R46" s="587" t="s">
        <v>2437</v>
      </c>
      <c r="S46" s="310"/>
    </row>
    <row r="47" spans="1:19" s="311" customFormat="1" ht="52.5" customHeight="1">
      <c r="A47" s="574"/>
      <c r="B47" s="574"/>
      <c r="C47" s="574"/>
      <c r="D47" s="587"/>
      <c r="E47" s="587"/>
      <c r="F47" s="669"/>
      <c r="G47" s="587"/>
      <c r="H47" s="274" t="s">
        <v>42</v>
      </c>
      <c r="I47" s="174">
        <v>32</v>
      </c>
      <c r="J47" s="587"/>
      <c r="K47" s="590"/>
      <c r="L47" s="590"/>
      <c r="M47" s="594"/>
      <c r="N47" s="594"/>
      <c r="O47" s="594"/>
      <c r="P47" s="594"/>
      <c r="Q47" s="587"/>
      <c r="R47" s="587"/>
      <c r="S47" s="310"/>
    </row>
    <row r="48" spans="1:19" s="311" customFormat="1" ht="69.75" customHeight="1">
      <c r="A48" s="574"/>
      <c r="B48" s="574"/>
      <c r="C48" s="574"/>
      <c r="D48" s="587"/>
      <c r="E48" s="587"/>
      <c r="F48" s="669"/>
      <c r="G48" s="587"/>
      <c r="H48" s="274" t="s">
        <v>2438</v>
      </c>
      <c r="I48" s="174">
        <v>3</v>
      </c>
      <c r="J48" s="587"/>
      <c r="K48" s="590"/>
      <c r="L48" s="590"/>
      <c r="M48" s="594"/>
      <c r="N48" s="594"/>
      <c r="O48" s="594"/>
      <c r="P48" s="594"/>
      <c r="Q48" s="587"/>
      <c r="R48" s="587"/>
      <c r="S48" s="310"/>
    </row>
    <row r="49" spans="1:19" s="311" customFormat="1" ht="36.75" customHeight="1">
      <c r="A49" s="574">
        <v>11</v>
      </c>
      <c r="B49" s="574" t="s">
        <v>667</v>
      </c>
      <c r="C49" s="574">
        <v>1</v>
      </c>
      <c r="D49" s="587">
        <v>6</v>
      </c>
      <c r="E49" s="587" t="s">
        <v>2439</v>
      </c>
      <c r="F49" s="669" t="s">
        <v>2440</v>
      </c>
      <c r="G49" s="726" t="s">
        <v>594</v>
      </c>
      <c r="H49" s="341" t="s">
        <v>937</v>
      </c>
      <c r="I49" s="69">
        <v>1</v>
      </c>
      <c r="J49" s="587" t="s">
        <v>2430</v>
      </c>
      <c r="K49" s="590" t="s">
        <v>137</v>
      </c>
      <c r="L49" s="590"/>
      <c r="M49" s="594">
        <f>22159.47+11440</f>
        <v>33599.47</v>
      </c>
      <c r="N49" s="594"/>
      <c r="O49" s="594">
        <v>22159.47</v>
      </c>
      <c r="P49" s="594"/>
      <c r="Q49" s="790" t="s">
        <v>301</v>
      </c>
      <c r="R49" s="587" t="s">
        <v>2427</v>
      </c>
      <c r="S49" s="310"/>
    </row>
    <row r="50" spans="1:19" s="311" customFormat="1" ht="80.25" customHeight="1">
      <c r="A50" s="574"/>
      <c r="B50" s="574"/>
      <c r="C50" s="574"/>
      <c r="D50" s="587"/>
      <c r="E50" s="587"/>
      <c r="F50" s="669"/>
      <c r="G50" s="771"/>
      <c r="H50" s="341" t="s">
        <v>2431</v>
      </c>
      <c r="I50" s="69" t="s">
        <v>2441</v>
      </c>
      <c r="J50" s="587"/>
      <c r="K50" s="590"/>
      <c r="L50" s="590"/>
      <c r="M50" s="594"/>
      <c r="N50" s="594"/>
      <c r="O50" s="594"/>
      <c r="P50" s="594"/>
      <c r="Q50" s="790"/>
      <c r="R50" s="587"/>
      <c r="S50" s="310"/>
    </row>
    <row r="51" spans="1:19" s="311" customFormat="1">
      <c r="A51" s="574"/>
      <c r="B51" s="574"/>
      <c r="C51" s="574"/>
      <c r="D51" s="587"/>
      <c r="E51" s="587"/>
      <c r="F51" s="669"/>
      <c r="G51" s="543" t="s">
        <v>575</v>
      </c>
      <c r="H51" s="341" t="s">
        <v>626</v>
      </c>
      <c r="I51" s="174">
        <v>1</v>
      </c>
      <c r="J51" s="543" t="s">
        <v>2442</v>
      </c>
      <c r="K51" s="590"/>
      <c r="L51" s="590"/>
      <c r="M51" s="594"/>
      <c r="N51" s="594"/>
      <c r="O51" s="594"/>
      <c r="P51" s="594"/>
      <c r="Q51" s="790"/>
      <c r="R51" s="587"/>
      <c r="S51" s="310"/>
    </row>
    <row r="52" spans="1:19" s="311" customFormat="1" ht="30">
      <c r="A52" s="574"/>
      <c r="B52" s="574"/>
      <c r="C52" s="574"/>
      <c r="D52" s="587"/>
      <c r="E52" s="587"/>
      <c r="F52" s="669"/>
      <c r="G52" s="544"/>
      <c r="H52" s="341" t="s">
        <v>1000</v>
      </c>
      <c r="I52" s="174">
        <v>12</v>
      </c>
      <c r="J52" s="544"/>
      <c r="K52" s="590"/>
      <c r="L52" s="590"/>
      <c r="M52" s="594"/>
      <c r="N52" s="594"/>
      <c r="O52" s="594"/>
      <c r="P52" s="594"/>
      <c r="Q52" s="790"/>
      <c r="R52" s="587"/>
      <c r="S52" s="310"/>
    </row>
    <row r="53" spans="1:19" s="311" customFormat="1">
      <c r="A53" s="574"/>
      <c r="B53" s="574"/>
      <c r="C53" s="574"/>
      <c r="D53" s="587"/>
      <c r="E53" s="587"/>
      <c r="F53" s="669"/>
      <c r="G53" s="587" t="s">
        <v>48</v>
      </c>
      <c r="H53" s="341" t="s">
        <v>580</v>
      </c>
      <c r="I53" s="174">
        <v>1</v>
      </c>
      <c r="J53" s="543" t="s">
        <v>2443</v>
      </c>
      <c r="K53" s="590"/>
      <c r="L53" s="590"/>
      <c r="M53" s="594"/>
      <c r="N53" s="594"/>
      <c r="O53" s="594"/>
      <c r="P53" s="594"/>
      <c r="Q53" s="790"/>
      <c r="R53" s="587"/>
      <c r="S53" s="310"/>
    </row>
    <row r="54" spans="1:19" s="311" customFormat="1">
      <c r="A54" s="574"/>
      <c r="B54" s="574"/>
      <c r="C54" s="574"/>
      <c r="D54" s="587"/>
      <c r="E54" s="587"/>
      <c r="F54" s="669"/>
      <c r="G54" s="587"/>
      <c r="H54" s="341" t="s">
        <v>42</v>
      </c>
      <c r="I54" s="174">
        <v>25</v>
      </c>
      <c r="J54" s="544"/>
      <c r="K54" s="590"/>
      <c r="L54" s="590"/>
      <c r="M54" s="594"/>
      <c r="N54" s="594"/>
      <c r="O54" s="594"/>
      <c r="P54" s="594"/>
      <c r="Q54" s="790"/>
      <c r="R54" s="587"/>
      <c r="S54" s="310"/>
    </row>
    <row r="55" spans="1:19" s="311" customFormat="1" ht="33.75" customHeight="1">
      <c r="A55" s="574">
        <v>12</v>
      </c>
      <c r="B55" s="574" t="s">
        <v>296</v>
      </c>
      <c r="C55" s="574">
        <v>1</v>
      </c>
      <c r="D55" s="587">
        <v>6</v>
      </c>
      <c r="E55" s="587" t="s">
        <v>2444</v>
      </c>
      <c r="F55" s="659" t="s">
        <v>2445</v>
      </c>
      <c r="G55" s="726" t="s">
        <v>594</v>
      </c>
      <c r="H55" s="341" t="s">
        <v>937</v>
      </c>
      <c r="I55" s="69">
        <v>1</v>
      </c>
      <c r="J55" s="587" t="s">
        <v>2430</v>
      </c>
      <c r="K55" s="590" t="s">
        <v>50</v>
      </c>
      <c r="L55" s="590"/>
      <c r="M55" s="594">
        <v>41625.699999999997</v>
      </c>
      <c r="N55" s="594"/>
      <c r="O55" s="594">
        <v>37086.71</v>
      </c>
      <c r="P55" s="594"/>
      <c r="Q55" s="587" t="s">
        <v>301</v>
      </c>
      <c r="R55" s="587" t="s">
        <v>2427</v>
      </c>
      <c r="S55" s="310"/>
    </row>
    <row r="56" spans="1:19" s="311" customFormat="1" ht="75">
      <c r="A56" s="574"/>
      <c r="B56" s="574"/>
      <c r="C56" s="574"/>
      <c r="D56" s="587"/>
      <c r="E56" s="587"/>
      <c r="F56" s="761"/>
      <c r="G56" s="771"/>
      <c r="H56" s="341" t="s">
        <v>2431</v>
      </c>
      <c r="I56" s="69" t="s">
        <v>2446</v>
      </c>
      <c r="J56" s="587"/>
      <c r="K56" s="590"/>
      <c r="L56" s="590"/>
      <c r="M56" s="594"/>
      <c r="N56" s="594"/>
      <c r="O56" s="594"/>
      <c r="P56" s="594"/>
      <c r="Q56" s="587"/>
      <c r="R56" s="587"/>
      <c r="S56" s="310"/>
    </row>
    <row r="57" spans="1:19" s="311" customFormat="1" ht="23.25" customHeight="1">
      <c r="A57" s="574"/>
      <c r="B57" s="574"/>
      <c r="C57" s="574"/>
      <c r="D57" s="587"/>
      <c r="E57" s="587"/>
      <c r="F57" s="761"/>
      <c r="G57" s="543" t="s">
        <v>575</v>
      </c>
      <c r="H57" s="341" t="s">
        <v>626</v>
      </c>
      <c r="I57" s="174">
        <v>1</v>
      </c>
      <c r="J57" s="543" t="s">
        <v>2447</v>
      </c>
      <c r="K57" s="590"/>
      <c r="L57" s="590"/>
      <c r="M57" s="594"/>
      <c r="N57" s="594"/>
      <c r="O57" s="594"/>
      <c r="P57" s="594"/>
      <c r="Q57" s="587"/>
      <c r="R57" s="587"/>
      <c r="S57" s="310"/>
    </row>
    <row r="58" spans="1:19" s="311" customFormat="1" ht="30">
      <c r="A58" s="574"/>
      <c r="B58" s="574"/>
      <c r="C58" s="574"/>
      <c r="D58" s="587"/>
      <c r="E58" s="587"/>
      <c r="F58" s="741"/>
      <c r="G58" s="544"/>
      <c r="H58" s="341" t="s">
        <v>1000</v>
      </c>
      <c r="I58" s="174">
        <v>12</v>
      </c>
      <c r="J58" s="544"/>
      <c r="K58" s="590"/>
      <c r="L58" s="590"/>
      <c r="M58" s="594"/>
      <c r="N58" s="594"/>
      <c r="O58" s="594"/>
      <c r="P58" s="594"/>
      <c r="Q58" s="587"/>
      <c r="R58" s="587"/>
      <c r="S58" s="310"/>
    </row>
    <row r="59" spans="1:19" s="311" customFormat="1" ht="31.5" customHeight="1">
      <c r="A59" s="574">
        <v>13</v>
      </c>
      <c r="B59" s="574" t="s">
        <v>289</v>
      </c>
      <c r="C59" s="574">
        <v>1</v>
      </c>
      <c r="D59" s="587">
        <v>6</v>
      </c>
      <c r="E59" s="587" t="s">
        <v>2448</v>
      </c>
      <c r="F59" s="659" t="s">
        <v>2449</v>
      </c>
      <c r="G59" s="587" t="s">
        <v>1522</v>
      </c>
      <c r="H59" s="341" t="s">
        <v>2450</v>
      </c>
      <c r="I59" s="174">
        <v>1</v>
      </c>
      <c r="J59" s="587" t="s">
        <v>2451</v>
      </c>
      <c r="K59" s="590" t="s">
        <v>137</v>
      </c>
      <c r="L59" s="590"/>
      <c r="M59" s="594">
        <f>33329+6850</f>
        <v>40179</v>
      </c>
      <c r="N59" s="594"/>
      <c r="O59" s="594">
        <v>33329</v>
      </c>
      <c r="P59" s="594"/>
      <c r="Q59" s="587" t="s">
        <v>2452</v>
      </c>
      <c r="R59" s="587" t="s">
        <v>2453</v>
      </c>
      <c r="S59" s="310"/>
    </row>
    <row r="60" spans="1:19" s="311" customFormat="1" ht="44.25" customHeight="1">
      <c r="A60" s="574"/>
      <c r="B60" s="574"/>
      <c r="C60" s="574"/>
      <c r="D60" s="587"/>
      <c r="E60" s="587"/>
      <c r="F60" s="761"/>
      <c r="G60" s="587"/>
      <c r="H60" s="341" t="s">
        <v>2454</v>
      </c>
      <c r="I60" s="174">
        <v>1500</v>
      </c>
      <c r="J60" s="587"/>
      <c r="K60" s="590"/>
      <c r="L60" s="590"/>
      <c r="M60" s="594"/>
      <c r="N60" s="594"/>
      <c r="O60" s="594"/>
      <c r="P60" s="594"/>
      <c r="Q60" s="587"/>
      <c r="R60" s="587"/>
      <c r="S60" s="310"/>
    </row>
    <row r="61" spans="1:19" s="311" customFormat="1" ht="33" customHeight="1">
      <c r="A61" s="574"/>
      <c r="B61" s="574"/>
      <c r="C61" s="574"/>
      <c r="D61" s="587"/>
      <c r="E61" s="587"/>
      <c r="F61" s="761"/>
      <c r="G61" s="587" t="s">
        <v>37</v>
      </c>
      <c r="H61" s="341" t="s">
        <v>1872</v>
      </c>
      <c r="I61" s="174">
        <v>1</v>
      </c>
      <c r="J61" s="587" t="s">
        <v>2455</v>
      </c>
      <c r="K61" s="590"/>
      <c r="L61" s="590"/>
      <c r="M61" s="594"/>
      <c r="N61" s="594"/>
      <c r="O61" s="594"/>
      <c r="P61" s="594"/>
      <c r="Q61" s="587"/>
      <c r="R61" s="587"/>
      <c r="S61" s="310"/>
    </row>
    <row r="62" spans="1:19" s="311" customFormat="1" ht="41.25" customHeight="1">
      <c r="A62" s="574"/>
      <c r="B62" s="574"/>
      <c r="C62" s="574"/>
      <c r="D62" s="587"/>
      <c r="E62" s="587"/>
      <c r="F62" s="761"/>
      <c r="G62" s="587"/>
      <c r="H62" s="341" t="s">
        <v>214</v>
      </c>
      <c r="I62" s="174">
        <v>80</v>
      </c>
      <c r="J62" s="587"/>
      <c r="K62" s="590"/>
      <c r="L62" s="590"/>
      <c r="M62" s="594"/>
      <c r="N62" s="594"/>
      <c r="O62" s="594"/>
      <c r="P62" s="594"/>
      <c r="Q62" s="587"/>
      <c r="R62" s="587"/>
      <c r="S62" s="310"/>
    </row>
    <row r="63" spans="1:19" s="311" customFormat="1" ht="30">
      <c r="A63" s="574"/>
      <c r="B63" s="574"/>
      <c r="C63" s="574"/>
      <c r="D63" s="587"/>
      <c r="E63" s="587"/>
      <c r="F63" s="761"/>
      <c r="G63" s="587"/>
      <c r="H63" s="341" t="s">
        <v>2456</v>
      </c>
      <c r="I63" s="174">
        <v>4</v>
      </c>
      <c r="J63" s="587"/>
      <c r="K63" s="590"/>
      <c r="L63" s="590"/>
      <c r="M63" s="594"/>
      <c r="N63" s="594"/>
      <c r="O63" s="594"/>
      <c r="P63" s="594"/>
      <c r="Q63" s="587"/>
      <c r="R63" s="587"/>
      <c r="S63" s="310"/>
    </row>
    <row r="64" spans="1:19" s="311" customFormat="1" ht="30">
      <c r="A64" s="574"/>
      <c r="B64" s="574"/>
      <c r="C64" s="574"/>
      <c r="D64" s="587"/>
      <c r="E64" s="587"/>
      <c r="F64" s="741"/>
      <c r="G64" s="587"/>
      <c r="H64" s="341" t="s">
        <v>2395</v>
      </c>
      <c r="I64" s="174">
        <v>6</v>
      </c>
      <c r="J64" s="587"/>
      <c r="K64" s="590"/>
      <c r="L64" s="590"/>
      <c r="M64" s="594"/>
      <c r="N64" s="594"/>
      <c r="O64" s="594"/>
      <c r="P64" s="594"/>
      <c r="Q64" s="587"/>
      <c r="R64" s="587"/>
      <c r="S64" s="310"/>
    </row>
    <row r="65" spans="1:19" s="311" customFormat="1" ht="54" customHeight="1">
      <c r="A65" s="574">
        <v>14</v>
      </c>
      <c r="B65" s="574" t="s">
        <v>667</v>
      </c>
      <c r="C65" s="574">
        <v>1</v>
      </c>
      <c r="D65" s="587">
        <v>6</v>
      </c>
      <c r="E65" s="587" t="s">
        <v>2457</v>
      </c>
      <c r="F65" s="669" t="s">
        <v>2458</v>
      </c>
      <c r="G65" s="587" t="s">
        <v>2459</v>
      </c>
      <c r="H65" s="274" t="s">
        <v>376</v>
      </c>
      <c r="I65" s="174">
        <v>1</v>
      </c>
      <c r="J65" s="587" t="s">
        <v>2460</v>
      </c>
      <c r="K65" s="590" t="s">
        <v>114</v>
      </c>
      <c r="L65" s="590"/>
      <c r="M65" s="594">
        <f>42488.01+3000</f>
        <v>45488.01</v>
      </c>
      <c r="N65" s="594"/>
      <c r="O65" s="594">
        <v>42488.01</v>
      </c>
      <c r="P65" s="594"/>
      <c r="Q65" s="587" t="s">
        <v>2461</v>
      </c>
      <c r="R65" s="587" t="s">
        <v>2462</v>
      </c>
      <c r="S65" s="310"/>
    </row>
    <row r="66" spans="1:19" s="311" customFormat="1" ht="59.25" customHeight="1">
      <c r="A66" s="574"/>
      <c r="B66" s="574"/>
      <c r="C66" s="574"/>
      <c r="D66" s="587"/>
      <c r="E66" s="587"/>
      <c r="F66" s="669"/>
      <c r="G66" s="587"/>
      <c r="H66" s="274" t="s">
        <v>42</v>
      </c>
      <c r="I66" s="174">
        <v>100</v>
      </c>
      <c r="J66" s="587"/>
      <c r="K66" s="590"/>
      <c r="L66" s="590"/>
      <c r="M66" s="594"/>
      <c r="N66" s="594"/>
      <c r="O66" s="594"/>
      <c r="P66" s="594"/>
      <c r="Q66" s="587"/>
      <c r="R66" s="587"/>
      <c r="S66" s="310"/>
    </row>
    <row r="67" spans="1:19" s="311" customFormat="1" ht="52.5" customHeight="1">
      <c r="A67" s="574"/>
      <c r="B67" s="574"/>
      <c r="C67" s="574"/>
      <c r="D67" s="587"/>
      <c r="E67" s="587"/>
      <c r="F67" s="669"/>
      <c r="G67" s="587"/>
      <c r="H67" s="274" t="s">
        <v>2463</v>
      </c>
      <c r="I67" s="174">
        <v>13</v>
      </c>
      <c r="J67" s="587"/>
      <c r="K67" s="590"/>
      <c r="L67" s="590"/>
      <c r="M67" s="594"/>
      <c r="N67" s="594"/>
      <c r="O67" s="594"/>
      <c r="P67" s="594"/>
      <c r="Q67" s="587"/>
      <c r="R67" s="587"/>
      <c r="S67" s="310"/>
    </row>
    <row r="68" spans="1:19" s="311" customFormat="1" ht="18" customHeight="1">
      <c r="A68" s="574">
        <v>15</v>
      </c>
      <c r="B68" s="574" t="s">
        <v>667</v>
      </c>
      <c r="C68" s="574">
        <v>1</v>
      </c>
      <c r="D68" s="587">
        <v>6</v>
      </c>
      <c r="E68" s="587" t="s">
        <v>2464</v>
      </c>
      <c r="F68" s="787" t="s">
        <v>2465</v>
      </c>
      <c r="G68" s="587" t="s">
        <v>37</v>
      </c>
      <c r="H68" s="341" t="s">
        <v>1872</v>
      </c>
      <c r="I68" s="174">
        <v>1</v>
      </c>
      <c r="J68" s="587" t="s">
        <v>2466</v>
      </c>
      <c r="K68" s="590" t="s">
        <v>114</v>
      </c>
      <c r="L68" s="590"/>
      <c r="M68" s="594">
        <f>48916+6200</f>
        <v>55116</v>
      </c>
      <c r="N68" s="594"/>
      <c r="O68" s="594">
        <v>48916</v>
      </c>
      <c r="P68" s="594"/>
      <c r="Q68" s="587" t="s">
        <v>2467</v>
      </c>
      <c r="R68" s="587" t="s">
        <v>2468</v>
      </c>
      <c r="S68" s="310"/>
    </row>
    <row r="69" spans="1:19" s="311" customFormat="1" ht="30">
      <c r="A69" s="574"/>
      <c r="B69" s="574"/>
      <c r="C69" s="574"/>
      <c r="D69" s="587"/>
      <c r="E69" s="587"/>
      <c r="F69" s="788"/>
      <c r="G69" s="587"/>
      <c r="H69" s="341" t="s">
        <v>214</v>
      </c>
      <c r="I69" s="174">
        <v>100</v>
      </c>
      <c r="J69" s="587"/>
      <c r="K69" s="590"/>
      <c r="L69" s="590"/>
      <c r="M69" s="594"/>
      <c r="N69" s="594"/>
      <c r="O69" s="594"/>
      <c r="P69" s="594"/>
      <c r="Q69" s="587"/>
      <c r="R69" s="587"/>
      <c r="S69" s="310"/>
    </row>
    <row r="70" spans="1:19" s="311" customFormat="1" ht="30">
      <c r="A70" s="574"/>
      <c r="B70" s="574"/>
      <c r="C70" s="574"/>
      <c r="D70" s="587"/>
      <c r="E70" s="587"/>
      <c r="F70" s="788"/>
      <c r="G70" s="587"/>
      <c r="H70" s="341" t="s">
        <v>2456</v>
      </c>
      <c r="I70" s="174">
        <v>5</v>
      </c>
      <c r="J70" s="587"/>
      <c r="K70" s="590"/>
      <c r="L70" s="590"/>
      <c r="M70" s="594"/>
      <c r="N70" s="594"/>
      <c r="O70" s="594"/>
      <c r="P70" s="594"/>
      <c r="Q70" s="587"/>
      <c r="R70" s="587"/>
      <c r="S70" s="310"/>
    </row>
    <row r="71" spans="1:19" s="311" customFormat="1" ht="30">
      <c r="A71" s="574"/>
      <c r="B71" s="574"/>
      <c r="C71" s="574"/>
      <c r="D71" s="587"/>
      <c r="E71" s="587"/>
      <c r="F71" s="788"/>
      <c r="G71" s="587"/>
      <c r="H71" s="341" t="s">
        <v>2395</v>
      </c>
      <c r="I71" s="174">
        <v>15</v>
      </c>
      <c r="J71" s="587"/>
      <c r="K71" s="590"/>
      <c r="L71" s="590"/>
      <c r="M71" s="594"/>
      <c r="N71" s="594"/>
      <c r="O71" s="594"/>
      <c r="P71" s="594"/>
      <c r="Q71" s="587"/>
      <c r="R71" s="587"/>
      <c r="S71" s="310"/>
    </row>
    <row r="72" spans="1:19" s="311" customFormat="1">
      <c r="A72" s="574"/>
      <c r="B72" s="574"/>
      <c r="C72" s="574"/>
      <c r="D72" s="587"/>
      <c r="E72" s="587"/>
      <c r="F72" s="788"/>
      <c r="G72" s="587" t="s">
        <v>89</v>
      </c>
      <c r="H72" s="341" t="s">
        <v>2174</v>
      </c>
      <c r="I72" s="174">
        <v>1</v>
      </c>
      <c r="J72" s="587"/>
      <c r="K72" s="590"/>
      <c r="L72" s="590"/>
      <c r="M72" s="594"/>
      <c r="N72" s="594"/>
      <c r="O72" s="594"/>
      <c r="P72" s="594"/>
      <c r="Q72" s="587"/>
      <c r="R72" s="587"/>
      <c r="S72" s="310"/>
    </row>
    <row r="73" spans="1:19" s="311" customFormat="1" ht="30">
      <c r="A73" s="574"/>
      <c r="B73" s="574"/>
      <c r="C73" s="574"/>
      <c r="D73" s="587"/>
      <c r="E73" s="587"/>
      <c r="F73" s="788"/>
      <c r="G73" s="587"/>
      <c r="H73" s="341" t="s">
        <v>335</v>
      </c>
      <c r="I73" s="174">
        <v>100</v>
      </c>
      <c r="J73" s="587"/>
      <c r="K73" s="590"/>
      <c r="L73" s="590"/>
      <c r="M73" s="594"/>
      <c r="N73" s="594"/>
      <c r="O73" s="594"/>
      <c r="P73" s="594"/>
      <c r="Q73" s="587"/>
      <c r="R73" s="587"/>
      <c r="S73" s="310"/>
    </row>
    <row r="74" spans="1:19" s="311" customFormat="1" ht="30">
      <c r="A74" s="574"/>
      <c r="B74" s="574"/>
      <c r="C74" s="574"/>
      <c r="D74" s="587"/>
      <c r="E74" s="587"/>
      <c r="F74" s="788"/>
      <c r="G74" s="587"/>
      <c r="H74" s="341" t="s">
        <v>2456</v>
      </c>
      <c r="I74" s="174">
        <v>5</v>
      </c>
      <c r="J74" s="587"/>
      <c r="K74" s="590"/>
      <c r="L74" s="590"/>
      <c r="M74" s="594"/>
      <c r="N74" s="594"/>
      <c r="O74" s="594"/>
      <c r="P74" s="594"/>
      <c r="Q74" s="587"/>
      <c r="R74" s="587"/>
      <c r="S74" s="310"/>
    </row>
    <row r="75" spans="1:19" s="311" customFormat="1" ht="30">
      <c r="A75" s="574"/>
      <c r="B75" s="574"/>
      <c r="C75" s="574"/>
      <c r="D75" s="587"/>
      <c r="E75" s="587"/>
      <c r="F75" s="788"/>
      <c r="G75" s="587"/>
      <c r="H75" s="341" t="s">
        <v>2395</v>
      </c>
      <c r="I75" s="174">
        <v>15</v>
      </c>
      <c r="J75" s="587"/>
      <c r="K75" s="590"/>
      <c r="L75" s="590"/>
      <c r="M75" s="594"/>
      <c r="N75" s="594"/>
      <c r="O75" s="594"/>
      <c r="P75" s="594"/>
      <c r="Q75" s="587"/>
      <c r="R75" s="587"/>
      <c r="S75" s="310"/>
    </row>
    <row r="76" spans="1:19" s="311" customFormat="1" ht="30">
      <c r="A76" s="574"/>
      <c r="B76" s="574"/>
      <c r="C76" s="574"/>
      <c r="D76" s="587"/>
      <c r="E76" s="587"/>
      <c r="F76" s="789"/>
      <c r="G76" s="259" t="s">
        <v>60</v>
      </c>
      <c r="H76" s="341" t="s">
        <v>2196</v>
      </c>
      <c r="I76" s="174">
        <v>1</v>
      </c>
      <c r="J76" s="587"/>
      <c r="K76" s="590"/>
      <c r="L76" s="590"/>
      <c r="M76" s="594"/>
      <c r="N76" s="594"/>
      <c r="O76" s="594"/>
      <c r="P76" s="594"/>
      <c r="Q76" s="587"/>
      <c r="R76" s="587"/>
      <c r="S76" s="310"/>
    </row>
    <row r="77" spans="1:19" s="311" customFormat="1" ht="24.75" customHeight="1">
      <c r="A77" s="585">
        <v>16</v>
      </c>
      <c r="B77" s="574" t="s">
        <v>667</v>
      </c>
      <c r="C77" s="574">
        <v>1</v>
      </c>
      <c r="D77" s="587">
        <v>6</v>
      </c>
      <c r="E77" s="587" t="s">
        <v>2469</v>
      </c>
      <c r="F77" s="669" t="s">
        <v>2470</v>
      </c>
      <c r="G77" s="587" t="s">
        <v>37</v>
      </c>
      <c r="H77" s="274" t="s">
        <v>1872</v>
      </c>
      <c r="I77" s="174">
        <v>1</v>
      </c>
      <c r="J77" s="587" t="s">
        <v>2471</v>
      </c>
      <c r="K77" s="590" t="s">
        <v>289</v>
      </c>
      <c r="L77" s="590"/>
      <c r="M77" s="594">
        <v>16008.53</v>
      </c>
      <c r="N77" s="594"/>
      <c r="O77" s="594">
        <v>16008.53</v>
      </c>
      <c r="P77" s="594"/>
      <c r="Q77" s="587" t="s">
        <v>2472</v>
      </c>
      <c r="R77" s="587" t="s">
        <v>2473</v>
      </c>
      <c r="S77" s="310"/>
    </row>
    <row r="78" spans="1:19" s="311" customFormat="1" ht="30.75" customHeight="1">
      <c r="A78" s="586"/>
      <c r="B78" s="574"/>
      <c r="C78" s="574"/>
      <c r="D78" s="587"/>
      <c r="E78" s="587"/>
      <c r="F78" s="669"/>
      <c r="G78" s="587"/>
      <c r="H78" s="274" t="s">
        <v>214</v>
      </c>
      <c r="I78" s="174">
        <v>80</v>
      </c>
      <c r="J78" s="587"/>
      <c r="K78" s="590"/>
      <c r="L78" s="590"/>
      <c r="M78" s="594"/>
      <c r="N78" s="594"/>
      <c r="O78" s="594"/>
      <c r="P78" s="594"/>
      <c r="Q78" s="587"/>
      <c r="R78" s="587"/>
      <c r="S78" s="310"/>
    </row>
    <row r="79" spans="1:19" s="311" customFormat="1" ht="28.5" customHeight="1">
      <c r="A79" s="586"/>
      <c r="B79" s="574"/>
      <c r="C79" s="574"/>
      <c r="D79" s="587"/>
      <c r="E79" s="587"/>
      <c r="F79" s="669"/>
      <c r="G79" s="587"/>
      <c r="H79" s="274" t="s">
        <v>2474</v>
      </c>
      <c r="I79" s="174">
        <v>2</v>
      </c>
      <c r="J79" s="587"/>
      <c r="K79" s="590"/>
      <c r="L79" s="590"/>
      <c r="M79" s="594"/>
      <c r="N79" s="594"/>
      <c r="O79" s="594"/>
      <c r="P79" s="594"/>
      <c r="Q79" s="587"/>
      <c r="R79" s="587"/>
      <c r="S79" s="310"/>
    </row>
    <row r="80" spans="1:19" s="311" customFormat="1" ht="30.75" customHeight="1">
      <c r="A80" s="586"/>
      <c r="B80" s="574"/>
      <c r="C80" s="574"/>
      <c r="D80" s="587"/>
      <c r="E80" s="587"/>
      <c r="F80" s="669"/>
      <c r="G80" s="587" t="s">
        <v>2408</v>
      </c>
      <c r="H80" s="274" t="s">
        <v>399</v>
      </c>
      <c r="I80" s="174">
        <v>1</v>
      </c>
      <c r="J80" s="587"/>
      <c r="K80" s="590"/>
      <c r="L80" s="590"/>
      <c r="M80" s="594"/>
      <c r="N80" s="594"/>
      <c r="O80" s="594"/>
      <c r="P80" s="594"/>
      <c r="Q80" s="587"/>
      <c r="R80" s="587"/>
      <c r="S80" s="310"/>
    </row>
    <row r="81" spans="1:19" s="311" customFormat="1" ht="26.25" customHeight="1">
      <c r="A81" s="586"/>
      <c r="B81" s="574"/>
      <c r="C81" s="574"/>
      <c r="D81" s="587"/>
      <c r="E81" s="587"/>
      <c r="F81" s="669"/>
      <c r="G81" s="587"/>
      <c r="H81" s="274" t="s">
        <v>239</v>
      </c>
      <c r="I81" s="174">
        <v>50</v>
      </c>
      <c r="J81" s="587"/>
      <c r="K81" s="590"/>
      <c r="L81" s="590"/>
      <c r="M81" s="594"/>
      <c r="N81" s="594"/>
      <c r="O81" s="594"/>
      <c r="P81" s="594"/>
      <c r="Q81" s="587"/>
      <c r="R81" s="587"/>
      <c r="S81" s="310"/>
    </row>
    <row r="82" spans="1:19" s="311" customFormat="1" ht="25.5" customHeight="1">
      <c r="A82" s="586"/>
      <c r="B82" s="574"/>
      <c r="C82" s="574"/>
      <c r="D82" s="587"/>
      <c r="E82" s="587"/>
      <c r="F82" s="669"/>
      <c r="G82" s="587" t="s">
        <v>89</v>
      </c>
      <c r="H82" s="274" t="s">
        <v>2174</v>
      </c>
      <c r="I82" s="174">
        <v>1</v>
      </c>
      <c r="J82" s="587"/>
      <c r="K82" s="590"/>
      <c r="L82" s="590"/>
      <c r="M82" s="594"/>
      <c r="N82" s="594"/>
      <c r="O82" s="594"/>
      <c r="P82" s="594"/>
      <c r="Q82" s="587"/>
      <c r="R82" s="587"/>
      <c r="S82" s="310"/>
    </row>
    <row r="83" spans="1:19" s="311" customFormat="1" ht="29.25" customHeight="1">
      <c r="A83" s="685"/>
      <c r="B83" s="574"/>
      <c r="C83" s="574"/>
      <c r="D83" s="587"/>
      <c r="E83" s="587"/>
      <c r="F83" s="669"/>
      <c r="G83" s="587"/>
      <c r="H83" s="274" t="s">
        <v>335</v>
      </c>
      <c r="I83" s="174">
        <v>50</v>
      </c>
      <c r="J83" s="587"/>
      <c r="K83" s="590"/>
      <c r="L83" s="590"/>
      <c r="M83" s="594"/>
      <c r="N83" s="594"/>
      <c r="O83" s="594"/>
      <c r="P83" s="594"/>
      <c r="Q83" s="587"/>
      <c r="R83" s="587"/>
      <c r="S83" s="310"/>
    </row>
    <row r="84" spans="1:19" s="311" customFormat="1" ht="78.75" customHeight="1">
      <c r="A84" s="574">
        <v>17</v>
      </c>
      <c r="B84" s="574" t="s">
        <v>497</v>
      </c>
      <c r="C84" s="574">
        <v>5</v>
      </c>
      <c r="D84" s="587">
        <v>11</v>
      </c>
      <c r="E84" s="587" t="s">
        <v>2475</v>
      </c>
      <c r="F84" s="669" t="s">
        <v>2476</v>
      </c>
      <c r="G84" s="726" t="s">
        <v>48</v>
      </c>
      <c r="H84" s="341" t="s">
        <v>580</v>
      </c>
      <c r="I84" s="174">
        <v>6</v>
      </c>
      <c r="J84" s="587" t="s">
        <v>2477</v>
      </c>
      <c r="K84" s="661" t="s">
        <v>43</v>
      </c>
      <c r="L84" s="661"/>
      <c r="M84" s="665">
        <f>13982.24+2796.8</f>
        <v>16779.04</v>
      </c>
      <c r="N84" s="665"/>
      <c r="O84" s="665">
        <v>13982.24</v>
      </c>
      <c r="P84" s="665"/>
      <c r="Q84" s="543" t="s">
        <v>2478</v>
      </c>
      <c r="R84" s="543" t="s">
        <v>2479</v>
      </c>
      <c r="S84" s="310"/>
    </row>
    <row r="85" spans="1:19" s="311" customFormat="1" ht="111.75" customHeight="1">
      <c r="A85" s="574"/>
      <c r="B85" s="574"/>
      <c r="C85" s="574"/>
      <c r="D85" s="587"/>
      <c r="E85" s="587"/>
      <c r="F85" s="669"/>
      <c r="G85" s="771"/>
      <c r="H85" s="341" t="s">
        <v>1911</v>
      </c>
      <c r="I85" s="174">
        <v>44</v>
      </c>
      <c r="J85" s="587"/>
      <c r="K85" s="683"/>
      <c r="L85" s="683"/>
      <c r="M85" s="684"/>
      <c r="N85" s="684"/>
      <c r="O85" s="684"/>
      <c r="P85" s="684"/>
      <c r="Q85" s="544"/>
      <c r="R85" s="544"/>
      <c r="S85" s="310"/>
    </row>
    <row r="86" spans="1:19" s="311" customFormat="1" ht="28.5" customHeight="1">
      <c r="A86" s="574">
        <v>18</v>
      </c>
      <c r="B86" s="574" t="s">
        <v>667</v>
      </c>
      <c r="C86" s="574">
        <v>5</v>
      </c>
      <c r="D86" s="587">
        <v>11</v>
      </c>
      <c r="E86" s="587" t="s">
        <v>2480</v>
      </c>
      <c r="F86" s="669" t="s">
        <v>2481</v>
      </c>
      <c r="G86" s="587" t="s">
        <v>1522</v>
      </c>
      <c r="H86" s="274" t="s">
        <v>2450</v>
      </c>
      <c r="I86" s="174">
        <v>1</v>
      </c>
      <c r="J86" s="543" t="s">
        <v>2482</v>
      </c>
      <c r="K86" s="590" t="s">
        <v>114</v>
      </c>
      <c r="L86" s="590"/>
      <c r="M86" s="594">
        <f>74164.41+10455</f>
        <v>84619.41</v>
      </c>
      <c r="N86" s="594"/>
      <c r="O86" s="594">
        <v>74164.41</v>
      </c>
      <c r="P86" s="594"/>
      <c r="Q86" s="587" t="s">
        <v>2483</v>
      </c>
      <c r="R86" s="587" t="s">
        <v>2484</v>
      </c>
      <c r="S86" s="310"/>
    </row>
    <row r="87" spans="1:19" s="311" customFormat="1" ht="45">
      <c r="A87" s="574"/>
      <c r="B87" s="574"/>
      <c r="C87" s="574"/>
      <c r="D87" s="587"/>
      <c r="E87" s="587"/>
      <c r="F87" s="669"/>
      <c r="G87" s="587"/>
      <c r="H87" s="274" t="s">
        <v>2485</v>
      </c>
      <c r="I87" s="174">
        <v>1500</v>
      </c>
      <c r="J87" s="570"/>
      <c r="K87" s="590"/>
      <c r="L87" s="590"/>
      <c r="M87" s="594"/>
      <c r="N87" s="594"/>
      <c r="O87" s="594"/>
      <c r="P87" s="594"/>
      <c r="Q87" s="587"/>
      <c r="R87" s="587"/>
      <c r="S87" s="310"/>
    </row>
    <row r="88" spans="1:19" s="311" customFormat="1" ht="39" customHeight="1">
      <c r="A88" s="574"/>
      <c r="B88" s="574"/>
      <c r="C88" s="574"/>
      <c r="D88" s="587"/>
      <c r="E88" s="587"/>
      <c r="F88" s="669"/>
      <c r="G88" s="587" t="s">
        <v>575</v>
      </c>
      <c r="H88" s="274" t="s">
        <v>626</v>
      </c>
      <c r="I88" s="174">
        <v>1</v>
      </c>
      <c r="J88" s="570"/>
      <c r="K88" s="590"/>
      <c r="L88" s="590"/>
      <c r="M88" s="594"/>
      <c r="N88" s="594"/>
      <c r="O88" s="594"/>
      <c r="P88" s="594"/>
      <c r="Q88" s="587"/>
      <c r="R88" s="587"/>
      <c r="S88" s="310"/>
    </row>
    <row r="89" spans="1:19" s="311" customFormat="1" ht="30">
      <c r="A89" s="574"/>
      <c r="B89" s="574"/>
      <c r="C89" s="574"/>
      <c r="D89" s="587"/>
      <c r="E89" s="587"/>
      <c r="F89" s="669"/>
      <c r="G89" s="587"/>
      <c r="H89" s="274" t="s">
        <v>1000</v>
      </c>
      <c r="I89" s="174">
        <v>100</v>
      </c>
      <c r="J89" s="544"/>
      <c r="K89" s="590"/>
      <c r="L89" s="590"/>
      <c r="M89" s="594"/>
      <c r="N89" s="594"/>
      <c r="O89" s="594"/>
      <c r="P89" s="594"/>
      <c r="Q89" s="587"/>
      <c r="R89" s="587"/>
      <c r="S89" s="310"/>
    </row>
    <row r="90" spans="1:19" s="311" customFormat="1" ht="72.75" customHeight="1">
      <c r="A90" s="574">
        <v>19</v>
      </c>
      <c r="B90" s="574" t="s">
        <v>497</v>
      </c>
      <c r="C90" s="574">
        <v>5</v>
      </c>
      <c r="D90" s="587">
        <v>11</v>
      </c>
      <c r="E90" s="587" t="s">
        <v>2486</v>
      </c>
      <c r="F90" s="669" t="s">
        <v>2487</v>
      </c>
      <c r="G90" s="587" t="s">
        <v>89</v>
      </c>
      <c r="H90" s="341" t="s">
        <v>2174</v>
      </c>
      <c r="I90" s="174">
        <v>3</v>
      </c>
      <c r="J90" s="587" t="s">
        <v>2488</v>
      </c>
      <c r="K90" s="590" t="s">
        <v>43</v>
      </c>
      <c r="L90" s="590"/>
      <c r="M90" s="594">
        <f>17200+2000</f>
        <v>19200</v>
      </c>
      <c r="N90" s="594"/>
      <c r="O90" s="594">
        <v>17200</v>
      </c>
      <c r="P90" s="594"/>
      <c r="Q90" s="587" t="s">
        <v>2489</v>
      </c>
      <c r="R90" s="587" t="s">
        <v>2490</v>
      </c>
      <c r="S90" s="310"/>
    </row>
    <row r="91" spans="1:19" s="311" customFormat="1" ht="99" customHeight="1">
      <c r="A91" s="574"/>
      <c r="B91" s="574"/>
      <c r="C91" s="574"/>
      <c r="D91" s="587"/>
      <c r="E91" s="587"/>
      <c r="F91" s="669"/>
      <c r="G91" s="587"/>
      <c r="H91" s="341" t="s">
        <v>335</v>
      </c>
      <c r="I91" s="174">
        <v>135</v>
      </c>
      <c r="J91" s="587"/>
      <c r="K91" s="590"/>
      <c r="L91" s="590"/>
      <c r="M91" s="594"/>
      <c r="N91" s="594"/>
      <c r="O91" s="594"/>
      <c r="P91" s="594"/>
      <c r="Q91" s="587"/>
      <c r="R91" s="587"/>
      <c r="S91" s="310"/>
    </row>
    <row r="92" spans="1:19" s="311" customFormat="1" ht="81.75" customHeight="1">
      <c r="A92" s="574">
        <v>20</v>
      </c>
      <c r="B92" s="574" t="s">
        <v>497</v>
      </c>
      <c r="C92" s="574">
        <v>5</v>
      </c>
      <c r="D92" s="587">
        <v>11</v>
      </c>
      <c r="E92" s="587" t="s">
        <v>2491</v>
      </c>
      <c r="F92" s="659" t="s">
        <v>2492</v>
      </c>
      <c r="G92" s="543" t="s">
        <v>89</v>
      </c>
      <c r="H92" s="274" t="s">
        <v>2174</v>
      </c>
      <c r="I92" s="174">
        <v>4</v>
      </c>
      <c r="J92" s="587" t="s">
        <v>2493</v>
      </c>
      <c r="K92" s="590" t="s">
        <v>43</v>
      </c>
      <c r="L92" s="590"/>
      <c r="M92" s="594">
        <f>6027+3150.24</f>
        <v>9177.24</v>
      </c>
      <c r="N92" s="594"/>
      <c r="O92" s="594">
        <v>6027</v>
      </c>
      <c r="P92" s="594"/>
      <c r="Q92" s="587" t="s">
        <v>2494</v>
      </c>
      <c r="R92" s="587" t="s">
        <v>2495</v>
      </c>
      <c r="S92" s="310"/>
    </row>
    <row r="93" spans="1:19" s="311" customFormat="1" ht="63.75" customHeight="1">
      <c r="A93" s="574"/>
      <c r="B93" s="574"/>
      <c r="C93" s="574"/>
      <c r="D93" s="587"/>
      <c r="E93" s="587"/>
      <c r="F93" s="741"/>
      <c r="G93" s="544"/>
      <c r="H93" s="274" t="s">
        <v>335</v>
      </c>
      <c r="I93" s="174">
        <v>85</v>
      </c>
      <c r="J93" s="587"/>
      <c r="K93" s="590"/>
      <c r="L93" s="590"/>
      <c r="M93" s="594"/>
      <c r="N93" s="594"/>
      <c r="O93" s="594"/>
      <c r="P93" s="594"/>
      <c r="Q93" s="587"/>
      <c r="R93" s="587"/>
      <c r="S93" s="310"/>
    </row>
    <row r="94" spans="1:19" s="311" customFormat="1">
      <c r="A94" s="574">
        <v>21</v>
      </c>
      <c r="B94" s="574" t="s">
        <v>497</v>
      </c>
      <c r="C94" s="574">
        <v>5</v>
      </c>
      <c r="D94" s="587">
        <v>11</v>
      </c>
      <c r="E94" s="587" t="s">
        <v>2496</v>
      </c>
      <c r="F94" s="669" t="s">
        <v>2497</v>
      </c>
      <c r="G94" s="543" t="s">
        <v>48</v>
      </c>
      <c r="H94" s="341" t="s">
        <v>580</v>
      </c>
      <c r="I94" s="174">
        <v>1</v>
      </c>
      <c r="J94" s="587" t="s">
        <v>2498</v>
      </c>
      <c r="K94" s="590" t="s">
        <v>50</v>
      </c>
      <c r="L94" s="590"/>
      <c r="M94" s="594">
        <f>31781.2</f>
        <v>31781.200000000001</v>
      </c>
      <c r="N94" s="594"/>
      <c r="O94" s="594">
        <v>31781.200000000001</v>
      </c>
      <c r="P94" s="594"/>
      <c r="Q94" s="587" t="s">
        <v>2499</v>
      </c>
      <c r="R94" s="587" t="s">
        <v>2500</v>
      </c>
      <c r="S94" s="310"/>
    </row>
    <row r="95" spans="1:19" s="311" customFormat="1" ht="30">
      <c r="A95" s="574"/>
      <c r="B95" s="574"/>
      <c r="C95" s="574"/>
      <c r="D95" s="587"/>
      <c r="E95" s="587"/>
      <c r="F95" s="669"/>
      <c r="G95" s="544"/>
      <c r="H95" s="341" t="s">
        <v>1911</v>
      </c>
      <c r="I95" s="174">
        <v>25</v>
      </c>
      <c r="J95" s="587"/>
      <c r="K95" s="590"/>
      <c r="L95" s="590"/>
      <c r="M95" s="594"/>
      <c r="N95" s="594"/>
      <c r="O95" s="594"/>
      <c r="P95" s="594"/>
      <c r="Q95" s="587"/>
      <c r="R95" s="587"/>
      <c r="S95" s="310"/>
    </row>
    <row r="96" spans="1:19" s="311" customFormat="1" ht="27" customHeight="1">
      <c r="A96" s="574"/>
      <c r="B96" s="574"/>
      <c r="C96" s="574"/>
      <c r="D96" s="587"/>
      <c r="E96" s="587"/>
      <c r="F96" s="669"/>
      <c r="G96" s="587" t="s">
        <v>89</v>
      </c>
      <c r="H96" s="341" t="s">
        <v>2174</v>
      </c>
      <c r="I96" s="174">
        <v>3</v>
      </c>
      <c r="J96" s="587"/>
      <c r="K96" s="590"/>
      <c r="L96" s="590"/>
      <c r="M96" s="594"/>
      <c r="N96" s="594"/>
      <c r="O96" s="594"/>
      <c r="P96" s="594"/>
      <c r="Q96" s="587"/>
      <c r="R96" s="587"/>
      <c r="S96" s="310"/>
    </row>
    <row r="97" spans="1:19" s="311" customFormat="1" ht="30">
      <c r="A97" s="574"/>
      <c r="B97" s="574"/>
      <c r="C97" s="574"/>
      <c r="D97" s="587"/>
      <c r="E97" s="587"/>
      <c r="F97" s="669"/>
      <c r="G97" s="587"/>
      <c r="H97" s="341" t="s">
        <v>335</v>
      </c>
      <c r="I97" s="340">
        <v>97</v>
      </c>
      <c r="J97" s="587"/>
      <c r="K97" s="590"/>
      <c r="L97" s="590"/>
      <c r="M97" s="594"/>
      <c r="N97" s="594"/>
      <c r="O97" s="594"/>
      <c r="P97" s="594"/>
      <c r="Q97" s="587"/>
      <c r="R97" s="587"/>
      <c r="S97" s="310"/>
    </row>
    <row r="98" spans="1:19" s="311" customFormat="1" ht="26.25" customHeight="1">
      <c r="A98" s="574"/>
      <c r="B98" s="574"/>
      <c r="C98" s="574"/>
      <c r="D98" s="587"/>
      <c r="E98" s="587"/>
      <c r="F98" s="669"/>
      <c r="G98" s="587" t="s">
        <v>575</v>
      </c>
      <c r="H98" s="407" t="s">
        <v>626</v>
      </c>
      <c r="I98" s="174">
        <v>1</v>
      </c>
      <c r="J98" s="587"/>
      <c r="K98" s="590"/>
      <c r="L98" s="590"/>
      <c r="M98" s="594"/>
      <c r="N98" s="594"/>
      <c r="O98" s="594"/>
      <c r="P98" s="594"/>
      <c r="Q98" s="587"/>
      <c r="R98" s="587"/>
      <c r="S98" s="310"/>
    </row>
    <row r="99" spans="1:19" s="311" customFormat="1" ht="30">
      <c r="A99" s="574"/>
      <c r="B99" s="574"/>
      <c r="C99" s="574"/>
      <c r="D99" s="587"/>
      <c r="E99" s="587"/>
      <c r="F99" s="669"/>
      <c r="G99" s="587"/>
      <c r="H99" s="407" t="s">
        <v>1000</v>
      </c>
      <c r="I99" s="174">
        <v>12</v>
      </c>
      <c r="J99" s="587"/>
      <c r="K99" s="590"/>
      <c r="L99" s="590"/>
      <c r="M99" s="594"/>
      <c r="N99" s="594"/>
      <c r="O99" s="594"/>
      <c r="P99" s="594"/>
      <c r="Q99" s="587"/>
      <c r="R99" s="587"/>
      <c r="S99" s="310"/>
    </row>
    <row r="100" spans="1:19" s="311" customFormat="1" ht="30">
      <c r="A100" s="574"/>
      <c r="B100" s="574"/>
      <c r="C100" s="574"/>
      <c r="D100" s="587"/>
      <c r="E100" s="587"/>
      <c r="F100" s="669"/>
      <c r="G100" s="259" t="s">
        <v>60</v>
      </c>
      <c r="H100" s="341" t="s">
        <v>2396</v>
      </c>
      <c r="I100" s="174">
        <v>1</v>
      </c>
      <c r="J100" s="587"/>
      <c r="K100" s="590"/>
      <c r="L100" s="590"/>
      <c r="M100" s="594"/>
      <c r="N100" s="594"/>
      <c r="O100" s="594"/>
      <c r="P100" s="594"/>
      <c r="Q100" s="587"/>
      <c r="R100" s="587"/>
      <c r="S100" s="310"/>
    </row>
    <row r="101" spans="1:19" s="311" customFormat="1">
      <c r="A101" s="574">
        <v>22</v>
      </c>
      <c r="B101" s="574" t="s">
        <v>667</v>
      </c>
      <c r="C101" s="574" t="s">
        <v>653</v>
      </c>
      <c r="D101" s="587">
        <v>13</v>
      </c>
      <c r="E101" s="587" t="s">
        <v>2501</v>
      </c>
      <c r="F101" s="659" t="s">
        <v>2502</v>
      </c>
      <c r="G101" s="587" t="s">
        <v>37</v>
      </c>
      <c r="H101" s="274" t="s">
        <v>1872</v>
      </c>
      <c r="I101" s="174">
        <v>1</v>
      </c>
      <c r="J101" s="587" t="s">
        <v>2503</v>
      </c>
      <c r="K101" s="590" t="s">
        <v>43</v>
      </c>
      <c r="L101" s="590"/>
      <c r="M101" s="594">
        <f>14658.88+1728</f>
        <v>16386.879999999997</v>
      </c>
      <c r="N101" s="594"/>
      <c r="O101" s="594">
        <v>14658.88</v>
      </c>
      <c r="P101" s="594"/>
      <c r="Q101" s="587" t="s">
        <v>301</v>
      </c>
      <c r="R101" s="587" t="s">
        <v>2427</v>
      </c>
      <c r="S101" s="310"/>
    </row>
    <row r="102" spans="1:19" s="311" customFormat="1" ht="30">
      <c r="A102" s="574"/>
      <c r="B102" s="574"/>
      <c r="C102" s="574"/>
      <c r="D102" s="587"/>
      <c r="E102" s="587"/>
      <c r="F102" s="761"/>
      <c r="G102" s="587"/>
      <c r="H102" s="274" t="s">
        <v>214</v>
      </c>
      <c r="I102" s="174">
        <v>80</v>
      </c>
      <c r="J102" s="587"/>
      <c r="K102" s="590"/>
      <c r="L102" s="590"/>
      <c r="M102" s="594"/>
      <c r="N102" s="594"/>
      <c r="O102" s="594"/>
      <c r="P102" s="594"/>
      <c r="Q102" s="587"/>
      <c r="R102" s="587"/>
      <c r="S102" s="310"/>
    </row>
    <row r="103" spans="1:19" s="311" customFormat="1" ht="30">
      <c r="A103" s="574"/>
      <c r="B103" s="574"/>
      <c r="C103" s="574"/>
      <c r="D103" s="587"/>
      <c r="E103" s="587"/>
      <c r="F103" s="761"/>
      <c r="G103" s="587"/>
      <c r="H103" s="274" t="s">
        <v>2456</v>
      </c>
      <c r="I103" s="174">
        <v>16</v>
      </c>
      <c r="J103" s="587"/>
      <c r="K103" s="590"/>
      <c r="L103" s="590"/>
      <c r="M103" s="594"/>
      <c r="N103" s="594"/>
      <c r="O103" s="594"/>
      <c r="P103" s="594"/>
      <c r="Q103" s="587"/>
      <c r="R103" s="587"/>
      <c r="S103" s="310"/>
    </row>
    <row r="104" spans="1:19" s="311" customFormat="1" ht="36" customHeight="1">
      <c r="A104" s="574"/>
      <c r="B104" s="574"/>
      <c r="C104" s="574"/>
      <c r="D104" s="587"/>
      <c r="E104" s="587"/>
      <c r="F104" s="761"/>
      <c r="G104" s="587" t="s">
        <v>575</v>
      </c>
      <c r="H104" s="274" t="s">
        <v>626</v>
      </c>
      <c r="I104" s="174">
        <v>1</v>
      </c>
      <c r="J104" s="587"/>
      <c r="K104" s="590"/>
      <c r="L104" s="590"/>
      <c r="M104" s="594"/>
      <c r="N104" s="594"/>
      <c r="O104" s="594"/>
      <c r="P104" s="594"/>
      <c r="Q104" s="587"/>
      <c r="R104" s="587"/>
      <c r="S104" s="310"/>
    </row>
    <row r="105" spans="1:19" s="311" customFormat="1" ht="30">
      <c r="A105" s="574"/>
      <c r="B105" s="574"/>
      <c r="C105" s="574"/>
      <c r="D105" s="587"/>
      <c r="E105" s="587"/>
      <c r="F105" s="741"/>
      <c r="G105" s="587"/>
      <c r="H105" s="274" t="s">
        <v>1000</v>
      </c>
      <c r="I105" s="174">
        <v>25</v>
      </c>
      <c r="J105" s="587"/>
      <c r="K105" s="590"/>
      <c r="L105" s="590"/>
      <c r="M105" s="594"/>
      <c r="N105" s="594"/>
      <c r="O105" s="594"/>
      <c r="P105" s="594"/>
      <c r="Q105" s="587"/>
      <c r="R105" s="587"/>
      <c r="S105" s="310"/>
    </row>
    <row r="106" spans="1:19" s="11" customFormat="1">
      <c r="M106" s="12"/>
      <c r="N106" s="12"/>
      <c r="O106" s="12"/>
      <c r="P106" s="12"/>
    </row>
    <row r="107" spans="1:19" s="11" customFormat="1">
      <c r="M107" s="656" t="s">
        <v>130</v>
      </c>
      <c r="N107" s="657"/>
      <c r="O107" s="657" t="s">
        <v>131</v>
      </c>
      <c r="P107" s="658"/>
    </row>
    <row r="108" spans="1:19" s="11" customFormat="1">
      <c r="M108" s="25" t="s">
        <v>107</v>
      </c>
      <c r="N108" s="25" t="s">
        <v>108</v>
      </c>
      <c r="O108" s="25" t="s">
        <v>107</v>
      </c>
      <c r="P108" s="25" t="s">
        <v>108</v>
      </c>
    </row>
    <row r="109" spans="1:19" s="11" customFormat="1">
      <c r="M109" s="26">
        <v>2</v>
      </c>
      <c r="N109" s="27">
        <v>250000</v>
      </c>
      <c r="O109" s="28">
        <v>20</v>
      </c>
      <c r="P109" s="212">
        <v>766574.33</v>
      </c>
    </row>
    <row r="110" spans="1:19" s="11" customFormat="1">
      <c r="M110" s="12"/>
      <c r="N110" s="12"/>
      <c r="O110" s="12"/>
      <c r="P110" s="12"/>
    </row>
    <row r="111" spans="1:19" s="11" customFormat="1">
      <c r="M111" s="12"/>
      <c r="N111" s="12"/>
      <c r="O111" s="12"/>
      <c r="P111" s="12"/>
    </row>
    <row r="112" spans="1:19" s="11" customFormat="1">
      <c r="M112" s="12"/>
      <c r="N112" s="12"/>
      <c r="O112" s="12"/>
      <c r="P112" s="12"/>
    </row>
    <row r="113" spans="13:16" s="11" customFormat="1">
      <c r="M113" s="12"/>
      <c r="N113" s="12"/>
      <c r="O113" s="12"/>
      <c r="P113" s="12"/>
    </row>
    <row r="114" spans="13:16" s="11" customFormat="1">
      <c r="M114" s="12"/>
      <c r="N114" s="12"/>
      <c r="O114" s="12"/>
      <c r="P114" s="12"/>
    </row>
    <row r="115" spans="13:16" s="11" customFormat="1">
      <c r="M115" s="12"/>
      <c r="N115" s="12"/>
      <c r="O115" s="12"/>
      <c r="P115" s="12"/>
    </row>
    <row r="116" spans="13:16" s="11" customFormat="1">
      <c r="M116" s="12"/>
      <c r="N116" s="12"/>
      <c r="O116" s="12"/>
      <c r="P116" s="12"/>
    </row>
    <row r="117" spans="13:16" s="11" customFormat="1">
      <c r="M117" s="12"/>
      <c r="N117" s="12"/>
      <c r="O117" s="12"/>
      <c r="P117" s="12"/>
    </row>
    <row r="118" spans="13:16" s="11" customFormat="1">
      <c r="M118" s="12"/>
      <c r="N118" s="12"/>
      <c r="O118" s="12"/>
      <c r="P118" s="12"/>
    </row>
    <row r="119" spans="13:16" s="11" customFormat="1">
      <c r="M119" s="12"/>
      <c r="N119" s="12"/>
      <c r="O119" s="12"/>
      <c r="P119" s="12"/>
    </row>
    <row r="120" spans="13:16" s="11" customFormat="1">
      <c r="M120" s="12"/>
      <c r="N120" s="12"/>
      <c r="O120" s="12"/>
      <c r="P120" s="12"/>
    </row>
    <row r="121" spans="13:16" s="11" customFormat="1">
      <c r="M121" s="12"/>
      <c r="N121" s="12"/>
      <c r="O121" s="12"/>
      <c r="P121" s="12"/>
    </row>
    <row r="122" spans="13:16" s="11" customFormat="1">
      <c r="M122" s="12"/>
      <c r="N122" s="12"/>
      <c r="O122" s="12"/>
      <c r="P122" s="12"/>
    </row>
    <row r="123" spans="13:16" s="11" customFormat="1">
      <c r="M123" s="12"/>
      <c r="N123" s="12"/>
      <c r="O123" s="12"/>
      <c r="P123" s="12"/>
    </row>
    <row r="124" spans="13:16" s="11" customFormat="1">
      <c r="M124" s="12"/>
      <c r="N124" s="12"/>
      <c r="O124" s="12"/>
      <c r="P124" s="12"/>
    </row>
    <row r="125" spans="13:16" s="11" customFormat="1">
      <c r="M125" s="12"/>
      <c r="N125" s="12"/>
      <c r="O125" s="12"/>
      <c r="P125" s="12"/>
    </row>
    <row r="126" spans="13:16" s="11" customFormat="1">
      <c r="M126" s="12"/>
      <c r="N126" s="12"/>
      <c r="O126" s="12"/>
      <c r="P126" s="12"/>
    </row>
    <row r="127" spans="13:16" s="11" customFormat="1">
      <c r="M127" s="12"/>
      <c r="N127" s="12"/>
      <c r="O127" s="12"/>
      <c r="P127" s="12"/>
    </row>
    <row r="128" spans="13:16" s="11" customFormat="1">
      <c r="M128" s="12"/>
      <c r="N128" s="12"/>
      <c r="O128" s="12"/>
      <c r="P128" s="12"/>
    </row>
    <row r="129" spans="13:16" s="11" customFormat="1">
      <c r="M129" s="12"/>
      <c r="N129" s="12"/>
      <c r="O129" s="12"/>
      <c r="P129" s="12"/>
    </row>
    <row r="130" spans="13:16" s="11" customFormat="1">
      <c r="M130" s="12"/>
      <c r="N130" s="12"/>
      <c r="O130" s="12"/>
      <c r="P130" s="12"/>
    </row>
    <row r="131" spans="13:16" s="11" customFormat="1">
      <c r="M131" s="12"/>
      <c r="N131" s="12"/>
      <c r="O131" s="12"/>
      <c r="P131" s="12"/>
    </row>
    <row r="132" spans="13:16" s="11" customFormat="1">
      <c r="M132" s="12"/>
      <c r="N132" s="12"/>
      <c r="O132" s="12"/>
      <c r="P132" s="12"/>
    </row>
    <row r="133" spans="13:16" s="11" customFormat="1">
      <c r="M133" s="12"/>
      <c r="N133" s="12"/>
      <c r="O133" s="12"/>
      <c r="P133" s="12"/>
    </row>
    <row r="134" spans="13:16" s="11" customFormat="1">
      <c r="M134" s="12"/>
      <c r="N134" s="12"/>
      <c r="O134" s="12"/>
      <c r="P134" s="12"/>
    </row>
    <row r="135" spans="13:16" s="11" customFormat="1">
      <c r="M135" s="12"/>
      <c r="N135" s="12"/>
      <c r="O135" s="12"/>
      <c r="P135" s="12"/>
    </row>
    <row r="136" spans="13:16" s="11" customFormat="1">
      <c r="M136" s="12"/>
      <c r="N136" s="12"/>
      <c r="O136" s="12"/>
      <c r="P136" s="12"/>
    </row>
    <row r="137" spans="13:16" s="11" customFormat="1">
      <c r="M137" s="12"/>
      <c r="N137" s="12"/>
      <c r="O137" s="12"/>
      <c r="P137" s="12"/>
    </row>
    <row r="138" spans="13:16" s="11" customFormat="1">
      <c r="M138" s="12"/>
      <c r="N138" s="12"/>
      <c r="O138" s="12"/>
      <c r="P138" s="12"/>
    </row>
    <row r="139" spans="13:16" s="11" customFormat="1">
      <c r="M139" s="12"/>
      <c r="N139" s="12"/>
      <c r="O139" s="12"/>
      <c r="P139" s="12"/>
    </row>
    <row r="140" spans="13:16" s="11" customFormat="1">
      <c r="M140" s="12"/>
      <c r="N140" s="12"/>
      <c r="O140" s="12"/>
      <c r="P140" s="12"/>
    </row>
    <row r="141" spans="13:16" s="11" customFormat="1">
      <c r="M141" s="12"/>
      <c r="N141" s="12"/>
      <c r="O141" s="12"/>
      <c r="P141" s="12"/>
    </row>
    <row r="142" spans="13:16" s="11" customFormat="1">
      <c r="M142" s="12"/>
      <c r="N142" s="12"/>
      <c r="O142" s="12"/>
      <c r="P142" s="12"/>
    </row>
    <row r="143" spans="13:16" s="11" customFormat="1">
      <c r="M143" s="12"/>
      <c r="N143" s="12"/>
      <c r="O143" s="12"/>
      <c r="P143" s="12"/>
    </row>
    <row r="144" spans="13:16" s="11" customFormat="1">
      <c r="M144" s="12"/>
      <c r="N144" s="12"/>
      <c r="O144" s="12"/>
      <c r="P144" s="12"/>
    </row>
    <row r="145" spans="13:16" s="11" customFormat="1">
      <c r="M145" s="12"/>
      <c r="N145" s="12"/>
      <c r="O145" s="12"/>
      <c r="P145" s="12"/>
    </row>
    <row r="146" spans="13:16" s="11" customFormat="1">
      <c r="M146" s="12"/>
      <c r="N146" s="12"/>
      <c r="O146" s="12"/>
      <c r="P146" s="12"/>
    </row>
    <row r="147" spans="13:16" s="11" customFormat="1">
      <c r="M147" s="12"/>
      <c r="N147" s="12"/>
      <c r="O147" s="12"/>
      <c r="P147" s="12"/>
    </row>
    <row r="148" spans="13:16" s="11" customFormat="1">
      <c r="M148" s="12"/>
      <c r="N148" s="12"/>
      <c r="O148" s="12"/>
      <c r="P148" s="12"/>
    </row>
    <row r="149" spans="13:16" s="11" customFormat="1">
      <c r="M149" s="12"/>
      <c r="N149" s="12"/>
      <c r="O149" s="12"/>
      <c r="P149" s="12"/>
    </row>
    <row r="150" spans="13:16" s="11" customFormat="1">
      <c r="M150" s="12"/>
      <c r="N150" s="12"/>
      <c r="O150" s="12"/>
      <c r="P150" s="12"/>
    </row>
    <row r="151" spans="13:16" s="11" customFormat="1">
      <c r="M151" s="12"/>
      <c r="N151" s="12"/>
      <c r="O151" s="12"/>
      <c r="P151" s="12"/>
    </row>
    <row r="152" spans="13:16" s="11" customFormat="1">
      <c r="M152" s="12"/>
      <c r="N152" s="12"/>
      <c r="O152" s="12"/>
      <c r="P152" s="12"/>
    </row>
    <row r="153" spans="13:16" s="11" customFormat="1">
      <c r="M153" s="12"/>
      <c r="N153" s="12"/>
      <c r="O153" s="12"/>
      <c r="P153" s="12"/>
    </row>
    <row r="154" spans="13:16" s="11" customFormat="1">
      <c r="M154" s="12"/>
      <c r="N154" s="12"/>
      <c r="O154" s="12"/>
      <c r="P154" s="12"/>
    </row>
    <row r="155" spans="13:16" s="11" customFormat="1">
      <c r="M155" s="12"/>
      <c r="N155" s="12"/>
      <c r="O155" s="12"/>
      <c r="P155" s="12"/>
    </row>
    <row r="156" spans="13:16" s="11" customFormat="1">
      <c r="M156" s="12"/>
      <c r="N156" s="12"/>
      <c r="O156" s="12"/>
      <c r="P156" s="12"/>
    </row>
    <row r="157" spans="13:16" s="11" customFormat="1">
      <c r="M157" s="12"/>
      <c r="N157" s="12"/>
      <c r="O157" s="12"/>
      <c r="P157" s="12"/>
    </row>
    <row r="158" spans="13:16" s="11" customFormat="1">
      <c r="M158" s="12"/>
      <c r="N158" s="12"/>
      <c r="O158" s="12"/>
      <c r="P158" s="12"/>
    </row>
    <row r="159" spans="13:16" s="11" customFormat="1">
      <c r="M159" s="12"/>
      <c r="N159" s="12"/>
      <c r="O159" s="12"/>
      <c r="P159" s="12"/>
    </row>
    <row r="160" spans="13:16" s="11" customFormat="1">
      <c r="M160" s="12"/>
      <c r="N160" s="12"/>
      <c r="O160" s="12"/>
      <c r="P160" s="12"/>
    </row>
    <row r="161" spans="13:16" s="11" customFormat="1">
      <c r="M161" s="12"/>
      <c r="N161" s="12"/>
      <c r="O161" s="12"/>
      <c r="P161" s="12"/>
    </row>
    <row r="162" spans="13:16" s="11" customFormat="1">
      <c r="M162" s="12"/>
      <c r="N162" s="12"/>
      <c r="O162" s="12"/>
      <c r="P162" s="12"/>
    </row>
    <row r="163" spans="13:16" s="11" customFormat="1">
      <c r="M163" s="12"/>
      <c r="N163" s="12"/>
      <c r="O163" s="12"/>
      <c r="P163" s="12"/>
    </row>
    <row r="164" spans="13:16" s="11" customFormat="1">
      <c r="M164" s="12"/>
      <c r="N164" s="12"/>
      <c r="O164" s="12"/>
      <c r="P164" s="12"/>
    </row>
    <row r="165" spans="13:16" s="11" customFormat="1">
      <c r="M165" s="12"/>
      <c r="N165" s="12"/>
      <c r="O165" s="12"/>
      <c r="P165" s="12"/>
    </row>
    <row r="166" spans="13:16" s="11" customFormat="1">
      <c r="M166" s="12"/>
      <c r="N166" s="12"/>
      <c r="O166" s="12"/>
      <c r="P166" s="12"/>
    </row>
    <row r="167" spans="13:16" s="11" customFormat="1">
      <c r="M167" s="12"/>
      <c r="N167" s="12"/>
      <c r="O167" s="12"/>
      <c r="P167" s="12"/>
    </row>
    <row r="168" spans="13:16" s="11" customFormat="1">
      <c r="M168" s="12"/>
      <c r="N168" s="12"/>
      <c r="O168" s="12"/>
      <c r="P168" s="12"/>
    </row>
    <row r="169" spans="13:16" s="11" customFormat="1">
      <c r="M169" s="12"/>
      <c r="N169" s="12"/>
      <c r="O169" s="12"/>
      <c r="P169" s="12"/>
    </row>
    <row r="170" spans="13:16" s="11" customFormat="1">
      <c r="M170" s="12"/>
      <c r="N170" s="12"/>
      <c r="O170" s="12"/>
      <c r="P170" s="12"/>
    </row>
    <row r="171" spans="13:16" s="11" customFormat="1">
      <c r="M171" s="12"/>
      <c r="N171" s="12"/>
      <c r="O171" s="12"/>
      <c r="P171" s="12"/>
    </row>
    <row r="172" spans="13:16" s="11" customFormat="1">
      <c r="M172" s="12"/>
      <c r="N172" s="12"/>
      <c r="O172" s="12"/>
      <c r="P172" s="12"/>
    </row>
    <row r="173" spans="13:16" s="11" customFormat="1">
      <c r="M173" s="12"/>
      <c r="N173" s="12"/>
      <c r="O173" s="12"/>
      <c r="P173" s="12"/>
    </row>
    <row r="174" spans="13:16" s="11" customFormat="1">
      <c r="M174" s="12"/>
      <c r="N174" s="12"/>
      <c r="O174" s="12"/>
      <c r="P174" s="12"/>
    </row>
    <row r="175" spans="13:16" s="11" customFormat="1">
      <c r="M175" s="12"/>
      <c r="N175" s="12"/>
      <c r="O175" s="12"/>
      <c r="P175" s="12"/>
    </row>
    <row r="176" spans="13:16" s="11" customFormat="1">
      <c r="M176" s="12"/>
      <c r="N176" s="12"/>
      <c r="O176" s="12"/>
      <c r="P176" s="12"/>
    </row>
    <row r="177" spans="13:16" s="11" customFormat="1">
      <c r="M177" s="12"/>
      <c r="N177" s="12"/>
      <c r="O177" s="12"/>
      <c r="P177" s="12"/>
    </row>
    <row r="178" spans="13:16" s="11" customFormat="1">
      <c r="M178" s="12"/>
      <c r="N178" s="12"/>
      <c r="O178" s="12"/>
      <c r="P178" s="12"/>
    </row>
    <row r="179" spans="13:16" s="11" customFormat="1">
      <c r="M179" s="12"/>
      <c r="N179" s="12"/>
      <c r="O179" s="12"/>
      <c r="P179" s="12"/>
    </row>
    <row r="180" spans="13:16" s="11" customFormat="1">
      <c r="M180" s="12"/>
      <c r="N180" s="12"/>
      <c r="O180" s="12"/>
      <c r="P180" s="12"/>
    </row>
    <row r="181" spans="13:16" s="11" customFormat="1">
      <c r="M181" s="12"/>
      <c r="N181" s="12"/>
      <c r="O181" s="12"/>
      <c r="P181" s="12"/>
    </row>
    <row r="182" spans="13:16" s="11" customFormat="1">
      <c r="M182" s="12"/>
      <c r="N182" s="12"/>
      <c r="O182" s="12"/>
      <c r="P182" s="12"/>
    </row>
    <row r="183" spans="13:16" s="11" customFormat="1">
      <c r="M183" s="12"/>
      <c r="N183" s="12"/>
      <c r="O183" s="12"/>
      <c r="P183" s="12"/>
    </row>
    <row r="184" spans="13:16" s="11" customFormat="1">
      <c r="M184" s="12"/>
      <c r="N184" s="12"/>
      <c r="O184" s="12"/>
      <c r="P184" s="12"/>
    </row>
    <row r="185" spans="13:16" s="11" customFormat="1">
      <c r="M185" s="12"/>
      <c r="N185" s="12"/>
      <c r="O185" s="12"/>
      <c r="P185" s="12"/>
    </row>
    <row r="186" spans="13:16" s="11" customFormat="1">
      <c r="M186" s="12"/>
      <c r="N186" s="12"/>
      <c r="O186" s="12"/>
      <c r="P186" s="12"/>
    </row>
    <row r="187" spans="13:16" s="11" customFormat="1">
      <c r="M187" s="12"/>
      <c r="N187" s="12"/>
      <c r="O187" s="12"/>
      <c r="P187" s="12"/>
    </row>
    <row r="188" spans="13:16" s="11" customFormat="1">
      <c r="M188" s="12"/>
      <c r="N188" s="12"/>
      <c r="O188" s="12"/>
      <c r="P188" s="12"/>
    </row>
    <row r="189" spans="13:16" s="11" customFormat="1">
      <c r="M189" s="12"/>
      <c r="N189" s="12"/>
      <c r="O189" s="12"/>
      <c r="P189" s="12"/>
    </row>
    <row r="190" spans="13:16" s="11" customFormat="1">
      <c r="M190" s="12"/>
      <c r="N190" s="12"/>
      <c r="O190" s="12"/>
      <c r="P190" s="12"/>
    </row>
    <row r="191" spans="13:16" s="11" customFormat="1">
      <c r="M191" s="12"/>
      <c r="N191" s="12"/>
      <c r="O191" s="12"/>
      <c r="P191" s="12"/>
    </row>
    <row r="192" spans="13:16" s="11" customFormat="1">
      <c r="M192" s="12"/>
      <c r="N192" s="12"/>
      <c r="O192" s="12"/>
      <c r="P192" s="12"/>
    </row>
    <row r="193" spans="13:16" s="11" customFormat="1">
      <c r="M193" s="12"/>
      <c r="N193" s="12"/>
      <c r="O193" s="12"/>
      <c r="P193" s="12"/>
    </row>
    <row r="194" spans="13:16" s="11" customFormat="1">
      <c r="M194" s="12"/>
      <c r="N194" s="12"/>
      <c r="O194" s="12"/>
      <c r="P194" s="12"/>
    </row>
    <row r="195" spans="13:16" s="11" customFormat="1">
      <c r="M195" s="12"/>
      <c r="N195" s="12"/>
      <c r="O195" s="12"/>
      <c r="P195" s="12"/>
    </row>
    <row r="196" spans="13:16" s="11" customFormat="1">
      <c r="M196" s="12"/>
      <c r="N196" s="12"/>
      <c r="O196" s="12"/>
      <c r="P196" s="12"/>
    </row>
    <row r="197" spans="13:16" s="11" customFormat="1">
      <c r="M197" s="12"/>
      <c r="N197" s="12"/>
      <c r="O197" s="12"/>
      <c r="P197" s="12"/>
    </row>
    <row r="198" spans="13:16" s="11" customFormat="1">
      <c r="M198" s="12"/>
      <c r="N198" s="12"/>
      <c r="O198" s="12"/>
      <c r="P198" s="12"/>
    </row>
    <row r="199" spans="13:16" s="11" customFormat="1">
      <c r="M199" s="12"/>
      <c r="N199" s="12"/>
      <c r="O199" s="12"/>
      <c r="P199" s="12"/>
    </row>
    <row r="200" spans="13:16" s="11" customFormat="1">
      <c r="M200" s="12"/>
      <c r="N200" s="12"/>
      <c r="O200" s="12"/>
      <c r="P200" s="12"/>
    </row>
    <row r="201" spans="13:16" s="11" customFormat="1">
      <c r="M201" s="12"/>
      <c r="N201" s="12"/>
      <c r="O201" s="12"/>
      <c r="P201" s="12"/>
    </row>
    <row r="202" spans="13:16" s="11" customFormat="1">
      <c r="M202" s="12"/>
      <c r="N202" s="12"/>
      <c r="O202" s="12"/>
      <c r="P202" s="12"/>
    </row>
    <row r="203" spans="13:16" s="11" customFormat="1">
      <c r="M203" s="12"/>
      <c r="N203" s="12"/>
      <c r="O203" s="12"/>
      <c r="P203" s="12"/>
    </row>
    <row r="204" spans="13:16" s="11" customFormat="1">
      <c r="M204" s="12"/>
      <c r="N204" s="12"/>
      <c r="O204" s="12"/>
      <c r="P204" s="12"/>
    </row>
    <row r="205" spans="13:16" s="11" customFormat="1">
      <c r="M205" s="12"/>
      <c r="N205" s="12"/>
      <c r="O205" s="12"/>
      <c r="P205" s="12"/>
    </row>
    <row r="206" spans="13:16" s="11" customFormat="1">
      <c r="M206" s="12"/>
      <c r="N206" s="12"/>
      <c r="O206" s="12"/>
      <c r="P206" s="12"/>
    </row>
    <row r="207" spans="13:16" s="11" customFormat="1">
      <c r="M207" s="12"/>
      <c r="N207" s="12"/>
      <c r="O207" s="12"/>
      <c r="P207" s="12"/>
    </row>
    <row r="208" spans="13:16" s="11" customFormat="1">
      <c r="M208" s="12"/>
      <c r="N208" s="12"/>
      <c r="O208" s="12"/>
      <c r="P208" s="12"/>
    </row>
    <row r="209" spans="13:16" s="11" customFormat="1">
      <c r="M209" s="12"/>
      <c r="N209" s="12"/>
      <c r="O209" s="12"/>
      <c r="P209" s="12"/>
    </row>
    <row r="210" spans="13:16" s="11" customFormat="1">
      <c r="M210" s="12"/>
      <c r="N210" s="12"/>
      <c r="O210" s="12"/>
      <c r="P210" s="12"/>
    </row>
    <row r="211" spans="13:16" s="11" customFormat="1">
      <c r="M211" s="12"/>
      <c r="N211" s="12"/>
      <c r="O211" s="12"/>
      <c r="P211" s="12"/>
    </row>
    <row r="212" spans="13:16" s="11" customFormat="1">
      <c r="M212" s="12"/>
      <c r="N212" s="12"/>
      <c r="O212" s="12"/>
      <c r="P212" s="12"/>
    </row>
    <row r="213" spans="13:16" s="11" customFormat="1">
      <c r="M213" s="12"/>
      <c r="N213" s="12"/>
      <c r="O213" s="12"/>
      <c r="P213" s="12"/>
    </row>
    <row r="214" spans="13:16" s="11" customFormat="1">
      <c r="M214" s="12"/>
      <c r="N214" s="12"/>
      <c r="O214" s="12"/>
      <c r="P214" s="12"/>
    </row>
    <row r="215" spans="13:16" s="11" customFormat="1">
      <c r="M215" s="12"/>
      <c r="N215" s="12"/>
      <c r="O215" s="12"/>
      <c r="P215" s="12"/>
    </row>
    <row r="216" spans="13:16" s="11" customFormat="1">
      <c r="M216" s="12"/>
      <c r="N216" s="12"/>
      <c r="O216" s="12"/>
      <c r="P216" s="12"/>
    </row>
    <row r="217" spans="13:16" s="11" customFormat="1">
      <c r="M217" s="12"/>
      <c r="N217" s="12"/>
      <c r="O217" s="12"/>
      <c r="P217" s="12"/>
    </row>
    <row r="218" spans="13:16" s="11" customFormat="1">
      <c r="M218" s="12"/>
      <c r="N218" s="12"/>
      <c r="O218" s="12"/>
      <c r="P218" s="12"/>
    </row>
    <row r="219" spans="13:16" s="11" customFormat="1">
      <c r="M219" s="12"/>
      <c r="N219" s="12"/>
      <c r="O219" s="12"/>
      <c r="P219" s="12"/>
    </row>
    <row r="220" spans="13:16" s="11" customFormat="1">
      <c r="M220" s="12"/>
      <c r="N220" s="12"/>
      <c r="O220" s="12"/>
      <c r="P220" s="12"/>
    </row>
    <row r="221" spans="13:16" s="11" customFormat="1">
      <c r="M221" s="12"/>
      <c r="N221" s="12"/>
      <c r="O221" s="12"/>
      <c r="P221" s="12"/>
    </row>
    <row r="222" spans="13:16" s="11" customFormat="1">
      <c r="M222" s="12"/>
      <c r="N222" s="12"/>
      <c r="O222" s="12"/>
      <c r="P222" s="12"/>
    </row>
    <row r="223" spans="13:16" s="11" customFormat="1">
      <c r="M223" s="12"/>
      <c r="N223" s="12"/>
      <c r="O223" s="12"/>
      <c r="P223" s="12"/>
    </row>
    <row r="224" spans="13:16" s="11" customFormat="1">
      <c r="M224" s="12"/>
      <c r="N224" s="12"/>
      <c r="O224" s="12"/>
      <c r="P224" s="12"/>
    </row>
    <row r="225" spans="13:16" s="11" customFormat="1">
      <c r="M225" s="12"/>
      <c r="N225" s="12"/>
      <c r="O225" s="12"/>
      <c r="P225" s="12"/>
    </row>
    <row r="226" spans="13:16" s="11" customFormat="1">
      <c r="M226" s="12"/>
      <c r="N226" s="12"/>
      <c r="O226" s="12"/>
      <c r="P226" s="12"/>
    </row>
    <row r="227" spans="13:16" s="11" customFormat="1">
      <c r="M227" s="12"/>
      <c r="N227" s="12"/>
      <c r="O227" s="12"/>
      <c r="P227" s="12"/>
    </row>
    <row r="228" spans="13:16" s="11" customFormat="1">
      <c r="M228" s="12"/>
      <c r="N228" s="12"/>
      <c r="O228" s="12"/>
      <c r="P228" s="12"/>
    </row>
    <row r="229" spans="13:16" s="11" customFormat="1">
      <c r="M229" s="12"/>
      <c r="N229" s="12"/>
      <c r="O229" s="12"/>
      <c r="P229" s="12"/>
    </row>
    <row r="230" spans="13:16" s="11" customFormat="1">
      <c r="M230" s="12"/>
      <c r="N230" s="12"/>
      <c r="O230" s="12"/>
      <c r="P230" s="12"/>
    </row>
    <row r="231" spans="13:16" s="11" customFormat="1">
      <c r="M231" s="12"/>
      <c r="N231" s="12"/>
      <c r="O231" s="12"/>
      <c r="P231" s="12"/>
    </row>
    <row r="232" spans="13:16" s="11" customFormat="1">
      <c r="M232" s="12"/>
      <c r="N232" s="12"/>
      <c r="O232" s="12"/>
      <c r="P232" s="12"/>
    </row>
    <row r="233" spans="13:16" s="11" customFormat="1">
      <c r="M233" s="12"/>
      <c r="N233" s="12"/>
      <c r="O233" s="12"/>
      <c r="P233" s="12"/>
    </row>
    <row r="234" spans="13:16" s="11" customFormat="1">
      <c r="M234" s="12"/>
      <c r="N234" s="12"/>
      <c r="O234" s="12"/>
      <c r="P234" s="12"/>
    </row>
    <row r="235" spans="13:16" s="11" customFormat="1">
      <c r="M235" s="12"/>
      <c r="N235" s="12"/>
      <c r="O235" s="12"/>
      <c r="P235" s="12"/>
    </row>
    <row r="236" spans="13:16" s="11" customFormat="1">
      <c r="M236" s="12"/>
      <c r="N236" s="12"/>
      <c r="O236" s="12"/>
      <c r="P236" s="12"/>
    </row>
    <row r="237" spans="13:16" s="11" customFormat="1">
      <c r="M237" s="12"/>
      <c r="N237" s="12"/>
      <c r="O237" s="12"/>
      <c r="P237" s="12"/>
    </row>
    <row r="238" spans="13:16" s="11" customFormat="1">
      <c r="M238" s="12"/>
      <c r="N238" s="12"/>
      <c r="O238" s="12"/>
      <c r="P238" s="12"/>
    </row>
    <row r="239" spans="13:16" s="11" customFormat="1">
      <c r="M239" s="12"/>
      <c r="N239" s="12"/>
      <c r="O239" s="12"/>
      <c r="P239" s="12"/>
    </row>
    <row r="240" spans="13:16" s="11" customFormat="1">
      <c r="M240" s="12"/>
      <c r="N240" s="12"/>
      <c r="O240" s="12"/>
      <c r="P240" s="12"/>
    </row>
    <row r="241" spans="12:16" s="11" customFormat="1">
      <c r="M241" s="12"/>
      <c r="N241" s="12"/>
      <c r="O241" s="12"/>
      <c r="P241" s="12"/>
    </row>
    <row r="242" spans="12:16" s="11" customFormat="1">
      <c r="L242"/>
      <c r="M242" s="12"/>
      <c r="N242" s="12"/>
      <c r="O242" s="12"/>
      <c r="P242" s="12"/>
    </row>
  </sheetData>
  <mergeCells count="392">
    <mergeCell ref="A101:A105"/>
    <mergeCell ref="B101:B105"/>
    <mergeCell ref="C101:C105"/>
    <mergeCell ref="D101:D105"/>
    <mergeCell ref="E101:E105"/>
    <mergeCell ref="Q94:Q100"/>
    <mergeCell ref="R94:R100"/>
    <mergeCell ref="G96:G97"/>
    <mergeCell ref="G98:G99"/>
    <mergeCell ref="R101:R105"/>
    <mergeCell ref="G104:G105"/>
    <mergeCell ref="M101:M105"/>
    <mergeCell ref="N101:N105"/>
    <mergeCell ref="O101:O105"/>
    <mergeCell ref="P101:P105"/>
    <mergeCell ref="Q101:Q105"/>
    <mergeCell ref="F101:F105"/>
    <mergeCell ref="G101:G103"/>
    <mergeCell ref="J101:J105"/>
    <mergeCell ref="K101:K105"/>
    <mergeCell ref="L101:L105"/>
    <mergeCell ref="R92:R93"/>
    <mergeCell ref="A94:A100"/>
    <mergeCell ref="B94:B100"/>
    <mergeCell ref="C94:C100"/>
    <mergeCell ref="D94:D100"/>
    <mergeCell ref="E94:E100"/>
    <mergeCell ref="F94:F100"/>
    <mergeCell ref="G94:G95"/>
    <mergeCell ref="J94:J100"/>
    <mergeCell ref="K94:K100"/>
    <mergeCell ref="L94:L100"/>
    <mergeCell ref="M94:M100"/>
    <mergeCell ref="N94:N100"/>
    <mergeCell ref="O94:O100"/>
    <mergeCell ref="P94:P100"/>
    <mergeCell ref="M92:M93"/>
    <mergeCell ref="N92:N93"/>
    <mergeCell ref="O92:O93"/>
    <mergeCell ref="P92:P93"/>
    <mergeCell ref="Q92:Q93"/>
    <mergeCell ref="F92:F93"/>
    <mergeCell ref="G92:G93"/>
    <mergeCell ref="J92:J93"/>
    <mergeCell ref="K92:K93"/>
    <mergeCell ref="L92:L93"/>
    <mergeCell ref="A92:A93"/>
    <mergeCell ref="B92:B93"/>
    <mergeCell ref="C92:C93"/>
    <mergeCell ref="D92:D93"/>
    <mergeCell ref="E92:E93"/>
    <mergeCell ref="O90:O91"/>
    <mergeCell ref="P90:P91"/>
    <mergeCell ref="Q90:Q91"/>
    <mergeCell ref="R90:R91"/>
    <mergeCell ref="Q86:Q89"/>
    <mergeCell ref="R86:R89"/>
    <mergeCell ref="G88:G89"/>
    <mergeCell ref="A90:A91"/>
    <mergeCell ref="B90:B91"/>
    <mergeCell ref="C90:C91"/>
    <mergeCell ref="D90:D91"/>
    <mergeCell ref="E90:E91"/>
    <mergeCell ref="F90:F91"/>
    <mergeCell ref="G90:G91"/>
    <mergeCell ref="J90:J91"/>
    <mergeCell ref="K90:K91"/>
    <mergeCell ref="L90:L91"/>
    <mergeCell ref="M90:M91"/>
    <mergeCell ref="N90:N91"/>
    <mergeCell ref="R84:R85"/>
    <mergeCell ref="A86:A89"/>
    <mergeCell ref="B86:B89"/>
    <mergeCell ref="C86:C89"/>
    <mergeCell ref="D86:D89"/>
    <mergeCell ref="E86:E89"/>
    <mergeCell ref="F86:F89"/>
    <mergeCell ref="G86:G87"/>
    <mergeCell ref="J86:J89"/>
    <mergeCell ref="K86:K89"/>
    <mergeCell ref="L86:L89"/>
    <mergeCell ref="M86:M89"/>
    <mergeCell ref="N86:N89"/>
    <mergeCell ref="O86:O89"/>
    <mergeCell ref="P86:P89"/>
    <mergeCell ref="A84:A85"/>
    <mergeCell ref="B84:B85"/>
    <mergeCell ref="C84:C85"/>
    <mergeCell ref="D84:D85"/>
    <mergeCell ref="E84:E85"/>
    <mergeCell ref="F84:F85"/>
    <mergeCell ref="G84:G85"/>
    <mergeCell ref="J84:J85"/>
    <mergeCell ref="K84:K85"/>
    <mergeCell ref="O77:O83"/>
    <mergeCell ref="P77:P83"/>
    <mergeCell ref="Q77:Q83"/>
    <mergeCell ref="L84:L85"/>
    <mergeCell ref="M84:M85"/>
    <mergeCell ref="N84:N85"/>
    <mergeCell ref="O84:O85"/>
    <mergeCell ref="P84:P85"/>
    <mergeCell ref="Q84:Q85"/>
    <mergeCell ref="R77:R83"/>
    <mergeCell ref="G80:G81"/>
    <mergeCell ref="G82:G83"/>
    <mergeCell ref="Q68:Q76"/>
    <mergeCell ref="R68:R76"/>
    <mergeCell ref="G72:G75"/>
    <mergeCell ref="L77:L83"/>
    <mergeCell ref="M77:M83"/>
    <mergeCell ref="N77:N83"/>
    <mergeCell ref="L68:L76"/>
    <mergeCell ref="M68:M76"/>
    <mergeCell ref="N68:N76"/>
    <mergeCell ref="O68:O76"/>
    <mergeCell ref="P68:P76"/>
    <mergeCell ref="A65:A67"/>
    <mergeCell ref="B65:B67"/>
    <mergeCell ref="C65:C67"/>
    <mergeCell ref="A77:A83"/>
    <mergeCell ref="B77:B83"/>
    <mergeCell ref="C77:C83"/>
    <mergeCell ref="D77:D83"/>
    <mergeCell ref="E77:E83"/>
    <mergeCell ref="F77:F83"/>
    <mergeCell ref="G77:G79"/>
    <mergeCell ref="J77:J83"/>
    <mergeCell ref="K77:K83"/>
    <mergeCell ref="A68:A76"/>
    <mergeCell ref="B68:B76"/>
    <mergeCell ref="C68:C76"/>
    <mergeCell ref="D68:D76"/>
    <mergeCell ref="E68:E76"/>
    <mergeCell ref="F68:F76"/>
    <mergeCell ref="G68:G71"/>
    <mergeCell ref="J68:J76"/>
    <mergeCell ref="K68:K76"/>
    <mergeCell ref="D65:D67"/>
    <mergeCell ref="E65:E67"/>
    <mergeCell ref="F65:F67"/>
    <mergeCell ref="G65:G67"/>
    <mergeCell ref="J65:J67"/>
    <mergeCell ref="K65:K67"/>
    <mergeCell ref="R59:R64"/>
    <mergeCell ref="G61:G64"/>
    <mergeCell ref="J61:J64"/>
    <mergeCell ref="L65:L67"/>
    <mergeCell ref="M65:M67"/>
    <mergeCell ref="N65:N67"/>
    <mergeCell ref="O65:O67"/>
    <mergeCell ref="P65:P67"/>
    <mergeCell ref="Q65:Q67"/>
    <mergeCell ref="R65:R67"/>
    <mergeCell ref="R55:R58"/>
    <mergeCell ref="G57:G58"/>
    <mergeCell ref="J57:J58"/>
    <mergeCell ref="L59:L64"/>
    <mergeCell ref="M59:M64"/>
    <mergeCell ref="N59:N64"/>
    <mergeCell ref="L55:L58"/>
    <mergeCell ref="M55:M58"/>
    <mergeCell ref="N55:N58"/>
    <mergeCell ref="O55:O58"/>
    <mergeCell ref="P55:P58"/>
    <mergeCell ref="Q55:Q58"/>
    <mergeCell ref="O59:O64"/>
    <mergeCell ref="P59:P64"/>
    <mergeCell ref="Q59:Q64"/>
    <mergeCell ref="A59:A64"/>
    <mergeCell ref="B59:B64"/>
    <mergeCell ref="C59:C64"/>
    <mergeCell ref="D59:D64"/>
    <mergeCell ref="E59:E64"/>
    <mergeCell ref="F59:F64"/>
    <mergeCell ref="G59:G60"/>
    <mergeCell ref="J59:J60"/>
    <mergeCell ref="K59:K64"/>
    <mergeCell ref="A55:A58"/>
    <mergeCell ref="B55:B58"/>
    <mergeCell ref="C55:C58"/>
    <mergeCell ref="D55:D58"/>
    <mergeCell ref="E55:E58"/>
    <mergeCell ref="F55:F58"/>
    <mergeCell ref="G55:G56"/>
    <mergeCell ref="J55:J56"/>
    <mergeCell ref="K55:K58"/>
    <mergeCell ref="Q49:Q54"/>
    <mergeCell ref="R49:R54"/>
    <mergeCell ref="G51:G52"/>
    <mergeCell ref="J51:J52"/>
    <mergeCell ref="G53:G54"/>
    <mergeCell ref="J53:J54"/>
    <mergeCell ref="R46:R48"/>
    <mergeCell ref="A49:A54"/>
    <mergeCell ref="B49:B54"/>
    <mergeCell ref="C49:C54"/>
    <mergeCell ref="D49:D54"/>
    <mergeCell ref="E49:E54"/>
    <mergeCell ref="F49:F54"/>
    <mergeCell ref="G49:G50"/>
    <mergeCell ref="J49:J50"/>
    <mergeCell ref="K49:K54"/>
    <mergeCell ref="L49:L54"/>
    <mergeCell ref="M49:M54"/>
    <mergeCell ref="N49:N54"/>
    <mergeCell ref="O49:O54"/>
    <mergeCell ref="P49:P54"/>
    <mergeCell ref="M46:M48"/>
    <mergeCell ref="N46:N48"/>
    <mergeCell ref="O46:O48"/>
    <mergeCell ref="P46:P48"/>
    <mergeCell ref="Q46:Q48"/>
    <mergeCell ref="F46:F48"/>
    <mergeCell ref="G46:G48"/>
    <mergeCell ref="J46:J48"/>
    <mergeCell ref="K46:K48"/>
    <mergeCell ref="L46:L48"/>
    <mergeCell ref="A46:A48"/>
    <mergeCell ref="B46:B48"/>
    <mergeCell ref="C46:C48"/>
    <mergeCell ref="D46:D48"/>
    <mergeCell ref="E46:E48"/>
    <mergeCell ref="P44:P45"/>
    <mergeCell ref="Q44:Q45"/>
    <mergeCell ref="R44:R45"/>
    <mergeCell ref="P42:P43"/>
    <mergeCell ref="Q42:Q43"/>
    <mergeCell ref="R42:R43"/>
    <mergeCell ref="L44:L45"/>
    <mergeCell ref="M44:M45"/>
    <mergeCell ref="N44:N45"/>
    <mergeCell ref="O42:O43"/>
    <mergeCell ref="O44:O45"/>
    <mergeCell ref="L42:L43"/>
    <mergeCell ref="M42:M43"/>
    <mergeCell ref="N42:N43"/>
    <mergeCell ref="A44:A45"/>
    <mergeCell ref="B44:B45"/>
    <mergeCell ref="C44:C45"/>
    <mergeCell ref="D44:D45"/>
    <mergeCell ref="E44:E45"/>
    <mergeCell ref="F44:F45"/>
    <mergeCell ref="G44:G45"/>
    <mergeCell ref="J44:J45"/>
    <mergeCell ref="K44:K45"/>
    <mergeCell ref="A42:A43"/>
    <mergeCell ref="B42:B43"/>
    <mergeCell ref="C42:C43"/>
    <mergeCell ref="D42:D43"/>
    <mergeCell ref="E42:E43"/>
    <mergeCell ref="F42:F43"/>
    <mergeCell ref="G42:G43"/>
    <mergeCell ref="J42:J43"/>
    <mergeCell ref="K42:K43"/>
    <mergeCell ref="Q39:Q41"/>
    <mergeCell ref="R39:R41"/>
    <mergeCell ref="Q37:Q38"/>
    <mergeCell ref="R37:R38"/>
    <mergeCell ref="L37:L38"/>
    <mergeCell ref="M37:M38"/>
    <mergeCell ref="N37:N38"/>
    <mergeCell ref="O37:O38"/>
    <mergeCell ref="P37:P38"/>
    <mergeCell ref="P39:P41"/>
    <mergeCell ref="A37:A38"/>
    <mergeCell ref="B37:B38"/>
    <mergeCell ref="C37:C38"/>
    <mergeCell ref="D37:D38"/>
    <mergeCell ref="E37:E38"/>
    <mergeCell ref="A39:A41"/>
    <mergeCell ref="B39:B41"/>
    <mergeCell ref="C39:C41"/>
    <mergeCell ref="D39:D41"/>
    <mergeCell ref="E39:E41"/>
    <mergeCell ref="F39:F41"/>
    <mergeCell ref="L31:L36"/>
    <mergeCell ref="M31:M36"/>
    <mergeCell ref="N31:N36"/>
    <mergeCell ref="D31:D36"/>
    <mergeCell ref="E31:E36"/>
    <mergeCell ref="F31:F36"/>
    <mergeCell ref="G31:G33"/>
    <mergeCell ref="J31:J36"/>
    <mergeCell ref="K31:K36"/>
    <mergeCell ref="G34:G36"/>
    <mergeCell ref="F37:F38"/>
    <mergeCell ref="G37:G38"/>
    <mergeCell ref="J37:J38"/>
    <mergeCell ref="K37:K38"/>
    <mergeCell ref="G39:G41"/>
    <mergeCell ref="J39:J41"/>
    <mergeCell ref="K39:K41"/>
    <mergeCell ref="L39:L41"/>
    <mergeCell ref="M39:M41"/>
    <mergeCell ref="N39:N41"/>
    <mergeCell ref="C31:C36"/>
    <mergeCell ref="Q15:Q18"/>
    <mergeCell ref="R15:R18"/>
    <mergeCell ref="F15:F18"/>
    <mergeCell ref="F19:F25"/>
    <mergeCell ref="A31:A36"/>
    <mergeCell ref="B31:B36"/>
    <mergeCell ref="A19:A25"/>
    <mergeCell ref="B19:B25"/>
    <mergeCell ref="C19:C25"/>
    <mergeCell ref="D19:D25"/>
    <mergeCell ref="E19:E25"/>
    <mergeCell ref="A26:A30"/>
    <mergeCell ref="B26:B30"/>
    <mergeCell ref="C26:C30"/>
    <mergeCell ref="D26:D30"/>
    <mergeCell ref="E26:E30"/>
    <mergeCell ref="Q26:Q30"/>
    <mergeCell ref="O31:O36"/>
    <mergeCell ref="P31:P36"/>
    <mergeCell ref="Q31:Q36"/>
    <mergeCell ref="R31:R36"/>
    <mergeCell ref="R26:R30"/>
    <mergeCell ref="A15:A18"/>
    <mergeCell ref="B15:B18"/>
    <mergeCell ref="C15:C18"/>
    <mergeCell ref="D15:D18"/>
    <mergeCell ref="E15:E18"/>
    <mergeCell ref="O19:O25"/>
    <mergeCell ref="P19:P25"/>
    <mergeCell ref="Q19:Q25"/>
    <mergeCell ref="R19:R25"/>
    <mergeCell ref="G22:G24"/>
    <mergeCell ref="J19:J25"/>
    <mergeCell ref="K19:K25"/>
    <mergeCell ref="L19:L25"/>
    <mergeCell ref="M19:M25"/>
    <mergeCell ref="F26:F30"/>
    <mergeCell ref="G26:G28"/>
    <mergeCell ref="J26:J28"/>
    <mergeCell ref="K26:K30"/>
    <mergeCell ref="M107:N107"/>
    <mergeCell ref="O107:P107"/>
    <mergeCell ref="G15:G18"/>
    <mergeCell ref="J15:J18"/>
    <mergeCell ref="K15:K18"/>
    <mergeCell ref="L15:L18"/>
    <mergeCell ref="M15:M18"/>
    <mergeCell ref="N15:N18"/>
    <mergeCell ref="O15:O18"/>
    <mergeCell ref="P15:P18"/>
    <mergeCell ref="G19:G21"/>
    <mergeCell ref="N19:N25"/>
    <mergeCell ref="L26:L30"/>
    <mergeCell ref="M26:M30"/>
    <mergeCell ref="N26:N30"/>
    <mergeCell ref="O26:O30"/>
    <mergeCell ref="P26:P30"/>
    <mergeCell ref="G29:G30"/>
    <mergeCell ref="J29:J30"/>
    <mergeCell ref="O39:O41"/>
    <mergeCell ref="L7:L14"/>
    <mergeCell ref="M7:M14"/>
    <mergeCell ref="N7:N14"/>
    <mergeCell ref="O7:O14"/>
    <mergeCell ref="P7:P14"/>
    <mergeCell ref="Q7:Q14"/>
    <mergeCell ref="R7:R14"/>
    <mergeCell ref="G9:G10"/>
    <mergeCell ref="J9:J10"/>
    <mergeCell ref="G11:G13"/>
    <mergeCell ref="J11:J13"/>
    <mergeCell ref="A7:A14"/>
    <mergeCell ref="B7:B14"/>
    <mergeCell ref="C7:C14"/>
    <mergeCell ref="D7:D14"/>
    <mergeCell ref="E7:E14"/>
    <mergeCell ref="F7:F14"/>
    <mergeCell ref="G7:G8"/>
    <mergeCell ref="J7:J8"/>
    <mergeCell ref="K7:K14"/>
    <mergeCell ref="A2:G2"/>
    <mergeCell ref="A4:A5"/>
    <mergeCell ref="B4:B5"/>
    <mergeCell ref="C4:C5"/>
    <mergeCell ref="D4:D5"/>
    <mergeCell ref="E4:E5"/>
    <mergeCell ref="F4:F5"/>
    <mergeCell ref="G4:G5"/>
    <mergeCell ref="R4:R5"/>
    <mergeCell ref="H4:I4"/>
    <mergeCell ref="J4:J5"/>
    <mergeCell ref="K4:L4"/>
    <mergeCell ref="M4:N4"/>
    <mergeCell ref="O4:P4"/>
    <mergeCell ref="Q4:Q5"/>
  </mergeCells>
  <pageMargins left="0.7" right="0.7" top="0.75" bottom="0.75" header="0.3" footer="0.3"/>
</worksheet>
</file>

<file path=xl/worksheets/sheet12.xml><?xml version="1.0" encoding="utf-8"?>
<worksheet xmlns="http://schemas.openxmlformats.org/spreadsheetml/2006/main" xmlns:r="http://schemas.openxmlformats.org/officeDocument/2006/relationships">
  <sheetPr codeName="Arkusz12"/>
  <dimension ref="A2:S160"/>
  <sheetViews>
    <sheetView topLeftCell="A22" workbookViewId="0">
      <selection activeCell="A23" sqref="A23"/>
    </sheetView>
  </sheetViews>
  <sheetFormatPr defaultRowHeight="15"/>
  <cols>
    <col min="1" max="1" width="4.7109375" customWidth="1"/>
    <col min="2" max="2" width="8.85546875" customWidth="1"/>
    <col min="3" max="3" width="11.42578125" customWidth="1"/>
    <col min="4" max="4" width="9.7109375" customWidth="1"/>
    <col min="5" max="5" width="45.7109375" customWidth="1"/>
    <col min="6" max="6" width="57.7109375" customWidth="1"/>
    <col min="7" max="7" width="35.7109375" customWidth="1"/>
    <col min="8" max="8" width="19.28515625" customWidth="1"/>
    <col min="9" max="9" width="10.42578125" customWidth="1"/>
    <col min="10" max="10" width="29.7109375" customWidth="1"/>
    <col min="11" max="11" width="10.7109375" customWidth="1"/>
    <col min="12" max="12" width="12.7109375" customWidth="1"/>
    <col min="13" max="16" width="14.7109375" style="2" customWidth="1"/>
    <col min="17" max="17" width="16.7109375" customWidth="1"/>
    <col min="18" max="18" width="15.7109375" customWidth="1"/>
    <col min="19" max="19" width="19.5703125" customWidth="1"/>
    <col min="259" max="259" width="4.7109375" bestFit="1" customWidth="1"/>
    <col min="260" max="260" width="9.7109375" bestFit="1" customWidth="1"/>
    <col min="261" max="261" width="10" bestFit="1" customWidth="1"/>
    <col min="262" max="262" width="8.85546875" bestFit="1" customWidth="1"/>
    <col min="263" max="263" width="22.85546875" customWidth="1"/>
    <col min="264" max="264" width="59.7109375" bestFit="1" customWidth="1"/>
    <col min="265" max="265" width="57.85546875" bestFit="1" customWidth="1"/>
    <col min="266" max="266" width="35.28515625" bestFit="1" customWidth="1"/>
    <col min="267" max="267" width="28.140625" bestFit="1" customWidth="1"/>
    <col min="268" max="268" width="33.140625" bestFit="1" customWidth="1"/>
    <col min="269" max="269" width="26" bestFit="1" customWidth="1"/>
    <col min="270" max="270" width="19.140625" bestFit="1" customWidth="1"/>
    <col min="271" max="271" width="10.42578125" customWidth="1"/>
    <col min="272" max="272" width="11.85546875" customWidth="1"/>
    <col min="273" max="273" width="14.7109375" customWidth="1"/>
    <col min="274" max="274" width="9" bestFit="1" customWidth="1"/>
    <col min="515" max="515" width="4.7109375" bestFit="1" customWidth="1"/>
    <col min="516" max="516" width="9.7109375" bestFit="1" customWidth="1"/>
    <col min="517" max="517" width="10" bestFit="1" customWidth="1"/>
    <col min="518" max="518" width="8.85546875" bestFit="1" customWidth="1"/>
    <col min="519" max="519" width="22.85546875" customWidth="1"/>
    <col min="520" max="520" width="59.7109375" bestFit="1" customWidth="1"/>
    <col min="521" max="521" width="57.85546875" bestFit="1" customWidth="1"/>
    <col min="522" max="522" width="35.28515625" bestFit="1" customWidth="1"/>
    <col min="523" max="523" width="28.140625" bestFit="1" customWidth="1"/>
    <col min="524" max="524" width="33.140625" bestFit="1" customWidth="1"/>
    <col min="525" max="525" width="26" bestFit="1" customWidth="1"/>
    <col min="526" max="526" width="19.140625" bestFit="1" customWidth="1"/>
    <col min="527" max="527" width="10.42578125" customWidth="1"/>
    <col min="528" max="528" width="11.85546875" customWidth="1"/>
    <col min="529" max="529" width="14.7109375" customWidth="1"/>
    <col min="530" max="530" width="9" bestFit="1" customWidth="1"/>
    <col min="771" max="771" width="4.7109375" bestFit="1" customWidth="1"/>
    <col min="772" max="772" width="9.7109375" bestFit="1" customWidth="1"/>
    <col min="773" max="773" width="10" bestFit="1" customWidth="1"/>
    <col min="774" max="774" width="8.85546875" bestFit="1" customWidth="1"/>
    <col min="775" max="775" width="22.85546875" customWidth="1"/>
    <col min="776" max="776" width="59.7109375" bestFit="1" customWidth="1"/>
    <col min="777" max="777" width="57.85546875" bestFit="1" customWidth="1"/>
    <col min="778" max="778" width="35.28515625" bestFit="1" customWidth="1"/>
    <col min="779" max="779" width="28.140625" bestFit="1" customWidth="1"/>
    <col min="780" max="780" width="33.140625" bestFit="1" customWidth="1"/>
    <col min="781" max="781" width="26" bestFit="1" customWidth="1"/>
    <col min="782" max="782" width="19.140625" bestFit="1" customWidth="1"/>
    <col min="783" max="783" width="10.42578125" customWidth="1"/>
    <col min="784" max="784" width="11.85546875" customWidth="1"/>
    <col min="785" max="785" width="14.7109375" customWidth="1"/>
    <col min="786" max="786" width="9" bestFit="1" customWidth="1"/>
    <col min="1027" max="1027" width="4.7109375" bestFit="1" customWidth="1"/>
    <col min="1028" max="1028" width="9.7109375" bestFit="1" customWidth="1"/>
    <col min="1029" max="1029" width="10" bestFit="1" customWidth="1"/>
    <col min="1030" max="1030" width="8.85546875" bestFit="1" customWidth="1"/>
    <col min="1031" max="1031" width="22.85546875" customWidth="1"/>
    <col min="1032" max="1032" width="59.7109375" bestFit="1" customWidth="1"/>
    <col min="1033" max="1033" width="57.85546875" bestFit="1" customWidth="1"/>
    <col min="1034" max="1034" width="35.28515625" bestFit="1" customWidth="1"/>
    <col min="1035" max="1035" width="28.140625" bestFit="1" customWidth="1"/>
    <col min="1036" max="1036" width="33.140625" bestFit="1" customWidth="1"/>
    <col min="1037" max="1037" width="26" bestFit="1" customWidth="1"/>
    <col min="1038" max="1038" width="19.140625" bestFit="1" customWidth="1"/>
    <col min="1039" max="1039" width="10.42578125" customWidth="1"/>
    <col min="1040" max="1040" width="11.85546875" customWidth="1"/>
    <col min="1041" max="1041" width="14.7109375" customWidth="1"/>
    <col min="1042" max="1042" width="9" bestFit="1" customWidth="1"/>
    <col min="1283" max="1283" width="4.7109375" bestFit="1" customWidth="1"/>
    <col min="1284" max="1284" width="9.7109375" bestFit="1" customWidth="1"/>
    <col min="1285" max="1285" width="10" bestFit="1" customWidth="1"/>
    <col min="1286" max="1286" width="8.85546875" bestFit="1" customWidth="1"/>
    <col min="1287" max="1287" width="22.85546875" customWidth="1"/>
    <col min="1288" max="1288" width="59.7109375" bestFit="1" customWidth="1"/>
    <col min="1289" max="1289" width="57.85546875" bestFit="1" customWidth="1"/>
    <col min="1290" max="1290" width="35.28515625" bestFit="1" customWidth="1"/>
    <col min="1291" max="1291" width="28.140625" bestFit="1" customWidth="1"/>
    <col min="1292" max="1292" width="33.140625" bestFit="1" customWidth="1"/>
    <col min="1293" max="1293" width="26" bestFit="1" customWidth="1"/>
    <col min="1294" max="1294" width="19.140625" bestFit="1" customWidth="1"/>
    <col min="1295" max="1295" width="10.42578125" customWidth="1"/>
    <col min="1296" max="1296" width="11.85546875" customWidth="1"/>
    <col min="1297" max="1297" width="14.7109375" customWidth="1"/>
    <col min="1298" max="1298" width="9" bestFit="1" customWidth="1"/>
    <col min="1539" max="1539" width="4.7109375" bestFit="1" customWidth="1"/>
    <col min="1540" max="1540" width="9.7109375" bestFit="1" customWidth="1"/>
    <col min="1541" max="1541" width="10" bestFit="1" customWidth="1"/>
    <col min="1542" max="1542" width="8.85546875" bestFit="1" customWidth="1"/>
    <col min="1543" max="1543" width="22.85546875" customWidth="1"/>
    <col min="1544" max="1544" width="59.7109375" bestFit="1" customWidth="1"/>
    <col min="1545" max="1545" width="57.85546875" bestFit="1" customWidth="1"/>
    <col min="1546" max="1546" width="35.28515625" bestFit="1" customWidth="1"/>
    <col min="1547" max="1547" width="28.140625" bestFit="1" customWidth="1"/>
    <col min="1548" max="1548" width="33.140625" bestFit="1" customWidth="1"/>
    <col min="1549" max="1549" width="26" bestFit="1" customWidth="1"/>
    <col min="1550" max="1550" width="19.140625" bestFit="1" customWidth="1"/>
    <col min="1551" max="1551" width="10.42578125" customWidth="1"/>
    <col min="1552" max="1552" width="11.85546875" customWidth="1"/>
    <col min="1553" max="1553" width="14.7109375" customWidth="1"/>
    <col min="1554" max="1554" width="9" bestFit="1" customWidth="1"/>
    <col min="1795" max="1795" width="4.7109375" bestFit="1" customWidth="1"/>
    <col min="1796" max="1796" width="9.7109375" bestFit="1" customWidth="1"/>
    <col min="1797" max="1797" width="10" bestFit="1" customWidth="1"/>
    <col min="1798" max="1798" width="8.85546875" bestFit="1" customWidth="1"/>
    <col min="1799" max="1799" width="22.85546875" customWidth="1"/>
    <col min="1800" max="1800" width="59.7109375" bestFit="1" customWidth="1"/>
    <col min="1801" max="1801" width="57.85546875" bestFit="1" customWidth="1"/>
    <col min="1802" max="1802" width="35.28515625" bestFit="1" customWidth="1"/>
    <col min="1803" max="1803" width="28.140625" bestFit="1" customWidth="1"/>
    <col min="1804" max="1804" width="33.140625" bestFit="1" customWidth="1"/>
    <col min="1805" max="1805" width="26" bestFit="1" customWidth="1"/>
    <col min="1806" max="1806" width="19.140625" bestFit="1" customWidth="1"/>
    <col min="1807" max="1807" width="10.42578125" customWidth="1"/>
    <col min="1808" max="1808" width="11.85546875" customWidth="1"/>
    <col min="1809" max="1809" width="14.7109375" customWidth="1"/>
    <col min="1810" max="1810" width="9" bestFit="1" customWidth="1"/>
    <col min="2051" max="2051" width="4.7109375" bestFit="1" customWidth="1"/>
    <col min="2052" max="2052" width="9.7109375" bestFit="1" customWidth="1"/>
    <col min="2053" max="2053" width="10" bestFit="1" customWidth="1"/>
    <col min="2054" max="2054" width="8.85546875" bestFit="1" customWidth="1"/>
    <col min="2055" max="2055" width="22.85546875" customWidth="1"/>
    <col min="2056" max="2056" width="59.7109375" bestFit="1" customWidth="1"/>
    <col min="2057" max="2057" width="57.85546875" bestFit="1" customWidth="1"/>
    <col min="2058" max="2058" width="35.28515625" bestFit="1" customWidth="1"/>
    <col min="2059" max="2059" width="28.140625" bestFit="1" customWidth="1"/>
    <col min="2060" max="2060" width="33.140625" bestFit="1" customWidth="1"/>
    <col min="2061" max="2061" width="26" bestFit="1" customWidth="1"/>
    <col min="2062" max="2062" width="19.140625" bestFit="1" customWidth="1"/>
    <col min="2063" max="2063" width="10.42578125" customWidth="1"/>
    <col min="2064" max="2064" width="11.85546875" customWidth="1"/>
    <col min="2065" max="2065" width="14.7109375" customWidth="1"/>
    <col min="2066" max="2066" width="9" bestFit="1" customWidth="1"/>
    <col min="2307" max="2307" width="4.7109375" bestFit="1" customWidth="1"/>
    <col min="2308" max="2308" width="9.7109375" bestFit="1" customWidth="1"/>
    <col min="2309" max="2309" width="10" bestFit="1" customWidth="1"/>
    <col min="2310" max="2310" width="8.85546875" bestFit="1" customWidth="1"/>
    <col min="2311" max="2311" width="22.85546875" customWidth="1"/>
    <col min="2312" max="2312" width="59.7109375" bestFit="1" customWidth="1"/>
    <col min="2313" max="2313" width="57.85546875" bestFit="1" customWidth="1"/>
    <col min="2314" max="2314" width="35.28515625" bestFit="1" customWidth="1"/>
    <col min="2315" max="2315" width="28.140625" bestFit="1" customWidth="1"/>
    <col min="2316" max="2316" width="33.140625" bestFit="1" customWidth="1"/>
    <col min="2317" max="2317" width="26" bestFit="1" customWidth="1"/>
    <col min="2318" max="2318" width="19.140625" bestFit="1" customWidth="1"/>
    <col min="2319" max="2319" width="10.42578125" customWidth="1"/>
    <col min="2320" max="2320" width="11.85546875" customWidth="1"/>
    <col min="2321" max="2321" width="14.7109375" customWidth="1"/>
    <col min="2322" max="2322" width="9" bestFit="1" customWidth="1"/>
    <col min="2563" max="2563" width="4.7109375" bestFit="1" customWidth="1"/>
    <col min="2564" max="2564" width="9.7109375" bestFit="1" customWidth="1"/>
    <col min="2565" max="2565" width="10" bestFit="1" customWidth="1"/>
    <col min="2566" max="2566" width="8.85546875" bestFit="1" customWidth="1"/>
    <col min="2567" max="2567" width="22.85546875" customWidth="1"/>
    <col min="2568" max="2568" width="59.7109375" bestFit="1" customWidth="1"/>
    <col min="2569" max="2569" width="57.85546875" bestFit="1" customWidth="1"/>
    <col min="2570" max="2570" width="35.28515625" bestFit="1" customWidth="1"/>
    <col min="2571" max="2571" width="28.140625" bestFit="1" customWidth="1"/>
    <col min="2572" max="2572" width="33.140625" bestFit="1" customWidth="1"/>
    <col min="2573" max="2573" width="26" bestFit="1" customWidth="1"/>
    <col min="2574" max="2574" width="19.140625" bestFit="1" customWidth="1"/>
    <col min="2575" max="2575" width="10.42578125" customWidth="1"/>
    <col min="2576" max="2576" width="11.85546875" customWidth="1"/>
    <col min="2577" max="2577" width="14.7109375" customWidth="1"/>
    <col min="2578" max="2578" width="9" bestFit="1" customWidth="1"/>
    <col min="2819" max="2819" width="4.7109375" bestFit="1" customWidth="1"/>
    <col min="2820" max="2820" width="9.7109375" bestFit="1" customWidth="1"/>
    <col min="2821" max="2821" width="10" bestFit="1" customWidth="1"/>
    <col min="2822" max="2822" width="8.85546875" bestFit="1" customWidth="1"/>
    <col min="2823" max="2823" width="22.85546875" customWidth="1"/>
    <col min="2824" max="2824" width="59.7109375" bestFit="1" customWidth="1"/>
    <col min="2825" max="2825" width="57.85546875" bestFit="1" customWidth="1"/>
    <col min="2826" max="2826" width="35.28515625" bestFit="1" customWidth="1"/>
    <col min="2827" max="2827" width="28.140625" bestFit="1" customWidth="1"/>
    <col min="2828" max="2828" width="33.140625" bestFit="1" customWidth="1"/>
    <col min="2829" max="2829" width="26" bestFit="1" customWidth="1"/>
    <col min="2830" max="2830" width="19.140625" bestFit="1" customWidth="1"/>
    <col min="2831" max="2831" width="10.42578125" customWidth="1"/>
    <col min="2832" max="2832" width="11.85546875" customWidth="1"/>
    <col min="2833" max="2833" width="14.7109375" customWidth="1"/>
    <col min="2834" max="2834" width="9" bestFit="1" customWidth="1"/>
    <col min="3075" max="3075" width="4.7109375" bestFit="1" customWidth="1"/>
    <col min="3076" max="3076" width="9.7109375" bestFit="1" customWidth="1"/>
    <col min="3077" max="3077" width="10" bestFit="1" customWidth="1"/>
    <col min="3078" max="3078" width="8.85546875" bestFit="1" customWidth="1"/>
    <col min="3079" max="3079" width="22.85546875" customWidth="1"/>
    <col min="3080" max="3080" width="59.7109375" bestFit="1" customWidth="1"/>
    <col min="3081" max="3081" width="57.85546875" bestFit="1" customWidth="1"/>
    <col min="3082" max="3082" width="35.28515625" bestFit="1" customWidth="1"/>
    <col min="3083" max="3083" width="28.140625" bestFit="1" customWidth="1"/>
    <col min="3084" max="3084" width="33.140625" bestFit="1" customWidth="1"/>
    <col min="3085" max="3085" width="26" bestFit="1" customWidth="1"/>
    <col min="3086" max="3086" width="19.140625" bestFit="1" customWidth="1"/>
    <col min="3087" max="3087" width="10.42578125" customWidth="1"/>
    <col min="3088" max="3088" width="11.85546875" customWidth="1"/>
    <col min="3089" max="3089" width="14.7109375" customWidth="1"/>
    <col min="3090" max="3090" width="9" bestFit="1" customWidth="1"/>
    <col min="3331" max="3331" width="4.7109375" bestFit="1" customWidth="1"/>
    <col min="3332" max="3332" width="9.7109375" bestFit="1" customWidth="1"/>
    <col min="3333" max="3333" width="10" bestFit="1" customWidth="1"/>
    <col min="3334" max="3334" width="8.85546875" bestFit="1" customWidth="1"/>
    <col min="3335" max="3335" width="22.85546875" customWidth="1"/>
    <col min="3336" max="3336" width="59.7109375" bestFit="1" customWidth="1"/>
    <col min="3337" max="3337" width="57.85546875" bestFit="1" customWidth="1"/>
    <col min="3338" max="3338" width="35.28515625" bestFit="1" customWidth="1"/>
    <col min="3339" max="3339" width="28.140625" bestFit="1" customWidth="1"/>
    <col min="3340" max="3340" width="33.140625" bestFit="1" customWidth="1"/>
    <col min="3341" max="3341" width="26" bestFit="1" customWidth="1"/>
    <col min="3342" max="3342" width="19.140625" bestFit="1" customWidth="1"/>
    <col min="3343" max="3343" width="10.42578125" customWidth="1"/>
    <col min="3344" max="3344" width="11.85546875" customWidth="1"/>
    <col min="3345" max="3345" width="14.7109375" customWidth="1"/>
    <col min="3346" max="3346" width="9" bestFit="1" customWidth="1"/>
    <col min="3587" max="3587" width="4.7109375" bestFit="1" customWidth="1"/>
    <col min="3588" max="3588" width="9.7109375" bestFit="1" customWidth="1"/>
    <col min="3589" max="3589" width="10" bestFit="1" customWidth="1"/>
    <col min="3590" max="3590" width="8.85546875" bestFit="1" customWidth="1"/>
    <col min="3591" max="3591" width="22.85546875" customWidth="1"/>
    <col min="3592" max="3592" width="59.7109375" bestFit="1" customWidth="1"/>
    <col min="3593" max="3593" width="57.85546875" bestFit="1" customWidth="1"/>
    <col min="3594" max="3594" width="35.28515625" bestFit="1" customWidth="1"/>
    <col min="3595" max="3595" width="28.140625" bestFit="1" customWidth="1"/>
    <col min="3596" max="3596" width="33.140625" bestFit="1" customWidth="1"/>
    <col min="3597" max="3597" width="26" bestFit="1" customWidth="1"/>
    <col min="3598" max="3598" width="19.140625" bestFit="1" customWidth="1"/>
    <col min="3599" max="3599" width="10.42578125" customWidth="1"/>
    <col min="3600" max="3600" width="11.85546875" customWidth="1"/>
    <col min="3601" max="3601" width="14.7109375" customWidth="1"/>
    <col min="3602" max="3602" width="9" bestFit="1" customWidth="1"/>
    <col min="3843" max="3843" width="4.7109375" bestFit="1" customWidth="1"/>
    <col min="3844" max="3844" width="9.7109375" bestFit="1" customWidth="1"/>
    <col min="3845" max="3845" width="10" bestFit="1" customWidth="1"/>
    <col min="3846" max="3846" width="8.85546875" bestFit="1" customWidth="1"/>
    <col min="3847" max="3847" width="22.85546875" customWidth="1"/>
    <col min="3848" max="3848" width="59.7109375" bestFit="1" customWidth="1"/>
    <col min="3849" max="3849" width="57.85546875" bestFit="1" customWidth="1"/>
    <col min="3850" max="3850" width="35.28515625" bestFit="1" customWidth="1"/>
    <col min="3851" max="3851" width="28.140625" bestFit="1" customWidth="1"/>
    <col min="3852" max="3852" width="33.140625" bestFit="1" customWidth="1"/>
    <col min="3853" max="3853" width="26" bestFit="1" customWidth="1"/>
    <col min="3854" max="3854" width="19.140625" bestFit="1" customWidth="1"/>
    <col min="3855" max="3855" width="10.42578125" customWidth="1"/>
    <col min="3856" max="3856" width="11.85546875" customWidth="1"/>
    <col min="3857" max="3857" width="14.7109375" customWidth="1"/>
    <col min="3858" max="3858" width="9" bestFit="1" customWidth="1"/>
    <col min="4099" max="4099" width="4.7109375" bestFit="1" customWidth="1"/>
    <col min="4100" max="4100" width="9.7109375" bestFit="1" customWidth="1"/>
    <col min="4101" max="4101" width="10" bestFit="1" customWidth="1"/>
    <col min="4102" max="4102" width="8.85546875" bestFit="1" customWidth="1"/>
    <col min="4103" max="4103" width="22.85546875" customWidth="1"/>
    <col min="4104" max="4104" width="59.7109375" bestFit="1" customWidth="1"/>
    <col min="4105" max="4105" width="57.85546875" bestFit="1" customWidth="1"/>
    <col min="4106" max="4106" width="35.28515625" bestFit="1" customWidth="1"/>
    <col min="4107" max="4107" width="28.140625" bestFit="1" customWidth="1"/>
    <col min="4108" max="4108" width="33.140625" bestFit="1" customWidth="1"/>
    <col min="4109" max="4109" width="26" bestFit="1" customWidth="1"/>
    <col min="4110" max="4110" width="19.140625" bestFit="1" customWidth="1"/>
    <col min="4111" max="4111" width="10.42578125" customWidth="1"/>
    <col min="4112" max="4112" width="11.85546875" customWidth="1"/>
    <col min="4113" max="4113" width="14.7109375" customWidth="1"/>
    <col min="4114" max="4114" width="9" bestFit="1" customWidth="1"/>
    <col min="4355" max="4355" width="4.7109375" bestFit="1" customWidth="1"/>
    <col min="4356" max="4356" width="9.7109375" bestFit="1" customWidth="1"/>
    <col min="4357" max="4357" width="10" bestFit="1" customWidth="1"/>
    <col min="4358" max="4358" width="8.85546875" bestFit="1" customWidth="1"/>
    <col min="4359" max="4359" width="22.85546875" customWidth="1"/>
    <col min="4360" max="4360" width="59.7109375" bestFit="1" customWidth="1"/>
    <col min="4361" max="4361" width="57.85546875" bestFit="1" customWidth="1"/>
    <col min="4362" max="4362" width="35.28515625" bestFit="1" customWidth="1"/>
    <col min="4363" max="4363" width="28.140625" bestFit="1" customWidth="1"/>
    <col min="4364" max="4364" width="33.140625" bestFit="1" customWidth="1"/>
    <col min="4365" max="4365" width="26" bestFit="1" customWidth="1"/>
    <col min="4366" max="4366" width="19.140625" bestFit="1" customWidth="1"/>
    <col min="4367" max="4367" width="10.42578125" customWidth="1"/>
    <col min="4368" max="4368" width="11.85546875" customWidth="1"/>
    <col min="4369" max="4369" width="14.7109375" customWidth="1"/>
    <col min="4370" max="4370" width="9" bestFit="1" customWidth="1"/>
    <col min="4611" max="4611" width="4.7109375" bestFit="1" customWidth="1"/>
    <col min="4612" max="4612" width="9.7109375" bestFit="1" customWidth="1"/>
    <col min="4613" max="4613" width="10" bestFit="1" customWidth="1"/>
    <col min="4614" max="4614" width="8.85546875" bestFit="1" customWidth="1"/>
    <col min="4615" max="4615" width="22.85546875" customWidth="1"/>
    <col min="4616" max="4616" width="59.7109375" bestFit="1" customWidth="1"/>
    <col min="4617" max="4617" width="57.85546875" bestFit="1" customWidth="1"/>
    <col min="4618" max="4618" width="35.28515625" bestFit="1" customWidth="1"/>
    <col min="4619" max="4619" width="28.140625" bestFit="1" customWidth="1"/>
    <col min="4620" max="4620" width="33.140625" bestFit="1" customWidth="1"/>
    <col min="4621" max="4621" width="26" bestFit="1" customWidth="1"/>
    <col min="4622" max="4622" width="19.140625" bestFit="1" customWidth="1"/>
    <col min="4623" max="4623" width="10.42578125" customWidth="1"/>
    <col min="4624" max="4624" width="11.85546875" customWidth="1"/>
    <col min="4625" max="4625" width="14.7109375" customWidth="1"/>
    <col min="4626" max="4626" width="9" bestFit="1" customWidth="1"/>
    <col min="4867" max="4867" width="4.7109375" bestFit="1" customWidth="1"/>
    <col min="4868" max="4868" width="9.7109375" bestFit="1" customWidth="1"/>
    <col min="4869" max="4869" width="10" bestFit="1" customWidth="1"/>
    <col min="4870" max="4870" width="8.85546875" bestFit="1" customWidth="1"/>
    <col min="4871" max="4871" width="22.85546875" customWidth="1"/>
    <col min="4872" max="4872" width="59.7109375" bestFit="1" customWidth="1"/>
    <col min="4873" max="4873" width="57.85546875" bestFit="1" customWidth="1"/>
    <col min="4874" max="4874" width="35.28515625" bestFit="1" customWidth="1"/>
    <col min="4875" max="4875" width="28.140625" bestFit="1" customWidth="1"/>
    <col min="4876" max="4876" width="33.140625" bestFit="1" customWidth="1"/>
    <col min="4877" max="4877" width="26" bestFit="1" customWidth="1"/>
    <col min="4878" max="4878" width="19.140625" bestFit="1" customWidth="1"/>
    <col min="4879" max="4879" width="10.42578125" customWidth="1"/>
    <col min="4880" max="4880" width="11.85546875" customWidth="1"/>
    <col min="4881" max="4881" width="14.7109375" customWidth="1"/>
    <col min="4882" max="4882" width="9" bestFit="1" customWidth="1"/>
    <col min="5123" max="5123" width="4.7109375" bestFit="1" customWidth="1"/>
    <col min="5124" max="5124" width="9.7109375" bestFit="1" customWidth="1"/>
    <col min="5125" max="5125" width="10" bestFit="1" customWidth="1"/>
    <col min="5126" max="5126" width="8.85546875" bestFit="1" customWidth="1"/>
    <col min="5127" max="5127" width="22.85546875" customWidth="1"/>
    <col min="5128" max="5128" width="59.7109375" bestFit="1" customWidth="1"/>
    <col min="5129" max="5129" width="57.85546875" bestFit="1" customWidth="1"/>
    <col min="5130" max="5130" width="35.28515625" bestFit="1" customWidth="1"/>
    <col min="5131" max="5131" width="28.140625" bestFit="1" customWidth="1"/>
    <col min="5132" max="5132" width="33.140625" bestFit="1" customWidth="1"/>
    <col min="5133" max="5133" width="26" bestFit="1" customWidth="1"/>
    <col min="5134" max="5134" width="19.140625" bestFit="1" customWidth="1"/>
    <col min="5135" max="5135" width="10.42578125" customWidth="1"/>
    <col min="5136" max="5136" width="11.85546875" customWidth="1"/>
    <col min="5137" max="5137" width="14.7109375" customWidth="1"/>
    <col min="5138" max="5138" width="9" bestFit="1" customWidth="1"/>
    <col min="5379" max="5379" width="4.7109375" bestFit="1" customWidth="1"/>
    <col min="5380" max="5380" width="9.7109375" bestFit="1" customWidth="1"/>
    <col min="5381" max="5381" width="10" bestFit="1" customWidth="1"/>
    <col min="5382" max="5382" width="8.85546875" bestFit="1" customWidth="1"/>
    <col min="5383" max="5383" width="22.85546875" customWidth="1"/>
    <col min="5384" max="5384" width="59.7109375" bestFit="1" customWidth="1"/>
    <col min="5385" max="5385" width="57.85546875" bestFit="1" customWidth="1"/>
    <col min="5386" max="5386" width="35.28515625" bestFit="1" customWidth="1"/>
    <col min="5387" max="5387" width="28.140625" bestFit="1" customWidth="1"/>
    <col min="5388" max="5388" width="33.140625" bestFit="1" customWidth="1"/>
    <col min="5389" max="5389" width="26" bestFit="1" customWidth="1"/>
    <col min="5390" max="5390" width="19.140625" bestFit="1" customWidth="1"/>
    <col min="5391" max="5391" width="10.42578125" customWidth="1"/>
    <col min="5392" max="5392" width="11.85546875" customWidth="1"/>
    <col min="5393" max="5393" width="14.7109375" customWidth="1"/>
    <col min="5394" max="5394" width="9" bestFit="1" customWidth="1"/>
    <col min="5635" max="5635" width="4.7109375" bestFit="1" customWidth="1"/>
    <col min="5636" max="5636" width="9.7109375" bestFit="1" customWidth="1"/>
    <col min="5637" max="5637" width="10" bestFit="1" customWidth="1"/>
    <col min="5638" max="5638" width="8.85546875" bestFit="1" customWidth="1"/>
    <col min="5639" max="5639" width="22.85546875" customWidth="1"/>
    <col min="5640" max="5640" width="59.7109375" bestFit="1" customWidth="1"/>
    <col min="5641" max="5641" width="57.85546875" bestFit="1" customWidth="1"/>
    <col min="5642" max="5642" width="35.28515625" bestFit="1" customWidth="1"/>
    <col min="5643" max="5643" width="28.140625" bestFit="1" customWidth="1"/>
    <col min="5644" max="5644" width="33.140625" bestFit="1" customWidth="1"/>
    <col min="5645" max="5645" width="26" bestFit="1" customWidth="1"/>
    <col min="5646" max="5646" width="19.140625" bestFit="1" customWidth="1"/>
    <col min="5647" max="5647" width="10.42578125" customWidth="1"/>
    <col min="5648" max="5648" width="11.85546875" customWidth="1"/>
    <col min="5649" max="5649" width="14.7109375" customWidth="1"/>
    <col min="5650" max="5650" width="9" bestFit="1" customWidth="1"/>
    <col min="5891" max="5891" width="4.7109375" bestFit="1" customWidth="1"/>
    <col min="5892" max="5892" width="9.7109375" bestFit="1" customWidth="1"/>
    <col min="5893" max="5893" width="10" bestFit="1" customWidth="1"/>
    <col min="5894" max="5894" width="8.85546875" bestFit="1" customWidth="1"/>
    <col min="5895" max="5895" width="22.85546875" customWidth="1"/>
    <col min="5896" max="5896" width="59.7109375" bestFit="1" customWidth="1"/>
    <col min="5897" max="5897" width="57.85546875" bestFit="1" customWidth="1"/>
    <col min="5898" max="5898" width="35.28515625" bestFit="1" customWidth="1"/>
    <col min="5899" max="5899" width="28.140625" bestFit="1" customWidth="1"/>
    <col min="5900" max="5900" width="33.140625" bestFit="1" customWidth="1"/>
    <col min="5901" max="5901" width="26" bestFit="1" customWidth="1"/>
    <col min="5902" max="5902" width="19.140625" bestFit="1" customWidth="1"/>
    <col min="5903" max="5903" width="10.42578125" customWidth="1"/>
    <col min="5904" max="5904" width="11.85546875" customWidth="1"/>
    <col min="5905" max="5905" width="14.7109375" customWidth="1"/>
    <col min="5906" max="5906" width="9" bestFit="1" customWidth="1"/>
    <col min="6147" max="6147" width="4.7109375" bestFit="1" customWidth="1"/>
    <col min="6148" max="6148" width="9.7109375" bestFit="1" customWidth="1"/>
    <col min="6149" max="6149" width="10" bestFit="1" customWidth="1"/>
    <col min="6150" max="6150" width="8.85546875" bestFit="1" customWidth="1"/>
    <col min="6151" max="6151" width="22.85546875" customWidth="1"/>
    <col min="6152" max="6152" width="59.7109375" bestFit="1" customWidth="1"/>
    <col min="6153" max="6153" width="57.85546875" bestFit="1" customWidth="1"/>
    <col min="6154" max="6154" width="35.28515625" bestFit="1" customWidth="1"/>
    <col min="6155" max="6155" width="28.140625" bestFit="1" customWidth="1"/>
    <col min="6156" max="6156" width="33.140625" bestFit="1" customWidth="1"/>
    <col min="6157" max="6157" width="26" bestFit="1" customWidth="1"/>
    <col min="6158" max="6158" width="19.140625" bestFit="1" customWidth="1"/>
    <col min="6159" max="6159" width="10.42578125" customWidth="1"/>
    <col min="6160" max="6160" width="11.85546875" customWidth="1"/>
    <col min="6161" max="6161" width="14.7109375" customWidth="1"/>
    <col min="6162" max="6162" width="9" bestFit="1" customWidth="1"/>
    <col min="6403" max="6403" width="4.7109375" bestFit="1" customWidth="1"/>
    <col min="6404" max="6404" width="9.7109375" bestFit="1" customWidth="1"/>
    <col min="6405" max="6405" width="10" bestFit="1" customWidth="1"/>
    <col min="6406" max="6406" width="8.85546875" bestFit="1" customWidth="1"/>
    <col min="6407" max="6407" width="22.85546875" customWidth="1"/>
    <col min="6408" max="6408" width="59.7109375" bestFit="1" customWidth="1"/>
    <col min="6409" max="6409" width="57.85546875" bestFit="1" customWidth="1"/>
    <col min="6410" max="6410" width="35.28515625" bestFit="1" customWidth="1"/>
    <col min="6411" max="6411" width="28.140625" bestFit="1" customWidth="1"/>
    <col min="6412" max="6412" width="33.140625" bestFit="1" customWidth="1"/>
    <col min="6413" max="6413" width="26" bestFit="1" customWidth="1"/>
    <col min="6414" max="6414" width="19.140625" bestFit="1" customWidth="1"/>
    <col min="6415" max="6415" width="10.42578125" customWidth="1"/>
    <col min="6416" max="6416" width="11.85546875" customWidth="1"/>
    <col min="6417" max="6417" width="14.7109375" customWidth="1"/>
    <col min="6418" max="6418" width="9" bestFit="1" customWidth="1"/>
    <col min="6659" max="6659" width="4.7109375" bestFit="1" customWidth="1"/>
    <col min="6660" max="6660" width="9.7109375" bestFit="1" customWidth="1"/>
    <col min="6661" max="6661" width="10" bestFit="1" customWidth="1"/>
    <col min="6662" max="6662" width="8.85546875" bestFit="1" customWidth="1"/>
    <col min="6663" max="6663" width="22.85546875" customWidth="1"/>
    <col min="6664" max="6664" width="59.7109375" bestFit="1" customWidth="1"/>
    <col min="6665" max="6665" width="57.85546875" bestFit="1" customWidth="1"/>
    <col min="6666" max="6666" width="35.28515625" bestFit="1" customWidth="1"/>
    <col min="6667" max="6667" width="28.140625" bestFit="1" customWidth="1"/>
    <col min="6668" max="6668" width="33.140625" bestFit="1" customWidth="1"/>
    <col min="6669" max="6669" width="26" bestFit="1" customWidth="1"/>
    <col min="6670" max="6670" width="19.140625" bestFit="1" customWidth="1"/>
    <col min="6671" max="6671" width="10.42578125" customWidth="1"/>
    <col min="6672" max="6672" width="11.85546875" customWidth="1"/>
    <col min="6673" max="6673" width="14.7109375" customWidth="1"/>
    <col min="6674" max="6674" width="9" bestFit="1" customWidth="1"/>
    <col min="6915" max="6915" width="4.7109375" bestFit="1" customWidth="1"/>
    <col min="6916" max="6916" width="9.7109375" bestFit="1" customWidth="1"/>
    <col min="6917" max="6917" width="10" bestFit="1" customWidth="1"/>
    <col min="6918" max="6918" width="8.85546875" bestFit="1" customWidth="1"/>
    <col min="6919" max="6919" width="22.85546875" customWidth="1"/>
    <col min="6920" max="6920" width="59.7109375" bestFit="1" customWidth="1"/>
    <col min="6921" max="6921" width="57.85546875" bestFit="1" customWidth="1"/>
    <col min="6922" max="6922" width="35.28515625" bestFit="1" customWidth="1"/>
    <col min="6923" max="6923" width="28.140625" bestFit="1" customWidth="1"/>
    <col min="6924" max="6924" width="33.140625" bestFit="1" customWidth="1"/>
    <col min="6925" max="6925" width="26" bestFit="1" customWidth="1"/>
    <col min="6926" max="6926" width="19.140625" bestFit="1" customWidth="1"/>
    <col min="6927" max="6927" width="10.42578125" customWidth="1"/>
    <col min="6928" max="6928" width="11.85546875" customWidth="1"/>
    <col min="6929" max="6929" width="14.7109375" customWidth="1"/>
    <col min="6930" max="6930" width="9" bestFit="1" customWidth="1"/>
    <col min="7171" max="7171" width="4.7109375" bestFit="1" customWidth="1"/>
    <col min="7172" max="7172" width="9.7109375" bestFit="1" customWidth="1"/>
    <col min="7173" max="7173" width="10" bestFit="1" customWidth="1"/>
    <col min="7174" max="7174" width="8.85546875" bestFit="1" customWidth="1"/>
    <col min="7175" max="7175" width="22.85546875" customWidth="1"/>
    <col min="7176" max="7176" width="59.7109375" bestFit="1" customWidth="1"/>
    <col min="7177" max="7177" width="57.85546875" bestFit="1" customWidth="1"/>
    <col min="7178" max="7178" width="35.28515625" bestFit="1" customWidth="1"/>
    <col min="7179" max="7179" width="28.140625" bestFit="1" customWidth="1"/>
    <col min="7180" max="7180" width="33.140625" bestFit="1" customWidth="1"/>
    <col min="7181" max="7181" width="26" bestFit="1" customWidth="1"/>
    <col min="7182" max="7182" width="19.140625" bestFit="1" customWidth="1"/>
    <col min="7183" max="7183" width="10.42578125" customWidth="1"/>
    <col min="7184" max="7184" width="11.85546875" customWidth="1"/>
    <col min="7185" max="7185" width="14.7109375" customWidth="1"/>
    <col min="7186" max="7186" width="9" bestFit="1" customWidth="1"/>
    <col min="7427" max="7427" width="4.7109375" bestFit="1" customWidth="1"/>
    <col min="7428" max="7428" width="9.7109375" bestFit="1" customWidth="1"/>
    <col min="7429" max="7429" width="10" bestFit="1" customWidth="1"/>
    <col min="7430" max="7430" width="8.85546875" bestFit="1" customWidth="1"/>
    <col min="7431" max="7431" width="22.85546875" customWidth="1"/>
    <col min="7432" max="7432" width="59.7109375" bestFit="1" customWidth="1"/>
    <col min="7433" max="7433" width="57.85546875" bestFit="1" customWidth="1"/>
    <col min="7434" max="7434" width="35.28515625" bestFit="1" customWidth="1"/>
    <col min="7435" max="7435" width="28.140625" bestFit="1" customWidth="1"/>
    <col min="7436" max="7436" width="33.140625" bestFit="1" customWidth="1"/>
    <col min="7437" max="7437" width="26" bestFit="1" customWidth="1"/>
    <col min="7438" max="7438" width="19.140625" bestFit="1" customWidth="1"/>
    <col min="7439" max="7439" width="10.42578125" customWidth="1"/>
    <col min="7440" max="7440" width="11.85546875" customWidth="1"/>
    <col min="7441" max="7441" width="14.7109375" customWidth="1"/>
    <col min="7442" max="7442" width="9" bestFit="1" customWidth="1"/>
    <col min="7683" max="7683" width="4.7109375" bestFit="1" customWidth="1"/>
    <col min="7684" max="7684" width="9.7109375" bestFit="1" customWidth="1"/>
    <col min="7685" max="7685" width="10" bestFit="1" customWidth="1"/>
    <col min="7686" max="7686" width="8.85546875" bestFit="1" customWidth="1"/>
    <col min="7687" max="7687" width="22.85546875" customWidth="1"/>
    <col min="7688" max="7688" width="59.7109375" bestFit="1" customWidth="1"/>
    <col min="7689" max="7689" width="57.85546875" bestFit="1" customWidth="1"/>
    <col min="7690" max="7690" width="35.28515625" bestFit="1" customWidth="1"/>
    <col min="7691" max="7691" width="28.140625" bestFit="1" customWidth="1"/>
    <col min="7692" max="7692" width="33.140625" bestFit="1" customWidth="1"/>
    <col min="7693" max="7693" width="26" bestFit="1" customWidth="1"/>
    <col min="7694" max="7694" width="19.140625" bestFit="1" customWidth="1"/>
    <col min="7695" max="7695" width="10.42578125" customWidth="1"/>
    <col min="7696" max="7696" width="11.85546875" customWidth="1"/>
    <col min="7697" max="7697" width="14.7109375" customWidth="1"/>
    <col min="7698" max="7698" width="9" bestFit="1" customWidth="1"/>
    <col min="7939" max="7939" width="4.7109375" bestFit="1" customWidth="1"/>
    <col min="7940" max="7940" width="9.7109375" bestFit="1" customWidth="1"/>
    <col min="7941" max="7941" width="10" bestFit="1" customWidth="1"/>
    <col min="7942" max="7942" width="8.85546875" bestFit="1" customWidth="1"/>
    <col min="7943" max="7943" width="22.85546875" customWidth="1"/>
    <col min="7944" max="7944" width="59.7109375" bestFit="1" customWidth="1"/>
    <col min="7945" max="7945" width="57.85546875" bestFit="1" customWidth="1"/>
    <col min="7946" max="7946" width="35.28515625" bestFit="1" customWidth="1"/>
    <col min="7947" max="7947" width="28.140625" bestFit="1" customWidth="1"/>
    <col min="7948" max="7948" width="33.140625" bestFit="1" customWidth="1"/>
    <col min="7949" max="7949" width="26" bestFit="1" customWidth="1"/>
    <col min="7950" max="7950" width="19.140625" bestFit="1" customWidth="1"/>
    <col min="7951" max="7951" width="10.42578125" customWidth="1"/>
    <col min="7952" max="7952" width="11.85546875" customWidth="1"/>
    <col min="7953" max="7953" width="14.7109375" customWidth="1"/>
    <col min="7954" max="7954" width="9" bestFit="1" customWidth="1"/>
    <col min="8195" max="8195" width="4.7109375" bestFit="1" customWidth="1"/>
    <col min="8196" max="8196" width="9.7109375" bestFit="1" customWidth="1"/>
    <col min="8197" max="8197" width="10" bestFit="1" customWidth="1"/>
    <col min="8198" max="8198" width="8.85546875" bestFit="1" customWidth="1"/>
    <col min="8199" max="8199" width="22.85546875" customWidth="1"/>
    <col min="8200" max="8200" width="59.7109375" bestFit="1" customWidth="1"/>
    <col min="8201" max="8201" width="57.85546875" bestFit="1" customWidth="1"/>
    <col min="8202" max="8202" width="35.28515625" bestFit="1" customWidth="1"/>
    <col min="8203" max="8203" width="28.140625" bestFit="1" customWidth="1"/>
    <col min="8204" max="8204" width="33.140625" bestFit="1" customWidth="1"/>
    <col min="8205" max="8205" width="26" bestFit="1" customWidth="1"/>
    <col min="8206" max="8206" width="19.140625" bestFit="1" customWidth="1"/>
    <col min="8207" max="8207" width="10.42578125" customWidth="1"/>
    <col min="8208" max="8208" width="11.85546875" customWidth="1"/>
    <col min="8209" max="8209" width="14.7109375" customWidth="1"/>
    <col min="8210" max="8210" width="9" bestFit="1" customWidth="1"/>
    <col min="8451" max="8451" width="4.7109375" bestFit="1" customWidth="1"/>
    <col min="8452" max="8452" width="9.7109375" bestFit="1" customWidth="1"/>
    <col min="8453" max="8453" width="10" bestFit="1" customWidth="1"/>
    <col min="8454" max="8454" width="8.85546875" bestFit="1" customWidth="1"/>
    <col min="8455" max="8455" width="22.85546875" customWidth="1"/>
    <col min="8456" max="8456" width="59.7109375" bestFit="1" customWidth="1"/>
    <col min="8457" max="8457" width="57.85546875" bestFit="1" customWidth="1"/>
    <col min="8458" max="8458" width="35.28515625" bestFit="1" customWidth="1"/>
    <col min="8459" max="8459" width="28.140625" bestFit="1" customWidth="1"/>
    <col min="8460" max="8460" width="33.140625" bestFit="1" customWidth="1"/>
    <col min="8461" max="8461" width="26" bestFit="1" customWidth="1"/>
    <col min="8462" max="8462" width="19.140625" bestFit="1" customWidth="1"/>
    <col min="8463" max="8463" width="10.42578125" customWidth="1"/>
    <col min="8464" max="8464" width="11.85546875" customWidth="1"/>
    <col min="8465" max="8465" width="14.7109375" customWidth="1"/>
    <col min="8466" max="8466" width="9" bestFit="1" customWidth="1"/>
    <col min="8707" max="8707" width="4.7109375" bestFit="1" customWidth="1"/>
    <col min="8708" max="8708" width="9.7109375" bestFit="1" customWidth="1"/>
    <col min="8709" max="8709" width="10" bestFit="1" customWidth="1"/>
    <col min="8710" max="8710" width="8.85546875" bestFit="1" customWidth="1"/>
    <col min="8711" max="8711" width="22.85546875" customWidth="1"/>
    <col min="8712" max="8712" width="59.7109375" bestFit="1" customWidth="1"/>
    <col min="8713" max="8713" width="57.85546875" bestFit="1" customWidth="1"/>
    <col min="8714" max="8714" width="35.28515625" bestFit="1" customWidth="1"/>
    <col min="8715" max="8715" width="28.140625" bestFit="1" customWidth="1"/>
    <col min="8716" max="8716" width="33.140625" bestFit="1" customWidth="1"/>
    <col min="8717" max="8717" width="26" bestFit="1" customWidth="1"/>
    <col min="8718" max="8718" width="19.140625" bestFit="1" customWidth="1"/>
    <col min="8719" max="8719" width="10.42578125" customWidth="1"/>
    <col min="8720" max="8720" width="11.85546875" customWidth="1"/>
    <col min="8721" max="8721" width="14.7109375" customWidth="1"/>
    <col min="8722" max="8722" width="9" bestFit="1" customWidth="1"/>
    <col min="8963" max="8963" width="4.7109375" bestFit="1" customWidth="1"/>
    <col min="8964" max="8964" width="9.7109375" bestFit="1" customWidth="1"/>
    <col min="8965" max="8965" width="10" bestFit="1" customWidth="1"/>
    <col min="8966" max="8966" width="8.85546875" bestFit="1" customWidth="1"/>
    <col min="8967" max="8967" width="22.85546875" customWidth="1"/>
    <col min="8968" max="8968" width="59.7109375" bestFit="1" customWidth="1"/>
    <col min="8969" max="8969" width="57.85546875" bestFit="1" customWidth="1"/>
    <col min="8970" max="8970" width="35.28515625" bestFit="1" customWidth="1"/>
    <col min="8971" max="8971" width="28.140625" bestFit="1" customWidth="1"/>
    <col min="8972" max="8972" width="33.140625" bestFit="1" customWidth="1"/>
    <col min="8973" max="8973" width="26" bestFit="1" customWidth="1"/>
    <col min="8974" max="8974" width="19.140625" bestFit="1" customWidth="1"/>
    <col min="8975" max="8975" width="10.42578125" customWidth="1"/>
    <col min="8976" max="8976" width="11.85546875" customWidth="1"/>
    <col min="8977" max="8977" width="14.7109375" customWidth="1"/>
    <col min="8978" max="8978" width="9" bestFit="1" customWidth="1"/>
    <col min="9219" max="9219" width="4.7109375" bestFit="1" customWidth="1"/>
    <col min="9220" max="9220" width="9.7109375" bestFit="1" customWidth="1"/>
    <col min="9221" max="9221" width="10" bestFit="1" customWidth="1"/>
    <col min="9222" max="9222" width="8.85546875" bestFit="1" customWidth="1"/>
    <col min="9223" max="9223" width="22.85546875" customWidth="1"/>
    <col min="9224" max="9224" width="59.7109375" bestFit="1" customWidth="1"/>
    <col min="9225" max="9225" width="57.85546875" bestFit="1" customWidth="1"/>
    <col min="9226" max="9226" width="35.28515625" bestFit="1" customWidth="1"/>
    <col min="9227" max="9227" width="28.140625" bestFit="1" customWidth="1"/>
    <col min="9228" max="9228" width="33.140625" bestFit="1" customWidth="1"/>
    <col min="9229" max="9229" width="26" bestFit="1" customWidth="1"/>
    <col min="9230" max="9230" width="19.140625" bestFit="1" customWidth="1"/>
    <col min="9231" max="9231" width="10.42578125" customWidth="1"/>
    <col min="9232" max="9232" width="11.85546875" customWidth="1"/>
    <col min="9233" max="9233" width="14.7109375" customWidth="1"/>
    <col min="9234" max="9234" width="9" bestFit="1" customWidth="1"/>
    <col min="9475" max="9475" width="4.7109375" bestFit="1" customWidth="1"/>
    <col min="9476" max="9476" width="9.7109375" bestFit="1" customWidth="1"/>
    <col min="9477" max="9477" width="10" bestFit="1" customWidth="1"/>
    <col min="9478" max="9478" width="8.85546875" bestFit="1" customWidth="1"/>
    <col min="9479" max="9479" width="22.85546875" customWidth="1"/>
    <col min="9480" max="9480" width="59.7109375" bestFit="1" customWidth="1"/>
    <col min="9481" max="9481" width="57.85546875" bestFit="1" customWidth="1"/>
    <col min="9482" max="9482" width="35.28515625" bestFit="1" customWidth="1"/>
    <col min="9483" max="9483" width="28.140625" bestFit="1" customWidth="1"/>
    <col min="9484" max="9484" width="33.140625" bestFit="1" customWidth="1"/>
    <col min="9485" max="9485" width="26" bestFit="1" customWidth="1"/>
    <col min="9486" max="9486" width="19.140625" bestFit="1" customWidth="1"/>
    <col min="9487" max="9487" width="10.42578125" customWidth="1"/>
    <col min="9488" max="9488" width="11.85546875" customWidth="1"/>
    <col min="9489" max="9489" width="14.7109375" customWidth="1"/>
    <col min="9490" max="9490" width="9" bestFit="1" customWidth="1"/>
    <col min="9731" max="9731" width="4.7109375" bestFit="1" customWidth="1"/>
    <col min="9732" max="9732" width="9.7109375" bestFit="1" customWidth="1"/>
    <col min="9733" max="9733" width="10" bestFit="1" customWidth="1"/>
    <col min="9734" max="9734" width="8.85546875" bestFit="1" customWidth="1"/>
    <col min="9735" max="9735" width="22.85546875" customWidth="1"/>
    <col min="9736" max="9736" width="59.7109375" bestFit="1" customWidth="1"/>
    <col min="9737" max="9737" width="57.85546875" bestFit="1" customWidth="1"/>
    <col min="9738" max="9738" width="35.28515625" bestFit="1" customWidth="1"/>
    <col min="9739" max="9739" width="28.140625" bestFit="1" customWidth="1"/>
    <col min="9740" max="9740" width="33.140625" bestFit="1" customWidth="1"/>
    <col min="9741" max="9741" width="26" bestFit="1" customWidth="1"/>
    <col min="9742" max="9742" width="19.140625" bestFit="1" customWidth="1"/>
    <col min="9743" max="9743" width="10.42578125" customWidth="1"/>
    <col min="9744" max="9744" width="11.85546875" customWidth="1"/>
    <col min="9745" max="9745" width="14.7109375" customWidth="1"/>
    <col min="9746" max="9746" width="9" bestFit="1" customWidth="1"/>
    <col min="9987" max="9987" width="4.7109375" bestFit="1" customWidth="1"/>
    <col min="9988" max="9988" width="9.7109375" bestFit="1" customWidth="1"/>
    <col min="9989" max="9989" width="10" bestFit="1" customWidth="1"/>
    <col min="9990" max="9990" width="8.85546875" bestFit="1" customWidth="1"/>
    <col min="9991" max="9991" width="22.85546875" customWidth="1"/>
    <col min="9992" max="9992" width="59.7109375" bestFit="1" customWidth="1"/>
    <col min="9993" max="9993" width="57.85546875" bestFit="1" customWidth="1"/>
    <col min="9994" max="9994" width="35.28515625" bestFit="1" customWidth="1"/>
    <col min="9995" max="9995" width="28.140625" bestFit="1" customWidth="1"/>
    <col min="9996" max="9996" width="33.140625" bestFit="1" customWidth="1"/>
    <col min="9997" max="9997" width="26" bestFit="1" customWidth="1"/>
    <col min="9998" max="9998" width="19.140625" bestFit="1" customWidth="1"/>
    <col min="9999" max="9999" width="10.42578125" customWidth="1"/>
    <col min="10000" max="10000" width="11.85546875" customWidth="1"/>
    <col min="10001" max="10001" width="14.7109375" customWidth="1"/>
    <col min="10002" max="10002" width="9" bestFit="1" customWidth="1"/>
    <col min="10243" max="10243" width="4.7109375" bestFit="1" customWidth="1"/>
    <col min="10244" max="10244" width="9.7109375" bestFit="1" customWidth="1"/>
    <col min="10245" max="10245" width="10" bestFit="1" customWidth="1"/>
    <col min="10246" max="10246" width="8.85546875" bestFit="1" customWidth="1"/>
    <col min="10247" max="10247" width="22.85546875" customWidth="1"/>
    <col min="10248" max="10248" width="59.7109375" bestFit="1" customWidth="1"/>
    <col min="10249" max="10249" width="57.85546875" bestFit="1" customWidth="1"/>
    <col min="10250" max="10250" width="35.28515625" bestFit="1" customWidth="1"/>
    <col min="10251" max="10251" width="28.140625" bestFit="1" customWidth="1"/>
    <col min="10252" max="10252" width="33.140625" bestFit="1" customWidth="1"/>
    <col min="10253" max="10253" width="26" bestFit="1" customWidth="1"/>
    <col min="10254" max="10254" width="19.140625" bestFit="1" customWidth="1"/>
    <col min="10255" max="10255" width="10.42578125" customWidth="1"/>
    <col min="10256" max="10256" width="11.85546875" customWidth="1"/>
    <col min="10257" max="10257" width="14.7109375" customWidth="1"/>
    <col min="10258" max="10258" width="9" bestFit="1" customWidth="1"/>
    <col min="10499" max="10499" width="4.7109375" bestFit="1" customWidth="1"/>
    <col min="10500" max="10500" width="9.7109375" bestFit="1" customWidth="1"/>
    <col min="10501" max="10501" width="10" bestFit="1" customWidth="1"/>
    <col min="10502" max="10502" width="8.85546875" bestFit="1" customWidth="1"/>
    <col min="10503" max="10503" width="22.85546875" customWidth="1"/>
    <col min="10504" max="10504" width="59.7109375" bestFit="1" customWidth="1"/>
    <col min="10505" max="10505" width="57.85546875" bestFit="1" customWidth="1"/>
    <col min="10506" max="10506" width="35.28515625" bestFit="1" customWidth="1"/>
    <col min="10507" max="10507" width="28.140625" bestFit="1" customWidth="1"/>
    <col min="10508" max="10508" width="33.140625" bestFit="1" customWidth="1"/>
    <col min="10509" max="10509" width="26" bestFit="1" customWidth="1"/>
    <col min="10510" max="10510" width="19.140625" bestFit="1" customWidth="1"/>
    <col min="10511" max="10511" width="10.42578125" customWidth="1"/>
    <col min="10512" max="10512" width="11.85546875" customWidth="1"/>
    <col min="10513" max="10513" width="14.7109375" customWidth="1"/>
    <col min="10514" max="10514" width="9" bestFit="1" customWidth="1"/>
    <col min="10755" max="10755" width="4.7109375" bestFit="1" customWidth="1"/>
    <col min="10756" max="10756" width="9.7109375" bestFit="1" customWidth="1"/>
    <col min="10757" max="10757" width="10" bestFit="1" customWidth="1"/>
    <col min="10758" max="10758" width="8.85546875" bestFit="1" customWidth="1"/>
    <col min="10759" max="10759" width="22.85546875" customWidth="1"/>
    <col min="10760" max="10760" width="59.7109375" bestFit="1" customWidth="1"/>
    <col min="10761" max="10761" width="57.85546875" bestFit="1" customWidth="1"/>
    <col min="10762" max="10762" width="35.28515625" bestFit="1" customWidth="1"/>
    <col min="10763" max="10763" width="28.140625" bestFit="1" customWidth="1"/>
    <col min="10764" max="10764" width="33.140625" bestFit="1" customWidth="1"/>
    <col min="10765" max="10765" width="26" bestFit="1" customWidth="1"/>
    <col min="10766" max="10766" width="19.140625" bestFit="1" customWidth="1"/>
    <col min="10767" max="10767" width="10.42578125" customWidth="1"/>
    <col min="10768" max="10768" width="11.85546875" customWidth="1"/>
    <col min="10769" max="10769" width="14.7109375" customWidth="1"/>
    <col min="10770" max="10770" width="9" bestFit="1" customWidth="1"/>
    <col min="11011" max="11011" width="4.7109375" bestFit="1" customWidth="1"/>
    <col min="11012" max="11012" width="9.7109375" bestFit="1" customWidth="1"/>
    <col min="11013" max="11013" width="10" bestFit="1" customWidth="1"/>
    <col min="11014" max="11014" width="8.85546875" bestFit="1" customWidth="1"/>
    <col min="11015" max="11015" width="22.85546875" customWidth="1"/>
    <col min="11016" max="11016" width="59.7109375" bestFit="1" customWidth="1"/>
    <col min="11017" max="11017" width="57.85546875" bestFit="1" customWidth="1"/>
    <col min="11018" max="11018" width="35.28515625" bestFit="1" customWidth="1"/>
    <col min="11019" max="11019" width="28.140625" bestFit="1" customWidth="1"/>
    <col min="11020" max="11020" width="33.140625" bestFit="1" customWidth="1"/>
    <col min="11021" max="11021" width="26" bestFit="1" customWidth="1"/>
    <col min="11022" max="11022" width="19.140625" bestFit="1" customWidth="1"/>
    <col min="11023" max="11023" width="10.42578125" customWidth="1"/>
    <col min="11024" max="11024" width="11.85546875" customWidth="1"/>
    <col min="11025" max="11025" width="14.7109375" customWidth="1"/>
    <col min="11026" max="11026" width="9" bestFit="1" customWidth="1"/>
    <col min="11267" max="11267" width="4.7109375" bestFit="1" customWidth="1"/>
    <col min="11268" max="11268" width="9.7109375" bestFit="1" customWidth="1"/>
    <col min="11269" max="11269" width="10" bestFit="1" customWidth="1"/>
    <col min="11270" max="11270" width="8.85546875" bestFit="1" customWidth="1"/>
    <col min="11271" max="11271" width="22.85546875" customWidth="1"/>
    <col min="11272" max="11272" width="59.7109375" bestFit="1" customWidth="1"/>
    <col min="11273" max="11273" width="57.85546875" bestFit="1" customWidth="1"/>
    <col min="11274" max="11274" width="35.28515625" bestFit="1" customWidth="1"/>
    <col min="11275" max="11275" width="28.140625" bestFit="1" customWidth="1"/>
    <col min="11276" max="11276" width="33.140625" bestFit="1" customWidth="1"/>
    <col min="11277" max="11277" width="26" bestFit="1" customWidth="1"/>
    <col min="11278" max="11278" width="19.140625" bestFit="1" customWidth="1"/>
    <col min="11279" max="11279" width="10.42578125" customWidth="1"/>
    <col min="11280" max="11280" width="11.85546875" customWidth="1"/>
    <col min="11281" max="11281" width="14.7109375" customWidth="1"/>
    <col min="11282" max="11282" width="9" bestFit="1" customWidth="1"/>
    <col min="11523" max="11523" width="4.7109375" bestFit="1" customWidth="1"/>
    <col min="11524" max="11524" width="9.7109375" bestFit="1" customWidth="1"/>
    <col min="11525" max="11525" width="10" bestFit="1" customWidth="1"/>
    <col min="11526" max="11526" width="8.85546875" bestFit="1" customWidth="1"/>
    <col min="11527" max="11527" width="22.85546875" customWidth="1"/>
    <col min="11528" max="11528" width="59.7109375" bestFit="1" customWidth="1"/>
    <col min="11529" max="11529" width="57.85546875" bestFit="1" customWidth="1"/>
    <col min="11530" max="11530" width="35.28515625" bestFit="1" customWidth="1"/>
    <col min="11531" max="11531" width="28.140625" bestFit="1" customWidth="1"/>
    <col min="11532" max="11532" width="33.140625" bestFit="1" customWidth="1"/>
    <col min="11533" max="11533" width="26" bestFit="1" customWidth="1"/>
    <col min="11534" max="11534" width="19.140625" bestFit="1" customWidth="1"/>
    <col min="11535" max="11535" width="10.42578125" customWidth="1"/>
    <col min="11536" max="11536" width="11.85546875" customWidth="1"/>
    <col min="11537" max="11537" width="14.7109375" customWidth="1"/>
    <col min="11538" max="11538" width="9" bestFit="1" customWidth="1"/>
    <col min="11779" max="11779" width="4.7109375" bestFit="1" customWidth="1"/>
    <col min="11780" max="11780" width="9.7109375" bestFit="1" customWidth="1"/>
    <col min="11781" max="11781" width="10" bestFit="1" customWidth="1"/>
    <col min="11782" max="11782" width="8.85546875" bestFit="1" customWidth="1"/>
    <col min="11783" max="11783" width="22.85546875" customWidth="1"/>
    <col min="11784" max="11784" width="59.7109375" bestFit="1" customWidth="1"/>
    <col min="11785" max="11785" width="57.85546875" bestFit="1" customWidth="1"/>
    <col min="11786" max="11786" width="35.28515625" bestFit="1" customWidth="1"/>
    <col min="11787" max="11787" width="28.140625" bestFit="1" customWidth="1"/>
    <col min="11788" max="11788" width="33.140625" bestFit="1" customWidth="1"/>
    <col min="11789" max="11789" width="26" bestFit="1" customWidth="1"/>
    <col min="11790" max="11790" width="19.140625" bestFit="1" customWidth="1"/>
    <col min="11791" max="11791" width="10.42578125" customWidth="1"/>
    <col min="11792" max="11792" width="11.85546875" customWidth="1"/>
    <col min="11793" max="11793" width="14.7109375" customWidth="1"/>
    <col min="11794" max="11794" width="9" bestFit="1" customWidth="1"/>
    <col min="12035" max="12035" width="4.7109375" bestFit="1" customWidth="1"/>
    <col min="12036" max="12036" width="9.7109375" bestFit="1" customWidth="1"/>
    <col min="12037" max="12037" width="10" bestFit="1" customWidth="1"/>
    <col min="12038" max="12038" width="8.85546875" bestFit="1" customWidth="1"/>
    <col min="12039" max="12039" width="22.85546875" customWidth="1"/>
    <col min="12040" max="12040" width="59.7109375" bestFit="1" customWidth="1"/>
    <col min="12041" max="12041" width="57.85546875" bestFit="1" customWidth="1"/>
    <col min="12042" max="12042" width="35.28515625" bestFit="1" customWidth="1"/>
    <col min="12043" max="12043" width="28.140625" bestFit="1" customWidth="1"/>
    <col min="12044" max="12044" width="33.140625" bestFit="1" customWidth="1"/>
    <col min="12045" max="12045" width="26" bestFit="1" customWidth="1"/>
    <col min="12046" max="12046" width="19.140625" bestFit="1" customWidth="1"/>
    <col min="12047" max="12047" width="10.42578125" customWidth="1"/>
    <col min="12048" max="12048" width="11.85546875" customWidth="1"/>
    <col min="12049" max="12049" width="14.7109375" customWidth="1"/>
    <col min="12050" max="12050" width="9" bestFit="1" customWidth="1"/>
    <col min="12291" max="12291" width="4.7109375" bestFit="1" customWidth="1"/>
    <col min="12292" max="12292" width="9.7109375" bestFit="1" customWidth="1"/>
    <col min="12293" max="12293" width="10" bestFit="1" customWidth="1"/>
    <col min="12294" max="12294" width="8.85546875" bestFit="1" customWidth="1"/>
    <col min="12295" max="12295" width="22.85546875" customWidth="1"/>
    <col min="12296" max="12296" width="59.7109375" bestFit="1" customWidth="1"/>
    <col min="12297" max="12297" width="57.85546875" bestFit="1" customWidth="1"/>
    <col min="12298" max="12298" width="35.28515625" bestFit="1" customWidth="1"/>
    <col min="12299" max="12299" width="28.140625" bestFit="1" customWidth="1"/>
    <col min="12300" max="12300" width="33.140625" bestFit="1" customWidth="1"/>
    <col min="12301" max="12301" width="26" bestFit="1" customWidth="1"/>
    <col min="12302" max="12302" width="19.140625" bestFit="1" customWidth="1"/>
    <col min="12303" max="12303" width="10.42578125" customWidth="1"/>
    <col min="12304" max="12304" width="11.85546875" customWidth="1"/>
    <col min="12305" max="12305" width="14.7109375" customWidth="1"/>
    <col min="12306" max="12306" width="9" bestFit="1" customWidth="1"/>
    <col min="12547" max="12547" width="4.7109375" bestFit="1" customWidth="1"/>
    <col min="12548" max="12548" width="9.7109375" bestFit="1" customWidth="1"/>
    <col min="12549" max="12549" width="10" bestFit="1" customWidth="1"/>
    <col min="12550" max="12550" width="8.85546875" bestFit="1" customWidth="1"/>
    <col min="12551" max="12551" width="22.85546875" customWidth="1"/>
    <col min="12552" max="12552" width="59.7109375" bestFit="1" customWidth="1"/>
    <col min="12553" max="12553" width="57.85546875" bestFit="1" customWidth="1"/>
    <col min="12554" max="12554" width="35.28515625" bestFit="1" customWidth="1"/>
    <col min="12555" max="12555" width="28.140625" bestFit="1" customWidth="1"/>
    <col min="12556" max="12556" width="33.140625" bestFit="1" customWidth="1"/>
    <col min="12557" max="12557" width="26" bestFit="1" customWidth="1"/>
    <col min="12558" max="12558" width="19.140625" bestFit="1" customWidth="1"/>
    <col min="12559" max="12559" width="10.42578125" customWidth="1"/>
    <col min="12560" max="12560" width="11.85546875" customWidth="1"/>
    <col min="12561" max="12561" width="14.7109375" customWidth="1"/>
    <col min="12562" max="12562" width="9" bestFit="1" customWidth="1"/>
    <col min="12803" max="12803" width="4.7109375" bestFit="1" customWidth="1"/>
    <col min="12804" max="12804" width="9.7109375" bestFit="1" customWidth="1"/>
    <col min="12805" max="12805" width="10" bestFit="1" customWidth="1"/>
    <col min="12806" max="12806" width="8.85546875" bestFit="1" customWidth="1"/>
    <col min="12807" max="12807" width="22.85546875" customWidth="1"/>
    <col min="12808" max="12808" width="59.7109375" bestFit="1" customWidth="1"/>
    <col min="12809" max="12809" width="57.85546875" bestFit="1" customWidth="1"/>
    <col min="12810" max="12810" width="35.28515625" bestFit="1" customWidth="1"/>
    <col min="12811" max="12811" width="28.140625" bestFit="1" customWidth="1"/>
    <col min="12812" max="12812" width="33.140625" bestFit="1" customWidth="1"/>
    <col min="12813" max="12813" width="26" bestFit="1" customWidth="1"/>
    <col min="12814" max="12814" width="19.140625" bestFit="1" customWidth="1"/>
    <col min="12815" max="12815" width="10.42578125" customWidth="1"/>
    <col min="12816" max="12816" width="11.85546875" customWidth="1"/>
    <col min="12817" max="12817" width="14.7109375" customWidth="1"/>
    <col min="12818" max="12818" width="9" bestFit="1" customWidth="1"/>
    <col min="13059" max="13059" width="4.7109375" bestFit="1" customWidth="1"/>
    <col min="13060" max="13060" width="9.7109375" bestFit="1" customWidth="1"/>
    <col min="13061" max="13061" width="10" bestFit="1" customWidth="1"/>
    <col min="13062" max="13062" width="8.85546875" bestFit="1" customWidth="1"/>
    <col min="13063" max="13063" width="22.85546875" customWidth="1"/>
    <col min="13064" max="13064" width="59.7109375" bestFit="1" customWidth="1"/>
    <col min="13065" max="13065" width="57.85546875" bestFit="1" customWidth="1"/>
    <col min="13066" max="13066" width="35.28515625" bestFit="1" customWidth="1"/>
    <col min="13067" max="13067" width="28.140625" bestFit="1" customWidth="1"/>
    <col min="13068" max="13068" width="33.140625" bestFit="1" customWidth="1"/>
    <col min="13069" max="13069" width="26" bestFit="1" customWidth="1"/>
    <col min="13070" max="13070" width="19.140625" bestFit="1" customWidth="1"/>
    <col min="13071" max="13071" width="10.42578125" customWidth="1"/>
    <col min="13072" max="13072" width="11.85546875" customWidth="1"/>
    <col min="13073" max="13073" width="14.7109375" customWidth="1"/>
    <col min="13074" max="13074" width="9" bestFit="1" customWidth="1"/>
    <col min="13315" max="13315" width="4.7109375" bestFit="1" customWidth="1"/>
    <col min="13316" max="13316" width="9.7109375" bestFit="1" customWidth="1"/>
    <col min="13317" max="13317" width="10" bestFit="1" customWidth="1"/>
    <col min="13318" max="13318" width="8.85546875" bestFit="1" customWidth="1"/>
    <col min="13319" max="13319" width="22.85546875" customWidth="1"/>
    <col min="13320" max="13320" width="59.7109375" bestFit="1" customWidth="1"/>
    <col min="13321" max="13321" width="57.85546875" bestFit="1" customWidth="1"/>
    <col min="13322" max="13322" width="35.28515625" bestFit="1" customWidth="1"/>
    <col min="13323" max="13323" width="28.140625" bestFit="1" customWidth="1"/>
    <col min="13324" max="13324" width="33.140625" bestFit="1" customWidth="1"/>
    <col min="13325" max="13325" width="26" bestFit="1" customWidth="1"/>
    <col min="13326" max="13326" width="19.140625" bestFit="1" customWidth="1"/>
    <col min="13327" max="13327" width="10.42578125" customWidth="1"/>
    <col min="13328" max="13328" width="11.85546875" customWidth="1"/>
    <col min="13329" max="13329" width="14.7109375" customWidth="1"/>
    <col min="13330" max="13330" width="9" bestFit="1" customWidth="1"/>
    <col min="13571" max="13571" width="4.7109375" bestFit="1" customWidth="1"/>
    <col min="13572" max="13572" width="9.7109375" bestFit="1" customWidth="1"/>
    <col min="13573" max="13573" width="10" bestFit="1" customWidth="1"/>
    <col min="13574" max="13574" width="8.85546875" bestFit="1" customWidth="1"/>
    <col min="13575" max="13575" width="22.85546875" customWidth="1"/>
    <col min="13576" max="13576" width="59.7109375" bestFit="1" customWidth="1"/>
    <col min="13577" max="13577" width="57.85546875" bestFit="1" customWidth="1"/>
    <col min="13578" max="13578" width="35.28515625" bestFit="1" customWidth="1"/>
    <col min="13579" max="13579" width="28.140625" bestFit="1" customWidth="1"/>
    <col min="13580" max="13580" width="33.140625" bestFit="1" customWidth="1"/>
    <col min="13581" max="13581" width="26" bestFit="1" customWidth="1"/>
    <col min="13582" max="13582" width="19.140625" bestFit="1" customWidth="1"/>
    <col min="13583" max="13583" width="10.42578125" customWidth="1"/>
    <col min="13584" max="13584" width="11.85546875" customWidth="1"/>
    <col min="13585" max="13585" width="14.7109375" customWidth="1"/>
    <col min="13586" max="13586" width="9" bestFit="1" customWidth="1"/>
    <col min="13827" max="13827" width="4.7109375" bestFit="1" customWidth="1"/>
    <col min="13828" max="13828" width="9.7109375" bestFit="1" customWidth="1"/>
    <col min="13829" max="13829" width="10" bestFit="1" customWidth="1"/>
    <col min="13830" max="13830" width="8.85546875" bestFit="1" customWidth="1"/>
    <col min="13831" max="13831" width="22.85546875" customWidth="1"/>
    <col min="13832" max="13832" width="59.7109375" bestFit="1" customWidth="1"/>
    <col min="13833" max="13833" width="57.85546875" bestFit="1" customWidth="1"/>
    <col min="13834" max="13834" width="35.28515625" bestFit="1" customWidth="1"/>
    <col min="13835" max="13835" width="28.140625" bestFit="1" customWidth="1"/>
    <col min="13836" max="13836" width="33.140625" bestFit="1" customWidth="1"/>
    <col min="13837" max="13837" width="26" bestFit="1" customWidth="1"/>
    <col min="13838" max="13838" width="19.140625" bestFit="1" customWidth="1"/>
    <col min="13839" max="13839" width="10.42578125" customWidth="1"/>
    <col min="13840" max="13840" width="11.85546875" customWidth="1"/>
    <col min="13841" max="13841" width="14.7109375" customWidth="1"/>
    <col min="13842" max="13842" width="9" bestFit="1" customWidth="1"/>
    <col min="14083" max="14083" width="4.7109375" bestFit="1" customWidth="1"/>
    <col min="14084" max="14084" width="9.7109375" bestFit="1" customWidth="1"/>
    <col min="14085" max="14085" width="10" bestFit="1" customWidth="1"/>
    <col min="14086" max="14086" width="8.85546875" bestFit="1" customWidth="1"/>
    <col min="14087" max="14087" width="22.85546875" customWidth="1"/>
    <col min="14088" max="14088" width="59.7109375" bestFit="1" customWidth="1"/>
    <col min="14089" max="14089" width="57.85546875" bestFit="1" customWidth="1"/>
    <col min="14090" max="14090" width="35.28515625" bestFit="1" customWidth="1"/>
    <col min="14091" max="14091" width="28.140625" bestFit="1" customWidth="1"/>
    <col min="14092" max="14092" width="33.140625" bestFit="1" customWidth="1"/>
    <col min="14093" max="14093" width="26" bestFit="1" customWidth="1"/>
    <col min="14094" max="14094" width="19.140625" bestFit="1" customWidth="1"/>
    <col min="14095" max="14095" width="10.42578125" customWidth="1"/>
    <col min="14096" max="14096" width="11.85546875" customWidth="1"/>
    <col min="14097" max="14097" width="14.7109375" customWidth="1"/>
    <col min="14098" max="14098" width="9" bestFit="1" customWidth="1"/>
    <col min="14339" max="14339" width="4.7109375" bestFit="1" customWidth="1"/>
    <col min="14340" max="14340" width="9.7109375" bestFit="1" customWidth="1"/>
    <col min="14341" max="14341" width="10" bestFit="1" customWidth="1"/>
    <col min="14342" max="14342" width="8.85546875" bestFit="1" customWidth="1"/>
    <col min="14343" max="14343" width="22.85546875" customWidth="1"/>
    <col min="14344" max="14344" width="59.7109375" bestFit="1" customWidth="1"/>
    <col min="14345" max="14345" width="57.85546875" bestFit="1" customWidth="1"/>
    <col min="14346" max="14346" width="35.28515625" bestFit="1" customWidth="1"/>
    <col min="14347" max="14347" width="28.140625" bestFit="1" customWidth="1"/>
    <col min="14348" max="14348" width="33.140625" bestFit="1" customWidth="1"/>
    <col min="14349" max="14349" width="26" bestFit="1" customWidth="1"/>
    <col min="14350" max="14350" width="19.140625" bestFit="1" customWidth="1"/>
    <col min="14351" max="14351" width="10.42578125" customWidth="1"/>
    <col min="14352" max="14352" width="11.85546875" customWidth="1"/>
    <col min="14353" max="14353" width="14.7109375" customWidth="1"/>
    <col min="14354" max="14354" width="9" bestFit="1" customWidth="1"/>
    <col min="14595" max="14595" width="4.7109375" bestFit="1" customWidth="1"/>
    <col min="14596" max="14596" width="9.7109375" bestFit="1" customWidth="1"/>
    <col min="14597" max="14597" width="10" bestFit="1" customWidth="1"/>
    <col min="14598" max="14598" width="8.85546875" bestFit="1" customWidth="1"/>
    <col min="14599" max="14599" width="22.85546875" customWidth="1"/>
    <col min="14600" max="14600" width="59.7109375" bestFit="1" customWidth="1"/>
    <col min="14601" max="14601" width="57.85546875" bestFit="1" customWidth="1"/>
    <col min="14602" max="14602" width="35.28515625" bestFit="1" customWidth="1"/>
    <col min="14603" max="14603" width="28.140625" bestFit="1" customWidth="1"/>
    <col min="14604" max="14604" width="33.140625" bestFit="1" customWidth="1"/>
    <col min="14605" max="14605" width="26" bestFit="1" customWidth="1"/>
    <col min="14606" max="14606" width="19.140625" bestFit="1" customWidth="1"/>
    <col min="14607" max="14607" width="10.42578125" customWidth="1"/>
    <col min="14608" max="14608" width="11.85546875" customWidth="1"/>
    <col min="14609" max="14609" width="14.7109375" customWidth="1"/>
    <col min="14610" max="14610" width="9" bestFit="1" customWidth="1"/>
    <col min="14851" max="14851" width="4.7109375" bestFit="1" customWidth="1"/>
    <col min="14852" max="14852" width="9.7109375" bestFit="1" customWidth="1"/>
    <col min="14853" max="14853" width="10" bestFit="1" customWidth="1"/>
    <col min="14854" max="14854" width="8.85546875" bestFit="1" customWidth="1"/>
    <col min="14855" max="14855" width="22.85546875" customWidth="1"/>
    <col min="14856" max="14856" width="59.7109375" bestFit="1" customWidth="1"/>
    <col min="14857" max="14857" width="57.85546875" bestFit="1" customWidth="1"/>
    <col min="14858" max="14858" width="35.28515625" bestFit="1" customWidth="1"/>
    <col min="14859" max="14859" width="28.140625" bestFit="1" customWidth="1"/>
    <col min="14860" max="14860" width="33.140625" bestFit="1" customWidth="1"/>
    <col min="14861" max="14861" width="26" bestFit="1" customWidth="1"/>
    <col min="14862" max="14862" width="19.140625" bestFit="1" customWidth="1"/>
    <col min="14863" max="14863" width="10.42578125" customWidth="1"/>
    <col min="14864" max="14864" width="11.85546875" customWidth="1"/>
    <col min="14865" max="14865" width="14.7109375" customWidth="1"/>
    <col min="14866" max="14866" width="9" bestFit="1" customWidth="1"/>
    <col min="15107" max="15107" width="4.7109375" bestFit="1" customWidth="1"/>
    <col min="15108" max="15108" width="9.7109375" bestFit="1" customWidth="1"/>
    <col min="15109" max="15109" width="10" bestFit="1" customWidth="1"/>
    <col min="15110" max="15110" width="8.85546875" bestFit="1" customWidth="1"/>
    <col min="15111" max="15111" width="22.85546875" customWidth="1"/>
    <col min="15112" max="15112" width="59.7109375" bestFit="1" customWidth="1"/>
    <col min="15113" max="15113" width="57.85546875" bestFit="1" customWidth="1"/>
    <col min="15114" max="15114" width="35.28515625" bestFit="1" customWidth="1"/>
    <col min="15115" max="15115" width="28.140625" bestFit="1" customWidth="1"/>
    <col min="15116" max="15116" width="33.140625" bestFit="1" customWidth="1"/>
    <col min="15117" max="15117" width="26" bestFit="1" customWidth="1"/>
    <col min="15118" max="15118" width="19.140625" bestFit="1" customWidth="1"/>
    <col min="15119" max="15119" width="10.42578125" customWidth="1"/>
    <col min="15120" max="15120" width="11.85546875" customWidth="1"/>
    <col min="15121" max="15121" width="14.7109375" customWidth="1"/>
    <col min="15122" max="15122" width="9" bestFit="1" customWidth="1"/>
    <col min="15363" max="15363" width="4.7109375" bestFit="1" customWidth="1"/>
    <col min="15364" max="15364" width="9.7109375" bestFit="1" customWidth="1"/>
    <col min="15365" max="15365" width="10" bestFit="1" customWidth="1"/>
    <col min="15366" max="15366" width="8.85546875" bestFit="1" customWidth="1"/>
    <col min="15367" max="15367" width="22.85546875" customWidth="1"/>
    <col min="15368" max="15368" width="59.7109375" bestFit="1" customWidth="1"/>
    <col min="15369" max="15369" width="57.85546875" bestFit="1" customWidth="1"/>
    <col min="15370" max="15370" width="35.28515625" bestFit="1" customWidth="1"/>
    <col min="15371" max="15371" width="28.140625" bestFit="1" customWidth="1"/>
    <col min="15372" max="15372" width="33.140625" bestFit="1" customWidth="1"/>
    <col min="15373" max="15373" width="26" bestFit="1" customWidth="1"/>
    <col min="15374" max="15374" width="19.140625" bestFit="1" customWidth="1"/>
    <col min="15375" max="15375" width="10.42578125" customWidth="1"/>
    <col min="15376" max="15376" width="11.85546875" customWidth="1"/>
    <col min="15377" max="15377" width="14.7109375" customWidth="1"/>
    <col min="15378" max="15378" width="9" bestFit="1" customWidth="1"/>
    <col min="15619" max="15619" width="4.7109375" bestFit="1" customWidth="1"/>
    <col min="15620" max="15620" width="9.7109375" bestFit="1" customWidth="1"/>
    <col min="15621" max="15621" width="10" bestFit="1" customWidth="1"/>
    <col min="15622" max="15622" width="8.85546875" bestFit="1" customWidth="1"/>
    <col min="15623" max="15623" width="22.85546875" customWidth="1"/>
    <col min="15624" max="15624" width="59.7109375" bestFit="1" customWidth="1"/>
    <col min="15625" max="15625" width="57.85546875" bestFit="1" customWidth="1"/>
    <col min="15626" max="15626" width="35.28515625" bestFit="1" customWidth="1"/>
    <col min="15627" max="15627" width="28.140625" bestFit="1" customWidth="1"/>
    <col min="15628" max="15628" width="33.140625" bestFit="1" customWidth="1"/>
    <col min="15629" max="15629" width="26" bestFit="1" customWidth="1"/>
    <col min="15630" max="15630" width="19.140625" bestFit="1" customWidth="1"/>
    <col min="15631" max="15631" width="10.42578125" customWidth="1"/>
    <col min="15632" max="15632" width="11.85546875" customWidth="1"/>
    <col min="15633" max="15633" width="14.7109375" customWidth="1"/>
    <col min="15634" max="15634" width="9" bestFit="1" customWidth="1"/>
    <col min="15875" max="15875" width="4.7109375" bestFit="1" customWidth="1"/>
    <col min="15876" max="15876" width="9.7109375" bestFit="1" customWidth="1"/>
    <col min="15877" max="15877" width="10" bestFit="1" customWidth="1"/>
    <col min="15878" max="15878" width="8.85546875" bestFit="1" customWidth="1"/>
    <col min="15879" max="15879" width="22.85546875" customWidth="1"/>
    <col min="15880" max="15880" width="59.7109375" bestFit="1" customWidth="1"/>
    <col min="15881" max="15881" width="57.85546875" bestFit="1" customWidth="1"/>
    <col min="15882" max="15882" width="35.28515625" bestFit="1" customWidth="1"/>
    <col min="15883" max="15883" width="28.140625" bestFit="1" customWidth="1"/>
    <col min="15884" max="15884" width="33.140625" bestFit="1" customWidth="1"/>
    <col min="15885" max="15885" width="26" bestFit="1" customWidth="1"/>
    <col min="15886" max="15886" width="19.140625" bestFit="1" customWidth="1"/>
    <col min="15887" max="15887" width="10.42578125" customWidth="1"/>
    <col min="15888" max="15888" width="11.85546875" customWidth="1"/>
    <col min="15889" max="15889" width="14.7109375" customWidth="1"/>
    <col min="15890" max="15890" width="9" bestFit="1" customWidth="1"/>
    <col min="16131" max="16131" width="4.7109375" bestFit="1" customWidth="1"/>
    <col min="16132" max="16132" width="9.7109375" bestFit="1" customWidth="1"/>
    <col min="16133" max="16133" width="10" bestFit="1" customWidth="1"/>
    <col min="16134" max="16134" width="8.85546875" bestFit="1" customWidth="1"/>
    <col min="16135" max="16135" width="22.85546875" customWidth="1"/>
    <col min="16136" max="16136" width="59.7109375" bestFit="1" customWidth="1"/>
    <col min="16137" max="16137" width="57.85546875" bestFit="1" customWidth="1"/>
    <col min="16138" max="16138" width="35.28515625" bestFit="1" customWidth="1"/>
    <col min="16139" max="16139" width="28.140625" bestFit="1" customWidth="1"/>
    <col min="16140" max="16140" width="33.140625" bestFit="1" customWidth="1"/>
    <col min="16141" max="16141" width="26" bestFit="1" customWidth="1"/>
    <col min="16142" max="16142" width="19.140625" bestFit="1" customWidth="1"/>
    <col min="16143" max="16143" width="10.42578125" customWidth="1"/>
    <col min="16144" max="16144" width="11.85546875" customWidth="1"/>
    <col min="16145" max="16145" width="14.7109375" customWidth="1"/>
    <col min="16146" max="16146" width="9" bestFit="1" customWidth="1"/>
  </cols>
  <sheetData>
    <row r="2" spans="1:19">
      <c r="A2" s="1" t="s">
        <v>2504</v>
      </c>
    </row>
    <row r="4" spans="1:19" s="4" customFormat="1" ht="47.25" customHeight="1">
      <c r="A4" s="596" t="s">
        <v>0</v>
      </c>
      <c r="B4" s="598" t="s">
        <v>1</v>
      </c>
      <c r="C4" s="598" t="s">
        <v>2</v>
      </c>
      <c r="D4" s="598" t="s">
        <v>3</v>
      </c>
      <c r="E4" s="596" t="s">
        <v>4</v>
      </c>
      <c r="F4" s="596" t="s">
        <v>5</v>
      </c>
      <c r="G4" s="596" t="s">
        <v>6</v>
      </c>
      <c r="H4" s="601" t="s">
        <v>7</v>
      </c>
      <c r="I4" s="601"/>
      <c r="J4" s="596" t="s">
        <v>8</v>
      </c>
      <c r="K4" s="602" t="s">
        <v>9</v>
      </c>
      <c r="L4" s="603"/>
      <c r="M4" s="604" t="s">
        <v>10</v>
      </c>
      <c r="N4" s="604"/>
      <c r="O4" s="604" t="s">
        <v>11</v>
      </c>
      <c r="P4" s="604"/>
      <c r="Q4" s="596" t="s">
        <v>12</v>
      </c>
      <c r="R4" s="598" t="s">
        <v>13</v>
      </c>
      <c r="S4" s="3"/>
    </row>
    <row r="5" spans="1:19" s="4" customFormat="1" ht="35.25" customHeight="1">
      <c r="A5" s="597"/>
      <c r="B5" s="599"/>
      <c r="C5" s="599"/>
      <c r="D5" s="599"/>
      <c r="E5" s="597"/>
      <c r="F5" s="597"/>
      <c r="G5" s="597"/>
      <c r="H5" s="107" t="s">
        <v>14</v>
      </c>
      <c r="I5" s="107" t="s">
        <v>15</v>
      </c>
      <c r="J5" s="597"/>
      <c r="K5" s="108">
        <v>2018</v>
      </c>
      <c r="L5" s="108">
        <v>2019</v>
      </c>
      <c r="M5" s="13">
        <v>2018</v>
      </c>
      <c r="N5" s="13">
        <v>2019</v>
      </c>
      <c r="O5" s="13">
        <v>2018</v>
      </c>
      <c r="P5" s="13">
        <v>2019</v>
      </c>
      <c r="Q5" s="597"/>
      <c r="R5" s="599"/>
      <c r="S5" s="3"/>
    </row>
    <row r="6" spans="1:19" s="4" customFormat="1" ht="15.75" customHeight="1">
      <c r="A6" s="106" t="s">
        <v>16</v>
      </c>
      <c r="B6" s="107" t="s">
        <v>17</v>
      </c>
      <c r="C6" s="107" t="s">
        <v>18</v>
      </c>
      <c r="D6" s="107" t="s">
        <v>19</v>
      </c>
      <c r="E6" s="106" t="s">
        <v>20</v>
      </c>
      <c r="F6" s="106" t="s">
        <v>21</v>
      </c>
      <c r="G6" s="106" t="s">
        <v>22</v>
      </c>
      <c r="H6" s="107" t="s">
        <v>23</v>
      </c>
      <c r="I6" s="107" t="s">
        <v>24</v>
      </c>
      <c r="J6" s="106" t="s">
        <v>25</v>
      </c>
      <c r="K6" s="108" t="s">
        <v>26</v>
      </c>
      <c r="L6" s="108" t="s">
        <v>27</v>
      </c>
      <c r="M6" s="109" t="s">
        <v>28</v>
      </c>
      <c r="N6" s="109" t="s">
        <v>29</v>
      </c>
      <c r="O6" s="109" t="s">
        <v>30</v>
      </c>
      <c r="P6" s="109" t="s">
        <v>31</v>
      </c>
      <c r="Q6" s="106" t="s">
        <v>32</v>
      </c>
      <c r="R6" s="107" t="s">
        <v>33</v>
      </c>
      <c r="S6" s="3"/>
    </row>
    <row r="7" spans="1:19" s="10" customFormat="1" ht="90">
      <c r="A7" s="63">
        <v>1</v>
      </c>
      <c r="B7" s="272" t="s">
        <v>84</v>
      </c>
      <c r="C7" s="265">
        <v>1</v>
      </c>
      <c r="D7" s="265">
        <v>9</v>
      </c>
      <c r="E7" s="265" t="s">
        <v>841</v>
      </c>
      <c r="F7" s="265" t="s">
        <v>842</v>
      </c>
      <c r="G7" s="265" t="s">
        <v>117</v>
      </c>
      <c r="H7" s="265" t="s">
        <v>843</v>
      </c>
      <c r="I7" s="265">
        <v>1</v>
      </c>
      <c r="J7" s="267" t="s">
        <v>844</v>
      </c>
      <c r="K7" s="265" t="s">
        <v>43</v>
      </c>
      <c r="L7" s="265"/>
      <c r="M7" s="173">
        <v>110000</v>
      </c>
      <c r="N7" s="173"/>
      <c r="O7" s="173">
        <v>110000</v>
      </c>
      <c r="P7" s="173"/>
      <c r="Q7" s="265" t="s">
        <v>845</v>
      </c>
      <c r="R7" s="265" t="s">
        <v>846</v>
      </c>
      <c r="S7" s="9"/>
    </row>
    <row r="8" spans="1:19" s="10" customFormat="1" ht="105">
      <c r="A8" s="258">
        <v>2</v>
      </c>
      <c r="B8" s="272" t="s">
        <v>84</v>
      </c>
      <c r="C8" s="272" t="s">
        <v>786</v>
      </c>
      <c r="D8" s="272">
        <v>13</v>
      </c>
      <c r="E8" s="267" t="s">
        <v>847</v>
      </c>
      <c r="F8" s="267" t="s">
        <v>848</v>
      </c>
      <c r="G8" s="267" t="s">
        <v>849</v>
      </c>
      <c r="H8" s="259" t="s">
        <v>850</v>
      </c>
      <c r="I8" s="174">
        <v>1</v>
      </c>
      <c r="J8" s="267" t="s">
        <v>851</v>
      </c>
      <c r="K8" s="265" t="s">
        <v>50</v>
      </c>
      <c r="L8" s="259"/>
      <c r="M8" s="175">
        <v>75000</v>
      </c>
      <c r="N8" s="175"/>
      <c r="O8" s="175">
        <v>75000</v>
      </c>
      <c r="P8" s="175"/>
      <c r="Q8" s="265" t="s">
        <v>845</v>
      </c>
      <c r="R8" s="265" t="s">
        <v>846</v>
      </c>
      <c r="S8" s="9"/>
    </row>
    <row r="9" spans="1:19" s="311" customFormat="1" ht="165">
      <c r="A9" s="63">
        <v>3</v>
      </c>
      <c r="B9" s="258" t="s">
        <v>217</v>
      </c>
      <c r="C9" s="258">
        <v>1</v>
      </c>
      <c r="D9" s="259">
        <v>13</v>
      </c>
      <c r="E9" s="259" t="s">
        <v>2505</v>
      </c>
      <c r="F9" s="259" t="s">
        <v>2506</v>
      </c>
      <c r="G9" s="259" t="s">
        <v>52</v>
      </c>
      <c r="H9" s="263" t="s">
        <v>2507</v>
      </c>
      <c r="I9" s="69" t="s">
        <v>2508</v>
      </c>
      <c r="J9" s="259" t="s">
        <v>2509</v>
      </c>
      <c r="K9" s="263" t="s">
        <v>93</v>
      </c>
      <c r="L9" s="263"/>
      <c r="M9" s="264">
        <v>7340.45</v>
      </c>
      <c r="N9" s="264"/>
      <c r="O9" s="264">
        <v>7340.45</v>
      </c>
      <c r="P9" s="264"/>
      <c r="Q9" s="259" t="s">
        <v>2510</v>
      </c>
      <c r="R9" s="259" t="s">
        <v>2511</v>
      </c>
      <c r="S9" s="310"/>
    </row>
    <row r="10" spans="1:19" s="311" customFormat="1" ht="135">
      <c r="A10" s="258">
        <v>4</v>
      </c>
      <c r="B10" s="258" t="s">
        <v>667</v>
      </c>
      <c r="C10" s="258">
        <v>1</v>
      </c>
      <c r="D10" s="259">
        <v>6</v>
      </c>
      <c r="E10" s="259" t="s">
        <v>2512</v>
      </c>
      <c r="F10" s="259" t="s">
        <v>2513</v>
      </c>
      <c r="G10" s="259" t="s">
        <v>492</v>
      </c>
      <c r="H10" s="259" t="s">
        <v>2514</v>
      </c>
      <c r="I10" s="69" t="s">
        <v>2515</v>
      </c>
      <c r="J10" s="259" t="s">
        <v>2516</v>
      </c>
      <c r="K10" s="263" t="s">
        <v>2517</v>
      </c>
      <c r="L10" s="263"/>
      <c r="M10" s="264">
        <v>15660</v>
      </c>
      <c r="N10" s="264"/>
      <c r="O10" s="264">
        <v>15660</v>
      </c>
      <c r="P10" s="264"/>
      <c r="Q10" s="265" t="s">
        <v>2518</v>
      </c>
      <c r="R10" s="265" t="s">
        <v>2519</v>
      </c>
      <c r="S10" s="310"/>
    </row>
    <row r="11" spans="1:19" s="312" customFormat="1" ht="75">
      <c r="A11" s="63">
        <v>5</v>
      </c>
      <c r="B11" s="258" t="s">
        <v>289</v>
      </c>
      <c r="C11" s="258">
        <v>2</v>
      </c>
      <c r="D11" s="259">
        <v>10</v>
      </c>
      <c r="E11" s="259" t="s">
        <v>2520</v>
      </c>
      <c r="F11" s="259" t="s">
        <v>2521</v>
      </c>
      <c r="G11" s="259" t="s">
        <v>511</v>
      </c>
      <c r="H11" s="263" t="s">
        <v>2522</v>
      </c>
      <c r="I11" s="69" t="s">
        <v>2523</v>
      </c>
      <c r="J11" s="259" t="s">
        <v>2524</v>
      </c>
      <c r="K11" s="263" t="s">
        <v>93</v>
      </c>
      <c r="L11" s="263"/>
      <c r="M11" s="264">
        <v>19995.2</v>
      </c>
      <c r="N11" s="264"/>
      <c r="O11" s="264">
        <v>19995.2</v>
      </c>
      <c r="P11" s="264"/>
      <c r="Q11" s="259" t="s">
        <v>2525</v>
      </c>
      <c r="R11" s="259" t="s">
        <v>2526</v>
      </c>
    </row>
    <row r="12" spans="1:19" s="312" customFormat="1" ht="105">
      <c r="A12" s="258">
        <v>6</v>
      </c>
      <c r="B12" s="258" t="s">
        <v>667</v>
      </c>
      <c r="C12" s="258">
        <v>1</v>
      </c>
      <c r="D12" s="259">
        <v>6</v>
      </c>
      <c r="E12" s="349" t="s">
        <v>2527</v>
      </c>
      <c r="F12" s="259" t="s">
        <v>2528</v>
      </c>
      <c r="G12" s="259" t="s">
        <v>46</v>
      </c>
      <c r="H12" s="259" t="s">
        <v>2529</v>
      </c>
      <c r="I12" s="69" t="s">
        <v>2530</v>
      </c>
      <c r="J12" s="259" t="s">
        <v>2531</v>
      </c>
      <c r="K12" s="263" t="s">
        <v>84</v>
      </c>
      <c r="L12" s="263"/>
      <c r="M12" s="264">
        <v>14597.81</v>
      </c>
      <c r="N12" s="264"/>
      <c r="O12" s="264">
        <v>14597.81</v>
      </c>
      <c r="P12" s="264"/>
      <c r="Q12" s="265" t="s">
        <v>2532</v>
      </c>
      <c r="R12" s="259" t="s">
        <v>2533</v>
      </c>
    </row>
    <row r="13" spans="1:19" s="312" customFormat="1" ht="330">
      <c r="A13" s="63">
        <v>7</v>
      </c>
      <c r="B13" s="258" t="s">
        <v>497</v>
      </c>
      <c r="C13" s="258">
        <v>1</v>
      </c>
      <c r="D13" s="259">
        <v>6</v>
      </c>
      <c r="E13" s="259" t="s">
        <v>2534</v>
      </c>
      <c r="F13" s="259" t="s">
        <v>2535</v>
      </c>
      <c r="G13" s="259" t="s">
        <v>46</v>
      </c>
      <c r="H13" s="263" t="s">
        <v>2536</v>
      </c>
      <c r="I13" s="69" t="s">
        <v>2537</v>
      </c>
      <c r="J13" s="259" t="s">
        <v>2538</v>
      </c>
      <c r="K13" s="263" t="s">
        <v>2517</v>
      </c>
      <c r="L13" s="263"/>
      <c r="M13" s="264">
        <v>43976.04</v>
      </c>
      <c r="N13" s="264"/>
      <c r="O13" s="264">
        <v>43976.04</v>
      </c>
      <c r="P13" s="264"/>
      <c r="Q13" s="265" t="s">
        <v>2539</v>
      </c>
      <c r="R13" s="259" t="s">
        <v>2540</v>
      </c>
    </row>
    <row r="14" spans="1:19" s="312" customFormat="1" ht="90">
      <c r="A14" s="258">
        <v>8</v>
      </c>
      <c r="B14" s="258" t="s">
        <v>497</v>
      </c>
      <c r="C14" s="258">
        <v>5</v>
      </c>
      <c r="D14" s="259">
        <v>11</v>
      </c>
      <c r="E14" s="259" t="s">
        <v>2541</v>
      </c>
      <c r="F14" s="259" t="s">
        <v>2542</v>
      </c>
      <c r="G14" s="259" t="s">
        <v>1164</v>
      </c>
      <c r="H14" s="259" t="s">
        <v>2543</v>
      </c>
      <c r="I14" s="259" t="s">
        <v>2544</v>
      </c>
      <c r="J14" s="349" t="s">
        <v>2545</v>
      </c>
      <c r="K14" s="263" t="s">
        <v>2517</v>
      </c>
      <c r="L14" s="263"/>
      <c r="M14" s="264">
        <v>16510</v>
      </c>
      <c r="N14" s="264"/>
      <c r="O14" s="264">
        <v>16510</v>
      </c>
      <c r="P14" s="264"/>
      <c r="Q14" s="259" t="s">
        <v>2546</v>
      </c>
      <c r="R14" s="259" t="s">
        <v>2547</v>
      </c>
    </row>
    <row r="15" spans="1:19" s="312" customFormat="1" ht="120">
      <c r="A15" s="63">
        <v>9</v>
      </c>
      <c r="B15" s="258" t="s">
        <v>497</v>
      </c>
      <c r="C15" s="258">
        <v>5</v>
      </c>
      <c r="D15" s="259">
        <v>11</v>
      </c>
      <c r="E15" s="259" t="s">
        <v>2548</v>
      </c>
      <c r="F15" s="259" t="s">
        <v>2549</v>
      </c>
      <c r="G15" s="259" t="s">
        <v>1164</v>
      </c>
      <c r="H15" s="259" t="s">
        <v>2543</v>
      </c>
      <c r="I15" s="259" t="s">
        <v>2550</v>
      </c>
      <c r="J15" s="259" t="s">
        <v>2551</v>
      </c>
      <c r="K15" s="263" t="s">
        <v>100</v>
      </c>
      <c r="L15" s="263"/>
      <c r="M15" s="264">
        <v>25704</v>
      </c>
      <c r="N15" s="264"/>
      <c r="O15" s="264">
        <v>25704</v>
      </c>
      <c r="P15" s="264"/>
      <c r="Q15" s="259" t="s">
        <v>2552</v>
      </c>
      <c r="R15" s="265" t="s">
        <v>2553</v>
      </c>
    </row>
    <row r="16" spans="1:19" s="312" customFormat="1" ht="135">
      <c r="A16" s="258">
        <v>10</v>
      </c>
      <c r="B16" s="258" t="s">
        <v>497</v>
      </c>
      <c r="C16" s="258" t="s">
        <v>786</v>
      </c>
      <c r="D16" s="259">
        <v>13</v>
      </c>
      <c r="E16" s="408" t="s">
        <v>2554</v>
      </c>
      <c r="F16" s="259" t="s">
        <v>2555</v>
      </c>
      <c r="G16" s="259" t="s">
        <v>492</v>
      </c>
      <c r="H16" s="259" t="s">
        <v>2514</v>
      </c>
      <c r="I16" s="69" t="s">
        <v>2556</v>
      </c>
      <c r="J16" s="408" t="s">
        <v>2557</v>
      </c>
      <c r="K16" s="263" t="s">
        <v>93</v>
      </c>
      <c r="L16" s="263"/>
      <c r="M16" s="264">
        <v>30000</v>
      </c>
      <c r="N16" s="264"/>
      <c r="O16" s="264">
        <v>30000</v>
      </c>
      <c r="P16" s="264"/>
      <c r="Q16" s="265" t="s">
        <v>2558</v>
      </c>
      <c r="R16" s="265" t="s">
        <v>2559</v>
      </c>
    </row>
    <row r="17" spans="1:18" s="312" customFormat="1" ht="210">
      <c r="A17" s="63">
        <v>11</v>
      </c>
      <c r="B17" s="258" t="s">
        <v>497</v>
      </c>
      <c r="C17" s="258">
        <v>1</v>
      </c>
      <c r="D17" s="259">
        <v>6</v>
      </c>
      <c r="E17" s="259" t="s">
        <v>2560</v>
      </c>
      <c r="F17" s="259" t="s">
        <v>2561</v>
      </c>
      <c r="G17" s="259" t="s">
        <v>2562</v>
      </c>
      <c r="H17" s="263" t="s">
        <v>2563</v>
      </c>
      <c r="I17" s="69" t="s">
        <v>2564</v>
      </c>
      <c r="J17" s="259" t="s">
        <v>2565</v>
      </c>
      <c r="K17" s="263" t="s">
        <v>93</v>
      </c>
      <c r="L17" s="263"/>
      <c r="M17" s="264">
        <v>32125.33</v>
      </c>
      <c r="N17" s="264"/>
      <c r="O17" s="264">
        <v>32125.33</v>
      </c>
      <c r="P17" s="264"/>
      <c r="Q17" s="259" t="s">
        <v>2566</v>
      </c>
      <c r="R17" s="259" t="s">
        <v>2567</v>
      </c>
    </row>
    <row r="18" spans="1:18" s="312" customFormat="1" ht="210">
      <c r="A18" s="296">
        <v>12</v>
      </c>
      <c r="B18" s="296" t="s">
        <v>497</v>
      </c>
      <c r="C18" s="296" t="s">
        <v>786</v>
      </c>
      <c r="D18" s="272">
        <v>13</v>
      </c>
      <c r="E18" s="272" t="s">
        <v>2568</v>
      </c>
      <c r="F18" s="272" t="s">
        <v>2569</v>
      </c>
      <c r="G18" s="272" t="s">
        <v>2570</v>
      </c>
      <c r="H18" s="272" t="s">
        <v>2571</v>
      </c>
      <c r="I18" s="207" t="s">
        <v>2572</v>
      </c>
      <c r="J18" s="272" t="s">
        <v>2573</v>
      </c>
      <c r="K18" s="306" t="s">
        <v>582</v>
      </c>
      <c r="L18" s="306"/>
      <c r="M18" s="307">
        <v>39391.75</v>
      </c>
      <c r="N18" s="307"/>
      <c r="O18" s="307">
        <v>39391.75</v>
      </c>
      <c r="P18" s="307"/>
      <c r="Q18" s="272" t="s">
        <v>2574</v>
      </c>
      <c r="R18" s="272" t="s">
        <v>2575</v>
      </c>
    </row>
    <row r="19" spans="1:18" s="312" customFormat="1" ht="165">
      <c r="A19" s="63">
        <v>13</v>
      </c>
      <c r="B19" s="258" t="s">
        <v>667</v>
      </c>
      <c r="C19" s="258">
        <v>5</v>
      </c>
      <c r="D19" s="259">
        <v>4</v>
      </c>
      <c r="E19" s="432" t="s">
        <v>2576</v>
      </c>
      <c r="F19" s="259" t="s">
        <v>2577</v>
      </c>
      <c r="G19" s="259" t="s">
        <v>316</v>
      </c>
      <c r="H19" s="263" t="s">
        <v>2578</v>
      </c>
      <c r="I19" s="69" t="s">
        <v>2579</v>
      </c>
      <c r="J19" s="259" t="s">
        <v>2580</v>
      </c>
      <c r="K19" s="263" t="s">
        <v>93</v>
      </c>
      <c r="L19" s="263"/>
      <c r="M19" s="264">
        <v>29300</v>
      </c>
      <c r="N19" s="264"/>
      <c r="O19" s="264">
        <v>29300</v>
      </c>
      <c r="P19" s="264"/>
      <c r="Q19" s="265" t="s">
        <v>2581</v>
      </c>
      <c r="R19" s="259" t="s">
        <v>2582</v>
      </c>
    </row>
    <row r="20" spans="1:18" s="312" customFormat="1" ht="409.5">
      <c r="A20" s="258">
        <v>14</v>
      </c>
      <c r="B20" s="258" t="s">
        <v>497</v>
      </c>
      <c r="C20" s="258" t="s">
        <v>786</v>
      </c>
      <c r="D20" s="259">
        <v>13</v>
      </c>
      <c r="E20" s="259" t="s">
        <v>2583</v>
      </c>
      <c r="F20" s="259" t="s">
        <v>2584</v>
      </c>
      <c r="G20" s="259" t="s">
        <v>2585</v>
      </c>
      <c r="H20" s="259" t="s">
        <v>2586</v>
      </c>
      <c r="I20" s="69" t="s">
        <v>2587</v>
      </c>
      <c r="J20" s="259" t="s">
        <v>2588</v>
      </c>
      <c r="K20" s="263" t="s">
        <v>2589</v>
      </c>
      <c r="L20" s="263"/>
      <c r="M20" s="264">
        <v>16164</v>
      </c>
      <c r="N20" s="264"/>
      <c r="O20" s="264">
        <v>16164</v>
      </c>
      <c r="P20" s="264"/>
      <c r="Q20" s="259" t="s">
        <v>2590</v>
      </c>
      <c r="R20" s="259" t="s">
        <v>2591</v>
      </c>
    </row>
    <row r="21" spans="1:18" s="312" customFormat="1" ht="90">
      <c r="A21" s="63">
        <v>15</v>
      </c>
      <c r="B21" s="258" t="s">
        <v>497</v>
      </c>
      <c r="C21" s="258">
        <v>5</v>
      </c>
      <c r="D21" s="259">
        <v>4</v>
      </c>
      <c r="E21" s="259" t="s">
        <v>2592</v>
      </c>
      <c r="F21" s="349" t="s">
        <v>2593</v>
      </c>
      <c r="G21" s="259" t="s">
        <v>316</v>
      </c>
      <c r="H21" s="263" t="s">
        <v>2594</v>
      </c>
      <c r="I21" s="69" t="s">
        <v>2595</v>
      </c>
      <c r="J21" s="349" t="s">
        <v>2596</v>
      </c>
      <c r="K21" s="263" t="s">
        <v>93</v>
      </c>
      <c r="L21" s="263"/>
      <c r="M21" s="264">
        <v>80000</v>
      </c>
      <c r="N21" s="264"/>
      <c r="O21" s="264">
        <v>80000</v>
      </c>
      <c r="P21" s="264"/>
      <c r="Q21" s="259" t="s">
        <v>2597</v>
      </c>
      <c r="R21" s="259" t="s">
        <v>2598</v>
      </c>
    </row>
    <row r="22" spans="1:18" s="312" customFormat="1" ht="135">
      <c r="A22" s="258">
        <v>16</v>
      </c>
      <c r="B22" s="258" t="s">
        <v>497</v>
      </c>
      <c r="C22" s="258">
        <v>3</v>
      </c>
      <c r="D22" s="259">
        <v>10</v>
      </c>
      <c r="E22" s="349" t="s">
        <v>2599</v>
      </c>
      <c r="F22" s="259" t="s">
        <v>2600</v>
      </c>
      <c r="G22" s="259" t="s">
        <v>511</v>
      </c>
      <c r="H22" s="259" t="s">
        <v>2601</v>
      </c>
      <c r="I22" s="69" t="s">
        <v>2602</v>
      </c>
      <c r="J22" s="349" t="s">
        <v>2603</v>
      </c>
      <c r="K22" s="263" t="s">
        <v>296</v>
      </c>
      <c r="L22" s="263"/>
      <c r="M22" s="264">
        <v>20000</v>
      </c>
      <c r="N22" s="264"/>
      <c r="O22" s="264">
        <v>20000</v>
      </c>
      <c r="P22" s="264"/>
      <c r="Q22" s="259" t="s">
        <v>2597</v>
      </c>
      <c r="R22" s="259" t="s">
        <v>2598</v>
      </c>
    </row>
    <row r="23" spans="1:18" s="312" customFormat="1" ht="135">
      <c r="A23" s="527">
        <v>17</v>
      </c>
      <c r="B23" s="258" t="s">
        <v>667</v>
      </c>
      <c r="C23" s="258">
        <v>3</v>
      </c>
      <c r="D23" s="259">
        <v>13</v>
      </c>
      <c r="E23" s="259" t="s">
        <v>2604</v>
      </c>
      <c r="F23" s="259" t="s">
        <v>2605</v>
      </c>
      <c r="G23" s="259" t="s">
        <v>46</v>
      </c>
      <c r="H23" s="263" t="s">
        <v>2536</v>
      </c>
      <c r="I23" s="69" t="s">
        <v>2606</v>
      </c>
      <c r="J23" s="259" t="s">
        <v>2607</v>
      </c>
      <c r="K23" s="263" t="s">
        <v>100</v>
      </c>
      <c r="L23" s="263"/>
      <c r="M23" s="264">
        <v>27610</v>
      </c>
      <c r="N23" s="264"/>
      <c r="O23" s="264">
        <v>27610</v>
      </c>
      <c r="P23" s="264"/>
      <c r="Q23" s="265" t="s">
        <v>1757</v>
      </c>
      <c r="R23" s="265" t="s">
        <v>2608</v>
      </c>
    </row>
    <row r="24" spans="1:18" s="11" customFormat="1">
      <c r="M24" s="12"/>
      <c r="N24" s="12"/>
      <c r="O24" s="12"/>
      <c r="P24" s="12"/>
    </row>
    <row r="25" spans="1:18" s="11" customFormat="1">
      <c r="M25" s="656" t="s">
        <v>130</v>
      </c>
      <c r="N25" s="657"/>
      <c r="O25" s="657" t="s">
        <v>131</v>
      </c>
      <c r="P25" s="658"/>
    </row>
    <row r="26" spans="1:18" s="11" customFormat="1">
      <c r="M26" s="25" t="s">
        <v>107</v>
      </c>
      <c r="N26" s="25" t="s">
        <v>108</v>
      </c>
      <c r="O26" s="25" t="s">
        <v>107</v>
      </c>
      <c r="P26" s="25" t="s">
        <v>108</v>
      </c>
    </row>
    <row r="27" spans="1:18" s="11" customFormat="1">
      <c r="M27" s="26">
        <v>2</v>
      </c>
      <c r="N27" s="27">
        <v>185000</v>
      </c>
      <c r="O27" s="28">
        <v>15</v>
      </c>
      <c r="P27" s="212">
        <v>418374.58</v>
      </c>
    </row>
    <row r="28" spans="1:18" s="11" customFormat="1">
      <c r="M28" s="12"/>
      <c r="N28" s="12"/>
      <c r="O28" s="12"/>
      <c r="P28" s="12"/>
    </row>
    <row r="29" spans="1:18" s="11" customFormat="1">
      <c r="M29" s="12"/>
      <c r="N29" s="12"/>
      <c r="O29" s="12"/>
      <c r="P29" s="12"/>
    </row>
    <row r="30" spans="1:18" s="11" customFormat="1">
      <c r="M30" s="12"/>
      <c r="N30" s="12"/>
      <c r="O30" s="12"/>
      <c r="P30" s="12"/>
    </row>
    <row r="31" spans="1:18" s="11" customFormat="1">
      <c r="M31" s="12"/>
      <c r="N31" s="12"/>
      <c r="O31" s="12"/>
      <c r="P31" s="12"/>
    </row>
    <row r="32" spans="1:18" s="11" customFormat="1">
      <c r="M32" s="12"/>
      <c r="N32" s="12"/>
      <c r="O32" s="12"/>
      <c r="P32" s="12"/>
    </row>
    <row r="33" spans="13:16" s="11" customFormat="1">
      <c r="M33" s="12"/>
      <c r="N33" s="12"/>
      <c r="O33" s="12"/>
      <c r="P33" s="12"/>
    </row>
    <row r="34" spans="13:16" s="11" customFormat="1">
      <c r="M34" s="12"/>
      <c r="N34" s="12"/>
      <c r="O34" s="12"/>
      <c r="P34" s="12"/>
    </row>
    <row r="35" spans="13:16" s="11" customFormat="1">
      <c r="M35" s="12"/>
      <c r="N35" s="12"/>
      <c r="O35" s="12"/>
      <c r="P35" s="12"/>
    </row>
    <row r="36" spans="13:16" s="11" customFormat="1">
      <c r="M36" s="12"/>
      <c r="N36" s="12"/>
      <c r="O36" s="12"/>
      <c r="P36" s="12"/>
    </row>
    <row r="37" spans="13:16" s="11" customFormat="1">
      <c r="M37" s="12"/>
      <c r="N37" s="12"/>
      <c r="O37" s="12"/>
      <c r="P37" s="12"/>
    </row>
    <row r="38" spans="13:16" s="11" customFormat="1">
      <c r="M38" s="12"/>
      <c r="N38" s="12"/>
      <c r="O38" s="12"/>
      <c r="P38" s="12"/>
    </row>
    <row r="39" spans="13:16" s="11" customFormat="1">
      <c r="M39" s="12"/>
      <c r="N39" s="12"/>
      <c r="O39" s="12"/>
      <c r="P39" s="12"/>
    </row>
    <row r="40" spans="13:16" s="11" customFormat="1">
      <c r="M40" s="12"/>
      <c r="N40" s="12"/>
      <c r="O40" s="12"/>
      <c r="P40" s="12"/>
    </row>
    <row r="41" spans="13:16" s="11" customFormat="1">
      <c r="M41" s="12"/>
      <c r="N41" s="12"/>
      <c r="O41" s="12"/>
      <c r="P41" s="12"/>
    </row>
    <row r="42" spans="13:16" s="11" customFormat="1">
      <c r="M42" s="12"/>
      <c r="N42" s="12"/>
      <c r="O42" s="12"/>
      <c r="P42" s="12"/>
    </row>
    <row r="43" spans="13:16" s="11" customFormat="1">
      <c r="M43" s="12"/>
      <c r="N43" s="12"/>
      <c r="O43" s="12"/>
      <c r="P43" s="12"/>
    </row>
    <row r="44" spans="13:16" s="11" customFormat="1">
      <c r="M44" s="12"/>
      <c r="N44" s="12"/>
      <c r="O44" s="12"/>
      <c r="P44" s="12"/>
    </row>
    <row r="45" spans="13:16" s="11" customFormat="1">
      <c r="M45" s="12"/>
      <c r="N45" s="12"/>
      <c r="O45" s="12"/>
      <c r="P45" s="12"/>
    </row>
    <row r="46" spans="13:16" s="11" customFormat="1">
      <c r="M46" s="12"/>
      <c r="N46" s="12"/>
      <c r="O46" s="12"/>
      <c r="P46" s="12"/>
    </row>
    <row r="47" spans="13:16" s="11" customFormat="1">
      <c r="M47" s="12"/>
      <c r="N47" s="12"/>
      <c r="O47" s="12"/>
      <c r="P47" s="12"/>
    </row>
    <row r="48" spans="13:16" s="11" customFormat="1">
      <c r="M48" s="12"/>
      <c r="N48" s="12"/>
      <c r="O48" s="12"/>
      <c r="P48" s="12"/>
    </row>
    <row r="49" spans="13:16" s="11" customFormat="1">
      <c r="M49" s="12"/>
      <c r="N49" s="12"/>
      <c r="O49" s="12"/>
      <c r="P49" s="12"/>
    </row>
    <row r="50" spans="13:16" s="11" customFormat="1">
      <c r="M50" s="12"/>
      <c r="N50" s="12"/>
      <c r="O50" s="12"/>
      <c r="P50" s="12"/>
    </row>
    <row r="51" spans="13:16" s="11" customFormat="1">
      <c r="M51" s="12"/>
      <c r="N51" s="12"/>
      <c r="O51" s="12"/>
      <c r="P51" s="12"/>
    </row>
    <row r="52" spans="13:16" s="11" customFormat="1">
      <c r="M52" s="12"/>
      <c r="N52" s="12"/>
      <c r="O52" s="12"/>
      <c r="P52" s="12"/>
    </row>
    <row r="53" spans="13:16" s="11" customFormat="1">
      <c r="M53" s="12"/>
      <c r="N53" s="12"/>
      <c r="O53" s="12"/>
      <c r="P53" s="12"/>
    </row>
    <row r="54" spans="13:16" s="11" customFormat="1">
      <c r="M54" s="12"/>
      <c r="N54" s="12"/>
      <c r="O54" s="12"/>
      <c r="P54" s="12"/>
    </row>
    <row r="55" spans="13:16" s="11" customFormat="1">
      <c r="M55" s="12"/>
      <c r="N55" s="12"/>
      <c r="O55" s="12"/>
      <c r="P55" s="12"/>
    </row>
    <row r="56" spans="13:16" s="11" customFormat="1">
      <c r="M56" s="12"/>
      <c r="N56" s="12"/>
      <c r="O56" s="12"/>
      <c r="P56" s="12"/>
    </row>
    <row r="57" spans="13:16" s="11" customFormat="1">
      <c r="M57" s="12"/>
      <c r="N57" s="12"/>
      <c r="O57" s="12"/>
      <c r="P57" s="12"/>
    </row>
    <row r="58" spans="13:16" s="11" customFormat="1">
      <c r="M58" s="12"/>
      <c r="N58" s="12"/>
      <c r="O58" s="12"/>
      <c r="P58" s="12"/>
    </row>
    <row r="59" spans="13:16" s="11" customFormat="1">
      <c r="M59" s="12"/>
      <c r="N59" s="12"/>
      <c r="O59" s="12"/>
      <c r="P59" s="12"/>
    </row>
    <row r="60" spans="13:16" s="11" customFormat="1">
      <c r="M60" s="12"/>
      <c r="N60" s="12"/>
      <c r="O60" s="12"/>
      <c r="P60" s="12"/>
    </row>
    <row r="61" spans="13:16" s="11" customFormat="1">
      <c r="M61" s="12"/>
      <c r="N61" s="12"/>
      <c r="O61" s="12"/>
      <c r="P61" s="12"/>
    </row>
    <row r="62" spans="13:16" s="11" customFormat="1">
      <c r="M62" s="12"/>
      <c r="N62" s="12"/>
      <c r="O62" s="12"/>
      <c r="P62" s="12"/>
    </row>
    <row r="63" spans="13:16" s="11" customFormat="1">
      <c r="M63" s="12"/>
      <c r="N63" s="12"/>
      <c r="O63" s="12"/>
      <c r="P63" s="12"/>
    </row>
    <row r="64" spans="13:16" s="11" customFormat="1">
      <c r="M64" s="12"/>
      <c r="N64" s="12"/>
      <c r="O64" s="12"/>
      <c r="P64" s="12"/>
    </row>
    <row r="65" spans="13:16" s="11" customFormat="1">
      <c r="M65" s="12"/>
      <c r="N65" s="12"/>
      <c r="O65" s="12"/>
      <c r="P65" s="12"/>
    </row>
    <row r="66" spans="13:16" s="11" customFormat="1">
      <c r="M66" s="12"/>
      <c r="N66" s="12"/>
      <c r="O66" s="12"/>
      <c r="P66" s="12"/>
    </row>
    <row r="67" spans="13:16" s="11" customFormat="1">
      <c r="M67" s="12"/>
      <c r="N67" s="12"/>
      <c r="O67" s="12"/>
      <c r="P67" s="12"/>
    </row>
    <row r="68" spans="13:16" s="11" customFormat="1">
      <c r="M68" s="12"/>
      <c r="N68" s="12"/>
      <c r="O68" s="12"/>
      <c r="P68" s="12"/>
    </row>
    <row r="69" spans="13:16" s="11" customFormat="1">
      <c r="M69" s="12"/>
      <c r="N69" s="12"/>
      <c r="O69" s="12"/>
      <c r="P69" s="12"/>
    </row>
    <row r="70" spans="13:16" s="11" customFormat="1">
      <c r="M70" s="12"/>
      <c r="N70" s="12"/>
      <c r="O70" s="12"/>
      <c r="P70" s="12"/>
    </row>
    <row r="71" spans="13:16" s="11" customFormat="1">
      <c r="M71" s="12"/>
      <c r="N71" s="12"/>
      <c r="O71" s="12"/>
      <c r="P71" s="12"/>
    </row>
    <row r="72" spans="13:16" s="11" customFormat="1">
      <c r="M72" s="12"/>
      <c r="N72" s="12"/>
      <c r="O72" s="12"/>
      <c r="P72" s="12"/>
    </row>
    <row r="73" spans="13:16" s="11" customFormat="1">
      <c r="M73" s="12"/>
      <c r="N73" s="12"/>
      <c r="O73" s="12"/>
      <c r="P73" s="12"/>
    </row>
    <row r="74" spans="13:16" s="11" customFormat="1">
      <c r="M74" s="12"/>
      <c r="N74" s="12"/>
      <c r="O74" s="12"/>
      <c r="P74" s="12"/>
    </row>
    <row r="75" spans="13:16" s="11" customFormat="1">
      <c r="M75" s="12"/>
      <c r="N75" s="12"/>
      <c r="O75" s="12"/>
      <c r="P75" s="12"/>
    </row>
    <row r="76" spans="13:16" s="11" customFormat="1">
      <c r="M76" s="12"/>
      <c r="N76" s="12"/>
      <c r="O76" s="12"/>
      <c r="P76" s="12"/>
    </row>
    <row r="77" spans="13:16" s="11" customFormat="1">
      <c r="M77" s="12"/>
      <c r="N77" s="12"/>
      <c r="O77" s="12"/>
      <c r="P77" s="12"/>
    </row>
    <row r="78" spans="13:16" s="11" customFormat="1">
      <c r="M78" s="12"/>
      <c r="N78" s="12"/>
      <c r="O78" s="12"/>
      <c r="P78" s="12"/>
    </row>
    <row r="79" spans="13:16" s="11" customFormat="1">
      <c r="M79" s="12"/>
      <c r="N79" s="12"/>
      <c r="O79" s="12"/>
      <c r="P79" s="12"/>
    </row>
    <row r="80" spans="13:16" s="11" customFormat="1">
      <c r="M80" s="12"/>
      <c r="N80" s="12"/>
      <c r="O80" s="12"/>
      <c r="P80" s="12"/>
    </row>
    <row r="81" spans="13:16" s="11" customFormat="1">
      <c r="M81" s="12"/>
      <c r="N81" s="12"/>
      <c r="O81" s="12"/>
      <c r="P81" s="12"/>
    </row>
    <row r="82" spans="13:16" s="11" customFormat="1">
      <c r="M82" s="12"/>
      <c r="N82" s="12"/>
      <c r="O82" s="12"/>
      <c r="P82" s="12"/>
    </row>
    <row r="83" spans="13:16" s="11" customFormat="1">
      <c r="M83" s="12"/>
      <c r="N83" s="12"/>
      <c r="O83" s="12"/>
      <c r="P83" s="12"/>
    </row>
    <row r="84" spans="13:16" s="11" customFormat="1">
      <c r="M84" s="12"/>
      <c r="N84" s="12"/>
      <c r="O84" s="12"/>
      <c r="P84" s="12"/>
    </row>
    <row r="85" spans="13:16" s="11" customFormat="1">
      <c r="M85" s="12"/>
      <c r="N85" s="12"/>
      <c r="O85" s="12"/>
      <c r="P85" s="12"/>
    </row>
    <row r="86" spans="13:16" s="11" customFormat="1">
      <c r="M86" s="12"/>
      <c r="N86" s="12"/>
      <c r="O86" s="12"/>
      <c r="P86" s="12"/>
    </row>
    <row r="87" spans="13:16" s="11" customFormat="1">
      <c r="M87" s="12"/>
      <c r="N87" s="12"/>
      <c r="O87" s="12"/>
      <c r="P87" s="12"/>
    </row>
    <row r="88" spans="13:16" s="11" customFormat="1">
      <c r="M88" s="12"/>
      <c r="N88" s="12"/>
      <c r="O88" s="12"/>
      <c r="P88" s="12"/>
    </row>
    <row r="89" spans="13:16" s="11" customFormat="1">
      <c r="M89" s="12"/>
      <c r="N89" s="12"/>
      <c r="O89" s="12"/>
      <c r="P89" s="12"/>
    </row>
    <row r="90" spans="13:16" s="11" customFormat="1">
      <c r="M90" s="12"/>
      <c r="N90" s="12"/>
      <c r="O90" s="12"/>
      <c r="P90" s="12"/>
    </row>
    <row r="91" spans="13:16" s="11" customFormat="1">
      <c r="M91" s="12"/>
      <c r="N91" s="12"/>
      <c r="O91" s="12"/>
      <c r="P91" s="12"/>
    </row>
    <row r="92" spans="13:16" s="11" customFormat="1">
      <c r="M92" s="12"/>
      <c r="N92" s="12"/>
      <c r="O92" s="12"/>
      <c r="P92" s="12"/>
    </row>
    <row r="93" spans="13:16" s="11" customFormat="1">
      <c r="M93" s="12"/>
      <c r="N93" s="12"/>
      <c r="O93" s="12"/>
      <c r="P93" s="12"/>
    </row>
    <row r="94" spans="13:16" s="11" customFormat="1">
      <c r="M94" s="12"/>
      <c r="N94" s="12"/>
      <c r="O94" s="12"/>
      <c r="P94" s="12"/>
    </row>
    <row r="95" spans="13:16" s="11" customFormat="1">
      <c r="M95" s="12"/>
      <c r="N95" s="12"/>
      <c r="O95" s="12"/>
      <c r="P95" s="12"/>
    </row>
    <row r="96" spans="13:16" s="11" customFormat="1">
      <c r="M96" s="12"/>
      <c r="N96" s="12"/>
      <c r="O96" s="12"/>
      <c r="P96" s="12"/>
    </row>
    <row r="97" spans="13:16" s="11" customFormat="1">
      <c r="M97" s="12"/>
      <c r="N97" s="12"/>
      <c r="O97" s="12"/>
      <c r="P97" s="12"/>
    </row>
    <row r="98" spans="13:16" s="11" customFormat="1">
      <c r="M98" s="12"/>
      <c r="N98" s="12"/>
      <c r="O98" s="12"/>
      <c r="P98" s="12"/>
    </row>
    <row r="99" spans="13:16" s="11" customFormat="1">
      <c r="M99" s="12"/>
      <c r="N99" s="12"/>
      <c r="O99" s="12"/>
      <c r="P99" s="12"/>
    </row>
    <row r="100" spans="13:16" s="11" customFormat="1">
      <c r="M100" s="12"/>
      <c r="N100" s="12"/>
      <c r="O100" s="12"/>
      <c r="P100" s="12"/>
    </row>
    <row r="101" spans="13:16" s="11" customFormat="1">
      <c r="M101" s="12"/>
      <c r="N101" s="12"/>
      <c r="O101" s="12"/>
      <c r="P101" s="12"/>
    </row>
    <row r="102" spans="13:16" s="11" customFormat="1">
      <c r="M102" s="12"/>
      <c r="N102" s="12"/>
      <c r="O102" s="12"/>
      <c r="P102" s="12"/>
    </row>
    <row r="103" spans="13:16" s="11" customFormat="1">
      <c r="M103" s="12"/>
      <c r="N103" s="12"/>
      <c r="O103" s="12"/>
      <c r="P103" s="12"/>
    </row>
    <row r="104" spans="13:16" s="11" customFormat="1">
      <c r="M104" s="12"/>
      <c r="N104" s="12"/>
      <c r="O104" s="12"/>
      <c r="P104" s="12"/>
    </row>
    <row r="105" spans="13:16" s="11" customFormat="1">
      <c r="M105" s="12"/>
      <c r="N105" s="12"/>
      <c r="O105" s="12"/>
      <c r="P105" s="12"/>
    </row>
    <row r="106" spans="13:16" s="11" customFormat="1">
      <c r="M106" s="12"/>
      <c r="N106" s="12"/>
      <c r="O106" s="12"/>
      <c r="P106" s="12"/>
    </row>
    <row r="107" spans="13:16" s="11" customFormat="1">
      <c r="M107" s="12"/>
      <c r="N107" s="12"/>
      <c r="O107" s="12"/>
      <c r="P107" s="12"/>
    </row>
    <row r="108" spans="13:16" s="11" customFormat="1">
      <c r="M108" s="12"/>
      <c r="N108" s="12"/>
      <c r="O108" s="12"/>
      <c r="P108" s="12"/>
    </row>
    <row r="109" spans="13:16" s="11" customFormat="1">
      <c r="M109" s="12"/>
      <c r="N109" s="12"/>
      <c r="O109" s="12"/>
      <c r="P109" s="12"/>
    </row>
    <row r="110" spans="13:16" s="11" customFormat="1">
      <c r="M110" s="12"/>
      <c r="N110" s="12"/>
      <c r="O110" s="12"/>
      <c r="P110" s="12"/>
    </row>
    <row r="111" spans="13:16" s="11" customFormat="1">
      <c r="M111" s="12"/>
      <c r="N111" s="12"/>
      <c r="O111" s="12"/>
      <c r="P111" s="12"/>
    </row>
    <row r="112" spans="13:16" s="11" customFormat="1">
      <c r="M112" s="12"/>
      <c r="N112" s="12"/>
      <c r="O112" s="12"/>
      <c r="P112" s="12"/>
    </row>
    <row r="113" spans="13:16" s="11" customFormat="1">
      <c r="M113" s="12"/>
      <c r="N113" s="12"/>
      <c r="O113" s="12"/>
      <c r="P113" s="12"/>
    </row>
    <row r="114" spans="13:16" s="11" customFormat="1">
      <c r="M114" s="12"/>
      <c r="N114" s="12"/>
      <c r="O114" s="12"/>
      <c r="P114" s="12"/>
    </row>
    <row r="115" spans="13:16" s="11" customFormat="1">
      <c r="M115" s="12"/>
      <c r="N115" s="12"/>
      <c r="O115" s="12"/>
      <c r="P115" s="12"/>
    </row>
    <row r="116" spans="13:16" s="11" customFormat="1">
      <c r="M116" s="12"/>
      <c r="N116" s="12"/>
      <c r="O116" s="12"/>
      <c r="P116" s="12"/>
    </row>
    <row r="117" spans="13:16" s="11" customFormat="1">
      <c r="M117" s="12"/>
      <c r="N117" s="12"/>
      <c r="O117" s="12"/>
      <c r="P117" s="12"/>
    </row>
    <row r="118" spans="13:16" s="11" customFormat="1">
      <c r="M118" s="12"/>
      <c r="N118" s="12"/>
      <c r="O118" s="12"/>
      <c r="P118" s="12"/>
    </row>
    <row r="119" spans="13:16" s="11" customFormat="1">
      <c r="M119" s="12"/>
      <c r="N119" s="12"/>
      <c r="O119" s="12"/>
      <c r="P119" s="12"/>
    </row>
    <row r="120" spans="13:16" s="11" customFormat="1">
      <c r="M120" s="12"/>
      <c r="N120" s="12"/>
      <c r="O120" s="12"/>
      <c r="P120" s="12"/>
    </row>
    <row r="121" spans="13:16" s="11" customFormat="1">
      <c r="M121" s="12"/>
      <c r="N121" s="12"/>
      <c r="O121" s="12"/>
      <c r="P121" s="12"/>
    </row>
    <row r="122" spans="13:16" s="11" customFormat="1">
      <c r="M122" s="12"/>
      <c r="N122" s="12"/>
      <c r="O122" s="12"/>
      <c r="P122" s="12"/>
    </row>
    <row r="123" spans="13:16" s="11" customFormat="1">
      <c r="M123" s="12"/>
      <c r="N123" s="12"/>
      <c r="O123" s="12"/>
      <c r="P123" s="12"/>
    </row>
    <row r="124" spans="13:16" s="11" customFormat="1">
      <c r="M124" s="12"/>
      <c r="N124" s="12"/>
      <c r="O124" s="12"/>
      <c r="P124" s="12"/>
    </row>
    <row r="125" spans="13:16" s="11" customFormat="1">
      <c r="M125" s="12"/>
      <c r="N125" s="12"/>
      <c r="O125" s="12"/>
      <c r="P125" s="12"/>
    </row>
    <row r="126" spans="13:16" s="11" customFormat="1">
      <c r="M126" s="12"/>
      <c r="N126" s="12"/>
      <c r="O126" s="12"/>
      <c r="P126" s="12"/>
    </row>
    <row r="127" spans="13:16" s="11" customFormat="1">
      <c r="M127" s="12"/>
      <c r="N127" s="12"/>
      <c r="O127" s="12"/>
      <c r="P127" s="12"/>
    </row>
    <row r="128" spans="13:16" s="11" customFormat="1">
      <c r="M128" s="12"/>
      <c r="N128" s="12"/>
      <c r="O128" s="12"/>
      <c r="P128" s="12"/>
    </row>
    <row r="129" spans="13:16" s="11" customFormat="1">
      <c r="M129" s="12"/>
      <c r="N129" s="12"/>
      <c r="O129" s="12"/>
      <c r="P129" s="12"/>
    </row>
    <row r="130" spans="13:16" s="11" customFormat="1">
      <c r="M130" s="12"/>
      <c r="N130" s="12"/>
      <c r="O130" s="12"/>
      <c r="P130" s="12"/>
    </row>
    <row r="131" spans="13:16" s="11" customFormat="1">
      <c r="M131" s="12"/>
      <c r="N131" s="12"/>
      <c r="O131" s="12"/>
      <c r="P131" s="12"/>
    </row>
    <row r="132" spans="13:16" s="11" customFormat="1">
      <c r="M132" s="12"/>
      <c r="N132" s="12"/>
      <c r="O132" s="12"/>
      <c r="P132" s="12"/>
    </row>
    <row r="133" spans="13:16" s="11" customFormat="1">
      <c r="M133" s="12"/>
      <c r="N133" s="12"/>
      <c r="O133" s="12"/>
      <c r="P133" s="12"/>
    </row>
    <row r="134" spans="13:16" s="11" customFormat="1">
      <c r="M134" s="12"/>
      <c r="N134" s="12"/>
      <c r="O134" s="12"/>
      <c r="P134" s="12"/>
    </row>
    <row r="135" spans="13:16" s="11" customFormat="1">
      <c r="M135" s="12"/>
      <c r="N135" s="12"/>
      <c r="O135" s="12"/>
      <c r="P135" s="12"/>
    </row>
    <row r="136" spans="13:16" s="11" customFormat="1">
      <c r="M136" s="12"/>
      <c r="N136" s="12"/>
      <c r="O136" s="12"/>
      <c r="P136" s="12"/>
    </row>
    <row r="137" spans="13:16" s="11" customFormat="1">
      <c r="M137" s="12"/>
      <c r="N137" s="12"/>
      <c r="O137" s="12"/>
      <c r="P137" s="12"/>
    </row>
    <row r="138" spans="13:16" s="11" customFormat="1">
      <c r="M138" s="12"/>
      <c r="N138" s="12"/>
      <c r="O138" s="12"/>
      <c r="P138" s="12"/>
    </row>
    <row r="139" spans="13:16" s="11" customFormat="1">
      <c r="M139" s="12"/>
      <c r="N139" s="12"/>
      <c r="O139" s="12"/>
      <c r="P139" s="12"/>
    </row>
    <row r="140" spans="13:16" s="11" customFormat="1">
      <c r="M140" s="12"/>
      <c r="N140" s="12"/>
      <c r="O140" s="12"/>
      <c r="P140" s="12"/>
    </row>
    <row r="141" spans="13:16" s="11" customFormat="1">
      <c r="M141" s="12"/>
      <c r="N141" s="12"/>
      <c r="O141" s="12"/>
      <c r="P141" s="12"/>
    </row>
    <row r="142" spans="13:16" s="11" customFormat="1">
      <c r="M142" s="12"/>
      <c r="N142" s="12"/>
      <c r="O142" s="12"/>
      <c r="P142" s="12"/>
    </row>
    <row r="143" spans="13:16" s="11" customFormat="1">
      <c r="M143" s="12"/>
      <c r="N143" s="12"/>
      <c r="O143" s="12"/>
      <c r="P143" s="12"/>
    </row>
    <row r="144" spans="13:16" s="11" customFormat="1">
      <c r="M144" s="12"/>
      <c r="N144" s="12"/>
      <c r="O144" s="12"/>
      <c r="P144" s="12"/>
    </row>
    <row r="145" spans="12:16" s="11" customFormat="1">
      <c r="M145" s="12"/>
      <c r="N145" s="12"/>
      <c r="O145" s="12"/>
      <c r="P145" s="12"/>
    </row>
    <row r="146" spans="12:16" s="11" customFormat="1">
      <c r="M146" s="12"/>
      <c r="N146" s="12"/>
      <c r="O146" s="12"/>
      <c r="P146" s="12"/>
    </row>
    <row r="147" spans="12:16" s="11" customFormat="1">
      <c r="M147" s="12"/>
      <c r="N147" s="12"/>
      <c r="O147" s="12"/>
      <c r="P147" s="12"/>
    </row>
    <row r="148" spans="12:16" s="11" customFormat="1">
      <c r="M148" s="12"/>
      <c r="N148" s="12"/>
      <c r="O148" s="12"/>
      <c r="P148" s="12"/>
    </row>
    <row r="149" spans="12:16" s="11" customFormat="1">
      <c r="M149" s="12"/>
      <c r="N149" s="12"/>
      <c r="O149" s="12"/>
      <c r="P149" s="12"/>
    </row>
    <row r="150" spans="12:16" s="11" customFormat="1">
      <c r="M150" s="12"/>
      <c r="N150" s="12"/>
      <c r="O150" s="12"/>
      <c r="P150" s="12"/>
    </row>
    <row r="151" spans="12:16" s="11" customFormat="1">
      <c r="M151" s="12"/>
      <c r="N151" s="12"/>
      <c r="O151" s="12"/>
      <c r="P151" s="12"/>
    </row>
    <row r="152" spans="12:16" s="11" customFormat="1">
      <c r="M152" s="12"/>
      <c r="N152" s="12"/>
      <c r="O152" s="12"/>
      <c r="P152" s="12"/>
    </row>
    <row r="153" spans="12:16" s="11" customFormat="1">
      <c r="M153" s="12"/>
      <c r="N153" s="12"/>
      <c r="O153" s="12"/>
      <c r="P153" s="12"/>
    </row>
    <row r="154" spans="12:16" s="11" customFormat="1">
      <c r="M154" s="12"/>
      <c r="N154" s="12"/>
      <c r="O154" s="12"/>
      <c r="P154" s="12"/>
    </row>
    <row r="155" spans="12:16" s="11" customFormat="1">
      <c r="M155" s="12"/>
      <c r="N155" s="12"/>
      <c r="O155" s="12"/>
      <c r="P155" s="12"/>
    </row>
    <row r="156" spans="12:16" s="11" customFormat="1">
      <c r="M156" s="12"/>
      <c r="N156" s="12"/>
      <c r="O156" s="12"/>
      <c r="P156" s="12"/>
    </row>
    <row r="157" spans="12:16" s="11" customFormat="1">
      <c r="M157" s="12"/>
      <c r="N157" s="12"/>
      <c r="O157" s="12"/>
      <c r="P157" s="12"/>
    </row>
    <row r="158" spans="12:16" s="11" customFormat="1">
      <c r="M158" s="12"/>
      <c r="N158" s="12"/>
      <c r="O158" s="12"/>
      <c r="P158" s="12"/>
    </row>
    <row r="159" spans="12:16" s="11" customFormat="1">
      <c r="M159" s="12"/>
      <c r="N159" s="12"/>
      <c r="O159" s="12"/>
      <c r="P159" s="12"/>
    </row>
    <row r="160" spans="12:16" s="11" customFormat="1">
      <c r="L160"/>
      <c r="M160" s="12"/>
      <c r="N160" s="12"/>
      <c r="O160" s="12"/>
      <c r="P160" s="12"/>
    </row>
  </sheetData>
  <mergeCells count="16">
    <mergeCell ref="F4:F5"/>
    <mergeCell ref="Q4:Q5"/>
    <mergeCell ref="R4:R5"/>
    <mergeCell ref="M25:N25"/>
    <mergeCell ref="O25:P25"/>
    <mergeCell ref="G4:G5"/>
    <mergeCell ref="H4:I4"/>
    <mergeCell ref="J4:J5"/>
    <mergeCell ref="K4:L4"/>
    <mergeCell ref="M4:N4"/>
    <mergeCell ref="O4:P4"/>
    <mergeCell ref="A4:A5"/>
    <mergeCell ref="B4:B5"/>
    <mergeCell ref="C4:C5"/>
    <mergeCell ref="D4:D5"/>
    <mergeCell ref="E4:E5"/>
  </mergeCells>
  <pageMargins left="0.7" right="0.7" top="0.75" bottom="0.75" header="0.3" footer="0.3"/>
</worksheet>
</file>

<file path=xl/worksheets/sheet13.xml><?xml version="1.0" encoding="utf-8"?>
<worksheet xmlns="http://schemas.openxmlformats.org/spreadsheetml/2006/main" xmlns:r="http://schemas.openxmlformats.org/officeDocument/2006/relationships">
  <sheetPr codeName="Arkusz13"/>
  <dimension ref="A2:S150"/>
  <sheetViews>
    <sheetView topLeftCell="A22" zoomScale="80" zoomScaleNormal="80" workbookViewId="0">
      <selection activeCell="F27" sqref="F27"/>
    </sheetView>
  </sheetViews>
  <sheetFormatPr defaultRowHeight="15"/>
  <cols>
    <col min="1" max="1" width="4.7109375" customWidth="1"/>
    <col min="2" max="2" width="8.85546875" customWidth="1"/>
    <col min="3" max="3" width="11.42578125" customWidth="1"/>
    <col min="4" max="4" width="9.7109375" customWidth="1"/>
    <col min="5" max="5" width="45.7109375" customWidth="1"/>
    <col min="6" max="6" width="57.85546875" customWidth="1"/>
    <col min="7" max="7" width="35.7109375" customWidth="1"/>
    <col min="8" max="8" width="19.28515625" customWidth="1"/>
    <col min="9" max="9" width="10.42578125" customWidth="1"/>
    <col min="10" max="10" width="29.7109375" customWidth="1"/>
    <col min="11" max="11" width="10.7109375" customWidth="1"/>
    <col min="12" max="12" width="12.7109375" customWidth="1"/>
    <col min="13" max="16" width="14.7109375" style="2" customWidth="1"/>
    <col min="17" max="17" width="16.7109375" customWidth="1"/>
    <col min="18" max="18" width="15.7109375" customWidth="1"/>
    <col min="19" max="19" width="19.5703125" customWidth="1"/>
    <col min="259" max="259" width="4.7109375" bestFit="1" customWidth="1"/>
    <col min="260" max="260" width="9.7109375" bestFit="1" customWidth="1"/>
    <col min="261" max="261" width="10" bestFit="1" customWidth="1"/>
    <col min="262" max="262" width="8.85546875" bestFit="1" customWidth="1"/>
    <col min="263" max="263" width="22.85546875" customWidth="1"/>
    <col min="264" max="264" width="59.7109375" bestFit="1" customWidth="1"/>
    <col min="265" max="265" width="57.85546875" bestFit="1" customWidth="1"/>
    <col min="266" max="266" width="35.28515625" bestFit="1" customWidth="1"/>
    <col min="267" max="267" width="28.140625" bestFit="1" customWidth="1"/>
    <col min="268" max="268" width="33.140625" bestFit="1" customWidth="1"/>
    <col min="269" max="269" width="26" bestFit="1" customWidth="1"/>
    <col min="270" max="270" width="19.140625" bestFit="1" customWidth="1"/>
    <col min="271" max="271" width="10.42578125" customWidth="1"/>
    <col min="272" max="272" width="11.85546875" customWidth="1"/>
    <col min="273" max="273" width="14.7109375" customWidth="1"/>
    <col min="274" max="274" width="9" bestFit="1" customWidth="1"/>
    <col min="515" max="515" width="4.7109375" bestFit="1" customWidth="1"/>
    <col min="516" max="516" width="9.7109375" bestFit="1" customWidth="1"/>
    <col min="517" max="517" width="10" bestFit="1" customWidth="1"/>
    <col min="518" max="518" width="8.85546875" bestFit="1" customWidth="1"/>
    <col min="519" max="519" width="22.85546875" customWidth="1"/>
    <col min="520" max="520" width="59.7109375" bestFit="1" customWidth="1"/>
    <col min="521" max="521" width="57.85546875" bestFit="1" customWidth="1"/>
    <col min="522" max="522" width="35.28515625" bestFit="1" customWidth="1"/>
    <col min="523" max="523" width="28.140625" bestFit="1" customWidth="1"/>
    <col min="524" max="524" width="33.140625" bestFit="1" customWidth="1"/>
    <col min="525" max="525" width="26" bestFit="1" customWidth="1"/>
    <col min="526" max="526" width="19.140625" bestFit="1" customWidth="1"/>
    <col min="527" max="527" width="10.42578125" customWidth="1"/>
    <col min="528" max="528" width="11.85546875" customWidth="1"/>
    <col min="529" max="529" width="14.7109375" customWidth="1"/>
    <col min="530" max="530" width="9" bestFit="1" customWidth="1"/>
    <col min="771" max="771" width="4.7109375" bestFit="1" customWidth="1"/>
    <col min="772" max="772" width="9.7109375" bestFit="1" customWidth="1"/>
    <col min="773" max="773" width="10" bestFit="1" customWidth="1"/>
    <col min="774" max="774" width="8.85546875" bestFit="1" customWidth="1"/>
    <col min="775" max="775" width="22.85546875" customWidth="1"/>
    <col min="776" max="776" width="59.7109375" bestFit="1" customWidth="1"/>
    <col min="777" max="777" width="57.85546875" bestFit="1" customWidth="1"/>
    <col min="778" max="778" width="35.28515625" bestFit="1" customWidth="1"/>
    <col min="779" max="779" width="28.140625" bestFit="1" customWidth="1"/>
    <col min="780" max="780" width="33.140625" bestFit="1" customWidth="1"/>
    <col min="781" max="781" width="26" bestFit="1" customWidth="1"/>
    <col min="782" max="782" width="19.140625" bestFit="1" customWidth="1"/>
    <col min="783" max="783" width="10.42578125" customWidth="1"/>
    <col min="784" max="784" width="11.85546875" customWidth="1"/>
    <col min="785" max="785" width="14.7109375" customWidth="1"/>
    <col min="786" max="786" width="9" bestFit="1" customWidth="1"/>
    <col min="1027" max="1027" width="4.7109375" bestFit="1" customWidth="1"/>
    <col min="1028" max="1028" width="9.7109375" bestFit="1" customWidth="1"/>
    <col min="1029" max="1029" width="10" bestFit="1" customWidth="1"/>
    <col min="1030" max="1030" width="8.85546875" bestFit="1" customWidth="1"/>
    <col min="1031" max="1031" width="22.85546875" customWidth="1"/>
    <col min="1032" max="1032" width="59.7109375" bestFit="1" customWidth="1"/>
    <col min="1033" max="1033" width="57.85546875" bestFit="1" customWidth="1"/>
    <col min="1034" max="1034" width="35.28515625" bestFit="1" customWidth="1"/>
    <col min="1035" max="1035" width="28.140625" bestFit="1" customWidth="1"/>
    <col min="1036" max="1036" width="33.140625" bestFit="1" customWidth="1"/>
    <col min="1037" max="1037" width="26" bestFit="1" customWidth="1"/>
    <col min="1038" max="1038" width="19.140625" bestFit="1" customWidth="1"/>
    <col min="1039" max="1039" width="10.42578125" customWidth="1"/>
    <col min="1040" max="1040" width="11.85546875" customWidth="1"/>
    <col min="1041" max="1041" width="14.7109375" customWidth="1"/>
    <col min="1042" max="1042" width="9" bestFit="1" customWidth="1"/>
    <col min="1283" max="1283" width="4.7109375" bestFit="1" customWidth="1"/>
    <col min="1284" max="1284" width="9.7109375" bestFit="1" customWidth="1"/>
    <col min="1285" max="1285" width="10" bestFit="1" customWidth="1"/>
    <col min="1286" max="1286" width="8.85546875" bestFit="1" customWidth="1"/>
    <col min="1287" max="1287" width="22.85546875" customWidth="1"/>
    <col min="1288" max="1288" width="59.7109375" bestFit="1" customWidth="1"/>
    <col min="1289" max="1289" width="57.85546875" bestFit="1" customWidth="1"/>
    <col min="1290" max="1290" width="35.28515625" bestFit="1" customWidth="1"/>
    <col min="1291" max="1291" width="28.140625" bestFit="1" customWidth="1"/>
    <col min="1292" max="1292" width="33.140625" bestFit="1" customWidth="1"/>
    <col min="1293" max="1293" width="26" bestFit="1" customWidth="1"/>
    <col min="1294" max="1294" width="19.140625" bestFit="1" customWidth="1"/>
    <col min="1295" max="1295" width="10.42578125" customWidth="1"/>
    <col min="1296" max="1296" width="11.85546875" customWidth="1"/>
    <col min="1297" max="1297" width="14.7109375" customWidth="1"/>
    <col min="1298" max="1298" width="9" bestFit="1" customWidth="1"/>
    <col min="1539" max="1539" width="4.7109375" bestFit="1" customWidth="1"/>
    <col min="1540" max="1540" width="9.7109375" bestFit="1" customWidth="1"/>
    <col min="1541" max="1541" width="10" bestFit="1" customWidth="1"/>
    <col min="1542" max="1542" width="8.85546875" bestFit="1" customWidth="1"/>
    <col min="1543" max="1543" width="22.85546875" customWidth="1"/>
    <col min="1544" max="1544" width="59.7109375" bestFit="1" customWidth="1"/>
    <col min="1545" max="1545" width="57.85546875" bestFit="1" customWidth="1"/>
    <col min="1546" max="1546" width="35.28515625" bestFit="1" customWidth="1"/>
    <col min="1547" max="1547" width="28.140625" bestFit="1" customWidth="1"/>
    <col min="1548" max="1548" width="33.140625" bestFit="1" customWidth="1"/>
    <col min="1549" max="1549" width="26" bestFit="1" customWidth="1"/>
    <col min="1550" max="1550" width="19.140625" bestFit="1" customWidth="1"/>
    <col min="1551" max="1551" width="10.42578125" customWidth="1"/>
    <col min="1552" max="1552" width="11.85546875" customWidth="1"/>
    <col min="1553" max="1553" width="14.7109375" customWidth="1"/>
    <col min="1554" max="1554" width="9" bestFit="1" customWidth="1"/>
    <col min="1795" max="1795" width="4.7109375" bestFit="1" customWidth="1"/>
    <col min="1796" max="1796" width="9.7109375" bestFit="1" customWidth="1"/>
    <col min="1797" max="1797" width="10" bestFit="1" customWidth="1"/>
    <col min="1798" max="1798" width="8.85546875" bestFit="1" customWidth="1"/>
    <col min="1799" max="1799" width="22.85546875" customWidth="1"/>
    <col min="1800" max="1800" width="59.7109375" bestFit="1" customWidth="1"/>
    <col min="1801" max="1801" width="57.85546875" bestFit="1" customWidth="1"/>
    <col min="1802" max="1802" width="35.28515625" bestFit="1" customWidth="1"/>
    <col min="1803" max="1803" width="28.140625" bestFit="1" customWidth="1"/>
    <col min="1804" max="1804" width="33.140625" bestFit="1" customWidth="1"/>
    <col min="1805" max="1805" width="26" bestFit="1" customWidth="1"/>
    <col min="1806" max="1806" width="19.140625" bestFit="1" customWidth="1"/>
    <col min="1807" max="1807" width="10.42578125" customWidth="1"/>
    <col min="1808" max="1808" width="11.85546875" customWidth="1"/>
    <col min="1809" max="1809" width="14.7109375" customWidth="1"/>
    <col min="1810" max="1810" width="9" bestFit="1" customWidth="1"/>
    <col min="2051" max="2051" width="4.7109375" bestFit="1" customWidth="1"/>
    <col min="2052" max="2052" width="9.7109375" bestFit="1" customWidth="1"/>
    <col min="2053" max="2053" width="10" bestFit="1" customWidth="1"/>
    <col min="2054" max="2054" width="8.85546875" bestFit="1" customWidth="1"/>
    <col min="2055" max="2055" width="22.85546875" customWidth="1"/>
    <col min="2056" max="2056" width="59.7109375" bestFit="1" customWidth="1"/>
    <col min="2057" max="2057" width="57.85546875" bestFit="1" customWidth="1"/>
    <col min="2058" max="2058" width="35.28515625" bestFit="1" customWidth="1"/>
    <col min="2059" max="2059" width="28.140625" bestFit="1" customWidth="1"/>
    <col min="2060" max="2060" width="33.140625" bestFit="1" customWidth="1"/>
    <col min="2061" max="2061" width="26" bestFit="1" customWidth="1"/>
    <col min="2062" max="2062" width="19.140625" bestFit="1" customWidth="1"/>
    <col min="2063" max="2063" width="10.42578125" customWidth="1"/>
    <col min="2064" max="2064" width="11.85546875" customWidth="1"/>
    <col min="2065" max="2065" width="14.7109375" customWidth="1"/>
    <col min="2066" max="2066" width="9" bestFit="1" customWidth="1"/>
    <col min="2307" max="2307" width="4.7109375" bestFit="1" customWidth="1"/>
    <col min="2308" max="2308" width="9.7109375" bestFit="1" customWidth="1"/>
    <col min="2309" max="2309" width="10" bestFit="1" customWidth="1"/>
    <col min="2310" max="2310" width="8.85546875" bestFit="1" customWidth="1"/>
    <col min="2311" max="2311" width="22.85546875" customWidth="1"/>
    <col min="2312" max="2312" width="59.7109375" bestFit="1" customWidth="1"/>
    <col min="2313" max="2313" width="57.85546875" bestFit="1" customWidth="1"/>
    <col min="2314" max="2314" width="35.28515625" bestFit="1" customWidth="1"/>
    <col min="2315" max="2315" width="28.140625" bestFit="1" customWidth="1"/>
    <col min="2316" max="2316" width="33.140625" bestFit="1" customWidth="1"/>
    <col min="2317" max="2317" width="26" bestFit="1" customWidth="1"/>
    <col min="2318" max="2318" width="19.140625" bestFit="1" customWidth="1"/>
    <col min="2319" max="2319" width="10.42578125" customWidth="1"/>
    <col min="2320" max="2320" width="11.85546875" customWidth="1"/>
    <col min="2321" max="2321" width="14.7109375" customWidth="1"/>
    <col min="2322" max="2322" width="9" bestFit="1" customWidth="1"/>
    <col min="2563" max="2563" width="4.7109375" bestFit="1" customWidth="1"/>
    <col min="2564" max="2564" width="9.7109375" bestFit="1" customWidth="1"/>
    <col min="2565" max="2565" width="10" bestFit="1" customWidth="1"/>
    <col min="2566" max="2566" width="8.85546875" bestFit="1" customWidth="1"/>
    <col min="2567" max="2567" width="22.85546875" customWidth="1"/>
    <col min="2568" max="2568" width="59.7109375" bestFit="1" customWidth="1"/>
    <col min="2569" max="2569" width="57.85546875" bestFit="1" customWidth="1"/>
    <col min="2570" max="2570" width="35.28515625" bestFit="1" customWidth="1"/>
    <col min="2571" max="2571" width="28.140625" bestFit="1" customWidth="1"/>
    <col min="2572" max="2572" width="33.140625" bestFit="1" customWidth="1"/>
    <col min="2573" max="2573" width="26" bestFit="1" customWidth="1"/>
    <col min="2574" max="2574" width="19.140625" bestFit="1" customWidth="1"/>
    <col min="2575" max="2575" width="10.42578125" customWidth="1"/>
    <col min="2576" max="2576" width="11.85546875" customWidth="1"/>
    <col min="2577" max="2577" width="14.7109375" customWidth="1"/>
    <col min="2578" max="2578" width="9" bestFit="1" customWidth="1"/>
    <col min="2819" max="2819" width="4.7109375" bestFit="1" customWidth="1"/>
    <col min="2820" max="2820" width="9.7109375" bestFit="1" customWidth="1"/>
    <col min="2821" max="2821" width="10" bestFit="1" customWidth="1"/>
    <col min="2822" max="2822" width="8.85546875" bestFit="1" customWidth="1"/>
    <col min="2823" max="2823" width="22.85546875" customWidth="1"/>
    <col min="2824" max="2824" width="59.7109375" bestFit="1" customWidth="1"/>
    <col min="2825" max="2825" width="57.85546875" bestFit="1" customWidth="1"/>
    <col min="2826" max="2826" width="35.28515625" bestFit="1" customWidth="1"/>
    <col min="2827" max="2827" width="28.140625" bestFit="1" customWidth="1"/>
    <col min="2828" max="2828" width="33.140625" bestFit="1" customWidth="1"/>
    <col min="2829" max="2829" width="26" bestFit="1" customWidth="1"/>
    <col min="2830" max="2830" width="19.140625" bestFit="1" customWidth="1"/>
    <col min="2831" max="2831" width="10.42578125" customWidth="1"/>
    <col min="2832" max="2832" width="11.85546875" customWidth="1"/>
    <col min="2833" max="2833" width="14.7109375" customWidth="1"/>
    <col min="2834" max="2834" width="9" bestFit="1" customWidth="1"/>
    <col min="3075" max="3075" width="4.7109375" bestFit="1" customWidth="1"/>
    <col min="3076" max="3076" width="9.7109375" bestFit="1" customWidth="1"/>
    <col min="3077" max="3077" width="10" bestFit="1" customWidth="1"/>
    <col min="3078" max="3078" width="8.85546875" bestFit="1" customWidth="1"/>
    <col min="3079" max="3079" width="22.85546875" customWidth="1"/>
    <col min="3080" max="3080" width="59.7109375" bestFit="1" customWidth="1"/>
    <col min="3081" max="3081" width="57.85546875" bestFit="1" customWidth="1"/>
    <col min="3082" max="3082" width="35.28515625" bestFit="1" customWidth="1"/>
    <col min="3083" max="3083" width="28.140625" bestFit="1" customWidth="1"/>
    <col min="3084" max="3084" width="33.140625" bestFit="1" customWidth="1"/>
    <col min="3085" max="3085" width="26" bestFit="1" customWidth="1"/>
    <col min="3086" max="3086" width="19.140625" bestFit="1" customWidth="1"/>
    <col min="3087" max="3087" width="10.42578125" customWidth="1"/>
    <col min="3088" max="3088" width="11.85546875" customWidth="1"/>
    <col min="3089" max="3089" width="14.7109375" customWidth="1"/>
    <col min="3090" max="3090" width="9" bestFit="1" customWidth="1"/>
    <col min="3331" max="3331" width="4.7109375" bestFit="1" customWidth="1"/>
    <col min="3332" max="3332" width="9.7109375" bestFit="1" customWidth="1"/>
    <col min="3333" max="3333" width="10" bestFit="1" customWidth="1"/>
    <col min="3334" max="3334" width="8.85546875" bestFit="1" customWidth="1"/>
    <col min="3335" max="3335" width="22.85546875" customWidth="1"/>
    <col min="3336" max="3336" width="59.7109375" bestFit="1" customWidth="1"/>
    <col min="3337" max="3337" width="57.85546875" bestFit="1" customWidth="1"/>
    <col min="3338" max="3338" width="35.28515625" bestFit="1" customWidth="1"/>
    <col min="3339" max="3339" width="28.140625" bestFit="1" customWidth="1"/>
    <col min="3340" max="3340" width="33.140625" bestFit="1" customWidth="1"/>
    <col min="3341" max="3341" width="26" bestFit="1" customWidth="1"/>
    <col min="3342" max="3342" width="19.140625" bestFit="1" customWidth="1"/>
    <col min="3343" max="3343" width="10.42578125" customWidth="1"/>
    <col min="3344" max="3344" width="11.85546875" customWidth="1"/>
    <col min="3345" max="3345" width="14.7109375" customWidth="1"/>
    <col min="3346" max="3346" width="9" bestFit="1" customWidth="1"/>
    <col min="3587" max="3587" width="4.7109375" bestFit="1" customWidth="1"/>
    <col min="3588" max="3588" width="9.7109375" bestFit="1" customWidth="1"/>
    <col min="3589" max="3589" width="10" bestFit="1" customWidth="1"/>
    <col min="3590" max="3590" width="8.85546875" bestFit="1" customWidth="1"/>
    <col min="3591" max="3591" width="22.85546875" customWidth="1"/>
    <col min="3592" max="3592" width="59.7109375" bestFit="1" customWidth="1"/>
    <col min="3593" max="3593" width="57.85546875" bestFit="1" customWidth="1"/>
    <col min="3594" max="3594" width="35.28515625" bestFit="1" customWidth="1"/>
    <col min="3595" max="3595" width="28.140625" bestFit="1" customWidth="1"/>
    <col min="3596" max="3596" width="33.140625" bestFit="1" customWidth="1"/>
    <col min="3597" max="3597" width="26" bestFit="1" customWidth="1"/>
    <col min="3598" max="3598" width="19.140625" bestFit="1" customWidth="1"/>
    <col min="3599" max="3599" width="10.42578125" customWidth="1"/>
    <col min="3600" max="3600" width="11.85546875" customWidth="1"/>
    <col min="3601" max="3601" width="14.7109375" customWidth="1"/>
    <col min="3602" max="3602" width="9" bestFit="1" customWidth="1"/>
    <col min="3843" max="3843" width="4.7109375" bestFit="1" customWidth="1"/>
    <col min="3844" max="3844" width="9.7109375" bestFit="1" customWidth="1"/>
    <col min="3845" max="3845" width="10" bestFit="1" customWidth="1"/>
    <col min="3846" max="3846" width="8.85546875" bestFit="1" customWidth="1"/>
    <col min="3847" max="3847" width="22.85546875" customWidth="1"/>
    <col min="3848" max="3848" width="59.7109375" bestFit="1" customWidth="1"/>
    <col min="3849" max="3849" width="57.85546875" bestFit="1" customWidth="1"/>
    <col min="3850" max="3850" width="35.28515625" bestFit="1" customWidth="1"/>
    <col min="3851" max="3851" width="28.140625" bestFit="1" customWidth="1"/>
    <col min="3852" max="3852" width="33.140625" bestFit="1" customWidth="1"/>
    <col min="3853" max="3853" width="26" bestFit="1" customWidth="1"/>
    <col min="3854" max="3854" width="19.140625" bestFit="1" customWidth="1"/>
    <col min="3855" max="3855" width="10.42578125" customWidth="1"/>
    <col min="3856" max="3856" width="11.85546875" customWidth="1"/>
    <col min="3857" max="3857" width="14.7109375" customWidth="1"/>
    <col min="3858" max="3858" width="9" bestFit="1" customWidth="1"/>
    <col min="4099" max="4099" width="4.7109375" bestFit="1" customWidth="1"/>
    <col min="4100" max="4100" width="9.7109375" bestFit="1" customWidth="1"/>
    <col min="4101" max="4101" width="10" bestFit="1" customWidth="1"/>
    <col min="4102" max="4102" width="8.85546875" bestFit="1" customWidth="1"/>
    <col min="4103" max="4103" width="22.85546875" customWidth="1"/>
    <col min="4104" max="4104" width="59.7109375" bestFit="1" customWidth="1"/>
    <col min="4105" max="4105" width="57.85546875" bestFit="1" customWidth="1"/>
    <col min="4106" max="4106" width="35.28515625" bestFit="1" customWidth="1"/>
    <col min="4107" max="4107" width="28.140625" bestFit="1" customWidth="1"/>
    <col min="4108" max="4108" width="33.140625" bestFit="1" customWidth="1"/>
    <col min="4109" max="4109" width="26" bestFit="1" customWidth="1"/>
    <col min="4110" max="4110" width="19.140625" bestFit="1" customWidth="1"/>
    <col min="4111" max="4111" width="10.42578125" customWidth="1"/>
    <col min="4112" max="4112" width="11.85546875" customWidth="1"/>
    <col min="4113" max="4113" width="14.7109375" customWidth="1"/>
    <col min="4114" max="4114" width="9" bestFit="1" customWidth="1"/>
    <col min="4355" max="4355" width="4.7109375" bestFit="1" customWidth="1"/>
    <col min="4356" max="4356" width="9.7109375" bestFit="1" customWidth="1"/>
    <col min="4357" max="4357" width="10" bestFit="1" customWidth="1"/>
    <col min="4358" max="4358" width="8.85546875" bestFit="1" customWidth="1"/>
    <col min="4359" max="4359" width="22.85546875" customWidth="1"/>
    <col min="4360" max="4360" width="59.7109375" bestFit="1" customWidth="1"/>
    <col min="4361" max="4361" width="57.85546875" bestFit="1" customWidth="1"/>
    <col min="4362" max="4362" width="35.28515625" bestFit="1" customWidth="1"/>
    <col min="4363" max="4363" width="28.140625" bestFit="1" customWidth="1"/>
    <col min="4364" max="4364" width="33.140625" bestFit="1" customWidth="1"/>
    <col min="4365" max="4365" width="26" bestFit="1" customWidth="1"/>
    <col min="4366" max="4366" width="19.140625" bestFit="1" customWidth="1"/>
    <col min="4367" max="4367" width="10.42578125" customWidth="1"/>
    <col min="4368" max="4368" width="11.85546875" customWidth="1"/>
    <col min="4369" max="4369" width="14.7109375" customWidth="1"/>
    <col min="4370" max="4370" width="9" bestFit="1" customWidth="1"/>
    <col min="4611" max="4611" width="4.7109375" bestFit="1" customWidth="1"/>
    <col min="4612" max="4612" width="9.7109375" bestFit="1" customWidth="1"/>
    <col min="4613" max="4613" width="10" bestFit="1" customWidth="1"/>
    <col min="4614" max="4614" width="8.85546875" bestFit="1" customWidth="1"/>
    <col min="4615" max="4615" width="22.85546875" customWidth="1"/>
    <col min="4616" max="4616" width="59.7109375" bestFit="1" customWidth="1"/>
    <col min="4617" max="4617" width="57.85546875" bestFit="1" customWidth="1"/>
    <col min="4618" max="4618" width="35.28515625" bestFit="1" customWidth="1"/>
    <col min="4619" max="4619" width="28.140625" bestFit="1" customWidth="1"/>
    <col min="4620" max="4620" width="33.140625" bestFit="1" customWidth="1"/>
    <col min="4621" max="4621" width="26" bestFit="1" customWidth="1"/>
    <col min="4622" max="4622" width="19.140625" bestFit="1" customWidth="1"/>
    <col min="4623" max="4623" width="10.42578125" customWidth="1"/>
    <col min="4624" max="4624" width="11.85546875" customWidth="1"/>
    <col min="4625" max="4625" width="14.7109375" customWidth="1"/>
    <col min="4626" max="4626" width="9" bestFit="1" customWidth="1"/>
    <col min="4867" max="4867" width="4.7109375" bestFit="1" customWidth="1"/>
    <col min="4868" max="4868" width="9.7109375" bestFit="1" customWidth="1"/>
    <col min="4869" max="4869" width="10" bestFit="1" customWidth="1"/>
    <col min="4870" max="4870" width="8.85546875" bestFit="1" customWidth="1"/>
    <col min="4871" max="4871" width="22.85546875" customWidth="1"/>
    <col min="4872" max="4872" width="59.7109375" bestFit="1" customWidth="1"/>
    <col min="4873" max="4873" width="57.85546875" bestFit="1" customWidth="1"/>
    <col min="4874" max="4874" width="35.28515625" bestFit="1" customWidth="1"/>
    <col min="4875" max="4875" width="28.140625" bestFit="1" customWidth="1"/>
    <col min="4876" max="4876" width="33.140625" bestFit="1" customWidth="1"/>
    <col min="4877" max="4877" width="26" bestFit="1" customWidth="1"/>
    <col min="4878" max="4878" width="19.140625" bestFit="1" customWidth="1"/>
    <col min="4879" max="4879" width="10.42578125" customWidth="1"/>
    <col min="4880" max="4880" width="11.85546875" customWidth="1"/>
    <col min="4881" max="4881" width="14.7109375" customWidth="1"/>
    <col min="4882" max="4882" width="9" bestFit="1" customWidth="1"/>
    <col min="5123" max="5123" width="4.7109375" bestFit="1" customWidth="1"/>
    <col min="5124" max="5124" width="9.7109375" bestFit="1" customWidth="1"/>
    <col min="5125" max="5125" width="10" bestFit="1" customWidth="1"/>
    <col min="5126" max="5126" width="8.85546875" bestFit="1" customWidth="1"/>
    <col min="5127" max="5127" width="22.85546875" customWidth="1"/>
    <col min="5128" max="5128" width="59.7109375" bestFit="1" customWidth="1"/>
    <col min="5129" max="5129" width="57.85546875" bestFit="1" customWidth="1"/>
    <col min="5130" max="5130" width="35.28515625" bestFit="1" customWidth="1"/>
    <col min="5131" max="5131" width="28.140625" bestFit="1" customWidth="1"/>
    <col min="5132" max="5132" width="33.140625" bestFit="1" customWidth="1"/>
    <col min="5133" max="5133" width="26" bestFit="1" customWidth="1"/>
    <col min="5134" max="5134" width="19.140625" bestFit="1" customWidth="1"/>
    <col min="5135" max="5135" width="10.42578125" customWidth="1"/>
    <col min="5136" max="5136" width="11.85546875" customWidth="1"/>
    <col min="5137" max="5137" width="14.7109375" customWidth="1"/>
    <col min="5138" max="5138" width="9" bestFit="1" customWidth="1"/>
    <col min="5379" max="5379" width="4.7109375" bestFit="1" customWidth="1"/>
    <col min="5380" max="5380" width="9.7109375" bestFit="1" customWidth="1"/>
    <col min="5381" max="5381" width="10" bestFit="1" customWidth="1"/>
    <col min="5382" max="5382" width="8.85546875" bestFit="1" customWidth="1"/>
    <col min="5383" max="5383" width="22.85546875" customWidth="1"/>
    <col min="5384" max="5384" width="59.7109375" bestFit="1" customWidth="1"/>
    <col min="5385" max="5385" width="57.85546875" bestFit="1" customWidth="1"/>
    <col min="5386" max="5386" width="35.28515625" bestFit="1" customWidth="1"/>
    <col min="5387" max="5387" width="28.140625" bestFit="1" customWidth="1"/>
    <col min="5388" max="5388" width="33.140625" bestFit="1" customWidth="1"/>
    <col min="5389" max="5389" width="26" bestFit="1" customWidth="1"/>
    <col min="5390" max="5390" width="19.140625" bestFit="1" customWidth="1"/>
    <col min="5391" max="5391" width="10.42578125" customWidth="1"/>
    <col min="5392" max="5392" width="11.85546875" customWidth="1"/>
    <col min="5393" max="5393" width="14.7109375" customWidth="1"/>
    <col min="5394" max="5394" width="9" bestFit="1" customWidth="1"/>
    <col min="5635" max="5635" width="4.7109375" bestFit="1" customWidth="1"/>
    <col min="5636" max="5636" width="9.7109375" bestFit="1" customWidth="1"/>
    <col min="5637" max="5637" width="10" bestFit="1" customWidth="1"/>
    <col min="5638" max="5638" width="8.85546875" bestFit="1" customWidth="1"/>
    <col min="5639" max="5639" width="22.85546875" customWidth="1"/>
    <col min="5640" max="5640" width="59.7109375" bestFit="1" customWidth="1"/>
    <col min="5641" max="5641" width="57.85546875" bestFit="1" customWidth="1"/>
    <col min="5642" max="5642" width="35.28515625" bestFit="1" customWidth="1"/>
    <col min="5643" max="5643" width="28.140625" bestFit="1" customWidth="1"/>
    <col min="5644" max="5644" width="33.140625" bestFit="1" customWidth="1"/>
    <col min="5645" max="5645" width="26" bestFit="1" customWidth="1"/>
    <col min="5646" max="5646" width="19.140625" bestFit="1" customWidth="1"/>
    <col min="5647" max="5647" width="10.42578125" customWidth="1"/>
    <col min="5648" max="5648" width="11.85546875" customWidth="1"/>
    <col min="5649" max="5649" width="14.7109375" customWidth="1"/>
    <col min="5650" max="5650" width="9" bestFit="1" customWidth="1"/>
    <col min="5891" max="5891" width="4.7109375" bestFit="1" customWidth="1"/>
    <col min="5892" max="5892" width="9.7109375" bestFit="1" customWidth="1"/>
    <col min="5893" max="5893" width="10" bestFit="1" customWidth="1"/>
    <col min="5894" max="5894" width="8.85546875" bestFit="1" customWidth="1"/>
    <col min="5895" max="5895" width="22.85546875" customWidth="1"/>
    <col min="5896" max="5896" width="59.7109375" bestFit="1" customWidth="1"/>
    <col min="5897" max="5897" width="57.85546875" bestFit="1" customWidth="1"/>
    <col min="5898" max="5898" width="35.28515625" bestFit="1" customWidth="1"/>
    <col min="5899" max="5899" width="28.140625" bestFit="1" customWidth="1"/>
    <col min="5900" max="5900" width="33.140625" bestFit="1" customWidth="1"/>
    <col min="5901" max="5901" width="26" bestFit="1" customWidth="1"/>
    <col min="5902" max="5902" width="19.140625" bestFit="1" customWidth="1"/>
    <col min="5903" max="5903" width="10.42578125" customWidth="1"/>
    <col min="5904" max="5904" width="11.85546875" customWidth="1"/>
    <col min="5905" max="5905" width="14.7109375" customWidth="1"/>
    <col min="5906" max="5906" width="9" bestFit="1" customWidth="1"/>
    <col min="6147" max="6147" width="4.7109375" bestFit="1" customWidth="1"/>
    <col min="6148" max="6148" width="9.7109375" bestFit="1" customWidth="1"/>
    <col min="6149" max="6149" width="10" bestFit="1" customWidth="1"/>
    <col min="6150" max="6150" width="8.85546875" bestFit="1" customWidth="1"/>
    <col min="6151" max="6151" width="22.85546875" customWidth="1"/>
    <col min="6152" max="6152" width="59.7109375" bestFit="1" customWidth="1"/>
    <col min="6153" max="6153" width="57.85546875" bestFit="1" customWidth="1"/>
    <col min="6154" max="6154" width="35.28515625" bestFit="1" customWidth="1"/>
    <col min="6155" max="6155" width="28.140625" bestFit="1" customWidth="1"/>
    <col min="6156" max="6156" width="33.140625" bestFit="1" customWidth="1"/>
    <col min="6157" max="6157" width="26" bestFit="1" customWidth="1"/>
    <col min="6158" max="6158" width="19.140625" bestFit="1" customWidth="1"/>
    <col min="6159" max="6159" width="10.42578125" customWidth="1"/>
    <col min="6160" max="6160" width="11.85546875" customWidth="1"/>
    <col min="6161" max="6161" width="14.7109375" customWidth="1"/>
    <col min="6162" max="6162" width="9" bestFit="1" customWidth="1"/>
    <col min="6403" max="6403" width="4.7109375" bestFit="1" customWidth="1"/>
    <col min="6404" max="6404" width="9.7109375" bestFit="1" customWidth="1"/>
    <col min="6405" max="6405" width="10" bestFit="1" customWidth="1"/>
    <col min="6406" max="6406" width="8.85546875" bestFit="1" customWidth="1"/>
    <col min="6407" max="6407" width="22.85546875" customWidth="1"/>
    <col min="6408" max="6408" width="59.7109375" bestFit="1" customWidth="1"/>
    <col min="6409" max="6409" width="57.85546875" bestFit="1" customWidth="1"/>
    <col min="6410" max="6410" width="35.28515625" bestFit="1" customWidth="1"/>
    <col min="6411" max="6411" width="28.140625" bestFit="1" customWidth="1"/>
    <col min="6412" max="6412" width="33.140625" bestFit="1" customWidth="1"/>
    <col min="6413" max="6413" width="26" bestFit="1" customWidth="1"/>
    <col min="6414" max="6414" width="19.140625" bestFit="1" customWidth="1"/>
    <col min="6415" max="6415" width="10.42578125" customWidth="1"/>
    <col min="6416" max="6416" width="11.85546875" customWidth="1"/>
    <col min="6417" max="6417" width="14.7109375" customWidth="1"/>
    <col min="6418" max="6418" width="9" bestFit="1" customWidth="1"/>
    <col min="6659" max="6659" width="4.7109375" bestFit="1" customWidth="1"/>
    <col min="6660" max="6660" width="9.7109375" bestFit="1" customWidth="1"/>
    <col min="6661" max="6661" width="10" bestFit="1" customWidth="1"/>
    <col min="6662" max="6662" width="8.85546875" bestFit="1" customWidth="1"/>
    <col min="6663" max="6663" width="22.85546875" customWidth="1"/>
    <col min="6664" max="6664" width="59.7109375" bestFit="1" customWidth="1"/>
    <col min="6665" max="6665" width="57.85546875" bestFit="1" customWidth="1"/>
    <col min="6666" max="6666" width="35.28515625" bestFit="1" customWidth="1"/>
    <col min="6667" max="6667" width="28.140625" bestFit="1" customWidth="1"/>
    <col min="6668" max="6668" width="33.140625" bestFit="1" customWidth="1"/>
    <col min="6669" max="6669" width="26" bestFit="1" customWidth="1"/>
    <col min="6670" max="6670" width="19.140625" bestFit="1" customWidth="1"/>
    <col min="6671" max="6671" width="10.42578125" customWidth="1"/>
    <col min="6672" max="6672" width="11.85546875" customWidth="1"/>
    <col min="6673" max="6673" width="14.7109375" customWidth="1"/>
    <col min="6674" max="6674" width="9" bestFit="1" customWidth="1"/>
    <col min="6915" max="6915" width="4.7109375" bestFit="1" customWidth="1"/>
    <col min="6916" max="6916" width="9.7109375" bestFit="1" customWidth="1"/>
    <col min="6917" max="6917" width="10" bestFit="1" customWidth="1"/>
    <col min="6918" max="6918" width="8.85546875" bestFit="1" customWidth="1"/>
    <col min="6919" max="6919" width="22.85546875" customWidth="1"/>
    <col min="6920" max="6920" width="59.7109375" bestFit="1" customWidth="1"/>
    <col min="6921" max="6921" width="57.85546875" bestFit="1" customWidth="1"/>
    <col min="6922" max="6922" width="35.28515625" bestFit="1" customWidth="1"/>
    <col min="6923" max="6923" width="28.140625" bestFit="1" customWidth="1"/>
    <col min="6924" max="6924" width="33.140625" bestFit="1" customWidth="1"/>
    <col min="6925" max="6925" width="26" bestFit="1" customWidth="1"/>
    <col min="6926" max="6926" width="19.140625" bestFit="1" customWidth="1"/>
    <col min="6927" max="6927" width="10.42578125" customWidth="1"/>
    <col min="6928" max="6928" width="11.85546875" customWidth="1"/>
    <col min="6929" max="6929" width="14.7109375" customWidth="1"/>
    <col min="6930" max="6930" width="9" bestFit="1" customWidth="1"/>
    <col min="7171" max="7171" width="4.7109375" bestFit="1" customWidth="1"/>
    <col min="7172" max="7172" width="9.7109375" bestFit="1" customWidth="1"/>
    <col min="7173" max="7173" width="10" bestFit="1" customWidth="1"/>
    <col min="7174" max="7174" width="8.85546875" bestFit="1" customWidth="1"/>
    <col min="7175" max="7175" width="22.85546875" customWidth="1"/>
    <col min="7176" max="7176" width="59.7109375" bestFit="1" customWidth="1"/>
    <col min="7177" max="7177" width="57.85546875" bestFit="1" customWidth="1"/>
    <col min="7178" max="7178" width="35.28515625" bestFit="1" customWidth="1"/>
    <col min="7179" max="7179" width="28.140625" bestFit="1" customWidth="1"/>
    <col min="7180" max="7180" width="33.140625" bestFit="1" customWidth="1"/>
    <col min="7181" max="7181" width="26" bestFit="1" customWidth="1"/>
    <col min="7182" max="7182" width="19.140625" bestFit="1" customWidth="1"/>
    <col min="7183" max="7183" width="10.42578125" customWidth="1"/>
    <col min="7184" max="7184" width="11.85546875" customWidth="1"/>
    <col min="7185" max="7185" width="14.7109375" customWidth="1"/>
    <col min="7186" max="7186" width="9" bestFit="1" customWidth="1"/>
    <col min="7427" max="7427" width="4.7109375" bestFit="1" customWidth="1"/>
    <col min="7428" max="7428" width="9.7109375" bestFit="1" customWidth="1"/>
    <col min="7429" max="7429" width="10" bestFit="1" customWidth="1"/>
    <col min="7430" max="7430" width="8.85546875" bestFit="1" customWidth="1"/>
    <col min="7431" max="7431" width="22.85546875" customWidth="1"/>
    <col min="7432" max="7432" width="59.7109375" bestFit="1" customWidth="1"/>
    <col min="7433" max="7433" width="57.85546875" bestFit="1" customWidth="1"/>
    <col min="7434" max="7434" width="35.28515625" bestFit="1" customWidth="1"/>
    <col min="7435" max="7435" width="28.140625" bestFit="1" customWidth="1"/>
    <col min="7436" max="7436" width="33.140625" bestFit="1" customWidth="1"/>
    <col min="7437" max="7437" width="26" bestFit="1" customWidth="1"/>
    <col min="7438" max="7438" width="19.140625" bestFit="1" customWidth="1"/>
    <col min="7439" max="7439" width="10.42578125" customWidth="1"/>
    <col min="7440" max="7440" width="11.85546875" customWidth="1"/>
    <col min="7441" max="7441" width="14.7109375" customWidth="1"/>
    <col min="7442" max="7442" width="9" bestFit="1" customWidth="1"/>
    <col min="7683" max="7683" width="4.7109375" bestFit="1" customWidth="1"/>
    <col min="7684" max="7684" width="9.7109375" bestFit="1" customWidth="1"/>
    <col min="7685" max="7685" width="10" bestFit="1" customWidth="1"/>
    <col min="7686" max="7686" width="8.85546875" bestFit="1" customWidth="1"/>
    <col min="7687" max="7687" width="22.85546875" customWidth="1"/>
    <col min="7688" max="7688" width="59.7109375" bestFit="1" customWidth="1"/>
    <col min="7689" max="7689" width="57.85546875" bestFit="1" customWidth="1"/>
    <col min="7690" max="7690" width="35.28515625" bestFit="1" customWidth="1"/>
    <col min="7691" max="7691" width="28.140625" bestFit="1" customWidth="1"/>
    <col min="7692" max="7692" width="33.140625" bestFit="1" customWidth="1"/>
    <col min="7693" max="7693" width="26" bestFit="1" customWidth="1"/>
    <col min="7694" max="7694" width="19.140625" bestFit="1" customWidth="1"/>
    <col min="7695" max="7695" width="10.42578125" customWidth="1"/>
    <col min="7696" max="7696" width="11.85546875" customWidth="1"/>
    <col min="7697" max="7697" width="14.7109375" customWidth="1"/>
    <col min="7698" max="7698" width="9" bestFit="1" customWidth="1"/>
    <col min="7939" max="7939" width="4.7109375" bestFit="1" customWidth="1"/>
    <col min="7940" max="7940" width="9.7109375" bestFit="1" customWidth="1"/>
    <col min="7941" max="7941" width="10" bestFit="1" customWidth="1"/>
    <col min="7942" max="7942" width="8.85546875" bestFit="1" customWidth="1"/>
    <col min="7943" max="7943" width="22.85546875" customWidth="1"/>
    <col min="7944" max="7944" width="59.7109375" bestFit="1" customWidth="1"/>
    <col min="7945" max="7945" width="57.85546875" bestFit="1" customWidth="1"/>
    <col min="7946" max="7946" width="35.28515625" bestFit="1" customWidth="1"/>
    <col min="7947" max="7947" width="28.140625" bestFit="1" customWidth="1"/>
    <col min="7948" max="7948" width="33.140625" bestFit="1" customWidth="1"/>
    <col min="7949" max="7949" width="26" bestFit="1" customWidth="1"/>
    <col min="7950" max="7950" width="19.140625" bestFit="1" customWidth="1"/>
    <col min="7951" max="7951" width="10.42578125" customWidth="1"/>
    <col min="7952" max="7952" width="11.85546875" customWidth="1"/>
    <col min="7953" max="7953" width="14.7109375" customWidth="1"/>
    <col min="7954" max="7954" width="9" bestFit="1" customWidth="1"/>
    <col min="8195" max="8195" width="4.7109375" bestFit="1" customWidth="1"/>
    <col min="8196" max="8196" width="9.7109375" bestFit="1" customWidth="1"/>
    <col min="8197" max="8197" width="10" bestFit="1" customWidth="1"/>
    <col min="8198" max="8198" width="8.85546875" bestFit="1" customWidth="1"/>
    <col min="8199" max="8199" width="22.85546875" customWidth="1"/>
    <col min="8200" max="8200" width="59.7109375" bestFit="1" customWidth="1"/>
    <col min="8201" max="8201" width="57.85546875" bestFit="1" customWidth="1"/>
    <col min="8202" max="8202" width="35.28515625" bestFit="1" customWidth="1"/>
    <col min="8203" max="8203" width="28.140625" bestFit="1" customWidth="1"/>
    <col min="8204" max="8204" width="33.140625" bestFit="1" customWidth="1"/>
    <col min="8205" max="8205" width="26" bestFit="1" customWidth="1"/>
    <col min="8206" max="8206" width="19.140625" bestFit="1" customWidth="1"/>
    <col min="8207" max="8207" width="10.42578125" customWidth="1"/>
    <col min="8208" max="8208" width="11.85546875" customWidth="1"/>
    <col min="8209" max="8209" width="14.7109375" customWidth="1"/>
    <col min="8210" max="8210" width="9" bestFit="1" customWidth="1"/>
    <col min="8451" max="8451" width="4.7109375" bestFit="1" customWidth="1"/>
    <col min="8452" max="8452" width="9.7109375" bestFit="1" customWidth="1"/>
    <col min="8453" max="8453" width="10" bestFit="1" customWidth="1"/>
    <col min="8454" max="8454" width="8.85546875" bestFit="1" customWidth="1"/>
    <col min="8455" max="8455" width="22.85546875" customWidth="1"/>
    <col min="8456" max="8456" width="59.7109375" bestFit="1" customWidth="1"/>
    <col min="8457" max="8457" width="57.85546875" bestFit="1" customWidth="1"/>
    <col min="8458" max="8458" width="35.28515625" bestFit="1" customWidth="1"/>
    <col min="8459" max="8459" width="28.140625" bestFit="1" customWidth="1"/>
    <col min="8460" max="8460" width="33.140625" bestFit="1" customWidth="1"/>
    <col min="8461" max="8461" width="26" bestFit="1" customWidth="1"/>
    <col min="8462" max="8462" width="19.140625" bestFit="1" customWidth="1"/>
    <col min="8463" max="8463" width="10.42578125" customWidth="1"/>
    <col min="8464" max="8464" width="11.85546875" customWidth="1"/>
    <col min="8465" max="8465" width="14.7109375" customWidth="1"/>
    <col min="8466" max="8466" width="9" bestFit="1" customWidth="1"/>
    <col min="8707" max="8707" width="4.7109375" bestFit="1" customWidth="1"/>
    <col min="8708" max="8708" width="9.7109375" bestFit="1" customWidth="1"/>
    <col min="8709" max="8709" width="10" bestFit="1" customWidth="1"/>
    <col min="8710" max="8710" width="8.85546875" bestFit="1" customWidth="1"/>
    <col min="8711" max="8711" width="22.85546875" customWidth="1"/>
    <col min="8712" max="8712" width="59.7109375" bestFit="1" customWidth="1"/>
    <col min="8713" max="8713" width="57.85546875" bestFit="1" customWidth="1"/>
    <col min="8714" max="8714" width="35.28515625" bestFit="1" customWidth="1"/>
    <col min="8715" max="8715" width="28.140625" bestFit="1" customWidth="1"/>
    <col min="8716" max="8716" width="33.140625" bestFit="1" customWidth="1"/>
    <col min="8717" max="8717" width="26" bestFit="1" customWidth="1"/>
    <col min="8718" max="8718" width="19.140625" bestFit="1" customWidth="1"/>
    <col min="8719" max="8719" width="10.42578125" customWidth="1"/>
    <col min="8720" max="8720" width="11.85546875" customWidth="1"/>
    <col min="8721" max="8721" width="14.7109375" customWidth="1"/>
    <col min="8722" max="8722" width="9" bestFit="1" customWidth="1"/>
    <col min="8963" max="8963" width="4.7109375" bestFit="1" customWidth="1"/>
    <col min="8964" max="8964" width="9.7109375" bestFit="1" customWidth="1"/>
    <col min="8965" max="8965" width="10" bestFit="1" customWidth="1"/>
    <col min="8966" max="8966" width="8.85546875" bestFit="1" customWidth="1"/>
    <col min="8967" max="8967" width="22.85546875" customWidth="1"/>
    <col min="8968" max="8968" width="59.7109375" bestFit="1" customWidth="1"/>
    <col min="8969" max="8969" width="57.85546875" bestFit="1" customWidth="1"/>
    <col min="8970" max="8970" width="35.28515625" bestFit="1" customWidth="1"/>
    <col min="8971" max="8971" width="28.140625" bestFit="1" customWidth="1"/>
    <col min="8972" max="8972" width="33.140625" bestFit="1" customWidth="1"/>
    <col min="8973" max="8973" width="26" bestFit="1" customWidth="1"/>
    <col min="8974" max="8974" width="19.140625" bestFit="1" customWidth="1"/>
    <col min="8975" max="8975" width="10.42578125" customWidth="1"/>
    <col min="8976" max="8976" width="11.85546875" customWidth="1"/>
    <col min="8977" max="8977" width="14.7109375" customWidth="1"/>
    <col min="8978" max="8978" width="9" bestFit="1" customWidth="1"/>
    <col min="9219" max="9219" width="4.7109375" bestFit="1" customWidth="1"/>
    <col min="9220" max="9220" width="9.7109375" bestFit="1" customWidth="1"/>
    <col min="9221" max="9221" width="10" bestFit="1" customWidth="1"/>
    <col min="9222" max="9222" width="8.85546875" bestFit="1" customWidth="1"/>
    <col min="9223" max="9223" width="22.85546875" customWidth="1"/>
    <col min="9224" max="9224" width="59.7109375" bestFit="1" customWidth="1"/>
    <col min="9225" max="9225" width="57.85546875" bestFit="1" customWidth="1"/>
    <col min="9226" max="9226" width="35.28515625" bestFit="1" customWidth="1"/>
    <col min="9227" max="9227" width="28.140625" bestFit="1" customWidth="1"/>
    <col min="9228" max="9228" width="33.140625" bestFit="1" customWidth="1"/>
    <col min="9229" max="9229" width="26" bestFit="1" customWidth="1"/>
    <col min="9230" max="9230" width="19.140625" bestFit="1" customWidth="1"/>
    <col min="9231" max="9231" width="10.42578125" customWidth="1"/>
    <col min="9232" max="9232" width="11.85546875" customWidth="1"/>
    <col min="9233" max="9233" width="14.7109375" customWidth="1"/>
    <col min="9234" max="9234" width="9" bestFit="1" customWidth="1"/>
    <col min="9475" max="9475" width="4.7109375" bestFit="1" customWidth="1"/>
    <col min="9476" max="9476" width="9.7109375" bestFit="1" customWidth="1"/>
    <col min="9477" max="9477" width="10" bestFit="1" customWidth="1"/>
    <col min="9478" max="9478" width="8.85546875" bestFit="1" customWidth="1"/>
    <col min="9479" max="9479" width="22.85546875" customWidth="1"/>
    <col min="9480" max="9480" width="59.7109375" bestFit="1" customWidth="1"/>
    <col min="9481" max="9481" width="57.85546875" bestFit="1" customWidth="1"/>
    <col min="9482" max="9482" width="35.28515625" bestFit="1" customWidth="1"/>
    <col min="9483" max="9483" width="28.140625" bestFit="1" customWidth="1"/>
    <col min="9484" max="9484" width="33.140625" bestFit="1" customWidth="1"/>
    <col min="9485" max="9485" width="26" bestFit="1" customWidth="1"/>
    <col min="9486" max="9486" width="19.140625" bestFit="1" customWidth="1"/>
    <col min="9487" max="9487" width="10.42578125" customWidth="1"/>
    <col min="9488" max="9488" width="11.85546875" customWidth="1"/>
    <col min="9489" max="9489" width="14.7109375" customWidth="1"/>
    <col min="9490" max="9490" width="9" bestFit="1" customWidth="1"/>
    <col min="9731" max="9731" width="4.7109375" bestFit="1" customWidth="1"/>
    <col min="9732" max="9732" width="9.7109375" bestFit="1" customWidth="1"/>
    <col min="9733" max="9733" width="10" bestFit="1" customWidth="1"/>
    <col min="9734" max="9734" width="8.85546875" bestFit="1" customWidth="1"/>
    <col min="9735" max="9735" width="22.85546875" customWidth="1"/>
    <col min="9736" max="9736" width="59.7109375" bestFit="1" customWidth="1"/>
    <col min="9737" max="9737" width="57.85546875" bestFit="1" customWidth="1"/>
    <col min="9738" max="9738" width="35.28515625" bestFit="1" customWidth="1"/>
    <col min="9739" max="9739" width="28.140625" bestFit="1" customWidth="1"/>
    <col min="9740" max="9740" width="33.140625" bestFit="1" customWidth="1"/>
    <col min="9741" max="9741" width="26" bestFit="1" customWidth="1"/>
    <col min="9742" max="9742" width="19.140625" bestFit="1" customWidth="1"/>
    <col min="9743" max="9743" width="10.42578125" customWidth="1"/>
    <col min="9744" max="9744" width="11.85546875" customWidth="1"/>
    <col min="9745" max="9745" width="14.7109375" customWidth="1"/>
    <col min="9746" max="9746" width="9" bestFit="1" customWidth="1"/>
    <col min="9987" max="9987" width="4.7109375" bestFit="1" customWidth="1"/>
    <col min="9988" max="9988" width="9.7109375" bestFit="1" customWidth="1"/>
    <col min="9989" max="9989" width="10" bestFit="1" customWidth="1"/>
    <col min="9990" max="9990" width="8.85546875" bestFit="1" customWidth="1"/>
    <col min="9991" max="9991" width="22.85546875" customWidth="1"/>
    <col min="9992" max="9992" width="59.7109375" bestFit="1" customWidth="1"/>
    <col min="9993" max="9993" width="57.85546875" bestFit="1" customWidth="1"/>
    <col min="9994" max="9994" width="35.28515625" bestFit="1" customWidth="1"/>
    <col min="9995" max="9995" width="28.140625" bestFit="1" customWidth="1"/>
    <col min="9996" max="9996" width="33.140625" bestFit="1" customWidth="1"/>
    <col min="9997" max="9997" width="26" bestFit="1" customWidth="1"/>
    <col min="9998" max="9998" width="19.140625" bestFit="1" customWidth="1"/>
    <col min="9999" max="9999" width="10.42578125" customWidth="1"/>
    <col min="10000" max="10000" width="11.85546875" customWidth="1"/>
    <col min="10001" max="10001" width="14.7109375" customWidth="1"/>
    <col min="10002" max="10002" width="9" bestFit="1" customWidth="1"/>
    <col min="10243" max="10243" width="4.7109375" bestFit="1" customWidth="1"/>
    <col min="10244" max="10244" width="9.7109375" bestFit="1" customWidth="1"/>
    <col min="10245" max="10245" width="10" bestFit="1" customWidth="1"/>
    <col min="10246" max="10246" width="8.85546875" bestFit="1" customWidth="1"/>
    <col min="10247" max="10247" width="22.85546875" customWidth="1"/>
    <col min="10248" max="10248" width="59.7109375" bestFit="1" customWidth="1"/>
    <col min="10249" max="10249" width="57.85546875" bestFit="1" customWidth="1"/>
    <col min="10250" max="10250" width="35.28515625" bestFit="1" customWidth="1"/>
    <col min="10251" max="10251" width="28.140625" bestFit="1" customWidth="1"/>
    <col min="10252" max="10252" width="33.140625" bestFit="1" customWidth="1"/>
    <col min="10253" max="10253" width="26" bestFit="1" customWidth="1"/>
    <col min="10254" max="10254" width="19.140625" bestFit="1" customWidth="1"/>
    <col min="10255" max="10255" width="10.42578125" customWidth="1"/>
    <col min="10256" max="10256" width="11.85546875" customWidth="1"/>
    <col min="10257" max="10257" width="14.7109375" customWidth="1"/>
    <col min="10258" max="10258" width="9" bestFit="1" customWidth="1"/>
    <col min="10499" max="10499" width="4.7109375" bestFit="1" customWidth="1"/>
    <col min="10500" max="10500" width="9.7109375" bestFit="1" customWidth="1"/>
    <col min="10501" max="10501" width="10" bestFit="1" customWidth="1"/>
    <col min="10502" max="10502" width="8.85546875" bestFit="1" customWidth="1"/>
    <col min="10503" max="10503" width="22.85546875" customWidth="1"/>
    <col min="10504" max="10504" width="59.7109375" bestFit="1" customWidth="1"/>
    <col min="10505" max="10505" width="57.85546875" bestFit="1" customWidth="1"/>
    <col min="10506" max="10506" width="35.28515625" bestFit="1" customWidth="1"/>
    <col min="10507" max="10507" width="28.140625" bestFit="1" customWidth="1"/>
    <col min="10508" max="10508" width="33.140625" bestFit="1" customWidth="1"/>
    <col min="10509" max="10509" width="26" bestFit="1" customWidth="1"/>
    <col min="10510" max="10510" width="19.140625" bestFit="1" customWidth="1"/>
    <col min="10511" max="10511" width="10.42578125" customWidth="1"/>
    <col min="10512" max="10512" width="11.85546875" customWidth="1"/>
    <col min="10513" max="10513" width="14.7109375" customWidth="1"/>
    <col min="10514" max="10514" width="9" bestFit="1" customWidth="1"/>
    <col min="10755" max="10755" width="4.7109375" bestFit="1" customWidth="1"/>
    <col min="10756" max="10756" width="9.7109375" bestFit="1" customWidth="1"/>
    <col min="10757" max="10757" width="10" bestFit="1" customWidth="1"/>
    <col min="10758" max="10758" width="8.85546875" bestFit="1" customWidth="1"/>
    <col min="10759" max="10759" width="22.85546875" customWidth="1"/>
    <col min="10760" max="10760" width="59.7109375" bestFit="1" customWidth="1"/>
    <col min="10761" max="10761" width="57.85546875" bestFit="1" customWidth="1"/>
    <col min="10762" max="10762" width="35.28515625" bestFit="1" customWidth="1"/>
    <col min="10763" max="10763" width="28.140625" bestFit="1" customWidth="1"/>
    <col min="10764" max="10764" width="33.140625" bestFit="1" customWidth="1"/>
    <col min="10765" max="10765" width="26" bestFit="1" customWidth="1"/>
    <col min="10766" max="10766" width="19.140625" bestFit="1" customWidth="1"/>
    <col min="10767" max="10767" width="10.42578125" customWidth="1"/>
    <col min="10768" max="10768" width="11.85546875" customWidth="1"/>
    <col min="10769" max="10769" width="14.7109375" customWidth="1"/>
    <col min="10770" max="10770" width="9" bestFit="1" customWidth="1"/>
    <col min="11011" max="11011" width="4.7109375" bestFit="1" customWidth="1"/>
    <col min="11012" max="11012" width="9.7109375" bestFit="1" customWidth="1"/>
    <col min="11013" max="11013" width="10" bestFit="1" customWidth="1"/>
    <col min="11014" max="11014" width="8.85546875" bestFit="1" customWidth="1"/>
    <col min="11015" max="11015" width="22.85546875" customWidth="1"/>
    <col min="11016" max="11016" width="59.7109375" bestFit="1" customWidth="1"/>
    <col min="11017" max="11017" width="57.85546875" bestFit="1" customWidth="1"/>
    <col min="11018" max="11018" width="35.28515625" bestFit="1" customWidth="1"/>
    <col min="11019" max="11019" width="28.140625" bestFit="1" customWidth="1"/>
    <col min="11020" max="11020" width="33.140625" bestFit="1" customWidth="1"/>
    <col min="11021" max="11021" width="26" bestFit="1" customWidth="1"/>
    <col min="11022" max="11022" width="19.140625" bestFit="1" customWidth="1"/>
    <col min="11023" max="11023" width="10.42578125" customWidth="1"/>
    <col min="11024" max="11024" width="11.85546875" customWidth="1"/>
    <col min="11025" max="11025" width="14.7109375" customWidth="1"/>
    <col min="11026" max="11026" width="9" bestFit="1" customWidth="1"/>
    <col min="11267" max="11267" width="4.7109375" bestFit="1" customWidth="1"/>
    <col min="11268" max="11268" width="9.7109375" bestFit="1" customWidth="1"/>
    <col min="11269" max="11269" width="10" bestFit="1" customWidth="1"/>
    <col min="11270" max="11270" width="8.85546875" bestFit="1" customWidth="1"/>
    <col min="11271" max="11271" width="22.85546875" customWidth="1"/>
    <col min="11272" max="11272" width="59.7109375" bestFit="1" customWidth="1"/>
    <col min="11273" max="11273" width="57.85546875" bestFit="1" customWidth="1"/>
    <col min="11274" max="11274" width="35.28515625" bestFit="1" customWidth="1"/>
    <col min="11275" max="11275" width="28.140625" bestFit="1" customWidth="1"/>
    <col min="11276" max="11276" width="33.140625" bestFit="1" customWidth="1"/>
    <col min="11277" max="11277" width="26" bestFit="1" customWidth="1"/>
    <col min="11278" max="11278" width="19.140625" bestFit="1" customWidth="1"/>
    <col min="11279" max="11279" width="10.42578125" customWidth="1"/>
    <col min="11280" max="11280" width="11.85546875" customWidth="1"/>
    <col min="11281" max="11281" width="14.7109375" customWidth="1"/>
    <col min="11282" max="11282" width="9" bestFit="1" customWidth="1"/>
    <col min="11523" max="11523" width="4.7109375" bestFit="1" customWidth="1"/>
    <col min="11524" max="11524" width="9.7109375" bestFit="1" customWidth="1"/>
    <col min="11525" max="11525" width="10" bestFit="1" customWidth="1"/>
    <col min="11526" max="11526" width="8.85546875" bestFit="1" customWidth="1"/>
    <col min="11527" max="11527" width="22.85546875" customWidth="1"/>
    <col min="11528" max="11528" width="59.7109375" bestFit="1" customWidth="1"/>
    <col min="11529" max="11529" width="57.85546875" bestFit="1" customWidth="1"/>
    <col min="11530" max="11530" width="35.28515625" bestFit="1" customWidth="1"/>
    <col min="11531" max="11531" width="28.140625" bestFit="1" customWidth="1"/>
    <col min="11532" max="11532" width="33.140625" bestFit="1" customWidth="1"/>
    <col min="11533" max="11533" width="26" bestFit="1" customWidth="1"/>
    <col min="11534" max="11534" width="19.140625" bestFit="1" customWidth="1"/>
    <col min="11535" max="11535" width="10.42578125" customWidth="1"/>
    <col min="11536" max="11536" width="11.85546875" customWidth="1"/>
    <col min="11537" max="11537" width="14.7109375" customWidth="1"/>
    <col min="11538" max="11538" width="9" bestFit="1" customWidth="1"/>
    <col min="11779" max="11779" width="4.7109375" bestFit="1" customWidth="1"/>
    <col min="11780" max="11780" width="9.7109375" bestFit="1" customWidth="1"/>
    <col min="11781" max="11781" width="10" bestFit="1" customWidth="1"/>
    <col min="11782" max="11782" width="8.85546875" bestFit="1" customWidth="1"/>
    <col min="11783" max="11783" width="22.85546875" customWidth="1"/>
    <col min="11784" max="11784" width="59.7109375" bestFit="1" customWidth="1"/>
    <col min="11785" max="11785" width="57.85546875" bestFit="1" customWidth="1"/>
    <col min="11786" max="11786" width="35.28515625" bestFit="1" customWidth="1"/>
    <col min="11787" max="11787" width="28.140625" bestFit="1" customWidth="1"/>
    <col min="11788" max="11788" width="33.140625" bestFit="1" customWidth="1"/>
    <col min="11789" max="11789" width="26" bestFit="1" customWidth="1"/>
    <col min="11790" max="11790" width="19.140625" bestFit="1" customWidth="1"/>
    <col min="11791" max="11791" width="10.42578125" customWidth="1"/>
    <col min="11792" max="11792" width="11.85546875" customWidth="1"/>
    <col min="11793" max="11793" width="14.7109375" customWidth="1"/>
    <col min="11794" max="11794" width="9" bestFit="1" customWidth="1"/>
    <col min="12035" max="12035" width="4.7109375" bestFit="1" customWidth="1"/>
    <col min="12036" max="12036" width="9.7109375" bestFit="1" customWidth="1"/>
    <col min="12037" max="12037" width="10" bestFit="1" customWidth="1"/>
    <col min="12038" max="12038" width="8.85546875" bestFit="1" customWidth="1"/>
    <col min="12039" max="12039" width="22.85546875" customWidth="1"/>
    <col min="12040" max="12040" width="59.7109375" bestFit="1" customWidth="1"/>
    <col min="12041" max="12041" width="57.85546875" bestFit="1" customWidth="1"/>
    <col min="12042" max="12042" width="35.28515625" bestFit="1" customWidth="1"/>
    <col min="12043" max="12043" width="28.140625" bestFit="1" customWidth="1"/>
    <col min="12044" max="12044" width="33.140625" bestFit="1" customWidth="1"/>
    <col min="12045" max="12045" width="26" bestFit="1" customWidth="1"/>
    <col min="12046" max="12046" width="19.140625" bestFit="1" customWidth="1"/>
    <col min="12047" max="12047" width="10.42578125" customWidth="1"/>
    <col min="12048" max="12048" width="11.85546875" customWidth="1"/>
    <col min="12049" max="12049" width="14.7109375" customWidth="1"/>
    <col min="12050" max="12050" width="9" bestFit="1" customWidth="1"/>
    <col min="12291" max="12291" width="4.7109375" bestFit="1" customWidth="1"/>
    <col min="12292" max="12292" width="9.7109375" bestFit="1" customWidth="1"/>
    <col min="12293" max="12293" width="10" bestFit="1" customWidth="1"/>
    <col min="12294" max="12294" width="8.85546875" bestFit="1" customWidth="1"/>
    <col min="12295" max="12295" width="22.85546875" customWidth="1"/>
    <col min="12296" max="12296" width="59.7109375" bestFit="1" customWidth="1"/>
    <col min="12297" max="12297" width="57.85546875" bestFit="1" customWidth="1"/>
    <col min="12298" max="12298" width="35.28515625" bestFit="1" customWidth="1"/>
    <col min="12299" max="12299" width="28.140625" bestFit="1" customWidth="1"/>
    <col min="12300" max="12300" width="33.140625" bestFit="1" customWidth="1"/>
    <col min="12301" max="12301" width="26" bestFit="1" customWidth="1"/>
    <col min="12302" max="12302" width="19.140625" bestFit="1" customWidth="1"/>
    <col min="12303" max="12303" width="10.42578125" customWidth="1"/>
    <col min="12304" max="12304" width="11.85546875" customWidth="1"/>
    <col min="12305" max="12305" width="14.7109375" customWidth="1"/>
    <col min="12306" max="12306" width="9" bestFit="1" customWidth="1"/>
    <col min="12547" max="12547" width="4.7109375" bestFit="1" customWidth="1"/>
    <col min="12548" max="12548" width="9.7109375" bestFit="1" customWidth="1"/>
    <col min="12549" max="12549" width="10" bestFit="1" customWidth="1"/>
    <col min="12550" max="12550" width="8.85546875" bestFit="1" customWidth="1"/>
    <col min="12551" max="12551" width="22.85546875" customWidth="1"/>
    <col min="12552" max="12552" width="59.7109375" bestFit="1" customWidth="1"/>
    <col min="12553" max="12553" width="57.85546875" bestFit="1" customWidth="1"/>
    <col min="12554" max="12554" width="35.28515625" bestFit="1" customWidth="1"/>
    <col min="12555" max="12555" width="28.140625" bestFit="1" customWidth="1"/>
    <col min="12556" max="12556" width="33.140625" bestFit="1" customWidth="1"/>
    <col min="12557" max="12557" width="26" bestFit="1" customWidth="1"/>
    <col min="12558" max="12558" width="19.140625" bestFit="1" customWidth="1"/>
    <col min="12559" max="12559" width="10.42578125" customWidth="1"/>
    <col min="12560" max="12560" width="11.85546875" customWidth="1"/>
    <col min="12561" max="12561" width="14.7109375" customWidth="1"/>
    <col min="12562" max="12562" width="9" bestFit="1" customWidth="1"/>
    <col min="12803" max="12803" width="4.7109375" bestFit="1" customWidth="1"/>
    <col min="12804" max="12804" width="9.7109375" bestFit="1" customWidth="1"/>
    <col min="12805" max="12805" width="10" bestFit="1" customWidth="1"/>
    <col min="12806" max="12806" width="8.85546875" bestFit="1" customWidth="1"/>
    <col min="12807" max="12807" width="22.85546875" customWidth="1"/>
    <col min="12808" max="12808" width="59.7109375" bestFit="1" customWidth="1"/>
    <col min="12809" max="12809" width="57.85546875" bestFit="1" customWidth="1"/>
    <col min="12810" max="12810" width="35.28515625" bestFit="1" customWidth="1"/>
    <col min="12811" max="12811" width="28.140625" bestFit="1" customWidth="1"/>
    <col min="12812" max="12812" width="33.140625" bestFit="1" customWidth="1"/>
    <col min="12813" max="12813" width="26" bestFit="1" customWidth="1"/>
    <col min="12814" max="12814" width="19.140625" bestFit="1" customWidth="1"/>
    <col min="12815" max="12815" width="10.42578125" customWidth="1"/>
    <col min="12816" max="12816" width="11.85546875" customWidth="1"/>
    <col min="12817" max="12817" width="14.7109375" customWidth="1"/>
    <col min="12818" max="12818" width="9" bestFit="1" customWidth="1"/>
    <col min="13059" max="13059" width="4.7109375" bestFit="1" customWidth="1"/>
    <col min="13060" max="13060" width="9.7109375" bestFit="1" customWidth="1"/>
    <col min="13061" max="13061" width="10" bestFit="1" customWidth="1"/>
    <col min="13062" max="13062" width="8.85546875" bestFit="1" customWidth="1"/>
    <col min="13063" max="13063" width="22.85546875" customWidth="1"/>
    <col min="13064" max="13064" width="59.7109375" bestFit="1" customWidth="1"/>
    <col min="13065" max="13065" width="57.85546875" bestFit="1" customWidth="1"/>
    <col min="13066" max="13066" width="35.28515625" bestFit="1" customWidth="1"/>
    <col min="13067" max="13067" width="28.140625" bestFit="1" customWidth="1"/>
    <col min="13068" max="13068" width="33.140625" bestFit="1" customWidth="1"/>
    <col min="13069" max="13069" width="26" bestFit="1" customWidth="1"/>
    <col min="13070" max="13070" width="19.140625" bestFit="1" customWidth="1"/>
    <col min="13071" max="13071" width="10.42578125" customWidth="1"/>
    <col min="13072" max="13072" width="11.85546875" customWidth="1"/>
    <col min="13073" max="13073" width="14.7109375" customWidth="1"/>
    <col min="13074" max="13074" width="9" bestFit="1" customWidth="1"/>
    <col min="13315" max="13315" width="4.7109375" bestFit="1" customWidth="1"/>
    <col min="13316" max="13316" width="9.7109375" bestFit="1" customWidth="1"/>
    <col min="13317" max="13317" width="10" bestFit="1" customWidth="1"/>
    <col min="13318" max="13318" width="8.85546875" bestFit="1" customWidth="1"/>
    <col min="13319" max="13319" width="22.85546875" customWidth="1"/>
    <col min="13320" max="13320" width="59.7109375" bestFit="1" customWidth="1"/>
    <col min="13321" max="13321" width="57.85546875" bestFit="1" customWidth="1"/>
    <col min="13322" max="13322" width="35.28515625" bestFit="1" customWidth="1"/>
    <col min="13323" max="13323" width="28.140625" bestFit="1" customWidth="1"/>
    <col min="13324" max="13324" width="33.140625" bestFit="1" customWidth="1"/>
    <col min="13325" max="13325" width="26" bestFit="1" customWidth="1"/>
    <col min="13326" max="13326" width="19.140625" bestFit="1" customWidth="1"/>
    <col min="13327" max="13327" width="10.42578125" customWidth="1"/>
    <col min="13328" max="13328" width="11.85546875" customWidth="1"/>
    <col min="13329" max="13329" width="14.7109375" customWidth="1"/>
    <col min="13330" max="13330" width="9" bestFit="1" customWidth="1"/>
    <col min="13571" max="13571" width="4.7109375" bestFit="1" customWidth="1"/>
    <col min="13572" max="13572" width="9.7109375" bestFit="1" customWidth="1"/>
    <col min="13573" max="13573" width="10" bestFit="1" customWidth="1"/>
    <col min="13574" max="13574" width="8.85546875" bestFit="1" customWidth="1"/>
    <col min="13575" max="13575" width="22.85546875" customWidth="1"/>
    <col min="13576" max="13576" width="59.7109375" bestFit="1" customWidth="1"/>
    <col min="13577" max="13577" width="57.85546875" bestFit="1" customWidth="1"/>
    <col min="13578" max="13578" width="35.28515625" bestFit="1" customWidth="1"/>
    <col min="13579" max="13579" width="28.140625" bestFit="1" customWidth="1"/>
    <col min="13580" max="13580" width="33.140625" bestFit="1" customWidth="1"/>
    <col min="13581" max="13581" width="26" bestFit="1" customWidth="1"/>
    <col min="13582" max="13582" width="19.140625" bestFit="1" customWidth="1"/>
    <col min="13583" max="13583" width="10.42578125" customWidth="1"/>
    <col min="13584" max="13584" width="11.85546875" customWidth="1"/>
    <col min="13585" max="13585" width="14.7109375" customWidth="1"/>
    <col min="13586" max="13586" width="9" bestFit="1" customWidth="1"/>
    <col min="13827" max="13827" width="4.7109375" bestFit="1" customWidth="1"/>
    <col min="13828" max="13828" width="9.7109375" bestFit="1" customWidth="1"/>
    <col min="13829" max="13829" width="10" bestFit="1" customWidth="1"/>
    <col min="13830" max="13830" width="8.85546875" bestFit="1" customWidth="1"/>
    <col min="13831" max="13831" width="22.85546875" customWidth="1"/>
    <col min="13832" max="13832" width="59.7109375" bestFit="1" customWidth="1"/>
    <col min="13833" max="13833" width="57.85546875" bestFit="1" customWidth="1"/>
    <col min="13834" max="13834" width="35.28515625" bestFit="1" customWidth="1"/>
    <col min="13835" max="13835" width="28.140625" bestFit="1" customWidth="1"/>
    <col min="13836" max="13836" width="33.140625" bestFit="1" customWidth="1"/>
    <col min="13837" max="13837" width="26" bestFit="1" customWidth="1"/>
    <col min="13838" max="13838" width="19.140625" bestFit="1" customWidth="1"/>
    <col min="13839" max="13839" width="10.42578125" customWidth="1"/>
    <col min="13840" max="13840" width="11.85546875" customWidth="1"/>
    <col min="13841" max="13841" width="14.7109375" customWidth="1"/>
    <col min="13842" max="13842" width="9" bestFit="1" customWidth="1"/>
    <col min="14083" max="14083" width="4.7109375" bestFit="1" customWidth="1"/>
    <col min="14084" max="14084" width="9.7109375" bestFit="1" customWidth="1"/>
    <col min="14085" max="14085" width="10" bestFit="1" customWidth="1"/>
    <col min="14086" max="14086" width="8.85546875" bestFit="1" customWidth="1"/>
    <col min="14087" max="14087" width="22.85546875" customWidth="1"/>
    <col min="14088" max="14088" width="59.7109375" bestFit="1" customWidth="1"/>
    <col min="14089" max="14089" width="57.85546875" bestFit="1" customWidth="1"/>
    <col min="14090" max="14090" width="35.28515625" bestFit="1" customWidth="1"/>
    <col min="14091" max="14091" width="28.140625" bestFit="1" customWidth="1"/>
    <col min="14092" max="14092" width="33.140625" bestFit="1" customWidth="1"/>
    <col min="14093" max="14093" width="26" bestFit="1" customWidth="1"/>
    <col min="14094" max="14094" width="19.140625" bestFit="1" customWidth="1"/>
    <col min="14095" max="14095" width="10.42578125" customWidth="1"/>
    <col min="14096" max="14096" width="11.85546875" customWidth="1"/>
    <col min="14097" max="14097" width="14.7109375" customWidth="1"/>
    <col min="14098" max="14098" width="9" bestFit="1" customWidth="1"/>
    <col min="14339" max="14339" width="4.7109375" bestFit="1" customWidth="1"/>
    <col min="14340" max="14340" width="9.7109375" bestFit="1" customWidth="1"/>
    <col min="14341" max="14341" width="10" bestFit="1" customWidth="1"/>
    <col min="14342" max="14342" width="8.85546875" bestFit="1" customWidth="1"/>
    <col min="14343" max="14343" width="22.85546875" customWidth="1"/>
    <col min="14344" max="14344" width="59.7109375" bestFit="1" customWidth="1"/>
    <col min="14345" max="14345" width="57.85546875" bestFit="1" customWidth="1"/>
    <col min="14346" max="14346" width="35.28515625" bestFit="1" customWidth="1"/>
    <col min="14347" max="14347" width="28.140625" bestFit="1" customWidth="1"/>
    <col min="14348" max="14348" width="33.140625" bestFit="1" customWidth="1"/>
    <col min="14349" max="14349" width="26" bestFit="1" customWidth="1"/>
    <col min="14350" max="14350" width="19.140625" bestFit="1" customWidth="1"/>
    <col min="14351" max="14351" width="10.42578125" customWidth="1"/>
    <col min="14352" max="14352" width="11.85546875" customWidth="1"/>
    <col min="14353" max="14353" width="14.7109375" customWidth="1"/>
    <col min="14354" max="14354" width="9" bestFit="1" customWidth="1"/>
    <col min="14595" max="14595" width="4.7109375" bestFit="1" customWidth="1"/>
    <col min="14596" max="14596" width="9.7109375" bestFit="1" customWidth="1"/>
    <col min="14597" max="14597" width="10" bestFit="1" customWidth="1"/>
    <col min="14598" max="14598" width="8.85546875" bestFit="1" customWidth="1"/>
    <col min="14599" max="14599" width="22.85546875" customWidth="1"/>
    <col min="14600" max="14600" width="59.7109375" bestFit="1" customWidth="1"/>
    <col min="14601" max="14601" width="57.85546875" bestFit="1" customWidth="1"/>
    <col min="14602" max="14602" width="35.28515625" bestFit="1" customWidth="1"/>
    <col min="14603" max="14603" width="28.140625" bestFit="1" customWidth="1"/>
    <col min="14604" max="14604" width="33.140625" bestFit="1" customWidth="1"/>
    <col min="14605" max="14605" width="26" bestFit="1" customWidth="1"/>
    <col min="14606" max="14606" width="19.140625" bestFit="1" customWidth="1"/>
    <col min="14607" max="14607" width="10.42578125" customWidth="1"/>
    <col min="14608" max="14608" width="11.85546875" customWidth="1"/>
    <col min="14609" max="14609" width="14.7109375" customWidth="1"/>
    <col min="14610" max="14610" width="9" bestFit="1" customWidth="1"/>
    <col min="14851" max="14851" width="4.7109375" bestFit="1" customWidth="1"/>
    <col min="14852" max="14852" width="9.7109375" bestFit="1" customWidth="1"/>
    <col min="14853" max="14853" width="10" bestFit="1" customWidth="1"/>
    <col min="14854" max="14854" width="8.85546875" bestFit="1" customWidth="1"/>
    <col min="14855" max="14855" width="22.85546875" customWidth="1"/>
    <col min="14856" max="14856" width="59.7109375" bestFit="1" customWidth="1"/>
    <col min="14857" max="14857" width="57.85546875" bestFit="1" customWidth="1"/>
    <col min="14858" max="14858" width="35.28515625" bestFit="1" customWidth="1"/>
    <col min="14859" max="14859" width="28.140625" bestFit="1" customWidth="1"/>
    <col min="14860" max="14860" width="33.140625" bestFit="1" customWidth="1"/>
    <col min="14861" max="14861" width="26" bestFit="1" customWidth="1"/>
    <col min="14862" max="14862" width="19.140625" bestFit="1" customWidth="1"/>
    <col min="14863" max="14863" width="10.42578125" customWidth="1"/>
    <col min="14864" max="14864" width="11.85546875" customWidth="1"/>
    <col min="14865" max="14865" width="14.7109375" customWidth="1"/>
    <col min="14866" max="14866" width="9" bestFit="1" customWidth="1"/>
    <col min="15107" max="15107" width="4.7109375" bestFit="1" customWidth="1"/>
    <col min="15108" max="15108" width="9.7109375" bestFit="1" customWidth="1"/>
    <col min="15109" max="15109" width="10" bestFit="1" customWidth="1"/>
    <col min="15110" max="15110" width="8.85546875" bestFit="1" customWidth="1"/>
    <col min="15111" max="15111" width="22.85546875" customWidth="1"/>
    <col min="15112" max="15112" width="59.7109375" bestFit="1" customWidth="1"/>
    <col min="15113" max="15113" width="57.85546875" bestFit="1" customWidth="1"/>
    <col min="15114" max="15114" width="35.28515625" bestFit="1" customWidth="1"/>
    <col min="15115" max="15115" width="28.140625" bestFit="1" customWidth="1"/>
    <col min="15116" max="15116" width="33.140625" bestFit="1" customWidth="1"/>
    <col min="15117" max="15117" width="26" bestFit="1" customWidth="1"/>
    <col min="15118" max="15118" width="19.140625" bestFit="1" customWidth="1"/>
    <col min="15119" max="15119" width="10.42578125" customWidth="1"/>
    <col min="15120" max="15120" width="11.85546875" customWidth="1"/>
    <col min="15121" max="15121" width="14.7109375" customWidth="1"/>
    <col min="15122" max="15122" width="9" bestFit="1" customWidth="1"/>
    <col min="15363" max="15363" width="4.7109375" bestFit="1" customWidth="1"/>
    <col min="15364" max="15364" width="9.7109375" bestFit="1" customWidth="1"/>
    <col min="15365" max="15365" width="10" bestFit="1" customWidth="1"/>
    <col min="15366" max="15366" width="8.85546875" bestFit="1" customWidth="1"/>
    <col min="15367" max="15367" width="22.85546875" customWidth="1"/>
    <col min="15368" max="15368" width="59.7109375" bestFit="1" customWidth="1"/>
    <col min="15369" max="15369" width="57.85546875" bestFit="1" customWidth="1"/>
    <col min="15370" max="15370" width="35.28515625" bestFit="1" customWidth="1"/>
    <col min="15371" max="15371" width="28.140625" bestFit="1" customWidth="1"/>
    <col min="15372" max="15372" width="33.140625" bestFit="1" customWidth="1"/>
    <col min="15373" max="15373" width="26" bestFit="1" customWidth="1"/>
    <col min="15374" max="15374" width="19.140625" bestFit="1" customWidth="1"/>
    <col min="15375" max="15375" width="10.42578125" customWidth="1"/>
    <col min="15376" max="15376" width="11.85546875" customWidth="1"/>
    <col min="15377" max="15377" width="14.7109375" customWidth="1"/>
    <col min="15378" max="15378" width="9" bestFit="1" customWidth="1"/>
    <col min="15619" max="15619" width="4.7109375" bestFit="1" customWidth="1"/>
    <col min="15620" max="15620" width="9.7109375" bestFit="1" customWidth="1"/>
    <col min="15621" max="15621" width="10" bestFit="1" customWidth="1"/>
    <col min="15622" max="15622" width="8.85546875" bestFit="1" customWidth="1"/>
    <col min="15623" max="15623" width="22.85546875" customWidth="1"/>
    <col min="15624" max="15624" width="59.7109375" bestFit="1" customWidth="1"/>
    <col min="15625" max="15625" width="57.85546875" bestFit="1" customWidth="1"/>
    <col min="15626" max="15626" width="35.28515625" bestFit="1" customWidth="1"/>
    <col min="15627" max="15627" width="28.140625" bestFit="1" customWidth="1"/>
    <col min="15628" max="15628" width="33.140625" bestFit="1" customWidth="1"/>
    <col min="15629" max="15629" width="26" bestFit="1" customWidth="1"/>
    <col min="15630" max="15630" width="19.140625" bestFit="1" customWidth="1"/>
    <col min="15631" max="15631" width="10.42578125" customWidth="1"/>
    <col min="15632" max="15632" width="11.85546875" customWidth="1"/>
    <col min="15633" max="15633" width="14.7109375" customWidth="1"/>
    <col min="15634" max="15634" width="9" bestFit="1" customWidth="1"/>
    <col min="15875" max="15875" width="4.7109375" bestFit="1" customWidth="1"/>
    <col min="15876" max="15876" width="9.7109375" bestFit="1" customWidth="1"/>
    <col min="15877" max="15877" width="10" bestFit="1" customWidth="1"/>
    <col min="15878" max="15878" width="8.85546875" bestFit="1" customWidth="1"/>
    <col min="15879" max="15879" width="22.85546875" customWidth="1"/>
    <col min="15880" max="15880" width="59.7109375" bestFit="1" customWidth="1"/>
    <col min="15881" max="15881" width="57.85546875" bestFit="1" customWidth="1"/>
    <col min="15882" max="15882" width="35.28515625" bestFit="1" customWidth="1"/>
    <col min="15883" max="15883" width="28.140625" bestFit="1" customWidth="1"/>
    <col min="15884" max="15884" width="33.140625" bestFit="1" customWidth="1"/>
    <col min="15885" max="15885" width="26" bestFit="1" customWidth="1"/>
    <col min="15886" max="15886" width="19.140625" bestFit="1" customWidth="1"/>
    <col min="15887" max="15887" width="10.42578125" customWidth="1"/>
    <col min="15888" max="15888" width="11.85546875" customWidth="1"/>
    <col min="15889" max="15889" width="14.7109375" customWidth="1"/>
    <col min="15890" max="15890" width="9" bestFit="1" customWidth="1"/>
    <col min="16131" max="16131" width="4.7109375" bestFit="1" customWidth="1"/>
    <col min="16132" max="16132" width="9.7109375" bestFit="1" customWidth="1"/>
    <col min="16133" max="16133" width="10" bestFit="1" customWidth="1"/>
    <col min="16134" max="16134" width="8.85546875" bestFit="1" customWidth="1"/>
    <col min="16135" max="16135" width="22.85546875" customWidth="1"/>
    <col min="16136" max="16136" width="59.7109375" bestFit="1" customWidth="1"/>
    <col min="16137" max="16137" width="57.85546875" bestFit="1" customWidth="1"/>
    <col min="16138" max="16138" width="35.28515625" bestFit="1" customWidth="1"/>
    <col min="16139" max="16139" width="28.140625" bestFit="1" customWidth="1"/>
    <col min="16140" max="16140" width="33.140625" bestFit="1" customWidth="1"/>
    <col min="16141" max="16141" width="26" bestFit="1" customWidth="1"/>
    <col min="16142" max="16142" width="19.140625" bestFit="1" customWidth="1"/>
    <col min="16143" max="16143" width="10.42578125" customWidth="1"/>
    <col min="16144" max="16144" width="11.85546875" customWidth="1"/>
    <col min="16145" max="16145" width="14.7109375" customWidth="1"/>
    <col min="16146" max="16146" width="9" bestFit="1" customWidth="1"/>
  </cols>
  <sheetData>
    <row r="2" spans="1:19">
      <c r="A2" s="1" t="s">
        <v>3511</v>
      </c>
    </row>
    <row r="4" spans="1:19" s="4" customFormat="1" ht="47.25" customHeight="1">
      <c r="A4" s="596" t="s">
        <v>0</v>
      </c>
      <c r="B4" s="598" t="s">
        <v>1</v>
      </c>
      <c r="C4" s="598" t="s">
        <v>2</v>
      </c>
      <c r="D4" s="598" t="s">
        <v>3</v>
      </c>
      <c r="E4" s="596" t="s">
        <v>4</v>
      </c>
      <c r="F4" s="596" t="s">
        <v>5</v>
      </c>
      <c r="G4" s="596" t="s">
        <v>6</v>
      </c>
      <c r="H4" s="601" t="s">
        <v>7</v>
      </c>
      <c r="I4" s="601"/>
      <c r="J4" s="596" t="s">
        <v>8</v>
      </c>
      <c r="K4" s="602" t="s">
        <v>9</v>
      </c>
      <c r="L4" s="603"/>
      <c r="M4" s="604" t="s">
        <v>10</v>
      </c>
      <c r="N4" s="604"/>
      <c r="O4" s="604" t="s">
        <v>11</v>
      </c>
      <c r="P4" s="604"/>
      <c r="Q4" s="596" t="s">
        <v>12</v>
      </c>
      <c r="R4" s="598" t="s">
        <v>13</v>
      </c>
      <c r="S4" s="3"/>
    </row>
    <row r="5" spans="1:19" s="4" customFormat="1" ht="35.25" customHeight="1">
      <c r="A5" s="597"/>
      <c r="B5" s="599"/>
      <c r="C5" s="599"/>
      <c r="D5" s="599"/>
      <c r="E5" s="597"/>
      <c r="F5" s="597"/>
      <c r="G5" s="597"/>
      <c r="H5" s="107" t="s">
        <v>14</v>
      </c>
      <c r="I5" s="107" t="s">
        <v>15</v>
      </c>
      <c r="J5" s="597"/>
      <c r="K5" s="108">
        <v>2018</v>
      </c>
      <c r="L5" s="108">
        <v>2019</v>
      </c>
      <c r="M5" s="13">
        <v>2018</v>
      </c>
      <c r="N5" s="13">
        <v>2019</v>
      </c>
      <c r="O5" s="13">
        <v>2018</v>
      </c>
      <c r="P5" s="13">
        <v>2019</v>
      </c>
      <c r="Q5" s="597"/>
      <c r="R5" s="599"/>
      <c r="S5" s="3"/>
    </row>
    <row r="6" spans="1:19" s="4" customFormat="1" ht="15.75" customHeight="1">
      <c r="A6" s="106" t="s">
        <v>16</v>
      </c>
      <c r="B6" s="107" t="s">
        <v>17</v>
      </c>
      <c r="C6" s="107" t="s">
        <v>18</v>
      </c>
      <c r="D6" s="107" t="s">
        <v>19</v>
      </c>
      <c r="E6" s="106" t="s">
        <v>20</v>
      </c>
      <c r="F6" s="106" t="s">
        <v>21</v>
      </c>
      <c r="G6" s="106" t="s">
        <v>22</v>
      </c>
      <c r="H6" s="107" t="s">
        <v>23</v>
      </c>
      <c r="I6" s="107" t="s">
        <v>24</v>
      </c>
      <c r="J6" s="106" t="s">
        <v>25</v>
      </c>
      <c r="K6" s="108" t="s">
        <v>26</v>
      </c>
      <c r="L6" s="108" t="s">
        <v>27</v>
      </c>
      <c r="M6" s="109" t="s">
        <v>28</v>
      </c>
      <c r="N6" s="109" t="s">
        <v>29</v>
      </c>
      <c r="O6" s="109" t="s">
        <v>30</v>
      </c>
      <c r="P6" s="109" t="s">
        <v>31</v>
      </c>
      <c r="Q6" s="106" t="s">
        <v>32</v>
      </c>
      <c r="R6" s="107" t="s">
        <v>33</v>
      </c>
      <c r="S6" s="3"/>
    </row>
    <row r="7" spans="1:19" s="10" customFormat="1" ht="135">
      <c r="A7" s="63">
        <v>1</v>
      </c>
      <c r="B7" s="258">
        <v>1</v>
      </c>
      <c r="C7" s="258">
        <v>1</v>
      </c>
      <c r="D7" s="259">
        <v>6</v>
      </c>
      <c r="E7" s="259" t="s">
        <v>812</v>
      </c>
      <c r="F7" s="259" t="s">
        <v>813</v>
      </c>
      <c r="G7" s="259" t="s">
        <v>814</v>
      </c>
      <c r="H7" s="390" t="s">
        <v>61</v>
      </c>
      <c r="I7" s="69" t="s">
        <v>2057</v>
      </c>
      <c r="J7" s="259" t="s">
        <v>815</v>
      </c>
      <c r="K7" s="263" t="s">
        <v>405</v>
      </c>
      <c r="L7" s="263"/>
      <c r="M7" s="264">
        <v>30000</v>
      </c>
      <c r="N7" s="264"/>
      <c r="O7" s="264">
        <v>30000</v>
      </c>
      <c r="P7" s="264"/>
      <c r="Q7" s="259" t="s">
        <v>816</v>
      </c>
      <c r="R7" s="259" t="s">
        <v>817</v>
      </c>
      <c r="S7" s="9"/>
    </row>
    <row r="8" spans="1:19" s="10" customFormat="1" ht="240">
      <c r="A8" s="258">
        <v>2</v>
      </c>
      <c r="B8" s="258">
        <v>1</v>
      </c>
      <c r="C8" s="258">
        <v>1</v>
      </c>
      <c r="D8" s="259">
        <v>6</v>
      </c>
      <c r="E8" s="259" t="s">
        <v>818</v>
      </c>
      <c r="F8" s="259" t="s">
        <v>2609</v>
      </c>
      <c r="G8" s="259" t="s">
        <v>814</v>
      </c>
      <c r="H8" s="259" t="s">
        <v>61</v>
      </c>
      <c r="I8" s="69" t="s">
        <v>221</v>
      </c>
      <c r="J8" s="259" t="s">
        <v>819</v>
      </c>
      <c r="K8" s="263"/>
      <c r="L8" s="263"/>
      <c r="M8" s="264">
        <v>5000</v>
      </c>
      <c r="N8" s="264"/>
      <c r="O8" s="264">
        <v>5000</v>
      </c>
      <c r="P8" s="264"/>
      <c r="Q8" s="259" t="s">
        <v>816</v>
      </c>
      <c r="R8" s="259" t="s">
        <v>817</v>
      </c>
      <c r="S8" s="9"/>
    </row>
    <row r="9" spans="1:19" s="10" customFormat="1" ht="150">
      <c r="A9" s="258">
        <v>3</v>
      </c>
      <c r="B9" s="258">
        <v>6</v>
      </c>
      <c r="C9" s="258">
        <v>1</v>
      </c>
      <c r="D9" s="259">
        <v>6</v>
      </c>
      <c r="E9" s="259" t="s">
        <v>820</v>
      </c>
      <c r="F9" s="259" t="s">
        <v>821</v>
      </c>
      <c r="G9" s="259" t="s">
        <v>822</v>
      </c>
      <c r="H9" s="259" t="s">
        <v>42</v>
      </c>
      <c r="I9" s="259" t="s">
        <v>823</v>
      </c>
      <c r="J9" s="259" t="s">
        <v>824</v>
      </c>
      <c r="K9" s="263" t="s">
        <v>423</v>
      </c>
      <c r="L9" s="263"/>
      <c r="M9" s="264">
        <v>20000</v>
      </c>
      <c r="N9" s="264"/>
      <c r="O9" s="264">
        <v>20000</v>
      </c>
      <c r="P9" s="264"/>
      <c r="Q9" s="259" t="s">
        <v>816</v>
      </c>
      <c r="R9" s="259" t="s">
        <v>817</v>
      </c>
      <c r="S9" s="9"/>
    </row>
    <row r="10" spans="1:19" s="10" customFormat="1" ht="345">
      <c r="A10" s="258">
        <v>4</v>
      </c>
      <c r="B10" s="258">
        <v>6</v>
      </c>
      <c r="C10" s="258">
        <v>1</v>
      </c>
      <c r="D10" s="259">
        <v>9</v>
      </c>
      <c r="E10" s="259" t="s">
        <v>825</v>
      </c>
      <c r="F10" s="259" t="s">
        <v>826</v>
      </c>
      <c r="G10" s="259" t="s">
        <v>316</v>
      </c>
      <c r="H10" s="259" t="s">
        <v>42</v>
      </c>
      <c r="I10" s="69" t="s">
        <v>827</v>
      </c>
      <c r="J10" s="259" t="s">
        <v>828</v>
      </c>
      <c r="K10" s="263" t="s">
        <v>405</v>
      </c>
      <c r="L10" s="263"/>
      <c r="M10" s="264">
        <v>40000</v>
      </c>
      <c r="N10" s="264"/>
      <c r="O10" s="264">
        <v>40000</v>
      </c>
      <c r="P10" s="264"/>
      <c r="Q10" s="259" t="s">
        <v>816</v>
      </c>
      <c r="R10" s="259" t="s">
        <v>817</v>
      </c>
      <c r="S10" s="9"/>
    </row>
    <row r="11" spans="1:19" s="10" customFormat="1" ht="60">
      <c r="A11" s="258">
        <v>5</v>
      </c>
      <c r="B11" s="258">
        <v>1</v>
      </c>
      <c r="C11" s="258">
        <v>3</v>
      </c>
      <c r="D11" s="259">
        <v>10</v>
      </c>
      <c r="E11" s="259" t="s">
        <v>829</v>
      </c>
      <c r="F11" s="259" t="s">
        <v>830</v>
      </c>
      <c r="G11" s="259" t="s">
        <v>511</v>
      </c>
      <c r="H11" s="259" t="s">
        <v>2658</v>
      </c>
      <c r="I11" s="259" t="s">
        <v>831</v>
      </c>
      <c r="J11" s="259" t="s">
        <v>832</v>
      </c>
      <c r="K11" s="263" t="s">
        <v>296</v>
      </c>
      <c r="L11" s="263"/>
      <c r="M11" s="264">
        <v>17500</v>
      </c>
      <c r="N11" s="264"/>
      <c r="O11" s="264">
        <v>17500</v>
      </c>
      <c r="P11" s="264"/>
      <c r="Q11" s="259" t="s">
        <v>816</v>
      </c>
      <c r="R11" s="259" t="s">
        <v>817</v>
      </c>
      <c r="S11" s="9"/>
    </row>
    <row r="12" spans="1:19" s="10" customFormat="1" ht="120">
      <c r="A12" s="258">
        <v>6</v>
      </c>
      <c r="B12" s="258">
        <v>1</v>
      </c>
      <c r="C12" s="258">
        <v>1</v>
      </c>
      <c r="D12" s="259">
        <v>9</v>
      </c>
      <c r="E12" s="259" t="s">
        <v>833</v>
      </c>
      <c r="F12" s="409" t="s">
        <v>834</v>
      </c>
      <c r="G12" s="259" t="s">
        <v>822</v>
      </c>
      <c r="H12" s="259" t="s">
        <v>42</v>
      </c>
      <c r="I12" s="259" t="s">
        <v>835</v>
      </c>
      <c r="J12" s="259" t="s">
        <v>836</v>
      </c>
      <c r="K12" s="263"/>
      <c r="L12" s="263"/>
      <c r="M12" s="264">
        <v>10000</v>
      </c>
      <c r="N12" s="264"/>
      <c r="O12" s="264">
        <v>10000</v>
      </c>
      <c r="P12" s="264"/>
      <c r="Q12" s="259" t="s">
        <v>816</v>
      </c>
      <c r="R12" s="259" t="s">
        <v>817</v>
      </c>
      <c r="S12" s="9"/>
    </row>
    <row r="13" spans="1:19" s="10" customFormat="1" ht="255">
      <c r="A13" s="258">
        <v>7</v>
      </c>
      <c r="B13" s="258">
        <v>1</v>
      </c>
      <c r="C13" s="258">
        <v>2</v>
      </c>
      <c r="D13" s="259">
        <v>12</v>
      </c>
      <c r="E13" s="259" t="s">
        <v>837</v>
      </c>
      <c r="F13" s="265" t="s">
        <v>838</v>
      </c>
      <c r="G13" s="259" t="s">
        <v>316</v>
      </c>
      <c r="H13" s="410" t="s">
        <v>42</v>
      </c>
      <c r="I13" s="69" t="s">
        <v>839</v>
      </c>
      <c r="J13" s="411" t="s">
        <v>840</v>
      </c>
      <c r="K13" s="263"/>
      <c r="L13" s="263"/>
      <c r="M13" s="264">
        <v>30000</v>
      </c>
      <c r="N13" s="264"/>
      <c r="O13" s="264">
        <v>30000</v>
      </c>
      <c r="P13" s="264"/>
      <c r="Q13" s="259" t="s">
        <v>816</v>
      </c>
      <c r="R13" s="259" t="s">
        <v>817</v>
      </c>
      <c r="S13" s="9"/>
    </row>
    <row r="14" spans="1:19" s="105" customFormat="1" ht="194.25" customHeight="1">
      <c r="A14" s="256">
        <v>8</v>
      </c>
      <c r="B14" s="259">
        <v>6</v>
      </c>
      <c r="C14" s="259">
        <v>1.5</v>
      </c>
      <c r="D14" s="259">
        <v>6</v>
      </c>
      <c r="E14" s="259" t="s">
        <v>2610</v>
      </c>
      <c r="F14" s="274" t="s">
        <v>2611</v>
      </c>
      <c r="G14" s="259" t="s">
        <v>575</v>
      </c>
      <c r="H14" s="341" t="s">
        <v>1000</v>
      </c>
      <c r="I14" s="412" t="s">
        <v>129</v>
      </c>
      <c r="J14" s="274" t="s">
        <v>2612</v>
      </c>
      <c r="K14" s="263" t="s">
        <v>50</v>
      </c>
      <c r="L14" s="263"/>
      <c r="M14" s="322">
        <v>28730</v>
      </c>
      <c r="N14" s="322"/>
      <c r="O14" s="322">
        <v>28730</v>
      </c>
      <c r="P14" s="322"/>
      <c r="Q14" s="277" t="s">
        <v>2613</v>
      </c>
      <c r="R14" s="277" t="s">
        <v>2614</v>
      </c>
      <c r="S14" s="310"/>
    </row>
    <row r="15" spans="1:19" s="105" customFormat="1" ht="212.25" customHeight="1">
      <c r="A15" s="256">
        <v>9</v>
      </c>
      <c r="B15" s="259">
        <v>6</v>
      </c>
      <c r="C15" s="259">
        <v>5</v>
      </c>
      <c r="D15" s="259">
        <v>4</v>
      </c>
      <c r="E15" s="274" t="s">
        <v>2615</v>
      </c>
      <c r="F15" s="274" t="s">
        <v>2616</v>
      </c>
      <c r="G15" s="259" t="s">
        <v>117</v>
      </c>
      <c r="H15" s="274" t="s">
        <v>2617</v>
      </c>
      <c r="I15" s="274">
        <v>8</v>
      </c>
      <c r="J15" s="274" t="s">
        <v>2618</v>
      </c>
      <c r="K15" s="388" t="s">
        <v>127</v>
      </c>
      <c r="L15" s="274"/>
      <c r="M15" s="322">
        <v>23167.29</v>
      </c>
      <c r="N15" s="274"/>
      <c r="O15" s="413">
        <v>23167.29</v>
      </c>
      <c r="P15" s="274"/>
      <c r="Q15" s="274" t="s">
        <v>2619</v>
      </c>
      <c r="R15" s="262" t="s">
        <v>2620</v>
      </c>
      <c r="S15" s="310"/>
    </row>
    <row r="16" spans="1:19" s="105" customFormat="1" ht="182.25" customHeight="1">
      <c r="A16" s="256">
        <v>10</v>
      </c>
      <c r="B16" s="259">
        <v>6</v>
      </c>
      <c r="C16" s="259">
        <v>5</v>
      </c>
      <c r="D16" s="259">
        <v>4</v>
      </c>
      <c r="E16" s="274" t="s">
        <v>2621</v>
      </c>
      <c r="F16" s="274" t="s">
        <v>2622</v>
      </c>
      <c r="G16" s="259" t="s">
        <v>48</v>
      </c>
      <c r="H16" s="274" t="s">
        <v>48</v>
      </c>
      <c r="I16" s="274">
        <v>48</v>
      </c>
      <c r="J16" s="274" t="s">
        <v>2623</v>
      </c>
      <c r="K16" s="259" t="s">
        <v>50</v>
      </c>
      <c r="L16" s="274"/>
      <c r="M16" s="413">
        <v>31858</v>
      </c>
      <c r="N16" s="274"/>
      <c r="O16" s="413">
        <v>31858</v>
      </c>
      <c r="P16" s="274"/>
      <c r="Q16" s="274" t="s">
        <v>2619</v>
      </c>
      <c r="R16" s="262" t="s">
        <v>2620</v>
      </c>
      <c r="S16" s="310"/>
    </row>
    <row r="17" spans="1:19" s="105" customFormat="1" ht="267" customHeight="1">
      <c r="A17" s="256">
        <v>11</v>
      </c>
      <c r="B17" s="259">
        <v>6</v>
      </c>
      <c r="C17" s="259">
        <v>5</v>
      </c>
      <c r="D17" s="259">
        <v>4</v>
      </c>
      <c r="E17" s="274" t="s">
        <v>2624</v>
      </c>
      <c r="F17" s="274" t="s">
        <v>2625</v>
      </c>
      <c r="G17" s="259" t="s">
        <v>117</v>
      </c>
      <c r="H17" s="274" t="s">
        <v>2626</v>
      </c>
      <c r="I17" s="274">
        <v>50</v>
      </c>
      <c r="J17" s="274" t="s">
        <v>2627</v>
      </c>
      <c r="K17" s="259" t="s">
        <v>50</v>
      </c>
      <c r="L17" s="274"/>
      <c r="M17" s="413">
        <v>35368</v>
      </c>
      <c r="N17" s="274"/>
      <c r="O17" s="413">
        <v>35368</v>
      </c>
      <c r="P17" s="274"/>
      <c r="Q17" s="274" t="s">
        <v>2619</v>
      </c>
      <c r="R17" s="262" t="s">
        <v>2620</v>
      </c>
      <c r="S17" s="310"/>
    </row>
    <row r="18" spans="1:19" s="105" customFormat="1" ht="306" customHeight="1">
      <c r="A18" s="256">
        <v>12</v>
      </c>
      <c r="B18" s="259">
        <v>6</v>
      </c>
      <c r="C18" s="259">
        <v>1.3</v>
      </c>
      <c r="D18" s="259">
        <v>13</v>
      </c>
      <c r="E18" s="274" t="s">
        <v>2628</v>
      </c>
      <c r="F18" s="274" t="s">
        <v>2629</v>
      </c>
      <c r="G18" s="259" t="s">
        <v>575</v>
      </c>
      <c r="H18" s="274" t="s">
        <v>1000</v>
      </c>
      <c r="I18" s="274">
        <v>20</v>
      </c>
      <c r="J18" s="274" t="s">
        <v>2630</v>
      </c>
      <c r="K18" s="259" t="s">
        <v>137</v>
      </c>
      <c r="L18" s="274"/>
      <c r="M18" s="413">
        <v>15901.83</v>
      </c>
      <c r="N18" s="274"/>
      <c r="O18" s="413">
        <v>6901.83</v>
      </c>
      <c r="P18" s="274"/>
      <c r="Q18" s="274" t="s">
        <v>2631</v>
      </c>
      <c r="R18" s="262" t="s">
        <v>2632</v>
      </c>
      <c r="S18" s="310"/>
    </row>
    <row r="19" spans="1:19" s="105" customFormat="1" ht="233.25" customHeight="1">
      <c r="A19" s="256">
        <v>13</v>
      </c>
      <c r="B19" s="259">
        <v>6</v>
      </c>
      <c r="C19" s="259">
        <v>1</v>
      </c>
      <c r="D19" s="259">
        <v>6</v>
      </c>
      <c r="E19" s="274" t="s">
        <v>2633</v>
      </c>
      <c r="F19" s="274" t="s">
        <v>2634</v>
      </c>
      <c r="G19" s="259" t="s">
        <v>2635</v>
      </c>
      <c r="H19" s="274" t="s">
        <v>42</v>
      </c>
      <c r="I19" s="414">
        <v>5030</v>
      </c>
      <c r="J19" s="274" t="s">
        <v>2636</v>
      </c>
      <c r="K19" s="259" t="s">
        <v>137</v>
      </c>
      <c r="L19" s="274"/>
      <c r="M19" s="413">
        <v>22399.599999999999</v>
      </c>
      <c r="N19" s="274"/>
      <c r="O19" s="413">
        <v>19899.599999999999</v>
      </c>
      <c r="P19" s="274"/>
      <c r="Q19" s="274" t="s">
        <v>2637</v>
      </c>
      <c r="R19" s="262" t="s">
        <v>2638</v>
      </c>
      <c r="S19" s="310"/>
    </row>
    <row r="20" spans="1:19" s="105" customFormat="1" ht="409.6" customHeight="1">
      <c r="A20" s="256">
        <v>14</v>
      </c>
      <c r="B20" s="259">
        <v>3</v>
      </c>
      <c r="C20" s="259">
        <v>1</v>
      </c>
      <c r="D20" s="259">
        <v>6</v>
      </c>
      <c r="E20" s="274" t="s">
        <v>2639</v>
      </c>
      <c r="F20" s="274" t="s">
        <v>2640</v>
      </c>
      <c r="G20" s="274" t="s">
        <v>2641</v>
      </c>
      <c r="H20" s="274" t="s">
        <v>2642</v>
      </c>
      <c r="I20" s="259">
        <v>47</v>
      </c>
      <c r="J20" s="274" t="s">
        <v>2643</v>
      </c>
      <c r="K20" s="259" t="s">
        <v>114</v>
      </c>
      <c r="L20" s="274"/>
      <c r="M20" s="413">
        <v>66990.710000000006</v>
      </c>
      <c r="N20" s="274"/>
      <c r="O20" s="413">
        <v>66990.710000000006</v>
      </c>
      <c r="P20" s="274"/>
      <c r="Q20" s="277" t="s">
        <v>2644</v>
      </c>
      <c r="R20" s="415" t="s">
        <v>2645</v>
      </c>
      <c r="S20" s="310"/>
    </row>
    <row r="21" spans="1:19" s="105" customFormat="1" ht="250.5" customHeight="1">
      <c r="A21" s="256">
        <v>15</v>
      </c>
      <c r="B21" s="259">
        <v>1</v>
      </c>
      <c r="C21" s="259">
        <v>1</v>
      </c>
      <c r="D21" s="259">
        <v>6</v>
      </c>
      <c r="E21" s="274" t="s">
        <v>2646</v>
      </c>
      <c r="F21" s="274" t="s">
        <v>2647</v>
      </c>
      <c r="G21" s="259" t="s">
        <v>2648</v>
      </c>
      <c r="H21" s="274" t="s">
        <v>2649</v>
      </c>
      <c r="I21" s="401">
        <v>2090</v>
      </c>
      <c r="J21" s="274" t="s">
        <v>2650</v>
      </c>
      <c r="K21" s="259" t="s">
        <v>137</v>
      </c>
      <c r="L21" s="274"/>
      <c r="M21" s="413">
        <v>29790.560000000001</v>
      </c>
      <c r="N21" s="274"/>
      <c r="O21" s="413">
        <v>26309.26</v>
      </c>
      <c r="P21" s="274"/>
      <c r="Q21" s="277" t="s">
        <v>2644</v>
      </c>
      <c r="R21" s="415" t="s">
        <v>2645</v>
      </c>
      <c r="S21" s="310"/>
    </row>
    <row r="22" spans="1:19" s="105" customFormat="1" ht="225" customHeight="1">
      <c r="A22" s="259">
        <v>16</v>
      </c>
      <c r="B22" s="259">
        <v>6</v>
      </c>
      <c r="C22" s="259">
        <v>5</v>
      </c>
      <c r="D22" s="259">
        <v>13</v>
      </c>
      <c r="E22" s="274" t="s">
        <v>2651</v>
      </c>
      <c r="F22" s="348" t="s">
        <v>2652</v>
      </c>
      <c r="G22" s="259" t="s">
        <v>1522</v>
      </c>
      <c r="H22" s="274" t="s">
        <v>2653</v>
      </c>
      <c r="I22" s="69" t="s">
        <v>2654</v>
      </c>
      <c r="J22" s="348" t="s">
        <v>2655</v>
      </c>
      <c r="K22" s="263" t="s">
        <v>137</v>
      </c>
      <c r="L22" s="263"/>
      <c r="M22" s="322">
        <v>18000</v>
      </c>
      <c r="N22" s="322"/>
      <c r="O22" s="322">
        <v>18000</v>
      </c>
      <c r="P22" s="322"/>
      <c r="Q22" s="277" t="s">
        <v>2656</v>
      </c>
      <c r="R22" s="415" t="s">
        <v>2657</v>
      </c>
      <c r="S22" s="310"/>
    </row>
    <row r="23" spans="1:19" s="11" customFormat="1">
      <c r="M23" s="12"/>
      <c r="N23" s="12"/>
      <c r="O23" s="12"/>
      <c r="P23" s="12"/>
    </row>
    <row r="24" spans="1:19" s="11" customFormat="1">
      <c r="M24" s="12"/>
      <c r="N24" s="12"/>
      <c r="O24" s="12"/>
      <c r="P24" s="12"/>
    </row>
    <row r="25" spans="1:19" s="11" customFormat="1">
      <c r="M25" s="656" t="s">
        <v>130</v>
      </c>
      <c r="N25" s="657"/>
      <c r="O25" s="657" t="s">
        <v>131</v>
      </c>
      <c r="P25" s="658"/>
    </row>
    <row r="26" spans="1:19" s="11" customFormat="1">
      <c r="M26" s="25" t="s">
        <v>107</v>
      </c>
      <c r="N26" s="25" t="s">
        <v>108</v>
      </c>
      <c r="O26" s="25" t="s">
        <v>107</v>
      </c>
      <c r="P26" s="25" t="s">
        <v>108</v>
      </c>
    </row>
    <row r="27" spans="1:19" s="11" customFormat="1">
      <c r="M27" s="26">
        <v>7</v>
      </c>
      <c r="N27" s="27">
        <v>152500</v>
      </c>
      <c r="O27" s="28">
        <v>9</v>
      </c>
      <c r="P27" s="212">
        <v>257224.69</v>
      </c>
    </row>
    <row r="28" spans="1:19" s="11" customFormat="1">
      <c r="M28" s="12"/>
      <c r="N28" s="12"/>
      <c r="O28" s="12"/>
      <c r="P28" s="12"/>
    </row>
    <row r="29" spans="1:19" s="11" customFormat="1">
      <c r="M29" s="12"/>
      <c r="N29" s="12"/>
      <c r="O29" s="12"/>
      <c r="P29" s="12"/>
    </row>
    <row r="30" spans="1:19" s="11" customFormat="1">
      <c r="M30" s="12"/>
      <c r="N30" s="12"/>
      <c r="O30" s="12"/>
      <c r="P30" s="12"/>
    </row>
    <row r="31" spans="1:19" s="11" customFormat="1">
      <c r="M31" s="12"/>
      <c r="N31" s="12"/>
      <c r="O31" s="12"/>
      <c r="P31" s="12"/>
    </row>
    <row r="32" spans="1:19" s="11" customFormat="1">
      <c r="M32" s="12"/>
      <c r="N32" s="12"/>
      <c r="O32" s="12"/>
      <c r="P32" s="12"/>
    </row>
    <row r="33" spans="13:16" s="11" customFormat="1">
      <c r="M33" s="12"/>
      <c r="N33" s="12"/>
      <c r="O33" s="12"/>
      <c r="P33" s="12"/>
    </row>
    <row r="34" spans="13:16" s="11" customFormat="1">
      <c r="M34" s="12"/>
      <c r="N34" s="12"/>
      <c r="O34" s="12"/>
      <c r="P34" s="12"/>
    </row>
    <row r="35" spans="13:16" s="11" customFormat="1">
      <c r="M35" s="12"/>
      <c r="N35" s="12"/>
      <c r="O35" s="12"/>
      <c r="P35" s="12"/>
    </row>
    <row r="36" spans="13:16" s="11" customFormat="1">
      <c r="M36" s="12"/>
      <c r="N36" s="12"/>
      <c r="O36" s="12"/>
      <c r="P36" s="12"/>
    </row>
    <row r="37" spans="13:16" s="11" customFormat="1">
      <c r="M37" s="12"/>
      <c r="N37" s="12"/>
      <c r="O37" s="12"/>
      <c r="P37" s="12"/>
    </row>
    <row r="38" spans="13:16" s="11" customFormat="1">
      <c r="M38" s="12"/>
      <c r="N38" s="12"/>
      <c r="O38" s="12"/>
      <c r="P38" s="12"/>
    </row>
    <row r="39" spans="13:16" s="11" customFormat="1">
      <c r="M39" s="12"/>
      <c r="N39" s="12"/>
      <c r="O39" s="12"/>
      <c r="P39" s="12"/>
    </row>
    <row r="40" spans="13:16" s="11" customFormat="1">
      <c r="M40" s="12"/>
      <c r="N40" s="12"/>
      <c r="O40" s="12"/>
      <c r="P40" s="12"/>
    </row>
    <row r="41" spans="13:16" s="11" customFormat="1">
      <c r="M41" s="12"/>
      <c r="N41" s="12"/>
      <c r="O41" s="12"/>
      <c r="P41" s="12"/>
    </row>
    <row r="42" spans="13:16" s="11" customFormat="1">
      <c r="M42" s="12"/>
      <c r="N42" s="12"/>
      <c r="O42" s="12"/>
      <c r="P42" s="12"/>
    </row>
    <row r="43" spans="13:16" s="11" customFormat="1">
      <c r="M43" s="12"/>
      <c r="N43" s="12"/>
      <c r="O43" s="12"/>
      <c r="P43" s="12"/>
    </row>
    <row r="44" spans="13:16" s="11" customFormat="1">
      <c r="M44" s="12"/>
      <c r="N44" s="12"/>
      <c r="O44" s="12"/>
      <c r="P44" s="12"/>
    </row>
    <row r="45" spans="13:16" s="11" customFormat="1">
      <c r="M45" s="12"/>
      <c r="N45" s="12"/>
      <c r="O45" s="12"/>
      <c r="P45" s="12"/>
    </row>
    <row r="46" spans="13:16" s="11" customFormat="1">
      <c r="M46" s="12"/>
      <c r="N46" s="12"/>
      <c r="O46" s="12"/>
      <c r="P46" s="12"/>
    </row>
    <row r="47" spans="13:16" s="11" customFormat="1">
      <c r="M47" s="12"/>
      <c r="N47" s="12"/>
      <c r="O47" s="12"/>
      <c r="P47" s="12"/>
    </row>
    <row r="48" spans="13:16" s="11" customFormat="1">
      <c r="M48" s="12"/>
      <c r="N48" s="12"/>
      <c r="O48" s="12"/>
      <c r="P48" s="12"/>
    </row>
    <row r="49" spans="13:16" s="11" customFormat="1">
      <c r="M49" s="12"/>
      <c r="N49" s="12"/>
      <c r="O49" s="12"/>
      <c r="P49" s="12"/>
    </row>
    <row r="50" spans="13:16" s="11" customFormat="1">
      <c r="M50" s="12"/>
      <c r="N50" s="12"/>
      <c r="O50" s="12"/>
      <c r="P50" s="12"/>
    </row>
    <row r="51" spans="13:16" s="11" customFormat="1">
      <c r="M51" s="12"/>
      <c r="N51" s="12"/>
      <c r="O51" s="12"/>
      <c r="P51" s="12"/>
    </row>
    <row r="52" spans="13:16" s="11" customFormat="1">
      <c r="M52" s="12"/>
      <c r="N52" s="12"/>
      <c r="O52" s="12"/>
      <c r="P52" s="12"/>
    </row>
    <row r="53" spans="13:16" s="11" customFormat="1">
      <c r="M53" s="12"/>
      <c r="N53" s="12"/>
      <c r="O53" s="12"/>
      <c r="P53" s="12"/>
    </row>
    <row r="54" spans="13:16" s="11" customFormat="1">
      <c r="M54" s="12"/>
      <c r="N54" s="12"/>
      <c r="O54" s="12"/>
      <c r="P54" s="12"/>
    </row>
    <row r="55" spans="13:16" s="11" customFormat="1">
      <c r="M55" s="12"/>
      <c r="N55" s="12"/>
      <c r="O55" s="12"/>
      <c r="P55" s="12"/>
    </row>
    <row r="56" spans="13:16" s="11" customFormat="1">
      <c r="M56" s="12"/>
      <c r="N56" s="12"/>
      <c r="O56" s="12"/>
      <c r="P56" s="12"/>
    </row>
    <row r="57" spans="13:16" s="11" customFormat="1">
      <c r="M57" s="12"/>
      <c r="N57" s="12"/>
      <c r="O57" s="12"/>
      <c r="P57" s="12"/>
    </row>
    <row r="58" spans="13:16" s="11" customFormat="1">
      <c r="M58" s="12"/>
      <c r="N58" s="12"/>
      <c r="O58" s="12"/>
      <c r="P58" s="12"/>
    </row>
    <row r="59" spans="13:16" s="11" customFormat="1">
      <c r="M59" s="12"/>
      <c r="N59" s="12"/>
      <c r="O59" s="12"/>
      <c r="P59" s="12"/>
    </row>
    <row r="60" spans="13:16" s="11" customFormat="1">
      <c r="M60" s="12"/>
      <c r="N60" s="12"/>
      <c r="O60" s="12"/>
      <c r="P60" s="12"/>
    </row>
    <row r="61" spans="13:16" s="11" customFormat="1">
      <c r="M61" s="12"/>
      <c r="N61" s="12"/>
      <c r="O61" s="12"/>
      <c r="P61" s="12"/>
    </row>
    <row r="62" spans="13:16" s="11" customFormat="1">
      <c r="M62" s="12"/>
      <c r="N62" s="12"/>
      <c r="O62" s="12"/>
      <c r="P62" s="12"/>
    </row>
    <row r="63" spans="13:16" s="11" customFormat="1">
      <c r="M63" s="12"/>
      <c r="N63" s="12"/>
      <c r="O63" s="12"/>
      <c r="P63" s="12"/>
    </row>
    <row r="64" spans="13:16" s="11" customFormat="1">
      <c r="M64" s="12"/>
      <c r="N64" s="12"/>
      <c r="O64" s="12"/>
      <c r="P64" s="12"/>
    </row>
    <row r="65" spans="13:16" s="11" customFormat="1">
      <c r="M65" s="12"/>
      <c r="N65" s="12"/>
      <c r="O65" s="12"/>
      <c r="P65" s="12"/>
    </row>
    <row r="66" spans="13:16" s="11" customFormat="1">
      <c r="M66" s="12"/>
      <c r="N66" s="12"/>
      <c r="O66" s="12"/>
      <c r="P66" s="12"/>
    </row>
    <row r="67" spans="13:16" s="11" customFormat="1">
      <c r="M67" s="12"/>
      <c r="N67" s="12"/>
      <c r="O67" s="12"/>
      <c r="P67" s="12"/>
    </row>
    <row r="68" spans="13:16" s="11" customFormat="1">
      <c r="M68" s="12"/>
      <c r="N68" s="12"/>
      <c r="O68" s="12"/>
      <c r="P68" s="12"/>
    </row>
    <row r="69" spans="13:16" s="11" customFormat="1">
      <c r="M69" s="12"/>
      <c r="N69" s="12"/>
      <c r="O69" s="12"/>
      <c r="P69" s="12"/>
    </row>
    <row r="70" spans="13:16" s="11" customFormat="1">
      <c r="M70" s="12"/>
      <c r="N70" s="12"/>
      <c r="O70" s="12"/>
      <c r="P70" s="12"/>
    </row>
    <row r="71" spans="13:16" s="11" customFormat="1">
      <c r="M71" s="12"/>
      <c r="N71" s="12"/>
      <c r="O71" s="12"/>
      <c r="P71" s="12"/>
    </row>
    <row r="72" spans="13:16" s="11" customFormat="1">
      <c r="M72" s="12"/>
      <c r="N72" s="12"/>
      <c r="O72" s="12"/>
      <c r="P72" s="12"/>
    </row>
    <row r="73" spans="13:16" s="11" customFormat="1">
      <c r="M73" s="12"/>
      <c r="N73" s="12"/>
      <c r="O73" s="12"/>
      <c r="P73" s="12"/>
    </row>
    <row r="74" spans="13:16" s="11" customFormat="1">
      <c r="M74" s="12"/>
      <c r="N74" s="12"/>
      <c r="O74" s="12"/>
      <c r="P74" s="12"/>
    </row>
    <row r="75" spans="13:16" s="11" customFormat="1">
      <c r="M75" s="12"/>
      <c r="N75" s="12"/>
      <c r="O75" s="12"/>
      <c r="P75" s="12"/>
    </row>
    <row r="76" spans="13:16" s="11" customFormat="1">
      <c r="M76" s="12"/>
      <c r="N76" s="12"/>
      <c r="O76" s="12"/>
      <c r="P76" s="12"/>
    </row>
    <row r="77" spans="13:16" s="11" customFormat="1">
      <c r="M77" s="12"/>
      <c r="N77" s="12"/>
      <c r="O77" s="12"/>
      <c r="P77" s="12"/>
    </row>
    <row r="78" spans="13:16" s="11" customFormat="1">
      <c r="M78" s="12"/>
      <c r="N78" s="12"/>
      <c r="O78" s="12"/>
      <c r="P78" s="12"/>
    </row>
    <row r="79" spans="13:16" s="11" customFormat="1">
      <c r="M79" s="12"/>
      <c r="N79" s="12"/>
      <c r="O79" s="12"/>
      <c r="P79" s="12"/>
    </row>
    <row r="80" spans="13:16" s="11" customFormat="1">
      <c r="M80" s="12"/>
      <c r="N80" s="12"/>
      <c r="O80" s="12"/>
      <c r="P80" s="12"/>
    </row>
    <row r="81" spans="13:16" s="11" customFormat="1">
      <c r="M81" s="12"/>
      <c r="N81" s="12"/>
      <c r="O81" s="12"/>
      <c r="P81" s="12"/>
    </row>
    <row r="82" spans="13:16" s="11" customFormat="1">
      <c r="M82" s="12"/>
      <c r="N82" s="12"/>
      <c r="O82" s="12"/>
      <c r="P82" s="12"/>
    </row>
    <row r="83" spans="13:16" s="11" customFormat="1">
      <c r="M83" s="12"/>
      <c r="N83" s="12"/>
      <c r="O83" s="12"/>
      <c r="P83" s="12"/>
    </row>
    <row r="84" spans="13:16" s="11" customFormat="1">
      <c r="M84" s="12"/>
      <c r="N84" s="12"/>
      <c r="O84" s="12"/>
      <c r="P84" s="12"/>
    </row>
    <row r="85" spans="13:16" s="11" customFormat="1">
      <c r="M85" s="12"/>
      <c r="N85" s="12"/>
      <c r="O85" s="12"/>
      <c r="P85" s="12"/>
    </row>
    <row r="86" spans="13:16" s="11" customFormat="1">
      <c r="M86" s="12"/>
      <c r="N86" s="12"/>
      <c r="O86" s="12"/>
      <c r="P86" s="12"/>
    </row>
    <row r="87" spans="13:16" s="11" customFormat="1">
      <c r="M87" s="12"/>
      <c r="N87" s="12"/>
      <c r="O87" s="12"/>
      <c r="P87" s="12"/>
    </row>
    <row r="88" spans="13:16" s="11" customFormat="1">
      <c r="M88" s="12"/>
      <c r="N88" s="12"/>
      <c r="O88" s="12"/>
      <c r="P88" s="12"/>
    </row>
    <row r="89" spans="13:16" s="11" customFormat="1">
      <c r="M89" s="12"/>
      <c r="N89" s="12"/>
      <c r="O89" s="12"/>
      <c r="P89" s="12"/>
    </row>
    <row r="90" spans="13:16" s="11" customFormat="1">
      <c r="M90" s="12"/>
      <c r="N90" s="12"/>
      <c r="O90" s="12"/>
      <c r="P90" s="12"/>
    </row>
    <row r="91" spans="13:16" s="11" customFormat="1">
      <c r="M91" s="12"/>
      <c r="N91" s="12"/>
      <c r="O91" s="12"/>
      <c r="P91" s="12"/>
    </row>
    <row r="92" spans="13:16" s="11" customFormat="1">
      <c r="M92" s="12"/>
      <c r="N92" s="12"/>
      <c r="O92" s="12"/>
      <c r="P92" s="12"/>
    </row>
    <row r="93" spans="13:16" s="11" customFormat="1">
      <c r="M93" s="12"/>
      <c r="N93" s="12"/>
      <c r="O93" s="12"/>
      <c r="P93" s="12"/>
    </row>
    <row r="94" spans="13:16" s="11" customFormat="1">
      <c r="M94" s="12"/>
      <c r="N94" s="12"/>
      <c r="O94" s="12"/>
      <c r="P94" s="12"/>
    </row>
    <row r="95" spans="13:16" s="11" customFormat="1">
      <c r="M95" s="12"/>
      <c r="N95" s="12"/>
      <c r="O95" s="12"/>
      <c r="P95" s="12"/>
    </row>
    <row r="96" spans="13:16" s="11" customFormat="1">
      <c r="M96" s="12"/>
      <c r="N96" s="12"/>
      <c r="O96" s="12"/>
      <c r="P96" s="12"/>
    </row>
    <row r="97" spans="13:16" s="11" customFormat="1">
      <c r="M97" s="12"/>
      <c r="N97" s="12"/>
      <c r="O97" s="12"/>
      <c r="P97" s="12"/>
    </row>
    <row r="98" spans="13:16" s="11" customFormat="1">
      <c r="M98" s="12"/>
      <c r="N98" s="12"/>
      <c r="O98" s="12"/>
      <c r="P98" s="12"/>
    </row>
    <row r="99" spans="13:16" s="11" customFormat="1">
      <c r="M99" s="12"/>
      <c r="N99" s="12"/>
      <c r="O99" s="12"/>
      <c r="P99" s="12"/>
    </row>
    <row r="100" spans="13:16" s="11" customFormat="1">
      <c r="M100" s="12"/>
      <c r="N100" s="12"/>
      <c r="O100" s="12"/>
      <c r="P100" s="12"/>
    </row>
    <row r="101" spans="13:16" s="11" customFormat="1">
      <c r="M101" s="12"/>
      <c r="N101" s="12"/>
      <c r="O101" s="12"/>
      <c r="P101" s="12"/>
    </row>
    <row r="102" spans="13:16" s="11" customFormat="1">
      <c r="M102" s="12"/>
      <c r="N102" s="12"/>
      <c r="O102" s="12"/>
      <c r="P102" s="12"/>
    </row>
    <row r="103" spans="13:16" s="11" customFormat="1">
      <c r="M103" s="12"/>
      <c r="N103" s="12"/>
      <c r="O103" s="12"/>
      <c r="P103" s="12"/>
    </row>
    <row r="104" spans="13:16" s="11" customFormat="1">
      <c r="M104" s="12"/>
      <c r="N104" s="12"/>
      <c r="O104" s="12"/>
      <c r="P104" s="12"/>
    </row>
    <row r="105" spans="13:16" s="11" customFormat="1">
      <c r="M105" s="12"/>
      <c r="N105" s="12"/>
      <c r="O105" s="12"/>
      <c r="P105" s="12"/>
    </row>
    <row r="106" spans="13:16" s="11" customFormat="1">
      <c r="M106" s="12"/>
      <c r="N106" s="12"/>
      <c r="O106" s="12"/>
      <c r="P106" s="12"/>
    </row>
    <row r="107" spans="13:16" s="11" customFormat="1">
      <c r="M107" s="12"/>
      <c r="N107" s="12"/>
      <c r="O107" s="12"/>
      <c r="P107" s="12"/>
    </row>
    <row r="108" spans="13:16" s="11" customFormat="1">
      <c r="M108" s="12"/>
      <c r="N108" s="12"/>
      <c r="O108" s="12"/>
      <c r="P108" s="12"/>
    </row>
    <row r="109" spans="13:16" s="11" customFormat="1">
      <c r="M109" s="12"/>
      <c r="N109" s="12"/>
      <c r="O109" s="12"/>
      <c r="P109" s="12"/>
    </row>
    <row r="110" spans="13:16" s="11" customFormat="1">
      <c r="M110" s="12"/>
      <c r="N110" s="12"/>
      <c r="O110" s="12"/>
      <c r="P110" s="12"/>
    </row>
    <row r="111" spans="13:16" s="11" customFormat="1">
      <c r="M111" s="12"/>
      <c r="N111" s="12"/>
      <c r="O111" s="12"/>
      <c r="P111" s="12"/>
    </row>
    <row r="112" spans="13:16" s="11" customFormat="1">
      <c r="M112" s="12"/>
      <c r="N112" s="12"/>
      <c r="O112" s="12"/>
      <c r="P112" s="12"/>
    </row>
    <row r="113" spans="13:16" s="11" customFormat="1">
      <c r="M113" s="12"/>
      <c r="N113" s="12"/>
      <c r="O113" s="12"/>
      <c r="P113" s="12"/>
    </row>
    <row r="114" spans="13:16" s="11" customFormat="1">
      <c r="M114" s="12"/>
      <c r="N114" s="12"/>
      <c r="O114" s="12"/>
      <c r="P114" s="12"/>
    </row>
    <row r="115" spans="13:16" s="11" customFormat="1">
      <c r="M115" s="12"/>
      <c r="N115" s="12"/>
      <c r="O115" s="12"/>
      <c r="P115" s="12"/>
    </row>
    <row r="116" spans="13:16" s="11" customFormat="1">
      <c r="M116" s="12"/>
      <c r="N116" s="12"/>
      <c r="O116" s="12"/>
      <c r="P116" s="12"/>
    </row>
    <row r="117" spans="13:16" s="11" customFormat="1">
      <c r="M117" s="12"/>
      <c r="N117" s="12"/>
      <c r="O117" s="12"/>
      <c r="P117" s="12"/>
    </row>
    <row r="118" spans="13:16" s="11" customFormat="1">
      <c r="M118" s="12"/>
      <c r="N118" s="12"/>
      <c r="O118" s="12"/>
      <c r="P118" s="12"/>
    </row>
    <row r="119" spans="13:16" s="11" customFormat="1">
      <c r="M119" s="12"/>
      <c r="N119" s="12"/>
      <c r="O119" s="12"/>
      <c r="P119" s="12"/>
    </row>
    <row r="120" spans="13:16" s="11" customFormat="1">
      <c r="M120" s="12"/>
      <c r="N120" s="12"/>
      <c r="O120" s="12"/>
      <c r="P120" s="12"/>
    </row>
    <row r="121" spans="13:16" s="11" customFormat="1">
      <c r="M121" s="12"/>
      <c r="N121" s="12"/>
      <c r="O121" s="12"/>
      <c r="P121" s="12"/>
    </row>
    <row r="122" spans="13:16" s="11" customFormat="1">
      <c r="M122" s="12"/>
      <c r="N122" s="12"/>
      <c r="O122" s="12"/>
      <c r="P122" s="12"/>
    </row>
    <row r="123" spans="13:16" s="11" customFormat="1">
      <c r="M123" s="12"/>
      <c r="N123" s="12"/>
      <c r="O123" s="12"/>
      <c r="P123" s="12"/>
    </row>
    <row r="124" spans="13:16" s="11" customFormat="1">
      <c r="M124" s="12"/>
      <c r="N124" s="12"/>
      <c r="O124" s="12"/>
      <c r="P124" s="12"/>
    </row>
    <row r="125" spans="13:16" s="11" customFormat="1">
      <c r="M125" s="12"/>
      <c r="N125" s="12"/>
      <c r="O125" s="12"/>
      <c r="P125" s="12"/>
    </row>
    <row r="126" spans="13:16" s="11" customFormat="1">
      <c r="M126" s="12"/>
      <c r="N126" s="12"/>
      <c r="O126" s="12"/>
      <c r="P126" s="12"/>
    </row>
    <row r="127" spans="13:16" s="11" customFormat="1">
      <c r="M127" s="12"/>
      <c r="N127" s="12"/>
      <c r="O127" s="12"/>
      <c r="P127" s="12"/>
    </row>
    <row r="128" spans="13:16" s="11" customFormat="1">
      <c r="M128" s="12"/>
      <c r="N128" s="12"/>
      <c r="O128" s="12"/>
      <c r="P128" s="12"/>
    </row>
    <row r="129" spans="13:16" s="11" customFormat="1">
      <c r="M129" s="12"/>
      <c r="N129" s="12"/>
      <c r="O129" s="12"/>
      <c r="P129" s="12"/>
    </row>
    <row r="130" spans="13:16" s="11" customFormat="1">
      <c r="M130" s="12"/>
      <c r="N130" s="12"/>
      <c r="O130" s="12"/>
      <c r="P130" s="12"/>
    </row>
    <row r="131" spans="13:16" s="11" customFormat="1">
      <c r="M131" s="12"/>
      <c r="N131" s="12"/>
      <c r="O131" s="12"/>
      <c r="P131" s="12"/>
    </row>
    <row r="132" spans="13:16" s="11" customFormat="1">
      <c r="M132" s="12"/>
      <c r="N132" s="12"/>
      <c r="O132" s="12"/>
      <c r="P132" s="12"/>
    </row>
    <row r="133" spans="13:16" s="11" customFormat="1">
      <c r="M133" s="12"/>
      <c r="N133" s="12"/>
      <c r="O133" s="12"/>
      <c r="P133" s="12"/>
    </row>
    <row r="134" spans="13:16" s="11" customFormat="1">
      <c r="M134" s="12"/>
      <c r="N134" s="12"/>
      <c r="O134" s="12"/>
      <c r="P134" s="12"/>
    </row>
    <row r="135" spans="13:16" s="11" customFormat="1">
      <c r="M135" s="12"/>
      <c r="N135" s="12"/>
      <c r="O135" s="12"/>
      <c r="P135" s="12"/>
    </row>
    <row r="136" spans="13:16" s="11" customFormat="1">
      <c r="M136" s="12"/>
      <c r="N136" s="12"/>
      <c r="O136" s="12"/>
      <c r="P136" s="12"/>
    </row>
    <row r="137" spans="13:16" s="11" customFormat="1">
      <c r="M137" s="12"/>
      <c r="N137" s="12"/>
      <c r="O137" s="12"/>
      <c r="P137" s="12"/>
    </row>
    <row r="138" spans="13:16" s="11" customFormat="1">
      <c r="M138" s="12"/>
      <c r="N138" s="12"/>
      <c r="O138" s="12"/>
      <c r="P138" s="12"/>
    </row>
    <row r="139" spans="13:16" s="11" customFormat="1">
      <c r="M139" s="12"/>
      <c r="N139" s="12"/>
      <c r="O139" s="12"/>
      <c r="P139" s="12"/>
    </row>
    <row r="140" spans="13:16" s="11" customFormat="1">
      <c r="M140" s="12"/>
      <c r="N140" s="12"/>
      <c r="O140" s="12"/>
      <c r="P140" s="12"/>
    </row>
    <row r="141" spans="13:16" s="11" customFormat="1">
      <c r="M141" s="12"/>
      <c r="N141" s="12"/>
      <c r="O141" s="12"/>
      <c r="P141" s="12"/>
    </row>
    <row r="142" spans="13:16" s="11" customFormat="1">
      <c r="M142" s="12"/>
      <c r="N142" s="12"/>
      <c r="O142" s="12"/>
      <c r="P142" s="12"/>
    </row>
    <row r="143" spans="13:16" s="11" customFormat="1">
      <c r="M143" s="12"/>
      <c r="N143" s="12"/>
      <c r="O143" s="12"/>
      <c r="P143" s="12"/>
    </row>
    <row r="144" spans="13:16" s="11" customFormat="1">
      <c r="M144" s="12"/>
      <c r="N144" s="12"/>
      <c r="O144" s="12"/>
      <c r="P144" s="12"/>
    </row>
    <row r="145" spans="12:16" s="11" customFormat="1">
      <c r="M145" s="12"/>
      <c r="N145" s="12"/>
      <c r="O145" s="12"/>
      <c r="P145" s="12"/>
    </row>
    <row r="146" spans="12:16" s="11" customFormat="1">
      <c r="M146" s="12"/>
      <c r="N146" s="12"/>
      <c r="O146" s="12"/>
      <c r="P146" s="12"/>
    </row>
    <row r="147" spans="12:16" s="11" customFormat="1">
      <c r="M147" s="12"/>
      <c r="N147" s="12"/>
      <c r="O147" s="12"/>
      <c r="P147" s="12"/>
    </row>
    <row r="148" spans="12:16" s="11" customFormat="1">
      <c r="M148" s="12"/>
      <c r="N148" s="12"/>
      <c r="O148" s="12"/>
      <c r="P148" s="12"/>
    </row>
    <row r="149" spans="12:16" s="11" customFormat="1">
      <c r="M149" s="12"/>
      <c r="N149" s="12"/>
      <c r="O149" s="12"/>
      <c r="P149" s="12"/>
    </row>
    <row r="150" spans="12:16" s="11" customFormat="1">
      <c r="L150"/>
      <c r="M150" s="12"/>
      <c r="N150" s="12"/>
      <c r="O150" s="12"/>
      <c r="P150" s="12"/>
    </row>
  </sheetData>
  <mergeCells count="16">
    <mergeCell ref="O4:P4"/>
    <mergeCell ref="F4:F5"/>
    <mergeCell ref="Q4:Q5"/>
    <mergeCell ref="R4:R5"/>
    <mergeCell ref="M25:N25"/>
    <mergeCell ref="O25:P25"/>
    <mergeCell ref="G4:G5"/>
    <mergeCell ref="H4:I4"/>
    <mergeCell ref="J4:J5"/>
    <mergeCell ref="K4:L4"/>
    <mergeCell ref="M4:N4"/>
    <mergeCell ref="A4:A5"/>
    <mergeCell ref="B4:B5"/>
    <mergeCell ref="C4:C5"/>
    <mergeCell ref="D4:D5"/>
    <mergeCell ref="E4:E5"/>
  </mergeCells>
  <pageMargins left="0.7" right="0.7" top="0.75" bottom="0.75" header="0.3" footer="0.3"/>
</worksheet>
</file>

<file path=xl/worksheets/sheet14.xml><?xml version="1.0" encoding="utf-8"?>
<worksheet xmlns="http://schemas.openxmlformats.org/spreadsheetml/2006/main" xmlns:r="http://schemas.openxmlformats.org/officeDocument/2006/relationships">
  <sheetPr codeName="Arkusz14"/>
  <dimension ref="A2:S147"/>
  <sheetViews>
    <sheetView topLeftCell="A11" zoomScale="70" zoomScaleNormal="70" workbookViewId="0">
      <selection activeCell="E23" sqref="E23"/>
    </sheetView>
  </sheetViews>
  <sheetFormatPr defaultRowHeight="15"/>
  <cols>
    <col min="1" max="1" width="4.7109375" customWidth="1"/>
    <col min="2" max="2" width="12.7109375" customWidth="1"/>
    <col min="3" max="3" width="13.28515625" customWidth="1"/>
    <col min="4" max="4" width="13.7109375" customWidth="1"/>
    <col min="5" max="5" width="45.7109375" customWidth="1"/>
    <col min="6" max="6" width="57.7109375" customWidth="1"/>
    <col min="7" max="7" width="35.7109375" customWidth="1"/>
    <col min="8" max="8" width="19.28515625" customWidth="1"/>
    <col min="9" max="9" width="10.42578125" customWidth="1"/>
    <col min="10" max="10" width="29.7109375" customWidth="1"/>
    <col min="11" max="11" width="10.7109375" customWidth="1"/>
    <col min="12" max="12" width="12.7109375" customWidth="1"/>
    <col min="13" max="16" width="14.7109375" style="2" customWidth="1"/>
    <col min="17" max="17" width="16.7109375" customWidth="1"/>
    <col min="18" max="18" width="15.7109375" customWidth="1"/>
    <col min="19" max="19" width="19.5703125" customWidth="1"/>
    <col min="259" max="259" width="4.7109375" bestFit="1" customWidth="1"/>
    <col min="260" max="260" width="9.7109375" bestFit="1" customWidth="1"/>
    <col min="261" max="261" width="10" bestFit="1" customWidth="1"/>
    <col min="262" max="262" width="8.85546875" bestFit="1" customWidth="1"/>
    <col min="263" max="263" width="22.85546875" customWidth="1"/>
    <col min="264" max="264" width="59.7109375" bestFit="1" customWidth="1"/>
    <col min="265" max="265" width="57.85546875" bestFit="1" customWidth="1"/>
    <col min="266" max="266" width="35.28515625" bestFit="1" customWidth="1"/>
    <col min="267" max="267" width="28.140625" bestFit="1" customWidth="1"/>
    <col min="268" max="268" width="33.140625" bestFit="1" customWidth="1"/>
    <col min="269" max="269" width="26" bestFit="1" customWidth="1"/>
    <col min="270" max="270" width="19.140625" bestFit="1" customWidth="1"/>
    <col min="271" max="271" width="10.42578125" customWidth="1"/>
    <col min="272" max="272" width="11.85546875" customWidth="1"/>
    <col min="273" max="273" width="14.7109375" customWidth="1"/>
    <col min="274" max="274" width="9" bestFit="1" customWidth="1"/>
    <col min="515" max="515" width="4.7109375" bestFit="1" customWidth="1"/>
    <col min="516" max="516" width="9.7109375" bestFit="1" customWidth="1"/>
    <col min="517" max="517" width="10" bestFit="1" customWidth="1"/>
    <col min="518" max="518" width="8.85546875" bestFit="1" customWidth="1"/>
    <col min="519" max="519" width="22.85546875" customWidth="1"/>
    <col min="520" max="520" width="59.7109375" bestFit="1" customWidth="1"/>
    <col min="521" max="521" width="57.85546875" bestFit="1" customWidth="1"/>
    <col min="522" max="522" width="35.28515625" bestFit="1" customWidth="1"/>
    <col min="523" max="523" width="28.140625" bestFit="1" customWidth="1"/>
    <col min="524" max="524" width="33.140625" bestFit="1" customWidth="1"/>
    <col min="525" max="525" width="26" bestFit="1" customWidth="1"/>
    <col min="526" max="526" width="19.140625" bestFit="1" customWidth="1"/>
    <col min="527" max="527" width="10.42578125" customWidth="1"/>
    <col min="528" max="528" width="11.85546875" customWidth="1"/>
    <col min="529" max="529" width="14.7109375" customWidth="1"/>
    <col min="530" max="530" width="9" bestFit="1" customWidth="1"/>
    <col min="771" max="771" width="4.7109375" bestFit="1" customWidth="1"/>
    <col min="772" max="772" width="9.7109375" bestFit="1" customWidth="1"/>
    <col min="773" max="773" width="10" bestFit="1" customWidth="1"/>
    <col min="774" max="774" width="8.85546875" bestFit="1" customWidth="1"/>
    <col min="775" max="775" width="22.85546875" customWidth="1"/>
    <col min="776" max="776" width="59.7109375" bestFit="1" customWidth="1"/>
    <col min="777" max="777" width="57.85546875" bestFit="1" customWidth="1"/>
    <col min="778" max="778" width="35.28515625" bestFit="1" customWidth="1"/>
    <col min="779" max="779" width="28.140625" bestFit="1" customWidth="1"/>
    <col min="780" max="780" width="33.140625" bestFit="1" customWidth="1"/>
    <col min="781" max="781" width="26" bestFit="1" customWidth="1"/>
    <col min="782" max="782" width="19.140625" bestFit="1" customWidth="1"/>
    <col min="783" max="783" width="10.42578125" customWidth="1"/>
    <col min="784" max="784" width="11.85546875" customWidth="1"/>
    <col min="785" max="785" width="14.7109375" customWidth="1"/>
    <col min="786" max="786" width="9" bestFit="1" customWidth="1"/>
    <col min="1027" max="1027" width="4.7109375" bestFit="1" customWidth="1"/>
    <col min="1028" max="1028" width="9.7109375" bestFit="1" customWidth="1"/>
    <col min="1029" max="1029" width="10" bestFit="1" customWidth="1"/>
    <col min="1030" max="1030" width="8.85546875" bestFit="1" customWidth="1"/>
    <col min="1031" max="1031" width="22.85546875" customWidth="1"/>
    <col min="1032" max="1032" width="59.7109375" bestFit="1" customWidth="1"/>
    <col min="1033" max="1033" width="57.85546875" bestFit="1" customWidth="1"/>
    <col min="1034" max="1034" width="35.28515625" bestFit="1" customWidth="1"/>
    <col min="1035" max="1035" width="28.140625" bestFit="1" customWidth="1"/>
    <col min="1036" max="1036" width="33.140625" bestFit="1" customWidth="1"/>
    <col min="1037" max="1037" width="26" bestFit="1" customWidth="1"/>
    <col min="1038" max="1038" width="19.140625" bestFit="1" customWidth="1"/>
    <col min="1039" max="1039" width="10.42578125" customWidth="1"/>
    <col min="1040" max="1040" width="11.85546875" customWidth="1"/>
    <col min="1041" max="1041" width="14.7109375" customWidth="1"/>
    <col min="1042" max="1042" width="9" bestFit="1" customWidth="1"/>
    <col min="1283" max="1283" width="4.7109375" bestFit="1" customWidth="1"/>
    <col min="1284" max="1284" width="9.7109375" bestFit="1" customWidth="1"/>
    <col min="1285" max="1285" width="10" bestFit="1" customWidth="1"/>
    <col min="1286" max="1286" width="8.85546875" bestFit="1" customWidth="1"/>
    <col min="1287" max="1287" width="22.85546875" customWidth="1"/>
    <col min="1288" max="1288" width="59.7109375" bestFit="1" customWidth="1"/>
    <col min="1289" max="1289" width="57.85546875" bestFit="1" customWidth="1"/>
    <col min="1290" max="1290" width="35.28515625" bestFit="1" customWidth="1"/>
    <col min="1291" max="1291" width="28.140625" bestFit="1" customWidth="1"/>
    <col min="1292" max="1292" width="33.140625" bestFit="1" customWidth="1"/>
    <col min="1293" max="1293" width="26" bestFit="1" customWidth="1"/>
    <col min="1294" max="1294" width="19.140625" bestFit="1" customWidth="1"/>
    <col min="1295" max="1295" width="10.42578125" customWidth="1"/>
    <col min="1296" max="1296" width="11.85546875" customWidth="1"/>
    <col min="1297" max="1297" width="14.7109375" customWidth="1"/>
    <col min="1298" max="1298" width="9" bestFit="1" customWidth="1"/>
    <col min="1539" max="1539" width="4.7109375" bestFit="1" customWidth="1"/>
    <col min="1540" max="1540" width="9.7109375" bestFit="1" customWidth="1"/>
    <col min="1541" max="1541" width="10" bestFit="1" customWidth="1"/>
    <col min="1542" max="1542" width="8.85546875" bestFit="1" customWidth="1"/>
    <col min="1543" max="1543" width="22.85546875" customWidth="1"/>
    <col min="1544" max="1544" width="59.7109375" bestFit="1" customWidth="1"/>
    <col min="1545" max="1545" width="57.85546875" bestFit="1" customWidth="1"/>
    <col min="1546" max="1546" width="35.28515625" bestFit="1" customWidth="1"/>
    <col min="1547" max="1547" width="28.140625" bestFit="1" customWidth="1"/>
    <col min="1548" max="1548" width="33.140625" bestFit="1" customWidth="1"/>
    <col min="1549" max="1549" width="26" bestFit="1" customWidth="1"/>
    <col min="1550" max="1550" width="19.140625" bestFit="1" customWidth="1"/>
    <col min="1551" max="1551" width="10.42578125" customWidth="1"/>
    <col min="1552" max="1552" width="11.85546875" customWidth="1"/>
    <col min="1553" max="1553" width="14.7109375" customWidth="1"/>
    <col min="1554" max="1554" width="9" bestFit="1" customWidth="1"/>
    <col min="1795" max="1795" width="4.7109375" bestFit="1" customWidth="1"/>
    <col min="1796" max="1796" width="9.7109375" bestFit="1" customWidth="1"/>
    <col min="1797" max="1797" width="10" bestFit="1" customWidth="1"/>
    <col min="1798" max="1798" width="8.85546875" bestFit="1" customWidth="1"/>
    <col min="1799" max="1799" width="22.85546875" customWidth="1"/>
    <col min="1800" max="1800" width="59.7109375" bestFit="1" customWidth="1"/>
    <col min="1801" max="1801" width="57.85546875" bestFit="1" customWidth="1"/>
    <col min="1802" max="1802" width="35.28515625" bestFit="1" customWidth="1"/>
    <col min="1803" max="1803" width="28.140625" bestFit="1" customWidth="1"/>
    <col min="1804" max="1804" width="33.140625" bestFit="1" customWidth="1"/>
    <col min="1805" max="1805" width="26" bestFit="1" customWidth="1"/>
    <col min="1806" max="1806" width="19.140625" bestFit="1" customWidth="1"/>
    <col min="1807" max="1807" width="10.42578125" customWidth="1"/>
    <col min="1808" max="1808" width="11.85546875" customWidth="1"/>
    <col min="1809" max="1809" width="14.7109375" customWidth="1"/>
    <col min="1810" max="1810" width="9" bestFit="1" customWidth="1"/>
    <col min="2051" max="2051" width="4.7109375" bestFit="1" customWidth="1"/>
    <col min="2052" max="2052" width="9.7109375" bestFit="1" customWidth="1"/>
    <col min="2053" max="2053" width="10" bestFit="1" customWidth="1"/>
    <col min="2054" max="2054" width="8.85546875" bestFit="1" customWidth="1"/>
    <col min="2055" max="2055" width="22.85546875" customWidth="1"/>
    <col min="2056" max="2056" width="59.7109375" bestFit="1" customWidth="1"/>
    <col min="2057" max="2057" width="57.85546875" bestFit="1" customWidth="1"/>
    <col min="2058" max="2058" width="35.28515625" bestFit="1" customWidth="1"/>
    <col min="2059" max="2059" width="28.140625" bestFit="1" customWidth="1"/>
    <col min="2060" max="2060" width="33.140625" bestFit="1" customWidth="1"/>
    <col min="2061" max="2061" width="26" bestFit="1" customWidth="1"/>
    <col min="2062" max="2062" width="19.140625" bestFit="1" customWidth="1"/>
    <col min="2063" max="2063" width="10.42578125" customWidth="1"/>
    <col min="2064" max="2064" width="11.85546875" customWidth="1"/>
    <col min="2065" max="2065" width="14.7109375" customWidth="1"/>
    <col min="2066" max="2066" width="9" bestFit="1" customWidth="1"/>
    <col min="2307" max="2307" width="4.7109375" bestFit="1" customWidth="1"/>
    <col min="2308" max="2308" width="9.7109375" bestFit="1" customWidth="1"/>
    <col min="2309" max="2309" width="10" bestFit="1" customWidth="1"/>
    <col min="2310" max="2310" width="8.85546875" bestFit="1" customWidth="1"/>
    <col min="2311" max="2311" width="22.85546875" customWidth="1"/>
    <col min="2312" max="2312" width="59.7109375" bestFit="1" customWidth="1"/>
    <col min="2313" max="2313" width="57.85546875" bestFit="1" customWidth="1"/>
    <col min="2314" max="2314" width="35.28515625" bestFit="1" customWidth="1"/>
    <col min="2315" max="2315" width="28.140625" bestFit="1" customWidth="1"/>
    <col min="2316" max="2316" width="33.140625" bestFit="1" customWidth="1"/>
    <col min="2317" max="2317" width="26" bestFit="1" customWidth="1"/>
    <col min="2318" max="2318" width="19.140625" bestFit="1" customWidth="1"/>
    <col min="2319" max="2319" width="10.42578125" customWidth="1"/>
    <col min="2320" max="2320" width="11.85546875" customWidth="1"/>
    <col min="2321" max="2321" width="14.7109375" customWidth="1"/>
    <col min="2322" max="2322" width="9" bestFit="1" customWidth="1"/>
    <col min="2563" max="2563" width="4.7109375" bestFit="1" customWidth="1"/>
    <col min="2564" max="2564" width="9.7109375" bestFit="1" customWidth="1"/>
    <col min="2565" max="2565" width="10" bestFit="1" customWidth="1"/>
    <col min="2566" max="2566" width="8.85546875" bestFit="1" customWidth="1"/>
    <col min="2567" max="2567" width="22.85546875" customWidth="1"/>
    <col min="2568" max="2568" width="59.7109375" bestFit="1" customWidth="1"/>
    <col min="2569" max="2569" width="57.85546875" bestFit="1" customWidth="1"/>
    <col min="2570" max="2570" width="35.28515625" bestFit="1" customWidth="1"/>
    <col min="2571" max="2571" width="28.140625" bestFit="1" customWidth="1"/>
    <col min="2572" max="2572" width="33.140625" bestFit="1" customWidth="1"/>
    <col min="2573" max="2573" width="26" bestFit="1" customWidth="1"/>
    <col min="2574" max="2574" width="19.140625" bestFit="1" customWidth="1"/>
    <col min="2575" max="2575" width="10.42578125" customWidth="1"/>
    <col min="2576" max="2576" width="11.85546875" customWidth="1"/>
    <col min="2577" max="2577" width="14.7109375" customWidth="1"/>
    <col min="2578" max="2578" width="9" bestFit="1" customWidth="1"/>
    <col min="2819" max="2819" width="4.7109375" bestFit="1" customWidth="1"/>
    <col min="2820" max="2820" width="9.7109375" bestFit="1" customWidth="1"/>
    <col min="2821" max="2821" width="10" bestFit="1" customWidth="1"/>
    <col min="2822" max="2822" width="8.85546875" bestFit="1" customWidth="1"/>
    <col min="2823" max="2823" width="22.85546875" customWidth="1"/>
    <col min="2824" max="2824" width="59.7109375" bestFit="1" customWidth="1"/>
    <col min="2825" max="2825" width="57.85546875" bestFit="1" customWidth="1"/>
    <col min="2826" max="2826" width="35.28515625" bestFit="1" customWidth="1"/>
    <col min="2827" max="2827" width="28.140625" bestFit="1" customWidth="1"/>
    <col min="2828" max="2828" width="33.140625" bestFit="1" customWidth="1"/>
    <col min="2829" max="2829" width="26" bestFit="1" customWidth="1"/>
    <col min="2830" max="2830" width="19.140625" bestFit="1" customWidth="1"/>
    <col min="2831" max="2831" width="10.42578125" customWidth="1"/>
    <col min="2832" max="2832" width="11.85546875" customWidth="1"/>
    <col min="2833" max="2833" width="14.7109375" customWidth="1"/>
    <col min="2834" max="2834" width="9" bestFit="1" customWidth="1"/>
    <col min="3075" max="3075" width="4.7109375" bestFit="1" customWidth="1"/>
    <col min="3076" max="3076" width="9.7109375" bestFit="1" customWidth="1"/>
    <col min="3077" max="3077" width="10" bestFit="1" customWidth="1"/>
    <col min="3078" max="3078" width="8.85546875" bestFit="1" customWidth="1"/>
    <col min="3079" max="3079" width="22.85546875" customWidth="1"/>
    <col min="3080" max="3080" width="59.7109375" bestFit="1" customWidth="1"/>
    <col min="3081" max="3081" width="57.85546875" bestFit="1" customWidth="1"/>
    <col min="3082" max="3082" width="35.28515625" bestFit="1" customWidth="1"/>
    <col min="3083" max="3083" width="28.140625" bestFit="1" customWidth="1"/>
    <col min="3084" max="3084" width="33.140625" bestFit="1" customWidth="1"/>
    <col min="3085" max="3085" width="26" bestFit="1" customWidth="1"/>
    <col min="3086" max="3086" width="19.140625" bestFit="1" customWidth="1"/>
    <col min="3087" max="3087" width="10.42578125" customWidth="1"/>
    <col min="3088" max="3088" width="11.85546875" customWidth="1"/>
    <col min="3089" max="3089" width="14.7109375" customWidth="1"/>
    <col min="3090" max="3090" width="9" bestFit="1" customWidth="1"/>
    <col min="3331" max="3331" width="4.7109375" bestFit="1" customWidth="1"/>
    <col min="3332" max="3332" width="9.7109375" bestFit="1" customWidth="1"/>
    <col min="3333" max="3333" width="10" bestFit="1" customWidth="1"/>
    <col min="3334" max="3334" width="8.85546875" bestFit="1" customWidth="1"/>
    <col min="3335" max="3335" width="22.85546875" customWidth="1"/>
    <col min="3336" max="3336" width="59.7109375" bestFit="1" customWidth="1"/>
    <col min="3337" max="3337" width="57.85546875" bestFit="1" customWidth="1"/>
    <col min="3338" max="3338" width="35.28515625" bestFit="1" customWidth="1"/>
    <col min="3339" max="3339" width="28.140625" bestFit="1" customWidth="1"/>
    <col min="3340" max="3340" width="33.140625" bestFit="1" customWidth="1"/>
    <col min="3341" max="3341" width="26" bestFit="1" customWidth="1"/>
    <col min="3342" max="3342" width="19.140625" bestFit="1" customWidth="1"/>
    <col min="3343" max="3343" width="10.42578125" customWidth="1"/>
    <col min="3344" max="3344" width="11.85546875" customWidth="1"/>
    <col min="3345" max="3345" width="14.7109375" customWidth="1"/>
    <col min="3346" max="3346" width="9" bestFit="1" customWidth="1"/>
    <col min="3587" max="3587" width="4.7109375" bestFit="1" customWidth="1"/>
    <col min="3588" max="3588" width="9.7109375" bestFit="1" customWidth="1"/>
    <col min="3589" max="3589" width="10" bestFit="1" customWidth="1"/>
    <col min="3590" max="3590" width="8.85546875" bestFit="1" customWidth="1"/>
    <col min="3591" max="3591" width="22.85546875" customWidth="1"/>
    <col min="3592" max="3592" width="59.7109375" bestFit="1" customWidth="1"/>
    <col min="3593" max="3593" width="57.85546875" bestFit="1" customWidth="1"/>
    <col min="3594" max="3594" width="35.28515625" bestFit="1" customWidth="1"/>
    <col min="3595" max="3595" width="28.140625" bestFit="1" customWidth="1"/>
    <col min="3596" max="3596" width="33.140625" bestFit="1" customWidth="1"/>
    <col min="3597" max="3597" width="26" bestFit="1" customWidth="1"/>
    <col min="3598" max="3598" width="19.140625" bestFit="1" customWidth="1"/>
    <col min="3599" max="3599" width="10.42578125" customWidth="1"/>
    <col min="3600" max="3600" width="11.85546875" customWidth="1"/>
    <col min="3601" max="3601" width="14.7109375" customWidth="1"/>
    <col min="3602" max="3602" width="9" bestFit="1" customWidth="1"/>
    <col min="3843" max="3843" width="4.7109375" bestFit="1" customWidth="1"/>
    <col min="3844" max="3844" width="9.7109375" bestFit="1" customWidth="1"/>
    <col min="3845" max="3845" width="10" bestFit="1" customWidth="1"/>
    <col min="3846" max="3846" width="8.85546875" bestFit="1" customWidth="1"/>
    <col min="3847" max="3847" width="22.85546875" customWidth="1"/>
    <col min="3848" max="3848" width="59.7109375" bestFit="1" customWidth="1"/>
    <col min="3849" max="3849" width="57.85546875" bestFit="1" customWidth="1"/>
    <col min="3850" max="3850" width="35.28515625" bestFit="1" customWidth="1"/>
    <col min="3851" max="3851" width="28.140625" bestFit="1" customWidth="1"/>
    <col min="3852" max="3852" width="33.140625" bestFit="1" customWidth="1"/>
    <col min="3853" max="3853" width="26" bestFit="1" customWidth="1"/>
    <col min="3854" max="3854" width="19.140625" bestFit="1" customWidth="1"/>
    <col min="3855" max="3855" width="10.42578125" customWidth="1"/>
    <col min="3856" max="3856" width="11.85546875" customWidth="1"/>
    <col min="3857" max="3857" width="14.7109375" customWidth="1"/>
    <col min="3858" max="3858" width="9" bestFit="1" customWidth="1"/>
    <col min="4099" max="4099" width="4.7109375" bestFit="1" customWidth="1"/>
    <col min="4100" max="4100" width="9.7109375" bestFit="1" customWidth="1"/>
    <col min="4101" max="4101" width="10" bestFit="1" customWidth="1"/>
    <col min="4102" max="4102" width="8.85546875" bestFit="1" customWidth="1"/>
    <col min="4103" max="4103" width="22.85546875" customWidth="1"/>
    <col min="4104" max="4104" width="59.7109375" bestFit="1" customWidth="1"/>
    <col min="4105" max="4105" width="57.85546875" bestFit="1" customWidth="1"/>
    <col min="4106" max="4106" width="35.28515625" bestFit="1" customWidth="1"/>
    <col min="4107" max="4107" width="28.140625" bestFit="1" customWidth="1"/>
    <col min="4108" max="4108" width="33.140625" bestFit="1" customWidth="1"/>
    <col min="4109" max="4109" width="26" bestFit="1" customWidth="1"/>
    <col min="4110" max="4110" width="19.140625" bestFit="1" customWidth="1"/>
    <col min="4111" max="4111" width="10.42578125" customWidth="1"/>
    <col min="4112" max="4112" width="11.85546875" customWidth="1"/>
    <col min="4113" max="4113" width="14.7109375" customWidth="1"/>
    <col min="4114" max="4114" width="9" bestFit="1" customWidth="1"/>
    <col min="4355" max="4355" width="4.7109375" bestFit="1" customWidth="1"/>
    <col min="4356" max="4356" width="9.7109375" bestFit="1" customWidth="1"/>
    <col min="4357" max="4357" width="10" bestFit="1" customWidth="1"/>
    <col min="4358" max="4358" width="8.85546875" bestFit="1" customWidth="1"/>
    <col min="4359" max="4359" width="22.85546875" customWidth="1"/>
    <col min="4360" max="4360" width="59.7109375" bestFit="1" customWidth="1"/>
    <col min="4361" max="4361" width="57.85546875" bestFit="1" customWidth="1"/>
    <col min="4362" max="4362" width="35.28515625" bestFit="1" customWidth="1"/>
    <col min="4363" max="4363" width="28.140625" bestFit="1" customWidth="1"/>
    <col min="4364" max="4364" width="33.140625" bestFit="1" customWidth="1"/>
    <col min="4365" max="4365" width="26" bestFit="1" customWidth="1"/>
    <col min="4366" max="4366" width="19.140625" bestFit="1" customWidth="1"/>
    <col min="4367" max="4367" width="10.42578125" customWidth="1"/>
    <col min="4368" max="4368" width="11.85546875" customWidth="1"/>
    <col min="4369" max="4369" width="14.7109375" customWidth="1"/>
    <col min="4370" max="4370" width="9" bestFit="1" customWidth="1"/>
    <col min="4611" max="4611" width="4.7109375" bestFit="1" customWidth="1"/>
    <col min="4612" max="4612" width="9.7109375" bestFit="1" customWidth="1"/>
    <col min="4613" max="4613" width="10" bestFit="1" customWidth="1"/>
    <col min="4614" max="4614" width="8.85546875" bestFit="1" customWidth="1"/>
    <col min="4615" max="4615" width="22.85546875" customWidth="1"/>
    <col min="4616" max="4616" width="59.7109375" bestFit="1" customWidth="1"/>
    <col min="4617" max="4617" width="57.85546875" bestFit="1" customWidth="1"/>
    <col min="4618" max="4618" width="35.28515625" bestFit="1" customWidth="1"/>
    <col min="4619" max="4619" width="28.140625" bestFit="1" customWidth="1"/>
    <col min="4620" max="4620" width="33.140625" bestFit="1" customWidth="1"/>
    <col min="4621" max="4621" width="26" bestFit="1" customWidth="1"/>
    <col min="4622" max="4622" width="19.140625" bestFit="1" customWidth="1"/>
    <col min="4623" max="4623" width="10.42578125" customWidth="1"/>
    <col min="4624" max="4624" width="11.85546875" customWidth="1"/>
    <col min="4625" max="4625" width="14.7109375" customWidth="1"/>
    <col min="4626" max="4626" width="9" bestFit="1" customWidth="1"/>
    <col min="4867" max="4867" width="4.7109375" bestFit="1" customWidth="1"/>
    <col min="4868" max="4868" width="9.7109375" bestFit="1" customWidth="1"/>
    <col min="4869" max="4869" width="10" bestFit="1" customWidth="1"/>
    <col min="4870" max="4870" width="8.85546875" bestFit="1" customWidth="1"/>
    <col min="4871" max="4871" width="22.85546875" customWidth="1"/>
    <col min="4872" max="4872" width="59.7109375" bestFit="1" customWidth="1"/>
    <col min="4873" max="4873" width="57.85546875" bestFit="1" customWidth="1"/>
    <col min="4874" max="4874" width="35.28515625" bestFit="1" customWidth="1"/>
    <col min="4875" max="4875" width="28.140625" bestFit="1" customWidth="1"/>
    <col min="4876" max="4876" width="33.140625" bestFit="1" customWidth="1"/>
    <col min="4877" max="4877" width="26" bestFit="1" customWidth="1"/>
    <col min="4878" max="4878" width="19.140625" bestFit="1" customWidth="1"/>
    <col min="4879" max="4879" width="10.42578125" customWidth="1"/>
    <col min="4880" max="4880" width="11.85546875" customWidth="1"/>
    <col min="4881" max="4881" width="14.7109375" customWidth="1"/>
    <col min="4882" max="4882" width="9" bestFit="1" customWidth="1"/>
    <col min="5123" max="5123" width="4.7109375" bestFit="1" customWidth="1"/>
    <col min="5124" max="5124" width="9.7109375" bestFit="1" customWidth="1"/>
    <col min="5125" max="5125" width="10" bestFit="1" customWidth="1"/>
    <col min="5126" max="5126" width="8.85546875" bestFit="1" customWidth="1"/>
    <col min="5127" max="5127" width="22.85546875" customWidth="1"/>
    <col min="5128" max="5128" width="59.7109375" bestFit="1" customWidth="1"/>
    <col min="5129" max="5129" width="57.85546875" bestFit="1" customWidth="1"/>
    <col min="5130" max="5130" width="35.28515625" bestFit="1" customWidth="1"/>
    <col min="5131" max="5131" width="28.140625" bestFit="1" customWidth="1"/>
    <col min="5132" max="5132" width="33.140625" bestFit="1" customWidth="1"/>
    <col min="5133" max="5133" width="26" bestFit="1" customWidth="1"/>
    <col min="5134" max="5134" width="19.140625" bestFit="1" customWidth="1"/>
    <col min="5135" max="5135" width="10.42578125" customWidth="1"/>
    <col min="5136" max="5136" width="11.85546875" customWidth="1"/>
    <col min="5137" max="5137" width="14.7109375" customWidth="1"/>
    <col min="5138" max="5138" width="9" bestFit="1" customWidth="1"/>
    <col min="5379" max="5379" width="4.7109375" bestFit="1" customWidth="1"/>
    <col min="5380" max="5380" width="9.7109375" bestFit="1" customWidth="1"/>
    <col min="5381" max="5381" width="10" bestFit="1" customWidth="1"/>
    <col min="5382" max="5382" width="8.85546875" bestFit="1" customWidth="1"/>
    <col min="5383" max="5383" width="22.85546875" customWidth="1"/>
    <col min="5384" max="5384" width="59.7109375" bestFit="1" customWidth="1"/>
    <col min="5385" max="5385" width="57.85546875" bestFit="1" customWidth="1"/>
    <col min="5386" max="5386" width="35.28515625" bestFit="1" customWidth="1"/>
    <col min="5387" max="5387" width="28.140625" bestFit="1" customWidth="1"/>
    <col min="5388" max="5388" width="33.140625" bestFit="1" customWidth="1"/>
    <col min="5389" max="5389" width="26" bestFit="1" customWidth="1"/>
    <col min="5390" max="5390" width="19.140625" bestFit="1" customWidth="1"/>
    <col min="5391" max="5391" width="10.42578125" customWidth="1"/>
    <col min="5392" max="5392" width="11.85546875" customWidth="1"/>
    <col min="5393" max="5393" width="14.7109375" customWidth="1"/>
    <col min="5394" max="5394" width="9" bestFit="1" customWidth="1"/>
    <col min="5635" max="5635" width="4.7109375" bestFit="1" customWidth="1"/>
    <col min="5636" max="5636" width="9.7109375" bestFit="1" customWidth="1"/>
    <col min="5637" max="5637" width="10" bestFit="1" customWidth="1"/>
    <col min="5638" max="5638" width="8.85546875" bestFit="1" customWidth="1"/>
    <col min="5639" max="5639" width="22.85546875" customWidth="1"/>
    <col min="5640" max="5640" width="59.7109375" bestFit="1" customWidth="1"/>
    <col min="5641" max="5641" width="57.85546875" bestFit="1" customWidth="1"/>
    <col min="5642" max="5642" width="35.28515625" bestFit="1" customWidth="1"/>
    <col min="5643" max="5643" width="28.140625" bestFit="1" customWidth="1"/>
    <col min="5644" max="5644" width="33.140625" bestFit="1" customWidth="1"/>
    <col min="5645" max="5645" width="26" bestFit="1" customWidth="1"/>
    <col min="5646" max="5646" width="19.140625" bestFit="1" customWidth="1"/>
    <col min="5647" max="5647" width="10.42578125" customWidth="1"/>
    <col min="5648" max="5648" width="11.85546875" customWidth="1"/>
    <col min="5649" max="5649" width="14.7109375" customWidth="1"/>
    <col min="5650" max="5650" width="9" bestFit="1" customWidth="1"/>
    <col min="5891" max="5891" width="4.7109375" bestFit="1" customWidth="1"/>
    <col min="5892" max="5892" width="9.7109375" bestFit="1" customWidth="1"/>
    <col min="5893" max="5893" width="10" bestFit="1" customWidth="1"/>
    <col min="5894" max="5894" width="8.85546875" bestFit="1" customWidth="1"/>
    <col min="5895" max="5895" width="22.85546875" customWidth="1"/>
    <col min="5896" max="5896" width="59.7109375" bestFit="1" customWidth="1"/>
    <col min="5897" max="5897" width="57.85546875" bestFit="1" customWidth="1"/>
    <col min="5898" max="5898" width="35.28515625" bestFit="1" customWidth="1"/>
    <col min="5899" max="5899" width="28.140625" bestFit="1" customWidth="1"/>
    <col min="5900" max="5900" width="33.140625" bestFit="1" customWidth="1"/>
    <col min="5901" max="5901" width="26" bestFit="1" customWidth="1"/>
    <col min="5902" max="5902" width="19.140625" bestFit="1" customWidth="1"/>
    <col min="5903" max="5903" width="10.42578125" customWidth="1"/>
    <col min="5904" max="5904" width="11.85546875" customWidth="1"/>
    <col min="5905" max="5905" width="14.7109375" customWidth="1"/>
    <col min="5906" max="5906" width="9" bestFit="1" customWidth="1"/>
    <col min="6147" max="6147" width="4.7109375" bestFit="1" customWidth="1"/>
    <col min="6148" max="6148" width="9.7109375" bestFit="1" customWidth="1"/>
    <col min="6149" max="6149" width="10" bestFit="1" customWidth="1"/>
    <col min="6150" max="6150" width="8.85546875" bestFit="1" customWidth="1"/>
    <col min="6151" max="6151" width="22.85546875" customWidth="1"/>
    <col min="6152" max="6152" width="59.7109375" bestFit="1" customWidth="1"/>
    <col min="6153" max="6153" width="57.85546875" bestFit="1" customWidth="1"/>
    <col min="6154" max="6154" width="35.28515625" bestFit="1" customWidth="1"/>
    <col min="6155" max="6155" width="28.140625" bestFit="1" customWidth="1"/>
    <col min="6156" max="6156" width="33.140625" bestFit="1" customWidth="1"/>
    <col min="6157" max="6157" width="26" bestFit="1" customWidth="1"/>
    <col min="6158" max="6158" width="19.140625" bestFit="1" customWidth="1"/>
    <col min="6159" max="6159" width="10.42578125" customWidth="1"/>
    <col min="6160" max="6160" width="11.85546875" customWidth="1"/>
    <col min="6161" max="6161" width="14.7109375" customWidth="1"/>
    <col min="6162" max="6162" width="9" bestFit="1" customWidth="1"/>
    <col min="6403" max="6403" width="4.7109375" bestFit="1" customWidth="1"/>
    <col min="6404" max="6404" width="9.7109375" bestFit="1" customWidth="1"/>
    <col min="6405" max="6405" width="10" bestFit="1" customWidth="1"/>
    <col min="6406" max="6406" width="8.85546875" bestFit="1" customWidth="1"/>
    <col min="6407" max="6407" width="22.85546875" customWidth="1"/>
    <col min="6408" max="6408" width="59.7109375" bestFit="1" customWidth="1"/>
    <col min="6409" max="6409" width="57.85546875" bestFit="1" customWidth="1"/>
    <col min="6410" max="6410" width="35.28515625" bestFit="1" customWidth="1"/>
    <col min="6411" max="6411" width="28.140625" bestFit="1" customWidth="1"/>
    <col min="6412" max="6412" width="33.140625" bestFit="1" customWidth="1"/>
    <col min="6413" max="6413" width="26" bestFit="1" customWidth="1"/>
    <col min="6414" max="6414" width="19.140625" bestFit="1" customWidth="1"/>
    <col min="6415" max="6415" width="10.42578125" customWidth="1"/>
    <col min="6416" max="6416" width="11.85546875" customWidth="1"/>
    <col min="6417" max="6417" width="14.7109375" customWidth="1"/>
    <col min="6418" max="6418" width="9" bestFit="1" customWidth="1"/>
    <col min="6659" max="6659" width="4.7109375" bestFit="1" customWidth="1"/>
    <col min="6660" max="6660" width="9.7109375" bestFit="1" customWidth="1"/>
    <col min="6661" max="6661" width="10" bestFit="1" customWidth="1"/>
    <col min="6662" max="6662" width="8.85546875" bestFit="1" customWidth="1"/>
    <col min="6663" max="6663" width="22.85546875" customWidth="1"/>
    <col min="6664" max="6664" width="59.7109375" bestFit="1" customWidth="1"/>
    <col min="6665" max="6665" width="57.85546875" bestFit="1" customWidth="1"/>
    <col min="6666" max="6666" width="35.28515625" bestFit="1" customWidth="1"/>
    <col min="6667" max="6667" width="28.140625" bestFit="1" customWidth="1"/>
    <col min="6668" max="6668" width="33.140625" bestFit="1" customWidth="1"/>
    <col min="6669" max="6669" width="26" bestFit="1" customWidth="1"/>
    <col min="6670" max="6670" width="19.140625" bestFit="1" customWidth="1"/>
    <col min="6671" max="6671" width="10.42578125" customWidth="1"/>
    <col min="6672" max="6672" width="11.85546875" customWidth="1"/>
    <col min="6673" max="6673" width="14.7109375" customWidth="1"/>
    <col min="6674" max="6674" width="9" bestFit="1" customWidth="1"/>
    <col min="6915" max="6915" width="4.7109375" bestFit="1" customWidth="1"/>
    <col min="6916" max="6916" width="9.7109375" bestFit="1" customWidth="1"/>
    <col min="6917" max="6917" width="10" bestFit="1" customWidth="1"/>
    <col min="6918" max="6918" width="8.85546875" bestFit="1" customWidth="1"/>
    <col min="6919" max="6919" width="22.85546875" customWidth="1"/>
    <col min="6920" max="6920" width="59.7109375" bestFit="1" customWidth="1"/>
    <col min="6921" max="6921" width="57.85546875" bestFit="1" customWidth="1"/>
    <col min="6922" max="6922" width="35.28515625" bestFit="1" customWidth="1"/>
    <col min="6923" max="6923" width="28.140625" bestFit="1" customWidth="1"/>
    <col min="6924" max="6924" width="33.140625" bestFit="1" customWidth="1"/>
    <col min="6925" max="6925" width="26" bestFit="1" customWidth="1"/>
    <col min="6926" max="6926" width="19.140625" bestFit="1" customWidth="1"/>
    <col min="6927" max="6927" width="10.42578125" customWidth="1"/>
    <col min="6928" max="6928" width="11.85546875" customWidth="1"/>
    <col min="6929" max="6929" width="14.7109375" customWidth="1"/>
    <col min="6930" max="6930" width="9" bestFit="1" customWidth="1"/>
    <col min="7171" max="7171" width="4.7109375" bestFit="1" customWidth="1"/>
    <col min="7172" max="7172" width="9.7109375" bestFit="1" customWidth="1"/>
    <col min="7173" max="7173" width="10" bestFit="1" customWidth="1"/>
    <col min="7174" max="7174" width="8.85546875" bestFit="1" customWidth="1"/>
    <col min="7175" max="7175" width="22.85546875" customWidth="1"/>
    <col min="7176" max="7176" width="59.7109375" bestFit="1" customWidth="1"/>
    <col min="7177" max="7177" width="57.85546875" bestFit="1" customWidth="1"/>
    <col min="7178" max="7178" width="35.28515625" bestFit="1" customWidth="1"/>
    <col min="7179" max="7179" width="28.140625" bestFit="1" customWidth="1"/>
    <col min="7180" max="7180" width="33.140625" bestFit="1" customWidth="1"/>
    <col min="7181" max="7181" width="26" bestFit="1" customWidth="1"/>
    <col min="7182" max="7182" width="19.140625" bestFit="1" customWidth="1"/>
    <col min="7183" max="7183" width="10.42578125" customWidth="1"/>
    <col min="7184" max="7184" width="11.85546875" customWidth="1"/>
    <col min="7185" max="7185" width="14.7109375" customWidth="1"/>
    <col min="7186" max="7186" width="9" bestFit="1" customWidth="1"/>
    <col min="7427" max="7427" width="4.7109375" bestFit="1" customWidth="1"/>
    <col min="7428" max="7428" width="9.7109375" bestFit="1" customWidth="1"/>
    <col min="7429" max="7429" width="10" bestFit="1" customWidth="1"/>
    <col min="7430" max="7430" width="8.85546875" bestFit="1" customWidth="1"/>
    <col min="7431" max="7431" width="22.85546875" customWidth="1"/>
    <col min="7432" max="7432" width="59.7109375" bestFit="1" customWidth="1"/>
    <col min="7433" max="7433" width="57.85546875" bestFit="1" customWidth="1"/>
    <col min="7434" max="7434" width="35.28515625" bestFit="1" customWidth="1"/>
    <col min="7435" max="7435" width="28.140625" bestFit="1" customWidth="1"/>
    <col min="7436" max="7436" width="33.140625" bestFit="1" customWidth="1"/>
    <col min="7437" max="7437" width="26" bestFit="1" customWidth="1"/>
    <col min="7438" max="7438" width="19.140625" bestFit="1" customWidth="1"/>
    <col min="7439" max="7439" width="10.42578125" customWidth="1"/>
    <col min="7440" max="7440" width="11.85546875" customWidth="1"/>
    <col min="7441" max="7441" width="14.7109375" customWidth="1"/>
    <col min="7442" max="7442" width="9" bestFit="1" customWidth="1"/>
    <col min="7683" max="7683" width="4.7109375" bestFit="1" customWidth="1"/>
    <col min="7684" max="7684" width="9.7109375" bestFit="1" customWidth="1"/>
    <col min="7685" max="7685" width="10" bestFit="1" customWidth="1"/>
    <col min="7686" max="7686" width="8.85546875" bestFit="1" customWidth="1"/>
    <col min="7687" max="7687" width="22.85546875" customWidth="1"/>
    <col min="7688" max="7688" width="59.7109375" bestFit="1" customWidth="1"/>
    <col min="7689" max="7689" width="57.85546875" bestFit="1" customWidth="1"/>
    <col min="7690" max="7690" width="35.28515625" bestFit="1" customWidth="1"/>
    <col min="7691" max="7691" width="28.140625" bestFit="1" customWidth="1"/>
    <col min="7692" max="7692" width="33.140625" bestFit="1" customWidth="1"/>
    <col min="7693" max="7693" width="26" bestFit="1" customWidth="1"/>
    <col min="7694" max="7694" width="19.140625" bestFit="1" customWidth="1"/>
    <col min="7695" max="7695" width="10.42578125" customWidth="1"/>
    <col min="7696" max="7696" width="11.85546875" customWidth="1"/>
    <col min="7697" max="7697" width="14.7109375" customWidth="1"/>
    <col min="7698" max="7698" width="9" bestFit="1" customWidth="1"/>
    <col min="7939" max="7939" width="4.7109375" bestFit="1" customWidth="1"/>
    <col min="7940" max="7940" width="9.7109375" bestFit="1" customWidth="1"/>
    <col min="7941" max="7941" width="10" bestFit="1" customWidth="1"/>
    <col min="7942" max="7942" width="8.85546875" bestFit="1" customWidth="1"/>
    <col min="7943" max="7943" width="22.85546875" customWidth="1"/>
    <col min="7944" max="7944" width="59.7109375" bestFit="1" customWidth="1"/>
    <col min="7945" max="7945" width="57.85546875" bestFit="1" customWidth="1"/>
    <col min="7946" max="7946" width="35.28515625" bestFit="1" customWidth="1"/>
    <col min="7947" max="7947" width="28.140625" bestFit="1" customWidth="1"/>
    <col min="7948" max="7948" width="33.140625" bestFit="1" customWidth="1"/>
    <col min="7949" max="7949" width="26" bestFit="1" customWidth="1"/>
    <col min="7950" max="7950" width="19.140625" bestFit="1" customWidth="1"/>
    <col min="7951" max="7951" width="10.42578125" customWidth="1"/>
    <col min="7952" max="7952" width="11.85546875" customWidth="1"/>
    <col min="7953" max="7953" width="14.7109375" customWidth="1"/>
    <col min="7954" max="7954" width="9" bestFit="1" customWidth="1"/>
    <col min="8195" max="8195" width="4.7109375" bestFit="1" customWidth="1"/>
    <col min="8196" max="8196" width="9.7109375" bestFit="1" customWidth="1"/>
    <col min="8197" max="8197" width="10" bestFit="1" customWidth="1"/>
    <col min="8198" max="8198" width="8.85546875" bestFit="1" customWidth="1"/>
    <col min="8199" max="8199" width="22.85546875" customWidth="1"/>
    <col min="8200" max="8200" width="59.7109375" bestFit="1" customWidth="1"/>
    <col min="8201" max="8201" width="57.85546875" bestFit="1" customWidth="1"/>
    <col min="8202" max="8202" width="35.28515625" bestFit="1" customWidth="1"/>
    <col min="8203" max="8203" width="28.140625" bestFit="1" customWidth="1"/>
    <col min="8204" max="8204" width="33.140625" bestFit="1" customWidth="1"/>
    <col min="8205" max="8205" width="26" bestFit="1" customWidth="1"/>
    <col min="8206" max="8206" width="19.140625" bestFit="1" customWidth="1"/>
    <col min="8207" max="8207" width="10.42578125" customWidth="1"/>
    <col min="8208" max="8208" width="11.85546875" customWidth="1"/>
    <col min="8209" max="8209" width="14.7109375" customWidth="1"/>
    <col min="8210" max="8210" width="9" bestFit="1" customWidth="1"/>
    <col min="8451" max="8451" width="4.7109375" bestFit="1" customWidth="1"/>
    <col min="8452" max="8452" width="9.7109375" bestFit="1" customWidth="1"/>
    <col min="8453" max="8453" width="10" bestFit="1" customWidth="1"/>
    <col min="8454" max="8454" width="8.85546875" bestFit="1" customWidth="1"/>
    <col min="8455" max="8455" width="22.85546875" customWidth="1"/>
    <col min="8456" max="8456" width="59.7109375" bestFit="1" customWidth="1"/>
    <col min="8457" max="8457" width="57.85546875" bestFit="1" customWidth="1"/>
    <col min="8458" max="8458" width="35.28515625" bestFit="1" customWidth="1"/>
    <col min="8459" max="8459" width="28.140625" bestFit="1" customWidth="1"/>
    <col min="8460" max="8460" width="33.140625" bestFit="1" customWidth="1"/>
    <col min="8461" max="8461" width="26" bestFit="1" customWidth="1"/>
    <col min="8462" max="8462" width="19.140625" bestFit="1" customWidth="1"/>
    <col min="8463" max="8463" width="10.42578125" customWidth="1"/>
    <col min="8464" max="8464" width="11.85546875" customWidth="1"/>
    <col min="8465" max="8465" width="14.7109375" customWidth="1"/>
    <col min="8466" max="8466" width="9" bestFit="1" customWidth="1"/>
    <col min="8707" max="8707" width="4.7109375" bestFit="1" customWidth="1"/>
    <col min="8708" max="8708" width="9.7109375" bestFit="1" customWidth="1"/>
    <col min="8709" max="8709" width="10" bestFit="1" customWidth="1"/>
    <col min="8710" max="8710" width="8.85546875" bestFit="1" customWidth="1"/>
    <col min="8711" max="8711" width="22.85546875" customWidth="1"/>
    <col min="8712" max="8712" width="59.7109375" bestFit="1" customWidth="1"/>
    <col min="8713" max="8713" width="57.85546875" bestFit="1" customWidth="1"/>
    <col min="8714" max="8714" width="35.28515625" bestFit="1" customWidth="1"/>
    <col min="8715" max="8715" width="28.140625" bestFit="1" customWidth="1"/>
    <col min="8716" max="8716" width="33.140625" bestFit="1" customWidth="1"/>
    <col min="8717" max="8717" width="26" bestFit="1" customWidth="1"/>
    <col min="8718" max="8718" width="19.140625" bestFit="1" customWidth="1"/>
    <col min="8719" max="8719" width="10.42578125" customWidth="1"/>
    <col min="8720" max="8720" width="11.85546875" customWidth="1"/>
    <col min="8721" max="8721" width="14.7109375" customWidth="1"/>
    <col min="8722" max="8722" width="9" bestFit="1" customWidth="1"/>
    <col min="8963" max="8963" width="4.7109375" bestFit="1" customWidth="1"/>
    <col min="8964" max="8964" width="9.7109375" bestFit="1" customWidth="1"/>
    <col min="8965" max="8965" width="10" bestFit="1" customWidth="1"/>
    <col min="8966" max="8966" width="8.85546875" bestFit="1" customWidth="1"/>
    <col min="8967" max="8967" width="22.85546875" customWidth="1"/>
    <col min="8968" max="8968" width="59.7109375" bestFit="1" customWidth="1"/>
    <col min="8969" max="8969" width="57.85546875" bestFit="1" customWidth="1"/>
    <col min="8970" max="8970" width="35.28515625" bestFit="1" customWidth="1"/>
    <col min="8971" max="8971" width="28.140625" bestFit="1" customWidth="1"/>
    <col min="8972" max="8972" width="33.140625" bestFit="1" customWidth="1"/>
    <col min="8973" max="8973" width="26" bestFit="1" customWidth="1"/>
    <col min="8974" max="8974" width="19.140625" bestFit="1" customWidth="1"/>
    <col min="8975" max="8975" width="10.42578125" customWidth="1"/>
    <col min="8976" max="8976" width="11.85546875" customWidth="1"/>
    <col min="8977" max="8977" width="14.7109375" customWidth="1"/>
    <col min="8978" max="8978" width="9" bestFit="1" customWidth="1"/>
    <col min="9219" max="9219" width="4.7109375" bestFit="1" customWidth="1"/>
    <col min="9220" max="9220" width="9.7109375" bestFit="1" customWidth="1"/>
    <col min="9221" max="9221" width="10" bestFit="1" customWidth="1"/>
    <col min="9222" max="9222" width="8.85546875" bestFit="1" customWidth="1"/>
    <col min="9223" max="9223" width="22.85546875" customWidth="1"/>
    <col min="9224" max="9224" width="59.7109375" bestFit="1" customWidth="1"/>
    <col min="9225" max="9225" width="57.85546875" bestFit="1" customWidth="1"/>
    <col min="9226" max="9226" width="35.28515625" bestFit="1" customWidth="1"/>
    <col min="9227" max="9227" width="28.140625" bestFit="1" customWidth="1"/>
    <col min="9228" max="9228" width="33.140625" bestFit="1" customWidth="1"/>
    <col min="9229" max="9229" width="26" bestFit="1" customWidth="1"/>
    <col min="9230" max="9230" width="19.140625" bestFit="1" customWidth="1"/>
    <col min="9231" max="9231" width="10.42578125" customWidth="1"/>
    <col min="9232" max="9232" width="11.85546875" customWidth="1"/>
    <col min="9233" max="9233" width="14.7109375" customWidth="1"/>
    <col min="9234" max="9234" width="9" bestFit="1" customWidth="1"/>
    <col min="9475" max="9475" width="4.7109375" bestFit="1" customWidth="1"/>
    <col min="9476" max="9476" width="9.7109375" bestFit="1" customWidth="1"/>
    <col min="9477" max="9477" width="10" bestFit="1" customWidth="1"/>
    <col min="9478" max="9478" width="8.85546875" bestFit="1" customWidth="1"/>
    <col min="9479" max="9479" width="22.85546875" customWidth="1"/>
    <col min="9480" max="9480" width="59.7109375" bestFit="1" customWidth="1"/>
    <col min="9481" max="9481" width="57.85546875" bestFit="1" customWidth="1"/>
    <col min="9482" max="9482" width="35.28515625" bestFit="1" customWidth="1"/>
    <col min="9483" max="9483" width="28.140625" bestFit="1" customWidth="1"/>
    <col min="9484" max="9484" width="33.140625" bestFit="1" customWidth="1"/>
    <col min="9485" max="9485" width="26" bestFit="1" customWidth="1"/>
    <col min="9486" max="9486" width="19.140625" bestFit="1" customWidth="1"/>
    <col min="9487" max="9487" width="10.42578125" customWidth="1"/>
    <col min="9488" max="9488" width="11.85546875" customWidth="1"/>
    <col min="9489" max="9489" width="14.7109375" customWidth="1"/>
    <col min="9490" max="9490" width="9" bestFit="1" customWidth="1"/>
    <col min="9731" max="9731" width="4.7109375" bestFit="1" customWidth="1"/>
    <col min="9732" max="9732" width="9.7109375" bestFit="1" customWidth="1"/>
    <col min="9733" max="9733" width="10" bestFit="1" customWidth="1"/>
    <col min="9734" max="9734" width="8.85546875" bestFit="1" customWidth="1"/>
    <col min="9735" max="9735" width="22.85546875" customWidth="1"/>
    <col min="9736" max="9736" width="59.7109375" bestFit="1" customWidth="1"/>
    <col min="9737" max="9737" width="57.85546875" bestFit="1" customWidth="1"/>
    <col min="9738" max="9738" width="35.28515625" bestFit="1" customWidth="1"/>
    <col min="9739" max="9739" width="28.140625" bestFit="1" customWidth="1"/>
    <col min="9740" max="9740" width="33.140625" bestFit="1" customWidth="1"/>
    <col min="9741" max="9741" width="26" bestFit="1" customWidth="1"/>
    <col min="9742" max="9742" width="19.140625" bestFit="1" customWidth="1"/>
    <col min="9743" max="9743" width="10.42578125" customWidth="1"/>
    <col min="9744" max="9744" width="11.85546875" customWidth="1"/>
    <col min="9745" max="9745" width="14.7109375" customWidth="1"/>
    <col min="9746" max="9746" width="9" bestFit="1" customWidth="1"/>
    <col min="9987" max="9987" width="4.7109375" bestFit="1" customWidth="1"/>
    <col min="9988" max="9988" width="9.7109375" bestFit="1" customWidth="1"/>
    <col min="9989" max="9989" width="10" bestFit="1" customWidth="1"/>
    <col min="9990" max="9990" width="8.85546875" bestFit="1" customWidth="1"/>
    <col min="9991" max="9991" width="22.85546875" customWidth="1"/>
    <col min="9992" max="9992" width="59.7109375" bestFit="1" customWidth="1"/>
    <col min="9993" max="9993" width="57.85546875" bestFit="1" customWidth="1"/>
    <col min="9994" max="9994" width="35.28515625" bestFit="1" customWidth="1"/>
    <col min="9995" max="9995" width="28.140625" bestFit="1" customWidth="1"/>
    <col min="9996" max="9996" width="33.140625" bestFit="1" customWidth="1"/>
    <col min="9997" max="9997" width="26" bestFit="1" customWidth="1"/>
    <col min="9998" max="9998" width="19.140625" bestFit="1" customWidth="1"/>
    <col min="9999" max="9999" width="10.42578125" customWidth="1"/>
    <col min="10000" max="10000" width="11.85546875" customWidth="1"/>
    <col min="10001" max="10001" width="14.7109375" customWidth="1"/>
    <col min="10002" max="10002" width="9" bestFit="1" customWidth="1"/>
    <col min="10243" max="10243" width="4.7109375" bestFit="1" customWidth="1"/>
    <col min="10244" max="10244" width="9.7109375" bestFit="1" customWidth="1"/>
    <col min="10245" max="10245" width="10" bestFit="1" customWidth="1"/>
    <col min="10246" max="10246" width="8.85546875" bestFit="1" customWidth="1"/>
    <col min="10247" max="10247" width="22.85546875" customWidth="1"/>
    <col min="10248" max="10248" width="59.7109375" bestFit="1" customWidth="1"/>
    <col min="10249" max="10249" width="57.85546875" bestFit="1" customWidth="1"/>
    <col min="10250" max="10250" width="35.28515625" bestFit="1" customWidth="1"/>
    <col min="10251" max="10251" width="28.140625" bestFit="1" customWidth="1"/>
    <col min="10252" max="10252" width="33.140625" bestFit="1" customWidth="1"/>
    <col min="10253" max="10253" width="26" bestFit="1" customWidth="1"/>
    <col min="10254" max="10254" width="19.140625" bestFit="1" customWidth="1"/>
    <col min="10255" max="10255" width="10.42578125" customWidth="1"/>
    <col min="10256" max="10256" width="11.85546875" customWidth="1"/>
    <col min="10257" max="10257" width="14.7109375" customWidth="1"/>
    <col min="10258" max="10258" width="9" bestFit="1" customWidth="1"/>
    <col min="10499" max="10499" width="4.7109375" bestFit="1" customWidth="1"/>
    <col min="10500" max="10500" width="9.7109375" bestFit="1" customWidth="1"/>
    <col min="10501" max="10501" width="10" bestFit="1" customWidth="1"/>
    <col min="10502" max="10502" width="8.85546875" bestFit="1" customWidth="1"/>
    <col min="10503" max="10503" width="22.85546875" customWidth="1"/>
    <col min="10504" max="10504" width="59.7109375" bestFit="1" customWidth="1"/>
    <col min="10505" max="10505" width="57.85546875" bestFit="1" customWidth="1"/>
    <col min="10506" max="10506" width="35.28515625" bestFit="1" customWidth="1"/>
    <col min="10507" max="10507" width="28.140625" bestFit="1" customWidth="1"/>
    <col min="10508" max="10508" width="33.140625" bestFit="1" customWidth="1"/>
    <col min="10509" max="10509" width="26" bestFit="1" customWidth="1"/>
    <col min="10510" max="10510" width="19.140625" bestFit="1" customWidth="1"/>
    <col min="10511" max="10511" width="10.42578125" customWidth="1"/>
    <col min="10512" max="10512" width="11.85546875" customWidth="1"/>
    <col min="10513" max="10513" width="14.7109375" customWidth="1"/>
    <col min="10514" max="10514" width="9" bestFit="1" customWidth="1"/>
    <col min="10755" max="10755" width="4.7109375" bestFit="1" customWidth="1"/>
    <col min="10756" max="10756" width="9.7109375" bestFit="1" customWidth="1"/>
    <col min="10757" max="10757" width="10" bestFit="1" customWidth="1"/>
    <col min="10758" max="10758" width="8.85546875" bestFit="1" customWidth="1"/>
    <col min="10759" max="10759" width="22.85546875" customWidth="1"/>
    <col min="10760" max="10760" width="59.7109375" bestFit="1" customWidth="1"/>
    <col min="10761" max="10761" width="57.85546875" bestFit="1" customWidth="1"/>
    <col min="10762" max="10762" width="35.28515625" bestFit="1" customWidth="1"/>
    <col min="10763" max="10763" width="28.140625" bestFit="1" customWidth="1"/>
    <col min="10764" max="10764" width="33.140625" bestFit="1" customWidth="1"/>
    <col min="10765" max="10765" width="26" bestFit="1" customWidth="1"/>
    <col min="10766" max="10766" width="19.140625" bestFit="1" customWidth="1"/>
    <col min="10767" max="10767" width="10.42578125" customWidth="1"/>
    <col min="10768" max="10768" width="11.85546875" customWidth="1"/>
    <col min="10769" max="10769" width="14.7109375" customWidth="1"/>
    <col min="10770" max="10770" width="9" bestFit="1" customWidth="1"/>
    <col min="11011" max="11011" width="4.7109375" bestFit="1" customWidth="1"/>
    <col min="11012" max="11012" width="9.7109375" bestFit="1" customWidth="1"/>
    <col min="11013" max="11013" width="10" bestFit="1" customWidth="1"/>
    <col min="11014" max="11014" width="8.85546875" bestFit="1" customWidth="1"/>
    <col min="11015" max="11015" width="22.85546875" customWidth="1"/>
    <col min="11016" max="11016" width="59.7109375" bestFit="1" customWidth="1"/>
    <col min="11017" max="11017" width="57.85546875" bestFit="1" customWidth="1"/>
    <col min="11018" max="11018" width="35.28515625" bestFit="1" customWidth="1"/>
    <col min="11019" max="11019" width="28.140625" bestFit="1" customWidth="1"/>
    <col min="11020" max="11020" width="33.140625" bestFit="1" customWidth="1"/>
    <col min="11021" max="11021" width="26" bestFit="1" customWidth="1"/>
    <col min="11022" max="11022" width="19.140625" bestFit="1" customWidth="1"/>
    <col min="11023" max="11023" width="10.42578125" customWidth="1"/>
    <col min="11024" max="11024" width="11.85546875" customWidth="1"/>
    <col min="11025" max="11025" width="14.7109375" customWidth="1"/>
    <col min="11026" max="11026" width="9" bestFit="1" customWidth="1"/>
    <col min="11267" max="11267" width="4.7109375" bestFit="1" customWidth="1"/>
    <col min="11268" max="11268" width="9.7109375" bestFit="1" customWidth="1"/>
    <col min="11269" max="11269" width="10" bestFit="1" customWidth="1"/>
    <col min="11270" max="11270" width="8.85546875" bestFit="1" customWidth="1"/>
    <col min="11271" max="11271" width="22.85546875" customWidth="1"/>
    <col min="11272" max="11272" width="59.7109375" bestFit="1" customWidth="1"/>
    <col min="11273" max="11273" width="57.85546875" bestFit="1" customWidth="1"/>
    <col min="11274" max="11274" width="35.28515625" bestFit="1" customWidth="1"/>
    <col min="11275" max="11275" width="28.140625" bestFit="1" customWidth="1"/>
    <col min="11276" max="11276" width="33.140625" bestFit="1" customWidth="1"/>
    <col min="11277" max="11277" width="26" bestFit="1" customWidth="1"/>
    <col min="11278" max="11278" width="19.140625" bestFit="1" customWidth="1"/>
    <col min="11279" max="11279" width="10.42578125" customWidth="1"/>
    <col min="11280" max="11280" width="11.85546875" customWidth="1"/>
    <col min="11281" max="11281" width="14.7109375" customWidth="1"/>
    <col min="11282" max="11282" width="9" bestFit="1" customWidth="1"/>
    <col min="11523" max="11523" width="4.7109375" bestFit="1" customWidth="1"/>
    <col min="11524" max="11524" width="9.7109375" bestFit="1" customWidth="1"/>
    <col min="11525" max="11525" width="10" bestFit="1" customWidth="1"/>
    <col min="11526" max="11526" width="8.85546875" bestFit="1" customWidth="1"/>
    <col min="11527" max="11527" width="22.85546875" customWidth="1"/>
    <col min="11528" max="11528" width="59.7109375" bestFit="1" customWidth="1"/>
    <col min="11529" max="11529" width="57.85546875" bestFit="1" customWidth="1"/>
    <col min="11530" max="11530" width="35.28515625" bestFit="1" customWidth="1"/>
    <col min="11531" max="11531" width="28.140625" bestFit="1" customWidth="1"/>
    <col min="11532" max="11532" width="33.140625" bestFit="1" customWidth="1"/>
    <col min="11533" max="11533" width="26" bestFit="1" customWidth="1"/>
    <col min="11534" max="11534" width="19.140625" bestFit="1" customWidth="1"/>
    <col min="11535" max="11535" width="10.42578125" customWidth="1"/>
    <col min="11536" max="11536" width="11.85546875" customWidth="1"/>
    <col min="11537" max="11537" width="14.7109375" customWidth="1"/>
    <col min="11538" max="11538" width="9" bestFit="1" customWidth="1"/>
    <col min="11779" max="11779" width="4.7109375" bestFit="1" customWidth="1"/>
    <col min="11780" max="11780" width="9.7109375" bestFit="1" customWidth="1"/>
    <col min="11781" max="11781" width="10" bestFit="1" customWidth="1"/>
    <col min="11782" max="11782" width="8.85546875" bestFit="1" customWidth="1"/>
    <col min="11783" max="11783" width="22.85546875" customWidth="1"/>
    <col min="11784" max="11784" width="59.7109375" bestFit="1" customWidth="1"/>
    <col min="11785" max="11785" width="57.85546875" bestFit="1" customWidth="1"/>
    <col min="11786" max="11786" width="35.28515625" bestFit="1" customWidth="1"/>
    <col min="11787" max="11787" width="28.140625" bestFit="1" customWidth="1"/>
    <col min="11788" max="11788" width="33.140625" bestFit="1" customWidth="1"/>
    <col min="11789" max="11789" width="26" bestFit="1" customWidth="1"/>
    <col min="11790" max="11790" width="19.140625" bestFit="1" customWidth="1"/>
    <col min="11791" max="11791" width="10.42578125" customWidth="1"/>
    <col min="11792" max="11792" width="11.85546875" customWidth="1"/>
    <col min="11793" max="11793" width="14.7109375" customWidth="1"/>
    <col min="11794" max="11794" width="9" bestFit="1" customWidth="1"/>
    <col min="12035" max="12035" width="4.7109375" bestFit="1" customWidth="1"/>
    <col min="12036" max="12036" width="9.7109375" bestFit="1" customWidth="1"/>
    <col min="12037" max="12037" width="10" bestFit="1" customWidth="1"/>
    <col min="12038" max="12038" width="8.85546875" bestFit="1" customWidth="1"/>
    <col min="12039" max="12039" width="22.85546875" customWidth="1"/>
    <col min="12040" max="12040" width="59.7109375" bestFit="1" customWidth="1"/>
    <col min="12041" max="12041" width="57.85546875" bestFit="1" customWidth="1"/>
    <col min="12042" max="12042" width="35.28515625" bestFit="1" customWidth="1"/>
    <col min="12043" max="12043" width="28.140625" bestFit="1" customWidth="1"/>
    <col min="12044" max="12044" width="33.140625" bestFit="1" customWidth="1"/>
    <col min="12045" max="12045" width="26" bestFit="1" customWidth="1"/>
    <col min="12046" max="12046" width="19.140625" bestFit="1" customWidth="1"/>
    <col min="12047" max="12047" width="10.42578125" customWidth="1"/>
    <col min="12048" max="12048" width="11.85546875" customWidth="1"/>
    <col min="12049" max="12049" width="14.7109375" customWidth="1"/>
    <col min="12050" max="12050" width="9" bestFit="1" customWidth="1"/>
    <col min="12291" max="12291" width="4.7109375" bestFit="1" customWidth="1"/>
    <col min="12292" max="12292" width="9.7109375" bestFit="1" customWidth="1"/>
    <col min="12293" max="12293" width="10" bestFit="1" customWidth="1"/>
    <col min="12294" max="12294" width="8.85546875" bestFit="1" customWidth="1"/>
    <col min="12295" max="12295" width="22.85546875" customWidth="1"/>
    <col min="12296" max="12296" width="59.7109375" bestFit="1" customWidth="1"/>
    <col min="12297" max="12297" width="57.85546875" bestFit="1" customWidth="1"/>
    <col min="12298" max="12298" width="35.28515625" bestFit="1" customWidth="1"/>
    <col min="12299" max="12299" width="28.140625" bestFit="1" customWidth="1"/>
    <col min="12300" max="12300" width="33.140625" bestFit="1" customWidth="1"/>
    <col min="12301" max="12301" width="26" bestFit="1" customWidth="1"/>
    <col min="12302" max="12302" width="19.140625" bestFit="1" customWidth="1"/>
    <col min="12303" max="12303" width="10.42578125" customWidth="1"/>
    <col min="12304" max="12304" width="11.85546875" customWidth="1"/>
    <col min="12305" max="12305" width="14.7109375" customWidth="1"/>
    <col min="12306" max="12306" width="9" bestFit="1" customWidth="1"/>
    <col min="12547" max="12547" width="4.7109375" bestFit="1" customWidth="1"/>
    <col min="12548" max="12548" width="9.7109375" bestFit="1" customWidth="1"/>
    <col min="12549" max="12549" width="10" bestFit="1" customWidth="1"/>
    <col min="12550" max="12550" width="8.85546875" bestFit="1" customWidth="1"/>
    <col min="12551" max="12551" width="22.85546875" customWidth="1"/>
    <col min="12552" max="12552" width="59.7109375" bestFit="1" customWidth="1"/>
    <col min="12553" max="12553" width="57.85546875" bestFit="1" customWidth="1"/>
    <col min="12554" max="12554" width="35.28515625" bestFit="1" customWidth="1"/>
    <col min="12555" max="12555" width="28.140625" bestFit="1" customWidth="1"/>
    <col min="12556" max="12556" width="33.140625" bestFit="1" customWidth="1"/>
    <col min="12557" max="12557" width="26" bestFit="1" customWidth="1"/>
    <col min="12558" max="12558" width="19.140625" bestFit="1" customWidth="1"/>
    <col min="12559" max="12559" width="10.42578125" customWidth="1"/>
    <col min="12560" max="12560" width="11.85546875" customWidth="1"/>
    <col min="12561" max="12561" width="14.7109375" customWidth="1"/>
    <col min="12562" max="12562" width="9" bestFit="1" customWidth="1"/>
    <col min="12803" max="12803" width="4.7109375" bestFit="1" customWidth="1"/>
    <col min="12804" max="12804" width="9.7109375" bestFit="1" customWidth="1"/>
    <col min="12805" max="12805" width="10" bestFit="1" customWidth="1"/>
    <col min="12806" max="12806" width="8.85546875" bestFit="1" customWidth="1"/>
    <col min="12807" max="12807" width="22.85546875" customWidth="1"/>
    <col min="12808" max="12808" width="59.7109375" bestFit="1" customWidth="1"/>
    <col min="12809" max="12809" width="57.85546875" bestFit="1" customWidth="1"/>
    <col min="12810" max="12810" width="35.28515625" bestFit="1" customWidth="1"/>
    <col min="12811" max="12811" width="28.140625" bestFit="1" customWidth="1"/>
    <col min="12812" max="12812" width="33.140625" bestFit="1" customWidth="1"/>
    <col min="12813" max="12813" width="26" bestFit="1" customWidth="1"/>
    <col min="12814" max="12814" width="19.140625" bestFit="1" customWidth="1"/>
    <col min="12815" max="12815" width="10.42578125" customWidth="1"/>
    <col min="12816" max="12816" width="11.85546875" customWidth="1"/>
    <col min="12817" max="12817" width="14.7109375" customWidth="1"/>
    <col min="12818" max="12818" width="9" bestFit="1" customWidth="1"/>
    <col min="13059" max="13059" width="4.7109375" bestFit="1" customWidth="1"/>
    <col min="13060" max="13060" width="9.7109375" bestFit="1" customWidth="1"/>
    <col min="13061" max="13061" width="10" bestFit="1" customWidth="1"/>
    <col min="13062" max="13062" width="8.85546875" bestFit="1" customWidth="1"/>
    <col min="13063" max="13063" width="22.85546875" customWidth="1"/>
    <col min="13064" max="13064" width="59.7109375" bestFit="1" customWidth="1"/>
    <col min="13065" max="13065" width="57.85546875" bestFit="1" customWidth="1"/>
    <col min="13066" max="13066" width="35.28515625" bestFit="1" customWidth="1"/>
    <col min="13067" max="13067" width="28.140625" bestFit="1" customWidth="1"/>
    <col min="13068" max="13068" width="33.140625" bestFit="1" customWidth="1"/>
    <col min="13069" max="13069" width="26" bestFit="1" customWidth="1"/>
    <col min="13070" max="13070" width="19.140625" bestFit="1" customWidth="1"/>
    <col min="13071" max="13071" width="10.42578125" customWidth="1"/>
    <col min="13072" max="13072" width="11.85546875" customWidth="1"/>
    <col min="13073" max="13073" width="14.7109375" customWidth="1"/>
    <col min="13074" max="13074" width="9" bestFit="1" customWidth="1"/>
    <col min="13315" max="13315" width="4.7109375" bestFit="1" customWidth="1"/>
    <col min="13316" max="13316" width="9.7109375" bestFit="1" customWidth="1"/>
    <col min="13317" max="13317" width="10" bestFit="1" customWidth="1"/>
    <col min="13318" max="13318" width="8.85546875" bestFit="1" customWidth="1"/>
    <col min="13319" max="13319" width="22.85546875" customWidth="1"/>
    <col min="13320" max="13320" width="59.7109375" bestFit="1" customWidth="1"/>
    <col min="13321" max="13321" width="57.85546875" bestFit="1" customWidth="1"/>
    <col min="13322" max="13322" width="35.28515625" bestFit="1" customWidth="1"/>
    <col min="13323" max="13323" width="28.140625" bestFit="1" customWidth="1"/>
    <col min="13324" max="13324" width="33.140625" bestFit="1" customWidth="1"/>
    <col min="13325" max="13325" width="26" bestFit="1" customWidth="1"/>
    <col min="13326" max="13326" width="19.140625" bestFit="1" customWidth="1"/>
    <col min="13327" max="13327" width="10.42578125" customWidth="1"/>
    <col min="13328" max="13328" width="11.85546875" customWidth="1"/>
    <col min="13329" max="13329" width="14.7109375" customWidth="1"/>
    <col min="13330" max="13330" width="9" bestFit="1" customWidth="1"/>
    <col min="13571" max="13571" width="4.7109375" bestFit="1" customWidth="1"/>
    <col min="13572" max="13572" width="9.7109375" bestFit="1" customWidth="1"/>
    <col min="13573" max="13573" width="10" bestFit="1" customWidth="1"/>
    <col min="13574" max="13574" width="8.85546875" bestFit="1" customWidth="1"/>
    <col min="13575" max="13575" width="22.85546875" customWidth="1"/>
    <col min="13576" max="13576" width="59.7109375" bestFit="1" customWidth="1"/>
    <col min="13577" max="13577" width="57.85546875" bestFit="1" customWidth="1"/>
    <col min="13578" max="13578" width="35.28515625" bestFit="1" customWidth="1"/>
    <col min="13579" max="13579" width="28.140625" bestFit="1" customWidth="1"/>
    <col min="13580" max="13580" width="33.140625" bestFit="1" customWidth="1"/>
    <col min="13581" max="13581" width="26" bestFit="1" customWidth="1"/>
    <col min="13582" max="13582" width="19.140625" bestFit="1" customWidth="1"/>
    <col min="13583" max="13583" width="10.42578125" customWidth="1"/>
    <col min="13584" max="13584" width="11.85546875" customWidth="1"/>
    <col min="13585" max="13585" width="14.7109375" customWidth="1"/>
    <col min="13586" max="13586" width="9" bestFit="1" customWidth="1"/>
    <col min="13827" max="13827" width="4.7109375" bestFit="1" customWidth="1"/>
    <col min="13828" max="13828" width="9.7109375" bestFit="1" customWidth="1"/>
    <col min="13829" max="13829" width="10" bestFit="1" customWidth="1"/>
    <col min="13830" max="13830" width="8.85546875" bestFit="1" customWidth="1"/>
    <col min="13831" max="13831" width="22.85546875" customWidth="1"/>
    <col min="13832" max="13832" width="59.7109375" bestFit="1" customWidth="1"/>
    <col min="13833" max="13833" width="57.85546875" bestFit="1" customWidth="1"/>
    <col min="13834" max="13834" width="35.28515625" bestFit="1" customWidth="1"/>
    <col min="13835" max="13835" width="28.140625" bestFit="1" customWidth="1"/>
    <col min="13836" max="13836" width="33.140625" bestFit="1" customWidth="1"/>
    <col min="13837" max="13837" width="26" bestFit="1" customWidth="1"/>
    <col min="13838" max="13838" width="19.140625" bestFit="1" customWidth="1"/>
    <col min="13839" max="13839" width="10.42578125" customWidth="1"/>
    <col min="13840" max="13840" width="11.85546875" customWidth="1"/>
    <col min="13841" max="13841" width="14.7109375" customWidth="1"/>
    <col min="13842" max="13842" width="9" bestFit="1" customWidth="1"/>
    <col min="14083" max="14083" width="4.7109375" bestFit="1" customWidth="1"/>
    <col min="14084" max="14084" width="9.7109375" bestFit="1" customWidth="1"/>
    <col min="14085" max="14085" width="10" bestFit="1" customWidth="1"/>
    <col min="14086" max="14086" width="8.85546875" bestFit="1" customWidth="1"/>
    <col min="14087" max="14087" width="22.85546875" customWidth="1"/>
    <col min="14088" max="14088" width="59.7109375" bestFit="1" customWidth="1"/>
    <col min="14089" max="14089" width="57.85546875" bestFit="1" customWidth="1"/>
    <col min="14090" max="14090" width="35.28515625" bestFit="1" customWidth="1"/>
    <col min="14091" max="14091" width="28.140625" bestFit="1" customWidth="1"/>
    <col min="14092" max="14092" width="33.140625" bestFit="1" customWidth="1"/>
    <col min="14093" max="14093" width="26" bestFit="1" customWidth="1"/>
    <col min="14094" max="14094" width="19.140625" bestFit="1" customWidth="1"/>
    <col min="14095" max="14095" width="10.42578125" customWidth="1"/>
    <col min="14096" max="14096" width="11.85546875" customWidth="1"/>
    <col min="14097" max="14097" width="14.7109375" customWidth="1"/>
    <col min="14098" max="14098" width="9" bestFit="1" customWidth="1"/>
    <col min="14339" max="14339" width="4.7109375" bestFit="1" customWidth="1"/>
    <col min="14340" max="14340" width="9.7109375" bestFit="1" customWidth="1"/>
    <col min="14341" max="14341" width="10" bestFit="1" customWidth="1"/>
    <col min="14342" max="14342" width="8.85546875" bestFit="1" customWidth="1"/>
    <col min="14343" max="14343" width="22.85546875" customWidth="1"/>
    <col min="14344" max="14344" width="59.7109375" bestFit="1" customWidth="1"/>
    <col min="14345" max="14345" width="57.85546875" bestFit="1" customWidth="1"/>
    <col min="14346" max="14346" width="35.28515625" bestFit="1" customWidth="1"/>
    <col min="14347" max="14347" width="28.140625" bestFit="1" customWidth="1"/>
    <col min="14348" max="14348" width="33.140625" bestFit="1" customWidth="1"/>
    <col min="14349" max="14349" width="26" bestFit="1" customWidth="1"/>
    <col min="14350" max="14350" width="19.140625" bestFit="1" customWidth="1"/>
    <col min="14351" max="14351" width="10.42578125" customWidth="1"/>
    <col min="14352" max="14352" width="11.85546875" customWidth="1"/>
    <col min="14353" max="14353" width="14.7109375" customWidth="1"/>
    <col min="14354" max="14354" width="9" bestFit="1" customWidth="1"/>
    <col min="14595" max="14595" width="4.7109375" bestFit="1" customWidth="1"/>
    <col min="14596" max="14596" width="9.7109375" bestFit="1" customWidth="1"/>
    <col min="14597" max="14597" width="10" bestFit="1" customWidth="1"/>
    <col min="14598" max="14598" width="8.85546875" bestFit="1" customWidth="1"/>
    <col min="14599" max="14599" width="22.85546875" customWidth="1"/>
    <col min="14600" max="14600" width="59.7109375" bestFit="1" customWidth="1"/>
    <col min="14601" max="14601" width="57.85546875" bestFit="1" customWidth="1"/>
    <col min="14602" max="14602" width="35.28515625" bestFit="1" customWidth="1"/>
    <col min="14603" max="14603" width="28.140625" bestFit="1" customWidth="1"/>
    <col min="14604" max="14604" width="33.140625" bestFit="1" customWidth="1"/>
    <col min="14605" max="14605" width="26" bestFit="1" customWidth="1"/>
    <col min="14606" max="14606" width="19.140625" bestFit="1" customWidth="1"/>
    <col min="14607" max="14607" width="10.42578125" customWidth="1"/>
    <col min="14608" max="14608" width="11.85546875" customWidth="1"/>
    <col min="14609" max="14609" width="14.7109375" customWidth="1"/>
    <col min="14610" max="14610" width="9" bestFit="1" customWidth="1"/>
    <col min="14851" max="14851" width="4.7109375" bestFit="1" customWidth="1"/>
    <col min="14852" max="14852" width="9.7109375" bestFit="1" customWidth="1"/>
    <col min="14853" max="14853" width="10" bestFit="1" customWidth="1"/>
    <col min="14854" max="14854" width="8.85546875" bestFit="1" customWidth="1"/>
    <col min="14855" max="14855" width="22.85546875" customWidth="1"/>
    <col min="14856" max="14856" width="59.7109375" bestFit="1" customWidth="1"/>
    <col min="14857" max="14857" width="57.85546875" bestFit="1" customWidth="1"/>
    <col min="14858" max="14858" width="35.28515625" bestFit="1" customWidth="1"/>
    <col min="14859" max="14859" width="28.140625" bestFit="1" customWidth="1"/>
    <col min="14860" max="14860" width="33.140625" bestFit="1" customWidth="1"/>
    <col min="14861" max="14861" width="26" bestFit="1" customWidth="1"/>
    <col min="14862" max="14862" width="19.140625" bestFit="1" customWidth="1"/>
    <col min="14863" max="14863" width="10.42578125" customWidth="1"/>
    <col min="14864" max="14864" width="11.85546875" customWidth="1"/>
    <col min="14865" max="14865" width="14.7109375" customWidth="1"/>
    <col min="14866" max="14866" width="9" bestFit="1" customWidth="1"/>
    <col min="15107" max="15107" width="4.7109375" bestFit="1" customWidth="1"/>
    <col min="15108" max="15108" width="9.7109375" bestFit="1" customWidth="1"/>
    <col min="15109" max="15109" width="10" bestFit="1" customWidth="1"/>
    <col min="15110" max="15110" width="8.85546875" bestFit="1" customWidth="1"/>
    <col min="15111" max="15111" width="22.85546875" customWidth="1"/>
    <col min="15112" max="15112" width="59.7109375" bestFit="1" customWidth="1"/>
    <col min="15113" max="15113" width="57.85546875" bestFit="1" customWidth="1"/>
    <col min="15114" max="15114" width="35.28515625" bestFit="1" customWidth="1"/>
    <col min="15115" max="15115" width="28.140625" bestFit="1" customWidth="1"/>
    <col min="15116" max="15116" width="33.140625" bestFit="1" customWidth="1"/>
    <col min="15117" max="15117" width="26" bestFit="1" customWidth="1"/>
    <col min="15118" max="15118" width="19.140625" bestFit="1" customWidth="1"/>
    <col min="15119" max="15119" width="10.42578125" customWidth="1"/>
    <col min="15120" max="15120" width="11.85546875" customWidth="1"/>
    <col min="15121" max="15121" width="14.7109375" customWidth="1"/>
    <col min="15122" max="15122" width="9" bestFit="1" customWidth="1"/>
    <col min="15363" max="15363" width="4.7109375" bestFit="1" customWidth="1"/>
    <col min="15364" max="15364" width="9.7109375" bestFit="1" customWidth="1"/>
    <col min="15365" max="15365" width="10" bestFit="1" customWidth="1"/>
    <col min="15366" max="15366" width="8.85546875" bestFit="1" customWidth="1"/>
    <col min="15367" max="15367" width="22.85546875" customWidth="1"/>
    <col min="15368" max="15368" width="59.7109375" bestFit="1" customWidth="1"/>
    <col min="15369" max="15369" width="57.85546875" bestFit="1" customWidth="1"/>
    <col min="15370" max="15370" width="35.28515625" bestFit="1" customWidth="1"/>
    <col min="15371" max="15371" width="28.140625" bestFit="1" customWidth="1"/>
    <col min="15372" max="15372" width="33.140625" bestFit="1" customWidth="1"/>
    <col min="15373" max="15373" width="26" bestFit="1" customWidth="1"/>
    <col min="15374" max="15374" width="19.140625" bestFit="1" customWidth="1"/>
    <col min="15375" max="15375" width="10.42578125" customWidth="1"/>
    <col min="15376" max="15376" width="11.85546875" customWidth="1"/>
    <col min="15377" max="15377" width="14.7109375" customWidth="1"/>
    <col min="15378" max="15378" width="9" bestFit="1" customWidth="1"/>
    <col min="15619" max="15619" width="4.7109375" bestFit="1" customWidth="1"/>
    <col min="15620" max="15620" width="9.7109375" bestFit="1" customWidth="1"/>
    <col min="15621" max="15621" width="10" bestFit="1" customWidth="1"/>
    <col min="15622" max="15622" width="8.85546875" bestFit="1" customWidth="1"/>
    <col min="15623" max="15623" width="22.85546875" customWidth="1"/>
    <col min="15624" max="15624" width="59.7109375" bestFit="1" customWidth="1"/>
    <col min="15625" max="15625" width="57.85546875" bestFit="1" customWidth="1"/>
    <col min="15626" max="15626" width="35.28515625" bestFit="1" customWidth="1"/>
    <col min="15627" max="15627" width="28.140625" bestFit="1" customWidth="1"/>
    <col min="15628" max="15628" width="33.140625" bestFit="1" customWidth="1"/>
    <col min="15629" max="15629" width="26" bestFit="1" customWidth="1"/>
    <col min="15630" max="15630" width="19.140625" bestFit="1" customWidth="1"/>
    <col min="15631" max="15631" width="10.42578125" customWidth="1"/>
    <col min="15632" max="15632" width="11.85546875" customWidth="1"/>
    <col min="15633" max="15633" width="14.7109375" customWidth="1"/>
    <col min="15634" max="15634" width="9" bestFit="1" customWidth="1"/>
    <col min="15875" max="15875" width="4.7109375" bestFit="1" customWidth="1"/>
    <col min="15876" max="15876" width="9.7109375" bestFit="1" customWidth="1"/>
    <col min="15877" max="15877" width="10" bestFit="1" customWidth="1"/>
    <col min="15878" max="15878" width="8.85546875" bestFit="1" customWidth="1"/>
    <col min="15879" max="15879" width="22.85546875" customWidth="1"/>
    <col min="15880" max="15880" width="59.7109375" bestFit="1" customWidth="1"/>
    <col min="15881" max="15881" width="57.85546875" bestFit="1" customWidth="1"/>
    <col min="15882" max="15882" width="35.28515625" bestFit="1" customWidth="1"/>
    <col min="15883" max="15883" width="28.140625" bestFit="1" customWidth="1"/>
    <col min="15884" max="15884" width="33.140625" bestFit="1" customWidth="1"/>
    <col min="15885" max="15885" width="26" bestFit="1" customWidth="1"/>
    <col min="15886" max="15886" width="19.140625" bestFit="1" customWidth="1"/>
    <col min="15887" max="15887" width="10.42578125" customWidth="1"/>
    <col min="15888" max="15888" width="11.85546875" customWidth="1"/>
    <col min="15889" max="15889" width="14.7109375" customWidth="1"/>
    <col min="15890" max="15890" width="9" bestFit="1" customWidth="1"/>
    <col min="16131" max="16131" width="4.7109375" bestFit="1" customWidth="1"/>
    <col min="16132" max="16132" width="9.7109375" bestFit="1" customWidth="1"/>
    <col min="16133" max="16133" width="10" bestFit="1" customWidth="1"/>
    <col min="16134" max="16134" width="8.85546875" bestFit="1" customWidth="1"/>
    <col min="16135" max="16135" width="22.85546875" customWidth="1"/>
    <col min="16136" max="16136" width="59.7109375" bestFit="1" customWidth="1"/>
    <col min="16137" max="16137" width="57.85546875" bestFit="1" customWidth="1"/>
    <col min="16138" max="16138" width="35.28515625" bestFit="1" customWidth="1"/>
    <col min="16139" max="16139" width="28.140625" bestFit="1" customWidth="1"/>
    <col min="16140" max="16140" width="33.140625" bestFit="1" customWidth="1"/>
    <col min="16141" max="16141" width="26" bestFit="1" customWidth="1"/>
    <col min="16142" max="16142" width="19.140625" bestFit="1" customWidth="1"/>
    <col min="16143" max="16143" width="10.42578125" customWidth="1"/>
    <col min="16144" max="16144" width="11.85546875" customWidth="1"/>
    <col min="16145" max="16145" width="14.7109375" customWidth="1"/>
    <col min="16146" max="16146" width="9" bestFit="1" customWidth="1"/>
  </cols>
  <sheetData>
    <row r="2" spans="1:19" s="667" customFormat="1">
      <c r="A2" s="791" t="s">
        <v>3512</v>
      </c>
    </row>
    <row r="3" spans="1:19" s="667" customFormat="1" ht="18" customHeight="1">
      <c r="A3" s="792"/>
    </row>
    <row r="4" spans="1:19" s="4" customFormat="1" ht="47.25" customHeight="1">
      <c r="A4" s="596" t="s">
        <v>0</v>
      </c>
      <c r="B4" s="598" t="s">
        <v>1</v>
      </c>
      <c r="C4" s="598" t="s">
        <v>2</v>
      </c>
      <c r="D4" s="598" t="s">
        <v>3</v>
      </c>
      <c r="E4" s="596" t="s">
        <v>4</v>
      </c>
      <c r="F4" s="596" t="s">
        <v>5</v>
      </c>
      <c r="G4" s="596" t="s">
        <v>6</v>
      </c>
      <c r="H4" s="601" t="s">
        <v>7</v>
      </c>
      <c r="I4" s="601"/>
      <c r="J4" s="596" t="s">
        <v>8</v>
      </c>
      <c r="K4" s="602" t="s">
        <v>9</v>
      </c>
      <c r="L4" s="603"/>
      <c r="M4" s="604" t="s">
        <v>10</v>
      </c>
      <c r="N4" s="604"/>
      <c r="O4" s="604" t="s">
        <v>11</v>
      </c>
      <c r="P4" s="604"/>
      <c r="Q4" s="596" t="s">
        <v>12</v>
      </c>
      <c r="R4" s="598" t="s">
        <v>13</v>
      </c>
      <c r="S4" s="3"/>
    </row>
    <row r="5" spans="1:19" s="4" customFormat="1" ht="35.25" customHeight="1">
      <c r="A5" s="597"/>
      <c r="B5" s="599"/>
      <c r="C5" s="599"/>
      <c r="D5" s="599"/>
      <c r="E5" s="597"/>
      <c r="F5" s="597"/>
      <c r="G5" s="597"/>
      <c r="H5" s="107" t="s">
        <v>14</v>
      </c>
      <c r="I5" s="107" t="s">
        <v>15</v>
      </c>
      <c r="J5" s="597"/>
      <c r="K5" s="108">
        <v>2018</v>
      </c>
      <c r="L5" s="108">
        <v>2019</v>
      </c>
      <c r="M5" s="13">
        <v>2018</v>
      </c>
      <c r="N5" s="13">
        <v>2019</v>
      </c>
      <c r="O5" s="13">
        <v>2018</v>
      </c>
      <c r="P5" s="13">
        <v>2019</v>
      </c>
      <c r="Q5" s="597"/>
      <c r="R5" s="599"/>
      <c r="S5" s="3"/>
    </row>
    <row r="6" spans="1:19" s="4" customFormat="1" ht="15.75" customHeight="1">
      <c r="A6" s="106" t="s">
        <v>16</v>
      </c>
      <c r="B6" s="107" t="s">
        <v>17</v>
      </c>
      <c r="C6" s="107" t="s">
        <v>18</v>
      </c>
      <c r="D6" s="107" t="s">
        <v>19</v>
      </c>
      <c r="E6" s="106" t="s">
        <v>20</v>
      </c>
      <c r="F6" s="106" t="s">
        <v>21</v>
      </c>
      <c r="G6" s="106" t="s">
        <v>22</v>
      </c>
      <c r="H6" s="107" t="s">
        <v>23</v>
      </c>
      <c r="I6" s="107" t="s">
        <v>24</v>
      </c>
      <c r="J6" s="106" t="s">
        <v>25</v>
      </c>
      <c r="K6" s="108" t="s">
        <v>26</v>
      </c>
      <c r="L6" s="108" t="s">
        <v>27</v>
      </c>
      <c r="M6" s="109" t="s">
        <v>28</v>
      </c>
      <c r="N6" s="109" t="s">
        <v>29</v>
      </c>
      <c r="O6" s="109" t="s">
        <v>30</v>
      </c>
      <c r="P6" s="109" t="s">
        <v>31</v>
      </c>
      <c r="Q6" s="106" t="s">
        <v>32</v>
      </c>
      <c r="R6" s="107" t="s">
        <v>33</v>
      </c>
      <c r="S6" s="3"/>
    </row>
    <row r="7" spans="1:19" s="61" customFormat="1" ht="267" customHeight="1">
      <c r="A7" s="256">
        <v>1</v>
      </c>
      <c r="B7" s="259" t="s">
        <v>2659</v>
      </c>
      <c r="C7" s="259">
        <v>1</v>
      </c>
      <c r="D7" s="259">
        <v>13</v>
      </c>
      <c r="E7" s="259" t="s">
        <v>2660</v>
      </c>
      <c r="F7" s="259" t="s">
        <v>792</v>
      </c>
      <c r="G7" s="259" t="s">
        <v>316</v>
      </c>
      <c r="H7" s="263" t="s">
        <v>117</v>
      </c>
      <c r="I7" s="69" t="s">
        <v>38</v>
      </c>
      <c r="J7" s="259" t="s">
        <v>793</v>
      </c>
      <c r="K7" s="263" t="s">
        <v>589</v>
      </c>
      <c r="L7" s="263"/>
      <c r="M7" s="322">
        <v>120000</v>
      </c>
      <c r="N7" s="322"/>
      <c r="O7" s="322">
        <v>50270</v>
      </c>
      <c r="P7" s="322"/>
      <c r="Q7" s="259" t="s">
        <v>794</v>
      </c>
      <c r="R7" s="259" t="s">
        <v>795</v>
      </c>
      <c r="S7" s="60"/>
    </row>
    <row r="8" spans="1:19" s="61" customFormat="1" ht="193.5" customHeight="1">
      <c r="A8" s="259">
        <v>2</v>
      </c>
      <c r="B8" s="259" t="s">
        <v>289</v>
      </c>
      <c r="C8" s="259">
        <v>1</v>
      </c>
      <c r="D8" s="259">
        <v>13</v>
      </c>
      <c r="E8" s="274" t="s">
        <v>796</v>
      </c>
      <c r="F8" s="259" t="s">
        <v>797</v>
      </c>
      <c r="G8" s="259" t="s">
        <v>37</v>
      </c>
      <c r="H8" s="259" t="s">
        <v>37</v>
      </c>
      <c r="I8" s="69" t="s">
        <v>38</v>
      </c>
      <c r="J8" s="259" t="s">
        <v>798</v>
      </c>
      <c r="K8" s="263" t="s">
        <v>799</v>
      </c>
      <c r="L8" s="263"/>
      <c r="M8" s="322">
        <v>60000</v>
      </c>
      <c r="N8" s="322"/>
      <c r="O8" s="322">
        <v>60000</v>
      </c>
      <c r="P8" s="322"/>
      <c r="Q8" s="259" t="s">
        <v>794</v>
      </c>
      <c r="R8" s="259" t="s">
        <v>795</v>
      </c>
      <c r="S8" s="60"/>
    </row>
    <row r="9" spans="1:19" s="11" customFormat="1" ht="105">
      <c r="A9" s="259">
        <v>3</v>
      </c>
      <c r="B9" s="259" t="s">
        <v>289</v>
      </c>
      <c r="C9" s="259">
        <v>3</v>
      </c>
      <c r="D9" s="259">
        <v>10</v>
      </c>
      <c r="E9" s="274" t="s">
        <v>800</v>
      </c>
      <c r="F9" s="259" t="s">
        <v>801</v>
      </c>
      <c r="G9" s="259" t="s">
        <v>802</v>
      </c>
      <c r="H9" s="259" t="s">
        <v>802</v>
      </c>
      <c r="I9" s="69" t="s">
        <v>38</v>
      </c>
      <c r="J9" s="259" t="s">
        <v>803</v>
      </c>
      <c r="K9" s="263" t="s">
        <v>589</v>
      </c>
      <c r="L9" s="263"/>
      <c r="M9" s="322">
        <v>25000</v>
      </c>
      <c r="N9" s="322"/>
      <c r="O9" s="322">
        <v>25000</v>
      </c>
      <c r="P9" s="322"/>
      <c r="Q9" s="259" t="s">
        <v>794</v>
      </c>
      <c r="R9" s="259" t="s">
        <v>795</v>
      </c>
    </row>
    <row r="10" spans="1:19" s="11" customFormat="1" ht="150">
      <c r="A10" s="259">
        <v>4</v>
      </c>
      <c r="B10" s="259" t="s">
        <v>497</v>
      </c>
      <c r="C10" s="259">
        <v>1</v>
      </c>
      <c r="D10" s="259">
        <v>3</v>
      </c>
      <c r="E10" s="274" t="s">
        <v>804</v>
      </c>
      <c r="F10" s="259" t="s">
        <v>805</v>
      </c>
      <c r="G10" s="259" t="s">
        <v>806</v>
      </c>
      <c r="H10" s="259" t="s">
        <v>806</v>
      </c>
      <c r="I10" s="69" t="s">
        <v>38</v>
      </c>
      <c r="J10" s="259" t="s">
        <v>807</v>
      </c>
      <c r="K10" s="263" t="s">
        <v>808</v>
      </c>
      <c r="L10" s="263"/>
      <c r="M10" s="322">
        <v>40000</v>
      </c>
      <c r="N10" s="322"/>
      <c r="O10" s="322">
        <v>40000</v>
      </c>
      <c r="P10" s="322"/>
      <c r="Q10" s="259" t="s">
        <v>794</v>
      </c>
      <c r="R10" s="259" t="s">
        <v>795</v>
      </c>
    </row>
    <row r="11" spans="1:19" s="11" customFormat="1" ht="105">
      <c r="A11" s="259">
        <v>5</v>
      </c>
      <c r="B11" s="259" t="s">
        <v>497</v>
      </c>
      <c r="C11" s="259">
        <v>5</v>
      </c>
      <c r="D11" s="259">
        <v>11</v>
      </c>
      <c r="E11" s="274" t="s">
        <v>809</v>
      </c>
      <c r="F11" s="259" t="s">
        <v>810</v>
      </c>
      <c r="G11" s="259" t="s">
        <v>575</v>
      </c>
      <c r="H11" s="259" t="s">
        <v>575</v>
      </c>
      <c r="I11" s="69" t="s">
        <v>38</v>
      </c>
      <c r="J11" s="259" t="s">
        <v>811</v>
      </c>
      <c r="K11" s="263" t="s">
        <v>808</v>
      </c>
      <c r="L11" s="263"/>
      <c r="M11" s="322">
        <v>20000</v>
      </c>
      <c r="N11" s="322"/>
      <c r="O11" s="322">
        <v>20000</v>
      </c>
      <c r="P11" s="322"/>
      <c r="Q11" s="259" t="s">
        <v>794</v>
      </c>
      <c r="R11" s="259" t="s">
        <v>795</v>
      </c>
    </row>
    <row r="12" spans="1:19" s="61" customFormat="1" ht="83.25" customHeight="1">
      <c r="A12" s="256">
        <v>6</v>
      </c>
      <c r="B12" s="259">
        <v>6</v>
      </c>
      <c r="C12" s="259">
        <v>5</v>
      </c>
      <c r="D12" s="387">
        <v>4</v>
      </c>
      <c r="E12" s="419" t="s">
        <v>2661</v>
      </c>
      <c r="F12" s="67" t="s">
        <v>2662</v>
      </c>
      <c r="G12" s="259" t="s">
        <v>48</v>
      </c>
      <c r="H12" s="263" t="s">
        <v>48</v>
      </c>
      <c r="I12" s="69" t="s">
        <v>38</v>
      </c>
      <c r="J12" s="274" t="s">
        <v>2663</v>
      </c>
      <c r="K12" s="263" t="s">
        <v>100</v>
      </c>
      <c r="L12" s="263"/>
      <c r="M12" s="322">
        <v>31833.439999999999</v>
      </c>
      <c r="N12" s="322"/>
      <c r="O12" s="322">
        <v>31833.439999999999</v>
      </c>
      <c r="P12" s="322"/>
      <c r="Q12" s="420" t="s">
        <v>2664</v>
      </c>
      <c r="R12" s="259" t="s">
        <v>2665</v>
      </c>
      <c r="S12" s="60"/>
    </row>
    <row r="13" spans="1:19" s="61" customFormat="1" ht="163.5" customHeight="1">
      <c r="A13" s="259">
        <v>7</v>
      </c>
      <c r="B13" s="259">
        <v>1</v>
      </c>
      <c r="C13" s="259">
        <v>1</v>
      </c>
      <c r="D13" s="259">
        <v>6</v>
      </c>
      <c r="E13" s="380" t="s">
        <v>2666</v>
      </c>
      <c r="F13" s="259" t="s">
        <v>2667</v>
      </c>
      <c r="G13" s="259" t="s">
        <v>117</v>
      </c>
      <c r="H13" s="259" t="s">
        <v>117</v>
      </c>
      <c r="I13" s="69" t="s">
        <v>38</v>
      </c>
      <c r="J13" s="259" t="s">
        <v>2668</v>
      </c>
      <c r="K13" s="263" t="s">
        <v>93</v>
      </c>
      <c r="L13" s="263"/>
      <c r="M13" s="322">
        <v>77312.98</v>
      </c>
      <c r="N13" s="322"/>
      <c r="O13" s="322">
        <v>63198.73</v>
      </c>
      <c r="P13" s="322"/>
      <c r="Q13" s="259" t="s">
        <v>2669</v>
      </c>
      <c r="R13" s="259" t="s">
        <v>2670</v>
      </c>
      <c r="S13" s="60"/>
    </row>
    <row r="14" spans="1:19" s="61" customFormat="1" ht="108.75" customHeight="1">
      <c r="A14" s="259">
        <v>8</v>
      </c>
      <c r="B14" s="259">
        <v>1</v>
      </c>
      <c r="C14" s="259">
        <v>1</v>
      </c>
      <c r="D14" s="259">
        <v>6</v>
      </c>
      <c r="E14" s="274" t="s">
        <v>2683</v>
      </c>
      <c r="F14" s="259" t="s">
        <v>2671</v>
      </c>
      <c r="G14" s="259" t="s">
        <v>2089</v>
      </c>
      <c r="H14" s="259" t="s">
        <v>2089</v>
      </c>
      <c r="I14" s="69" t="s">
        <v>38</v>
      </c>
      <c r="J14" s="259" t="s">
        <v>2672</v>
      </c>
      <c r="K14" s="263" t="s">
        <v>590</v>
      </c>
      <c r="L14" s="263"/>
      <c r="M14" s="322">
        <v>17269.810000000001</v>
      </c>
      <c r="N14" s="322"/>
      <c r="O14" s="322">
        <v>11569.81</v>
      </c>
      <c r="P14" s="322"/>
      <c r="Q14" s="349" t="s">
        <v>379</v>
      </c>
      <c r="R14" s="259" t="s">
        <v>430</v>
      </c>
      <c r="S14" s="60"/>
    </row>
    <row r="15" spans="1:19" s="61" customFormat="1" ht="67.5" customHeight="1">
      <c r="A15" s="259">
        <v>9</v>
      </c>
      <c r="B15" s="259">
        <v>6</v>
      </c>
      <c r="C15" s="259">
        <v>1.3</v>
      </c>
      <c r="D15" s="259">
        <v>13</v>
      </c>
      <c r="E15" s="530" t="s">
        <v>2673</v>
      </c>
      <c r="F15" s="259" t="s">
        <v>2674</v>
      </c>
      <c r="G15" s="259" t="s">
        <v>2675</v>
      </c>
      <c r="H15" s="259" t="s">
        <v>2685</v>
      </c>
      <c r="I15" s="69" t="s">
        <v>2684</v>
      </c>
      <c r="J15" s="259" t="s">
        <v>2676</v>
      </c>
      <c r="K15" s="263" t="s">
        <v>2677</v>
      </c>
      <c r="L15" s="263"/>
      <c r="M15" s="322">
        <v>54647.21</v>
      </c>
      <c r="N15" s="322"/>
      <c r="O15" s="322">
        <v>48497.21</v>
      </c>
      <c r="P15" s="421"/>
      <c r="Q15" s="265" t="s">
        <v>2669</v>
      </c>
      <c r="R15" s="67" t="s">
        <v>2670</v>
      </c>
      <c r="S15" s="60"/>
    </row>
    <row r="16" spans="1:19" s="418" customFormat="1" ht="134.25" customHeight="1">
      <c r="A16" s="259">
        <v>10</v>
      </c>
      <c r="B16" s="259">
        <v>4</v>
      </c>
      <c r="C16" s="259">
        <v>1</v>
      </c>
      <c r="D16" s="259">
        <v>13</v>
      </c>
      <c r="E16" s="531" t="s">
        <v>2678</v>
      </c>
      <c r="F16" s="274" t="s">
        <v>2679</v>
      </c>
      <c r="G16" s="259" t="s">
        <v>48</v>
      </c>
      <c r="H16" s="259" t="s">
        <v>48</v>
      </c>
      <c r="I16" s="69" t="s">
        <v>38</v>
      </c>
      <c r="J16" s="259" t="s">
        <v>2680</v>
      </c>
      <c r="K16" s="263" t="s">
        <v>84</v>
      </c>
      <c r="L16" s="263"/>
      <c r="M16" s="322">
        <v>3257.28</v>
      </c>
      <c r="N16" s="322"/>
      <c r="O16" s="322">
        <v>3257.28</v>
      </c>
      <c r="P16" s="322"/>
      <c r="Q16" s="259" t="s">
        <v>2681</v>
      </c>
      <c r="R16" s="259" t="s">
        <v>2682</v>
      </c>
      <c r="S16" s="417"/>
    </row>
    <row r="17" spans="13:16" s="11" customFormat="1">
      <c r="M17" s="12"/>
      <c r="N17" s="12"/>
      <c r="O17" s="12"/>
      <c r="P17" s="12"/>
    </row>
    <row r="18" spans="13:16" s="11" customFormat="1">
      <c r="M18" s="656" t="s">
        <v>130</v>
      </c>
      <c r="N18" s="657"/>
      <c r="O18" s="657" t="s">
        <v>131</v>
      </c>
      <c r="P18" s="658"/>
    </row>
    <row r="19" spans="13:16" s="11" customFormat="1">
      <c r="M19" s="25" t="s">
        <v>107</v>
      </c>
      <c r="N19" s="25" t="s">
        <v>108</v>
      </c>
      <c r="O19" s="25" t="s">
        <v>107</v>
      </c>
      <c r="P19" s="25" t="s">
        <v>108</v>
      </c>
    </row>
    <row r="20" spans="13:16" s="11" customFormat="1">
      <c r="M20" s="26">
        <v>5</v>
      </c>
      <c r="N20" s="27">
        <v>195270</v>
      </c>
      <c r="O20" s="28">
        <v>5</v>
      </c>
      <c r="P20" s="212">
        <v>158356.47</v>
      </c>
    </row>
    <row r="21" spans="13:16" s="11" customFormat="1">
      <c r="M21" s="12"/>
      <c r="N21" s="12"/>
      <c r="O21" s="12"/>
      <c r="P21" s="12"/>
    </row>
    <row r="22" spans="13:16" s="11" customFormat="1">
      <c r="M22" s="12"/>
      <c r="N22" s="12"/>
      <c r="O22" s="12"/>
      <c r="P22" s="12"/>
    </row>
    <row r="23" spans="13:16" s="11" customFormat="1">
      <c r="M23" s="12"/>
      <c r="N23" s="12"/>
      <c r="O23" s="12"/>
      <c r="P23" s="12"/>
    </row>
    <row r="24" spans="13:16" s="11" customFormat="1">
      <c r="M24" s="12"/>
      <c r="N24" s="12"/>
      <c r="O24" s="12"/>
      <c r="P24" s="12"/>
    </row>
    <row r="25" spans="13:16" s="11" customFormat="1">
      <c r="M25" s="12"/>
      <c r="N25" s="12"/>
      <c r="O25" s="12"/>
      <c r="P25" s="12"/>
    </row>
    <row r="26" spans="13:16" s="11" customFormat="1">
      <c r="M26" s="12"/>
      <c r="N26" s="12"/>
      <c r="O26" s="12"/>
      <c r="P26" s="12"/>
    </row>
    <row r="27" spans="13:16" s="11" customFormat="1">
      <c r="M27" s="12"/>
      <c r="N27" s="12"/>
      <c r="O27" s="12"/>
      <c r="P27" s="12"/>
    </row>
    <row r="28" spans="13:16" s="11" customFormat="1">
      <c r="M28" s="12"/>
      <c r="N28" s="12"/>
      <c r="O28" s="12"/>
      <c r="P28" s="12"/>
    </row>
    <row r="29" spans="13:16" s="11" customFormat="1">
      <c r="M29" s="12"/>
      <c r="N29" s="12"/>
      <c r="O29" s="12"/>
      <c r="P29" s="12"/>
    </row>
    <row r="30" spans="13:16" s="11" customFormat="1">
      <c r="M30" s="12"/>
      <c r="N30" s="12"/>
      <c r="O30" s="12"/>
      <c r="P30" s="12"/>
    </row>
    <row r="31" spans="13:16" s="11" customFormat="1">
      <c r="M31" s="12"/>
      <c r="N31" s="12"/>
      <c r="O31" s="12"/>
      <c r="P31" s="12"/>
    </row>
    <row r="32" spans="13:16" s="11" customFormat="1">
      <c r="M32" s="12"/>
      <c r="N32" s="12"/>
      <c r="O32" s="12"/>
      <c r="P32" s="12"/>
    </row>
    <row r="33" spans="13:16" s="11" customFormat="1">
      <c r="M33" s="12"/>
      <c r="N33" s="12"/>
      <c r="O33" s="12"/>
      <c r="P33" s="12"/>
    </row>
    <row r="34" spans="13:16" s="11" customFormat="1">
      <c r="M34" s="12"/>
      <c r="N34" s="12"/>
      <c r="O34" s="12"/>
      <c r="P34" s="12"/>
    </row>
    <row r="35" spans="13:16" s="11" customFormat="1">
      <c r="M35" s="12"/>
      <c r="N35" s="12"/>
      <c r="O35" s="12"/>
      <c r="P35" s="12"/>
    </row>
    <row r="36" spans="13:16" s="11" customFormat="1">
      <c r="M36" s="12"/>
      <c r="N36" s="12"/>
      <c r="O36" s="12"/>
      <c r="P36" s="12"/>
    </row>
    <row r="37" spans="13:16" s="11" customFormat="1">
      <c r="M37" s="12"/>
      <c r="N37" s="12"/>
      <c r="O37" s="12"/>
      <c r="P37" s="12"/>
    </row>
    <row r="38" spans="13:16" s="11" customFormat="1">
      <c r="M38" s="12"/>
      <c r="N38" s="12"/>
      <c r="O38" s="12"/>
      <c r="P38" s="12"/>
    </row>
    <row r="39" spans="13:16" s="11" customFormat="1">
      <c r="M39" s="12"/>
      <c r="N39" s="12"/>
      <c r="O39" s="12"/>
      <c r="P39" s="12"/>
    </row>
    <row r="40" spans="13:16" s="11" customFormat="1">
      <c r="M40" s="12"/>
      <c r="N40" s="12"/>
      <c r="O40" s="12"/>
      <c r="P40" s="12"/>
    </row>
    <row r="41" spans="13:16" s="11" customFormat="1">
      <c r="M41" s="12"/>
      <c r="N41" s="12"/>
      <c r="O41" s="12"/>
      <c r="P41" s="12"/>
    </row>
    <row r="42" spans="13:16" s="11" customFormat="1">
      <c r="M42" s="12"/>
      <c r="N42" s="12"/>
      <c r="O42" s="12"/>
      <c r="P42" s="12"/>
    </row>
    <row r="43" spans="13:16" s="11" customFormat="1">
      <c r="M43" s="12"/>
      <c r="N43" s="12"/>
      <c r="O43" s="12"/>
      <c r="P43" s="12"/>
    </row>
    <row r="44" spans="13:16" s="11" customFormat="1">
      <c r="M44" s="12"/>
      <c r="N44" s="12"/>
      <c r="O44" s="12"/>
      <c r="P44" s="12"/>
    </row>
    <row r="45" spans="13:16" s="11" customFormat="1">
      <c r="M45" s="12"/>
      <c r="N45" s="12"/>
      <c r="O45" s="12"/>
      <c r="P45" s="12"/>
    </row>
    <row r="46" spans="13:16" s="11" customFormat="1">
      <c r="M46" s="12"/>
      <c r="N46" s="12"/>
      <c r="O46" s="12"/>
      <c r="P46" s="12"/>
    </row>
    <row r="47" spans="13:16" s="11" customFormat="1">
      <c r="M47" s="12"/>
      <c r="N47" s="12"/>
      <c r="O47" s="12"/>
      <c r="P47" s="12"/>
    </row>
    <row r="48" spans="13:16" s="11" customFormat="1">
      <c r="M48" s="12"/>
      <c r="N48" s="12"/>
      <c r="O48" s="12"/>
      <c r="P48" s="12"/>
    </row>
    <row r="49" spans="13:16" s="11" customFormat="1">
      <c r="M49" s="12"/>
      <c r="N49" s="12"/>
      <c r="O49" s="12"/>
      <c r="P49" s="12"/>
    </row>
    <row r="50" spans="13:16" s="11" customFormat="1">
      <c r="M50" s="12"/>
      <c r="N50" s="12"/>
      <c r="O50" s="12"/>
      <c r="P50" s="12"/>
    </row>
    <row r="51" spans="13:16" s="11" customFormat="1">
      <c r="M51" s="12"/>
      <c r="N51" s="12"/>
      <c r="O51" s="12"/>
      <c r="P51" s="12"/>
    </row>
    <row r="52" spans="13:16" s="11" customFormat="1">
      <c r="M52" s="12"/>
      <c r="N52" s="12"/>
      <c r="O52" s="12"/>
      <c r="P52" s="12"/>
    </row>
    <row r="53" spans="13:16" s="11" customFormat="1">
      <c r="M53" s="12"/>
      <c r="N53" s="12"/>
      <c r="O53" s="12"/>
      <c r="P53" s="12"/>
    </row>
    <row r="54" spans="13:16" s="11" customFormat="1">
      <c r="M54" s="12"/>
      <c r="N54" s="12"/>
      <c r="O54" s="12"/>
      <c r="P54" s="12"/>
    </row>
    <row r="55" spans="13:16" s="11" customFormat="1">
      <c r="M55" s="12"/>
      <c r="N55" s="12"/>
      <c r="O55" s="12"/>
      <c r="P55" s="12"/>
    </row>
    <row r="56" spans="13:16" s="11" customFormat="1">
      <c r="M56" s="12"/>
      <c r="N56" s="12"/>
      <c r="O56" s="12"/>
      <c r="P56" s="12"/>
    </row>
    <row r="57" spans="13:16" s="11" customFormat="1">
      <c r="M57" s="12"/>
      <c r="N57" s="12"/>
      <c r="O57" s="12"/>
      <c r="P57" s="12"/>
    </row>
    <row r="58" spans="13:16" s="11" customFormat="1">
      <c r="M58" s="12"/>
      <c r="N58" s="12"/>
      <c r="O58" s="12"/>
      <c r="P58" s="12"/>
    </row>
    <row r="59" spans="13:16" s="11" customFormat="1">
      <c r="M59" s="12"/>
      <c r="N59" s="12"/>
      <c r="O59" s="12"/>
      <c r="P59" s="12"/>
    </row>
    <row r="60" spans="13:16" s="11" customFormat="1">
      <c r="M60" s="12"/>
      <c r="N60" s="12"/>
      <c r="O60" s="12"/>
      <c r="P60" s="12"/>
    </row>
    <row r="61" spans="13:16" s="11" customFormat="1">
      <c r="M61" s="12"/>
      <c r="N61" s="12"/>
      <c r="O61" s="12"/>
      <c r="P61" s="12"/>
    </row>
    <row r="62" spans="13:16" s="11" customFormat="1">
      <c r="M62" s="12"/>
      <c r="N62" s="12"/>
      <c r="O62" s="12"/>
      <c r="P62" s="12"/>
    </row>
    <row r="63" spans="13:16" s="11" customFormat="1">
      <c r="M63" s="12"/>
      <c r="N63" s="12"/>
      <c r="O63" s="12"/>
      <c r="P63" s="12"/>
    </row>
    <row r="64" spans="13:16" s="11" customFormat="1">
      <c r="M64" s="12"/>
      <c r="N64" s="12"/>
      <c r="O64" s="12"/>
      <c r="P64" s="12"/>
    </row>
    <row r="65" spans="13:16" s="11" customFormat="1">
      <c r="M65" s="12"/>
      <c r="N65" s="12"/>
      <c r="O65" s="12"/>
      <c r="P65" s="12"/>
    </row>
    <row r="66" spans="13:16" s="11" customFormat="1">
      <c r="M66" s="12"/>
      <c r="N66" s="12"/>
      <c r="O66" s="12"/>
      <c r="P66" s="12"/>
    </row>
    <row r="67" spans="13:16" s="11" customFormat="1">
      <c r="M67" s="12"/>
      <c r="N67" s="12"/>
      <c r="O67" s="12"/>
      <c r="P67" s="12"/>
    </row>
    <row r="68" spans="13:16" s="11" customFormat="1">
      <c r="M68" s="12"/>
      <c r="N68" s="12"/>
      <c r="O68" s="12"/>
      <c r="P68" s="12"/>
    </row>
    <row r="69" spans="13:16" s="11" customFormat="1">
      <c r="M69" s="12"/>
      <c r="N69" s="12"/>
      <c r="O69" s="12"/>
      <c r="P69" s="12"/>
    </row>
    <row r="70" spans="13:16" s="11" customFormat="1">
      <c r="M70" s="12"/>
      <c r="N70" s="12"/>
      <c r="O70" s="12"/>
      <c r="P70" s="12"/>
    </row>
    <row r="71" spans="13:16" s="11" customFormat="1">
      <c r="M71" s="12"/>
      <c r="N71" s="12"/>
      <c r="O71" s="12"/>
      <c r="P71" s="12"/>
    </row>
    <row r="72" spans="13:16" s="11" customFormat="1">
      <c r="M72" s="12"/>
      <c r="N72" s="12"/>
      <c r="O72" s="12"/>
      <c r="P72" s="12"/>
    </row>
    <row r="73" spans="13:16" s="11" customFormat="1">
      <c r="M73" s="12"/>
      <c r="N73" s="12"/>
      <c r="O73" s="12"/>
      <c r="P73" s="12"/>
    </row>
    <row r="74" spans="13:16" s="11" customFormat="1">
      <c r="M74" s="12"/>
      <c r="N74" s="12"/>
      <c r="O74" s="12"/>
      <c r="P74" s="12"/>
    </row>
    <row r="75" spans="13:16" s="11" customFormat="1">
      <c r="M75" s="12"/>
      <c r="N75" s="12"/>
      <c r="O75" s="12"/>
      <c r="P75" s="12"/>
    </row>
    <row r="76" spans="13:16" s="11" customFormat="1">
      <c r="M76" s="12"/>
      <c r="N76" s="12"/>
      <c r="O76" s="12"/>
      <c r="P76" s="12"/>
    </row>
    <row r="77" spans="13:16" s="11" customFormat="1">
      <c r="M77" s="12"/>
      <c r="N77" s="12"/>
      <c r="O77" s="12"/>
      <c r="P77" s="12"/>
    </row>
    <row r="78" spans="13:16" s="11" customFormat="1">
      <c r="M78" s="12"/>
      <c r="N78" s="12"/>
      <c r="O78" s="12"/>
      <c r="P78" s="12"/>
    </row>
    <row r="79" spans="13:16" s="11" customFormat="1">
      <c r="M79" s="12"/>
      <c r="N79" s="12"/>
      <c r="O79" s="12"/>
      <c r="P79" s="12"/>
    </row>
    <row r="80" spans="13:16" s="11" customFormat="1">
      <c r="M80" s="12"/>
      <c r="N80" s="12"/>
      <c r="O80" s="12"/>
      <c r="P80" s="12"/>
    </row>
    <row r="81" spans="13:16" s="11" customFormat="1">
      <c r="M81" s="12"/>
      <c r="N81" s="12"/>
      <c r="O81" s="12"/>
      <c r="P81" s="12"/>
    </row>
    <row r="82" spans="13:16" s="11" customFormat="1">
      <c r="M82" s="12"/>
      <c r="N82" s="12"/>
      <c r="O82" s="12"/>
      <c r="P82" s="12"/>
    </row>
    <row r="83" spans="13:16" s="11" customFormat="1">
      <c r="M83" s="12"/>
      <c r="N83" s="12"/>
      <c r="O83" s="12"/>
      <c r="P83" s="12"/>
    </row>
    <row r="84" spans="13:16" s="11" customFormat="1">
      <c r="M84" s="12"/>
      <c r="N84" s="12"/>
      <c r="O84" s="12"/>
      <c r="P84" s="12"/>
    </row>
    <row r="85" spans="13:16" s="11" customFormat="1">
      <c r="M85" s="12"/>
      <c r="N85" s="12"/>
      <c r="O85" s="12"/>
      <c r="P85" s="12"/>
    </row>
    <row r="86" spans="13:16" s="11" customFormat="1">
      <c r="M86" s="12"/>
      <c r="N86" s="12"/>
      <c r="O86" s="12"/>
      <c r="P86" s="12"/>
    </row>
    <row r="87" spans="13:16" s="11" customFormat="1">
      <c r="M87" s="12"/>
      <c r="N87" s="12"/>
      <c r="O87" s="12"/>
      <c r="P87" s="12"/>
    </row>
    <row r="88" spans="13:16" s="11" customFormat="1">
      <c r="M88" s="12"/>
      <c r="N88" s="12"/>
      <c r="O88" s="12"/>
      <c r="P88" s="12"/>
    </row>
    <row r="89" spans="13:16" s="11" customFormat="1">
      <c r="M89" s="12"/>
      <c r="N89" s="12"/>
      <c r="O89" s="12"/>
      <c r="P89" s="12"/>
    </row>
    <row r="90" spans="13:16" s="11" customFormat="1">
      <c r="M90" s="12"/>
      <c r="N90" s="12"/>
      <c r="O90" s="12"/>
      <c r="P90" s="12"/>
    </row>
    <row r="91" spans="13:16" s="11" customFormat="1">
      <c r="M91" s="12"/>
      <c r="N91" s="12"/>
      <c r="O91" s="12"/>
      <c r="P91" s="12"/>
    </row>
    <row r="92" spans="13:16" s="11" customFormat="1">
      <c r="M92" s="12"/>
      <c r="N92" s="12"/>
      <c r="O92" s="12"/>
      <c r="P92" s="12"/>
    </row>
    <row r="93" spans="13:16" s="11" customFormat="1">
      <c r="M93" s="12"/>
      <c r="N93" s="12"/>
      <c r="O93" s="12"/>
      <c r="P93" s="12"/>
    </row>
    <row r="94" spans="13:16" s="11" customFormat="1">
      <c r="M94" s="12"/>
      <c r="N94" s="12"/>
      <c r="O94" s="12"/>
      <c r="P94" s="12"/>
    </row>
    <row r="95" spans="13:16" s="11" customFormat="1">
      <c r="M95" s="12"/>
      <c r="N95" s="12"/>
      <c r="O95" s="12"/>
      <c r="P95" s="12"/>
    </row>
    <row r="96" spans="13:16" s="11" customFormat="1">
      <c r="M96" s="12"/>
      <c r="N96" s="12"/>
      <c r="O96" s="12"/>
      <c r="P96" s="12"/>
    </row>
    <row r="97" spans="13:16" s="11" customFormat="1">
      <c r="M97" s="12"/>
      <c r="N97" s="12"/>
      <c r="O97" s="12"/>
      <c r="P97" s="12"/>
    </row>
    <row r="98" spans="13:16" s="11" customFormat="1">
      <c r="M98" s="12"/>
      <c r="N98" s="12"/>
      <c r="O98" s="12"/>
      <c r="P98" s="12"/>
    </row>
    <row r="99" spans="13:16" s="11" customFormat="1">
      <c r="M99" s="12"/>
      <c r="N99" s="12"/>
      <c r="O99" s="12"/>
      <c r="P99" s="12"/>
    </row>
    <row r="100" spans="13:16" s="11" customFormat="1">
      <c r="M100" s="12"/>
      <c r="N100" s="12"/>
      <c r="O100" s="12"/>
      <c r="P100" s="12"/>
    </row>
    <row r="101" spans="13:16" s="11" customFormat="1">
      <c r="M101" s="12"/>
      <c r="N101" s="12"/>
      <c r="O101" s="12"/>
      <c r="P101" s="12"/>
    </row>
    <row r="102" spans="13:16" s="11" customFormat="1">
      <c r="M102" s="12"/>
      <c r="N102" s="12"/>
      <c r="O102" s="12"/>
      <c r="P102" s="12"/>
    </row>
    <row r="103" spans="13:16" s="11" customFormat="1">
      <c r="M103" s="12"/>
      <c r="N103" s="12"/>
      <c r="O103" s="12"/>
      <c r="P103" s="12"/>
    </row>
    <row r="104" spans="13:16" s="11" customFormat="1">
      <c r="M104" s="12"/>
      <c r="N104" s="12"/>
      <c r="O104" s="12"/>
      <c r="P104" s="12"/>
    </row>
    <row r="105" spans="13:16" s="11" customFormat="1">
      <c r="M105" s="12"/>
      <c r="N105" s="12"/>
      <c r="O105" s="12"/>
      <c r="P105" s="12"/>
    </row>
    <row r="106" spans="13:16" s="11" customFormat="1">
      <c r="M106" s="12"/>
      <c r="N106" s="12"/>
      <c r="O106" s="12"/>
      <c r="P106" s="12"/>
    </row>
    <row r="107" spans="13:16" s="11" customFormat="1">
      <c r="M107" s="12"/>
      <c r="N107" s="12"/>
      <c r="O107" s="12"/>
      <c r="P107" s="12"/>
    </row>
    <row r="108" spans="13:16" s="11" customFormat="1">
      <c r="M108" s="12"/>
      <c r="N108" s="12"/>
      <c r="O108" s="12"/>
      <c r="P108" s="12"/>
    </row>
    <row r="109" spans="13:16" s="11" customFormat="1">
      <c r="M109" s="12"/>
      <c r="N109" s="12"/>
      <c r="O109" s="12"/>
      <c r="P109" s="12"/>
    </row>
    <row r="110" spans="13:16" s="11" customFormat="1">
      <c r="M110" s="12"/>
      <c r="N110" s="12"/>
      <c r="O110" s="12"/>
      <c r="P110" s="12"/>
    </row>
    <row r="111" spans="13:16" s="11" customFormat="1">
      <c r="M111" s="12"/>
      <c r="N111" s="12"/>
      <c r="O111" s="12"/>
      <c r="P111" s="12"/>
    </row>
    <row r="112" spans="13:16" s="11" customFormat="1">
      <c r="M112" s="12"/>
      <c r="N112" s="12"/>
      <c r="O112" s="12"/>
      <c r="P112" s="12"/>
    </row>
    <row r="113" spans="13:16" s="11" customFormat="1">
      <c r="M113" s="12"/>
      <c r="N113" s="12"/>
      <c r="O113" s="12"/>
      <c r="P113" s="12"/>
    </row>
    <row r="114" spans="13:16" s="11" customFormat="1">
      <c r="M114" s="12"/>
      <c r="N114" s="12"/>
      <c r="O114" s="12"/>
      <c r="P114" s="12"/>
    </row>
    <row r="115" spans="13:16" s="11" customFormat="1">
      <c r="M115" s="12"/>
      <c r="N115" s="12"/>
      <c r="O115" s="12"/>
      <c r="P115" s="12"/>
    </row>
    <row r="116" spans="13:16" s="11" customFormat="1">
      <c r="M116" s="12"/>
      <c r="N116" s="12"/>
      <c r="O116" s="12"/>
      <c r="P116" s="12"/>
    </row>
    <row r="117" spans="13:16" s="11" customFormat="1">
      <c r="M117" s="12"/>
      <c r="N117" s="12"/>
      <c r="O117" s="12"/>
      <c r="P117" s="12"/>
    </row>
    <row r="118" spans="13:16" s="11" customFormat="1">
      <c r="M118" s="12"/>
      <c r="N118" s="12"/>
      <c r="O118" s="12"/>
      <c r="P118" s="12"/>
    </row>
    <row r="119" spans="13:16" s="11" customFormat="1">
      <c r="M119" s="12"/>
      <c r="N119" s="12"/>
      <c r="O119" s="12"/>
      <c r="P119" s="12"/>
    </row>
    <row r="120" spans="13:16" s="11" customFormat="1">
      <c r="M120" s="12"/>
      <c r="N120" s="12"/>
      <c r="O120" s="12"/>
      <c r="P120" s="12"/>
    </row>
    <row r="121" spans="13:16" s="11" customFormat="1">
      <c r="M121" s="12"/>
      <c r="N121" s="12"/>
      <c r="O121" s="12"/>
      <c r="P121" s="12"/>
    </row>
    <row r="122" spans="13:16" s="11" customFormat="1">
      <c r="M122" s="12"/>
      <c r="N122" s="12"/>
      <c r="O122" s="12"/>
      <c r="P122" s="12"/>
    </row>
    <row r="123" spans="13:16" s="11" customFormat="1">
      <c r="M123" s="12"/>
      <c r="N123" s="12"/>
      <c r="O123" s="12"/>
      <c r="P123" s="12"/>
    </row>
    <row r="124" spans="13:16" s="11" customFormat="1">
      <c r="M124" s="12"/>
      <c r="N124" s="12"/>
      <c r="O124" s="12"/>
      <c r="P124" s="12"/>
    </row>
    <row r="125" spans="13:16" s="11" customFormat="1">
      <c r="M125" s="12"/>
      <c r="N125" s="12"/>
      <c r="O125" s="12"/>
      <c r="P125" s="12"/>
    </row>
    <row r="126" spans="13:16" s="11" customFormat="1">
      <c r="M126" s="12"/>
      <c r="N126" s="12"/>
      <c r="O126" s="12"/>
      <c r="P126" s="12"/>
    </row>
    <row r="127" spans="13:16" s="11" customFormat="1">
      <c r="M127" s="12"/>
      <c r="N127" s="12"/>
      <c r="O127" s="12"/>
      <c r="P127" s="12"/>
    </row>
    <row r="128" spans="13:16" s="11" customFormat="1">
      <c r="M128" s="12"/>
      <c r="N128" s="12"/>
      <c r="O128" s="12"/>
      <c r="P128" s="12"/>
    </row>
    <row r="129" spans="13:16" s="11" customFormat="1">
      <c r="M129" s="12"/>
      <c r="N129" s="12"/>
      <c r="O129" s="12"/>
      <c r="P129" s="12"/>
    </row>
    <row r="130" spans="13:16" s="11" customFormat="1">
      <c r="M130" s="12"/>
      <c r="N130" s="12"/>
      <c r="O130" s="12"/>
      <c r="P130" s="12"/>
    </row>
    <row r="131" spans="13:16" s="11" customFormat="1">
      <c r="M131" s="12"/>
      <c r="N131" s="12"/>
      <c r="O131" s="12"/>
      <c r="P131" s="12"/>
    </row>
    <row r="132" spans="13:16" s="11" customFormat="1">
      <c r="M132" s="12"/>
      <c r="N132" s="12"/>
      <c r="O132" s="12"/>
      <c r="P132" s="12"/>
    </row>
    <row r="133" spans="13:16" s="11" customFormat="1">
      <c r="M133" s="12"/>
      <c r="N133" s="12"/>
      <c r="O133" s="12"/>
      <c r="P133" s="12"/>
    </row>
    <row r="134" spans="13:16" s="11" customFormat="1">
      <c r="M134" s="12"/>
      <c r="N134" s="12"/>
      <c r="O134" s="12"/>
      <c r="P134" s="12"/>
    </row>
    <row r="135" spans="13:16" s="11" customFormat="1">
      <c r="M135" s="12"/>
      <c r="N135" s="12"/>
      <c r="O135" s="12"/>
      <c r="P135" s="12"/>
    </row>
    <row r="136" spans="13:16" s="11" customFormat="1">
      <c r="M136" s="12"/>
      <c r="N136" s="12"/>
      <c r="O136" s="12"/>
      <c r="P136" s="12"/>
    </row>
    <row r="137" spans="13:16" s="11" customFormat="1">
      <c r="M137" s="12"/>
      <c r="N137" s="12"/>
      <c r="O137" s="12"/>
      <c r="P137" s="12"/>
    </row>
    <row r="138" spans="13:16" s="11" customFormat="1">
      <c r="M138" s="12"/>
      <c r="N138" s="12"/>
      <c r="O138" s="12"/>
      <c r="P138" s="12"/>
    </row>
    <row r="139" spans="13:16" s="11" customFormat="1">
      <c r="M139" s="12"/>
      <c r="N139" s="12"/>
      <c r="O139" s="12"/>
      <c r="P139" s="12"/>
    </row>
    <row r="140" spans="13:16" s="11" customFormat="1">
      <c r="M140" s="12"/>
      <c r="N140" s="12"/>
      <c r="O140" s="12"/>
      <c r="P140" s="12"/>
    </row>
    <row r="141" spans="13:16" s="11" customFormat="1">
      <c r="M141" s="12"/>
      <c r="N141" s="12"/>
      <c r="O141" s="12"/>
      <c r="P141" s="12"/>
    </row>
    <row r="142" spans="13:16" s="11" customFormat="1">
      <c r="M142" s="12"/>
      <c r="N142" s="12"/>
      <c r="O142" s="12"/>
      <c r="P142" s="12"/>
    </row>
    <row r="143" spans="13:16" s="11" customFormat="1">
      <c r="M143" s="12"/>
      <c r="N143" s="12"/>
      <c r="O143" s="12"/>
      <c r="P143" s="12"/>
    </row>
    <row r="144" spans="13:16" s="11" customFormat="1">
      <c r="M144" s="12"/>
      <c r="N144" s="12"/>
      <c r="O144" s="12"/>
      <c r="P144" s="12"/>
    </row>
    <row r="145" spans="1:18" s="11" customFormat="1">
      <c r="M145" s="12"/>
      <c r="N145" s="12"/>
      <c r="O145" s="12"/>
      <c r="P145" s="12"/>
    </row>
    <row r="146" spans="1:18">
      <c r="A146" s="11"/>
      <c r="B146" s="11"/>
      <c r="C146" s="11"/>
      <c r="D146" s="11"/>
      <c r="E146" s="11"/>
      <c r="F146" s="11"/>
      <c r="G146" s="11"/>
      <c r="H146" s="11"/>
      <c r="I146" s="11"/>
      <c r="J146" s="11"/>
      <c r="K146" s="11"/>
      <c r="L146" s="11"/>
      <c r="M146" s="12"/>
      <c r="N146" s="12"/>
      <c r="O146" s="12"/>
      <c r="P146" s="12"/>
      <c r="Q146" s="11"/>
      <c r="R146" s="11"/>
    </row>
    <row r="147" spans="1:18">
      <c r="A147" s="11"/>
      <c r="B147" s="11"/>
      <c r="C147" s="11"/>
      <c r="D147" s="11"/>
      <c r="E147" s="11"/>
      <c r="F147" s="11"/>
      <c r="G147" s="11"/>
      <c r="H147" s="11"/>
      <c r="I147" s="11"/>
      <c r="J147" s="11"/>
      <c r="K147" s="11"/>
      <c r="M147" s="12"/>
      <c r="N147" s="12"/>
      <c r="O147" s="12"/>
      <c r="P147" s="12"/>
      <c r="Q147" s="11"/>
      <c r="R147" s="11"/>
    </row>
  </sheetData>
  <mergeCells count="18">
    <mergeCell ref="M18:N18"/>
    <mergeCell ref="O18:P18"/>
    <mergeCell ref="J4:J5"/>
    <mergeCell ref="K4:L4"/>
    <mergeCell ref="M4:N4"/>
    <mergeCell ref="O4:P4"/>
    <mergeCell ref="A2:XFD2"/>
    <mergeCell ref="A3:XFD3"/>
    <mergeCell ref="A4:A5"/>
    <mergeCell ref="B4:B5"/>
    <mergeCell ref="C4:C5"/>
    <mergeCell ref="D4:D5"/>
    <mergeCell ref="E4:E5"/>
    <mergeCell ref="F4:F5"/>
    <mergeCell ref="G4:G5"/>
    <mergeCell ref="H4:I4"/>
    <mergeCell ref="Q4:Q5"/>
    <mergeCell ref="R4:R5"/>
  </mergeCells>
  <pageMargins left="0.7" right="0.7" top="0.75" bottom="0.75" header="0.3" footer="0.3"/>
</worksheet>
</file>

<file path=xl/worksheets/sheet15.xml><?xml version="1.0" encoding="utf-8"?>
<worksheet xmlns="http://schemas.openxmlformats.org/spreadsheetml/2006/main" xmlns:r="http://schemas.openxmlformats.org/officeDocument/2006/relationships">
  <sheetPr codeName="Arkusz15"/>
  <dimension ref="A2:S125"/>
  <sheetViews>
    <sheetView topLeftCell="A105" zoomScale="80" zoomScaleNormal="80" workbookViewId="0">
      <selection activeCell="O127" sqref="O127"/>
    </sheetView>
  </sheetViews>
  <sheetFormatPr defaultRowHeight="15"/>
  <cols>
    <col min="1" max="1" width="4.7109375" style="312" customWidth="1"/>
    <col min="2" max="2" width="8.85546875" style="312" customWidth="1"/>
    <col min="3" max="3" width="11.42578125" style="312" customWidth="1"/>
    <col min="4" max="4" width="9.7109375" style="312" customWidth="1"/>
    <col min="5" max="5" width="45.7109375" style="312" customWidth="1"/>
    <col min="6" max="6" width="57.7109375" style="312" customWidth="1"/>
    <col min="7" max="7" width="35.7109375" style="312" customWidth="1"/>
    <col min="8" max="8" width="23.7109375" style="312" customWidth="1"/>
    <col min="9" max="9" width="10.42578125" style="312" customWidth="1"/>
    <col min="10" max="10" width="29.7109375" style="312" customWidth="1"/>
    <col min="11" max="11" width="10.7109375" style="312" customWidth="1"/>
    <col min="12" max="12" width="12.7109375" style="312" customWidth="1"/>
    <col min="13" max="16" width="14.7109375" style="12" customWidth="1"/>
    <col min="17" max="17" width="22.28515625" style="312" customWidth="1"/>
    <col min="18" max="18" width="22.5703125" style="312" bestFit="1" customWidth="1"/>
    <col min="19" max="19" width="19.5703125" style="312" customWidth="1"/>
    <col min="20" max="258" width="9.140625" style="312"/>
    <col min="259" max="259" width="4.7109375" style="312" bestFit="1" customWidth="1"/>
    <col min="260" max="260" width="9.7109375" style="312" bestFit="1" customWidth="1"/>
    <col min="261" max="261" width="10" style="312" bestFit="1" customWidth="1"/>
    <col min="262" max="262" width="8.85546875" style="312" bestFit="1" customWidth="1"/>
    <col min="263" max="263" width="22.85546875" style="312" customWidth="1"/>
    <col min="264" max="264" width="59.7109375" style="312" bestFit="1" customWidth="1"/>
    <col min="265" max="265" width="57.85546875" style="312" bestFit="1" customWidth="1"/>
    <col min="266" max="266" width="35.28515625" style="312" bestFit="1" customWidth="1"/>
    <col min="267" max="267" width="28.140625" style="312" bestFit="1" customWidth="1"/>
    <col min="268" max="268" width="33.140625" style="312" bestFit="1" customWidth="1"/>
    <col min="269" max="269" width="26" style="312" bestFit="1" customWidth="1"/>
    <col min="270" max="270" width="19.140625" style="312" bestFit="1" customWidth="1"/>
    <col min="271" max="271" width="10.42578125" style="312" customWidth="1"/>
    <col min="272" max="272" width="11.85546875" style="312" customWidth="1"/>
    <col min="273" max="273" width="14.7109375" style="312" customWidth="1"/>
    <col min="274" max="274" width="9" style="312" bestFit="1" customWidth="1"/>
    <col min="275" max="514" width="9.140625" style="312"/>
    <col min="515" max="515" width="4.7109375" style="312" bestFit="1" customWidth="1"/>
    <col min="516" max="516" width="9.7109375" style="312" bestFit="1" customWidth="1"/>
    <col min="517" max="517" width="10" style="312" bestFit="1" customWidth="1"/>
    <col min="518" max="518" width="8.85546875" style="312" bestFit="1" customWidth="1"/>
    <col min="519" max="519" width="22.85546875" style="312" customWidth="1"/>
    <col min="520" max="520" width="59.7109375" style="312" bestFit="1" customWidth="1"/>
    <col min="521" max="521" width="57.85546875" style="312" bestFit="1" customWidth="1"/>
    <col min="522" max="522" width="35.28515625" style="312" bestFit="1" customWidth="1"/>
    <col min="523" max="523" width="28.140625" style="312" bestFit="1" customWidth="1"/>
    <col min="524" max="524" width="33.140625" style="312" bestFit="1" customWidth="1"/>
    <col min="525" max="525" width="26" style="312" bestFit="1" customWidth="1"/>
    <col min="526" max="526" width="19.140625" style="312" bestFit="1" customWidth="1"/>
    <col min="527" max="527" width="10.42578125" style="312" customWidth="1"/>
    <col min="528" max="528" width="11.85546875" style="312" customWidth="1"/>
    <col min="529" max="529" width="14.7109375" style="312" customWidth="1"/>
    <col min="530" max="530" width="9" style="312" bestFit="1" customWidth="1"/>
    <col min="531" max="770" width="9.140625" style="312"/>
    <col min="771" max="771" width="4.7109375" style="312" bestFit="1" customWidth="1"/>
    <col min="772" max="772" width="9.7109375" style="312" bestFit="1" customWidth="1"/>
    <col min="773" max="773" width="10" style="312" bestFit="1" customWidth="1"/>
    <col min="774" max="774" width="8.85546875" style="312" bestFit="1" customWidth="1"/>
    <col min="775" max="775" width="22.85546875" style="312" customWidth="1"/>
    <col min="776" max="776" width="59.7109375" style="312" bestFit="1" customWidth="1"/>
    <col min="777" max="777" width="57.85546875" style="312" bestFit="1" customWidth="1"/>
    <col min="778" max="778" width="35.28515625" style="312" bestFit="1" customWidth="1"/>
    <col min="779" max="779" width="28.140625" style="312" bestFit="1" customWidth="1"/>
    <col min="780" max="780" width="33.140625" style="312" bestFit="1" customWidth="1"/>
    <col min="781" max="781" width="26" style="312" bestFit="1" customWidth="1"/>
    <col min="782" max="782" width="19.140625" style="312" bestFit="1" customWidth="1"/>
    <col min="783" max="783" width="10.42578125" style="312" customWidth="1"/>
    <col min="784" max="784" width="11.85546875" style="312" customWidth="1"/>
    <col min="785" max="785" width="14.7109375" style="312" customWidth="1"/>
    <col min="786" max="786" width="9" style="312" bestFit="1" customWidth="1"/>
    <col min="787" max="1026" width="9.140625" style="312"/>
    <col min="1027" max="1027" width="4.7109375" style="312" bestFit="1" customWidth="1"/>
    <col min="1028" max="1028" width="9.7109375" style="312" bestFit="1" customWidth="1"/>
    <col min="1029" max="1029" width="10" style="312" bestFit="1" customWidth="1"/>
    <col min="1030" max="1030" width="8.85546875" style="312" bestFit="1" customWidth="1"/>
    <col min="1031" max="1031" width="22.85546875" style="312" customWidth="1"/>
    <col min="1032" max="1032" width="59.7109375" style="312" bestFit="1" customWidth="1"/>
    <col min="1033" max="1033" width="57.85546875" style="312" bestFit="1" customWidth="1"/>
    <col min="1034" max="1034" width="35.28515625" style="312" bestFit="1" customWidth="1"/>
    <col min="1035" max="1035" width="28.140625" style="312" bestFit="1" customWidth="1"/>
    <col min="1036" max="1036" width="33.140625" style="312" bestFit="1" customWidth="1"/>
    <col min="1037" max="1037" width="26" style="312" bestFit="1" customWidth="1"/>
    <col min="1038" max="1038" width="19.140625" style="312" bestFit="1" customWidth="1"/>
    <col min="1039" max="1039" width="10.42578125" style="312" customWidth="1"/>
    <col min="1040" max="1040" width="11.85546875" style="312" customWidth="1"/>
    <col min="1041" max="1041" width="14.7109375" style="312" customWidth="1"/>
    <col min="1042" max="1042" width="9" style="312" bestFit="1" customWidth="1"/>
    <col min="1043" max="1282" width="9.140625" style="312"/>
    <col min="1283" max="1283" width="4.7109375" style="312" bestFit="1" customWidth="1"/>
    <col min="1284" max="1284" width="9.7109375" style="312" bestFit="1" customWidth="1"/>
    <col min="1285" max="1285" width="10" style="312" bestFit="1" customWidth="1"/>
    <col min="1286" max="1286" width="8.85546875" style="312" bestFit="1" customWidth="1"/>
    <col min="1287" max="1287" width="22.85546875" style="312" customWidth="1"/>
    <col min="1288" max="1288" width="59.7109375" style="312" bestFit="1" customWidth="1"/>
    <col min="1289" max="1289" width="57.85546875" style="312" bestFit="1" customWidth="1"/>
    <col min="1290" max="1290" width="35.28515625" style="312" bestFit="1" customWidth="1"/>
    <col min="1291" max="1291" width="28.140625" style="312" bestFit="1" customWidth="1"/>
    <col min="1292" max="1292" width="33.140625" style="312" bestFit="1" customWidth="1"/>
    <col min="1293" max="1293" width="26" style="312" bestFit="1" customWidth="1"/>
    <col min="1294" max="1294" width="19.140625" style="312" bestFit="1" customWidth="1"/>
    <col min="1295" max="1295" width="10.42578125" style="312" customWidth="1"/>
    <col min="1296" max="1296" width="11.85546875" style="312" customWidth="1"/>
    <col min="1297" max="1297" width="14.7109375" style="312" customWidth="1"/>
    <col min="1298" max="1298" width="9" style="312" bestFit="1" customWidth="1"/>
    <col min="1299" max="1538" width="9.140625" style="312"/>
    <col min="1539" max="1539" width="4.7109375" style="312" bestFit="1" customWidth="1"/>
    <col min="1540" max="1540" width="9.7109375" style="312" bestFit="1" customWidth="1"/>
    <col min="1541" max="1541" width="10" style="312" bestFit="1" customWidth="1"/>
    <col min="1542" max="1542" width="8.85546875" style="312" bestFit="1" customWidth="1"/>
    <col min="1543" max="1543" width="22.85546875" style="312" customWidth="1"/>
    <col min="1544" max="1544" width="59.7109375" style="312" bestFit="1" customWidth="1"/>
    <col min="1545" max="1545" width="57.85546875" style="312" bestFit="1" customWidth="1"/>
    <col min="1546" max="1546" width="35.28515625" style="312" bestFit="1" customWidth="1"/>
    <col min="1547" max="1547" width="28.140625" style="312" bestFit="1" customWidth="1"/>
    <col min="1548" max="1548" width="33.140625" style="312" bestFit="1" customWidth="1"/>
    <col min="1549" max="1549" width="26" style="312" bestFit="1" customWidth="1"/>
    <col min="1550" max="1550" width="19.140625" style="312" bestFit="1" customWidth="1"/>
    <col min="1551" max="1551" width="10.42578125" style="312" customWidth="1"/>
    <col min="1552" max="1552" width="11.85546875" style="312" customWidth="1"/>
    <col min="1553" max="1553" width="14.7109375" style="312" customWidth="1"/>
    <col min="1554" max="1554" width="9" style="312" bestFit="1" customWidth="1"/>
    <col min="1555" max="1794" width="9.140625" style="312"/>
    <col min="1795" max="1795" width="4.7109375" style="312" bestFit="1" customWidth="1"/>
    <col min="1796" max="1796" width="9.7109375" style="312" bestFit="1" customWidth="1"/>
    <col min="1797" max="1797" width="10" style="312" bestFit="1" customWidth="1"/>
    <col min="1798" max="1798" width="8.85546875" style="312" bestFit="1" customWidth="1"/>
    <col min="1799" max="1799" width="22.85546875" style="312" customWidth="1"/>
    <col min="1800" max="1800" width="59.7109375" style="312" bestFit="1" customWidth="1"/>
    <col min="1801" max="1801" width="57.85546875" style="312" bestFit="1" customWidth="1"/>
    <col min="1802" max="1802" width="35.28515625" style="312" bestFit="1" customWidth="1"/>
    <col min="1803" max="1803" width="28.140625" style="312" bestFit="1" customWidth="1"/>
    <col min="1804" max="1804" width="33.140625" style="312" bestFit="1" customWidth="1"/>
    <col min="1805" max="1805" width="26" style="312" bestFit="1" customWidth="1"/>
    <col min="1806" max="1806" width="19.140625" style="312" bestFit="1" customWidth="1"/>
    <col min="1807" max="1807" width="10.42578125" style="312" customWidth="1"/>
    <col min="1808" max="1808" width="11.85546875" style="312" customWidth="1"/>
    <col min="1809" max="1809" width="14.7109375" style="312" customWidth="1"/>
    <col min="1810" max="1810" width="9" style="312" bestFit="1" customWidth="1"/>
    <col min="1811" max="2050" width="9.140625" style="312"/>
    <col min="2051" max="2051" width="4.7109375" style="312" bestFit="1" customWidth="1"/>
    <col min="2052" max="2052" width="9.7109375" style="312" bestFit="1" customWidth="1"/>
    <col min="2053" max="2053" width="10" style="312" bestFit="1" customWidth="1"/>
    <col min="2054" max="2054" width="8.85546875" style="312" bestFit="1" customWidth="1"/>
    <col min="2055" max="2055" width="22.85546875" style="312" customWidth="1"/>
    <col min="2056" max="2056" width="59.7109375" style="312" bestFit="1" customWidth="1"/>
    <col min="2057" max="2057" width="57.85546875" style="312" bestFit="1" customWidth="1"/>
    <col min="2058" max="2058" width="35.28515625" style="312" bestFit="1" customWidth="1"/>
    <col min="2059" max="2059" width="28.140625" style="312" bestFit="1" customWidth="1"/>
    <col min="2060" max="2060" width="33.140625" style="312" bestFit="1" customWidth="1"/>
    <col min="2061" max="2061" width="26" style="312" bestFit="1" customWidth="1"/>
    <col min="2062" max="2062" width="19.140625" style="312" bestFit="1" customWidth="1"/>
    <col min="2063" max="2063" width="10.42578125" style="312" customWidth="1"/>
    <col min="2064" max="2064" width="11.85546875" style="312" customWidth="1"/>
    <col min="2065" max="2065" width="14.7109375" style="312" customWidth="1"/>
    <col min="2066" max="2066" width="9" style="312" bestFit="1" customWidth="1"/>
    <col min="2067" max="2306" width="9.140625" style="312"/>
    <col min="2307" max="2307" width="4.7109375" style="312" bestFit="1" customWidth="1"/>
    <col min="2308" max="2308" width="9.7109375" style="312" bestFit="1" customWidth="1"/>
    <col min="2309" max="2309" width="10" style="312" bestFit="1" customWidth="1"/>
    <col min="2310" max="2310" width="8.85546875" style="312" bestFit="1" customWidth="1"/>
    <col min="2311" max="2311" width="22.85546875" style="312" customWidth="1"/>
    <col min="2312" max="2312" width="59.7109375" style="312" bestFit="1" customWidth="1"/>
    <col min="2313" max="2313" width="57.85546875" style="312" bestFit="1" customWidth="1"/>
    <col min="2314" max="2314" width="35.28515625" style="312" bestFit="1" customWidth="1"/>
    <col min="2315" max="2315" width="28.140625" style="312" bestFit="1" customWidth="1"/>
    <col min="2316" max="2316" width="33.140625" style="312" bestFit="1" customWidth="1"/>
    <col min="2317" max="2317" width="26" style="312" bestFit="1" customWidth="1"/>
    <col min="2318" max="2318" width="19.140625" style="312" bestFit="1" customWidth="1"/>
    <col min="2319" max="2319" width="10.42578125" style="312" customWidth="1"/>
    <col min="2320" max="2320" width="11.85546875" style="312" customWidth="1"/>
    <col min="2321" max="2321" width="14.7109375" style="312" customWidth="1"/>
    <col min="2322" max="2322" width="9" style="312" bestFit="1" customWidth="1"/>
    <col min="2323" max="2562" width="9.140625" style="312"/>
    <col min="2563" max="2563" width="4.7109375" style="312" bestFit="1" customWidth="1"/>
    <col min="2564" max="2564" width="9.7109375" style="312" bestFit="1" customWidth="1"/>
    <col min="2565" max="2565" width="10" style="312" bestFit="1" customWidth="1"/>
    <col min="2566" max="2566" width="8.85546875" style="312" bestFit="1" customWidth="1"/>
    <col min="2567" max="2567" width="22.85546875" style="312" customWidth="1"/>
    <col min="2568" max="2568" width="59.7109375" style="312" bestFit="1" customWidth="1"/>
    <col min="2569" max="2569" width="57.85546875" style="312" bestFit="1" customWidth="1"/>
    <col min="2570" max="2570" width="35.28515625" style="312" bestFit="1" customWidth="1"/>
    <col min="2571" max="2571" width="28.140625" style="312" bestFit="1" customWidth="1"/>
    <col min="2572" max="2572" width="33.140625" style="312" bestFit="1" customWidth="1"/>
    <col min="2573" max="2573" width="26" style="312" bestFit="1" customWidth="1"/>
    <col min="2574" max="2574" width="19.140625" style="312" bestFit="1" customWidth="1"/>
    <col min="2575" max="2575" width="10.42578125" style="312" customWidth="1"/>
    <col min="2576" max="2576" width="11.85546875" style="312" customWidth="1"/>
    <col min="2577" max="2577" width="14.7109375" style="312" customWidth="1"/>
    <col min="2578" max="2578" width="9" style="312" bestFit="1" customWidth="1"/>
    <col min="2579" max="2818" width="9.140625" style="312"/>
    <col min="2819" max="2819" width="4.7109375" style="312" bestFit="1" customWidth="1"/>
    <col min="2820" max="2820" width="9.7109375" style="312" bestFit="1" customWidth="1"/>
    <col min="2821" max="2821" width="10" style="312" bestFit="1" customWidth="1"/>
    <col min="2822" max="2822" width="8.85546875" style="312" bestFit="1" customWidth="1"/>
    <col min="2823" max="2823" width="22.85546875" style="312" customWidth="1"/>
    <col min="2824" max="2824" width="59.7109375" style="312" bestFit="1" customWidth="1"/>
    <col min="2825" max="2825" width="57.85546875" style="312" bestFit="1" customWidth="1"/>
    <col min="2826" max="2826" width="35.28515625" style="312" bestFit="1" customWidth="1"/>
    <col min="2827" max="2827" width="28.140625" style="312" bestFit="1" customWidth="1"/>
    <col min="2828" max="2828" width="33.140625" style="312" bestFit="1" customWidth="1"/>
    <col min="2829" max="2829" width="26" style="312" bestFit="1" customWidth="1"/>
    <col min="2830" max="2830" width="19.140625" style="312" bestFit="1" customWidth="1"/>
    <col min="2831" max="2831" width="10.42578125" style="312" customWidth="1"/>
    <col min="2832" max="2832" width="11.85546875" style="312" customWidth="1"/>
    <col min="2833" max="2833" width="14.7109375" style="312" customWidth="1"/>
    <col min="2834" max="2834" width="9" style="312" bestFit="1" customWidth="1"/>
    <col min="2835" max="3074" width="9.140625" style="312"/>
    <col min="3075" max="3075" width="4.7109375" style="312" bestFit="1" customWidth="1"/>
    <col min="3076" max="3076" width="9.7109375" style="312" bestFit="1" customWidth="1"/>
    <col min="3077" max="3077" width="10" style="312" bestFit="1" customWidth="1"/>
    <col min="3078" max="3078" width="8.85546875" style="312" bestFit="1" customWidth="1"/>
    <col min="3079" max="3079" width="22.85546875" style="312" customWidth="1"/>
    <col min="3080" max="3080" width="59.7109375" style="312" bestFit="1" customWidth="1"/>
    <col min="3081" max="3081" width="57.85546875" style="312" bestFit="1" customWidth="1"/>
    <col min="3082" max="3082" width="35.28515625" style="312" bestFit="1" customWidth="1"/>
    <col min="3083" max="3083" width="28.140625" style="312" bestFit="1" customWidth="1"/>
    <col min="3084" max="3084" width="33.140625" style="312" bestFit="1" customWidth="1"/>
    <col min="3085" max="3085" width="26" style="312" bestFit="1" customWidth="1"/>
    <col min="3086" max="3086" width="19.140625" style="312" bestFit="1" customWidth="1"/>
    <col min="3087" max="3087" width="10.42578125" style="312" customWidth="1"/>
    <col min="3088" max="3088" width="11.85546875" style="312" customWidth="1"/>
    <col min="3089" max="3089" width="14.7109375" style="312" customWidth="1"/>
    <col min="3090" max="3090" width="9" style="312" bestFit="1" customWidth="1"/>
    <col min="3091" max="3330" width="9.140625" style="312"/>
    <col min="3331" max="3331" width="4.7109375" style="312" bestFit="1" customWidth="1"/>
    <col min="3332" max="3332" width="9.7109375" style="312" bestFit="1" customWidth="1"/>
    <col min="3333" max="3333" width="10" style="312" bestFit="1" customWidth="1"/>
    <col min="3334" max="3334" width="8.85546875" style="312" bestFit="1" customWidth="1"/>
    <col min="3335" max="3335" width="22.85546875" style="312" customWidth="1"/>
    <col min="3336" max="3336" width="59.7109375" style="312" bestFit="1" customWidth="1"/>
    <col min="3337" max="3337" width="57.85546875" style="312" bestFit="1" customWidth="1"/>
    <col min="3338" max="3338" width="35.28515625" style="312" bestFit="1" customWidth="1"/>
    <col min="3339" max="3339" width="28.140625" style="312" bestFit="1" customWidth="1"/>
    <col min="3340" max="3340" width="33.140625" style="312" bestFit="1" customWidth="1"/>
    <col min="3341" max="3341" width="26" style="312" bestFit="1" customWidth="1"/>
    <col min="3342" max="3342" width="19.140625" style="312" bestFit="1" customWidth="1"/>
    <col min="3343" max="3343" width="10.42578125" style="312" customWidth="1"/>
    <col min="3344" max="3344" width="11.85546875" style="312" customWidth="1"/>
    <col min="3345" max="3345" width="14.7109375" style="312" customWidth="1"/>
    <col min="3346" max="3346" width="9" style="312" bestFit="1" customWidth="1"/>
    <col min="3347" max="3586" width="9.140625" style="312"/>
    <col min="3587" max="3587" width="4.7109375" style="312" bestFit="1" customWidth="1"/>
    <col min="3588" max="3588" width="9.7109375" style="312" bestFit="1" customWidth="1"/>
    <col min="3589" max="3589" width="10" style="312" bestFit="1" customWidth="1"/>
    <col min="3590" max="3590" width="8.85546875" style="312" bestFit="1" customWidth="1"/>
    <col min="3591" max="3591" width="22.85546875" style="312" customWidth="1"/>
    <col min="3592" max="3592" width="59.7109375" style="312" bestFit="1" customWidth="1"/>
    <col min="3593" max="3593" width="57.85546875" style="312" bestFit="1" customWidth="1"/>
    <col min="3594" max="3594" width="35.28515625" style="312" bestFit="1" customWidth="1"/>
    <col min="3595" max="3595" width="28.140625" style="312" bestFit="1" customWidth="1"/>
    <col min="3596" max="3596" width="33.140625" style="312" bestFit="1" customWidth="1"/>
    <col min="3597" max="3597" width="26" style="312" bestFit="1" customWidth="1"/>
    <col min="3598" max="3598" width="19.140625" style="312" bestFit="1" customWidth="1"/>
    <col min="3599" max="3599" width="10.42578125" style="312" customWidth="1"/>
    <col min="3600" max="3600" width="11.85546875" style="312" customWidth="1"/>
    <col min="3601" max="3601" width="14.7109375" style="312" customWidth="1"/>
    <col min="3602" max="3602" width="9" style="312" bestFit="1" customWidth="1"/>
    <col min="3603" max="3842" width="9.140625" style="312"/>
    <col min="3843" max="3843" width="4.7109375" style="312" bestFit="1" customWidth="1"/>
    <col min="3844" max="3844" width="9.7109375" style="312" bestFit="1" customWidth="1"/>
    <col min="3845" max="3845" width="10" style="312" bestFit="1" customWidth="1"/>
    <col min="3846" max="3846" width="8.85546875" style="312" bestFit="1" customWidth="1"/>
    <col min="3847" max="3847" width="22.85546875" style="312" customWidth="1"/>
    <col min="3848" max="3848" width="59.7109375" style="312" bestFit="1" customWidth="1"/>
    <col min="3849" max="3849" width="57.85546875" style="312" bestFit="1" customWidth="1"/>
    <col min="3850" max="3850" width="35.28515625" style="312" bestFit="1" customWidth="1"/>
    <col min="3851" max="3851" width="28.140625" style="312" bestFit="1" customWidth="1"/>
    <col min="3852" max="3852" width="33.140625" style="312" bestFit="1" customWidth="1"/>
    <col min="3853" max="3853" width="26" style="312" bestFit="1" customWidth="1"/>
    <col min="3854" max="3854" width="19.140625" style="312" bestFit="1" customWidth="1"/>
    <col min="3855" max="3855" width="10.42578125" style="312" customWidth="1"/>
    <col min="3856" max="3856" width="11.85546875" style="312" customWidth="1"/>
    <col min="3857" max="3857" width="14.7109375" style="312" customWidth="1"/>
    <col min="3858" max="3858" width="9" style="312" bestFit="1" customWidth="1"/>
    <col min="3859" max="4098" width="9.140625" style="312"/>
    <col min="4099" max="4099" width="4.7109375" style="312" bestFit="1" customWidth="1"/>
    <col min="4100" max="4100" width="9.7109375" style="312" bestFit="1" customWidth="1"/>
    <col min="4101" max="4101" width="10" style="312" bestFit="1" customWidth="1"/>
    <col min="4102" max="4102" width="8.85546875" style="312" bestFit="1" customWidth="1"/>
    <col min="4103" max="4103" width="22.85546875" style="312" customWidth="1"/>
    <col min="4104" max="4104" width="59.7109375" style="312" bestFit="1" customWidth="1"/>
    <col min="4105" max="4105" width="57.85546875" style="312" bestFit="1" customWidth="1"/>
    <col min="4106" max="4106" width="35.28515625" style="312" bestFit="1" customWidth="1"/>
    <col min="4107" max="4107" width="28.140625" style="312" bestFit="1" customWidth="1"/>
    <col min="4108" max="4108" width="33.140625" style="312" bestFit="1" customWidth="1"/>
    <col min="4109" max="4109" width="26" style="312" bestFit="1" customWidth="1"/>
    <col min="4110" max="4110" width="19.140625" style="312" bestFit="1" customWidth="1"/>
    <col min="4111" max="4111" width="10.42578125" style="312" customWidth="1"/>
    <col min="4112" max="4112" width="11.85546875" style="312" customWidth="1"/>
    <col min="4113" max="4113" width="14.7109375" style="312" customWidth="1"/>
    <col min="4114" max="4114" width="9" style="312" bestFit="1" customWidth="1"/>
    <col min="4115" max="4354" width="9.140625" style="312"/>
    <col min="4355" max="4355" width="4.7109375" style="312" bestFit="1" customWidth="1"/>
    <col min="4356" max="4356" width="9.7109375" style="312" bestFit="1" customWidth="1"/>
    <col min="4357" max="4357" width="10" style="312" bestFit="1" customWidth="1"/>
    <col min="4358" max="4358" width="8.85546875" style="312" bestFit="1" customWidth="1"/>
    <col min="4359" max="4359" width="22.85546875" style="312" customWidth="1"/>
    <col min="4360" max="4360" width="59.7109375" style="312" bestFit="1" customWidth="1"/>
    <col min="4361" max="4361" width="57.85546875" style="312" bestFit="1" customWidth="1"/>
    <col min="4362" max="4362" width="35.28515625" style="312" bestFit="1" customWidth="1"/>
    <col min="4363" max="4363" width="28.140625" style="312" bestFit="1" customWidth="1"/>
    <col min="4364" max="4364" width="33.140625" style="312" bestFit="1" customWidth="1"/>
    <col min="4365" max="4365" width="26" style="312" bestFit="1" customWidth="1"/>
    <col min="4366" max="4366" width="19.140625" style="312" bestFit="1" customWidth="1"/>
    <col min="4367" max="4367" width="10.42578125" style="312" customWidth="1"/>
    <col min="4368" max="4368" width="11.85546875" style="312" customWidth="1"/>
    <col min="4369" max="4369" width="14.7109375" style="312" customWidth="1"/>
    <col min="4370" max="4370" width="9" style="312" bestFit="1" customWidth="1"/>
    <col min="4371" max="4610" width="9.140625" style="312"/>
    <col min="4611" max="4611" width="4.7109375" style="312" bestFit="1" customWidth="1"/>
    <col min="4612" max="4612" width="9.7109375" style="312" bestFit="1" customWidth="1"/>
    <col min="4613" max="4613" width="10" style="312" bestFit="1" customWidth="1"/>
    <col min="4614" max="4614" width="8.85546875" style="312" bestFit="1" customWidth="1"/>
    <col min="4615" max="4615" width="22.85546875" style="312" customWidth="1"/>
    <col min="4616" max="4616" width="59.7109375" style="312" bestFit="1" customWidth="1"/>
    <col min="4617" max="4617" width="57.85546875" style="312" bestFit="1" customWidth="1"/>
    <col min="4618" max="4618" width="35.28515625" style="312" bestFit="1" customWidth="1"/>
    <col min="4619" max="4619" width="28.140625" style="312" bestFit="1" customWidth="1"/>
    <col min="4620" max="4620" width="33.140625" style="312" bestFit="1" customWidth="1"/>
    <col min="4621" max="4621" width="26" style="312" bestFit="1" customWidth="1"/>
    <col min="4622" max="4622" width="19.140625" style="312" bestFit="1" customWidth="1"/>
    <col min="4623" max="4623" width="10.42578125" style="312" customWidth="1"/>
    <col min="4624" max="4624" width="11.85546875" style="312" customWidth="1"/>
    <col min="4625" max="4625" width="14.7109375" style="312" customWidth="1"/>
    <col min="4626" max="4626" width="9" style="312" bestFit="1" customWidth="1"/>
    <col min="4627" max="4866" width="9.140625" style="312"/>
    <col min="4867" max="4867" width="4.7109375" style="312" bestFit="1" customWidth="1"/>
    <col min="4868" max="4868" width="9.7109375" style="312" bestFit="1" customWidth="1"/>
    <col min="4869" max="4869" width="10" style="312" bestFit="1" customWidth="1"/>
    <col min="4870" max="4870" width="8.85546875" style="312" bestFit="1" customWidth="1"/>
    <col min="4871" max="4871" width="22.85546875" style="312" customWidth="1"/>
    <col min="4872" max="4872" width="59.7109375" style="312" bestFit="1" customWidth="1"/>
    <col min="4873" max="4873" width="57.85546875" style="312" bestFit="1" customWidth="1"/>
    <col min="4874" max="4874" width="35.28515625" style="312" bestFit="1" customWidth="1"/>
    <col min="4875" max="4875" width="28.140625" style="312" bestFit="1" customWidth="1"/>
    <col min="4876" max="4876" width="33.140625" style="312" bestFit="1" customWidth="1"/>
    <col min="4877" max="4877" width="26" style="312" bestFit="1" customWidth="1"/>
    <col min="4878" max="4878" width="19.140625" style="312" bestFit="1" customWidth="1"/>
    <col min="4879" max="4879" width="10.42578125" style="312" customWidth="1"/>
    <col min="4880" max="4880" width="11.85546875" style="312" customWidth="1"/>
    <col min="4881" max="4881" width="14.7109375" style="312" customWidth="1"/>
    <col min="4882" max="4882" width="9" style="312" bestFit="1" customWidth="1"/>
    <col min="4883" max="5122" width="9.140625" style="312"/>
    <col min="5123" max="5123" width="4.7109375" style="312" bestFit="1" customWidth="1"/>
    <col min="5124" max="5124" width="9.7109375" style="312" bestFit="1" customWidth="1"/>
    <col min="5125" max="5125" width="10" style="312" bestFit="1" customWidth="1"/>
    <col min="5126" max="5126" width="8.85546875" style="312" bestFit="1" customWidth="1"/>
    <col min="5127" max="5127" width="22.85546875" style="312" customWidth="1"/>
    <col min="5128" max="5128" width="59.7109375" style="312" bestFit="1" customWidth="1"/>
    <col min="5129" max="5129" width="57.85546875" style="312" bestFit="1" customWidth="1"/>
    <col min="5130" max="5130" width="35.28515625" style="312" bestFit="1" customWidth="1"/>
    <col min="5131" max="5131" width="28.140625" style="312" bestFit="1" customWidth="1"/>
    <col min="5132" max="5132" width="33.140625" style="312" bestFit="1" customWidth="1"/>
    <col min="5133" max="5133" width="26" style="312" bestFit="1" customWidth="1"/>
    <col min="5134" max="5134" width="19.140625" style="312" bestFit="1" customWidth="1"/>
    <col min="5135" max="5135" width="10.42578125" style="312" customWidth="1"/>
    <col min="5136" max="5136" width="11.85546875" style="312" customWidth="1"/>
    <col min="5137" max="5137" width="14.7109375" style="312" customWidth="1"/>
    <col min="5138" max="5138" width="9" style="312" bestFit="1" customWidth="1"/>
    <col min="5139" max="5378" width="9.140625" style="312"/>
    <col min="5379" max="5379" width="4.7109375" style="312" bestFit="1" customWidth="1"/>
    <col min="5380" max="5380" width="9.7109375" style="312" bestFit="1" customWidth="1"/>
    <col min="5381" max="5381" width="10" style="312" bestFit="1" customWidth="1"/>
    <col min="5382" max="5382" width="8.85546875" style="312" bestFit="1" customWidth="1"/>
    <col min="5383" max="5383" width="22.85546875" style="312" customWidth="1"/>
    <col min="5384" max="5384" width="59.7109375" style="312" bestFit="1" customWidth="1"/>
    <col min="5385" max="5385" width="57.85546875" style="312" bestFit="1" customWidth="1"/>
    <col min="5386" max="5386" width="35.28515625" style="312" bestFit="1" customWidth="1"/>
    <col min="5387" max="5387" width="28.140625" style="312" bestFit="1" customWidth="1"/>
    <col min="5388" max="5388" width="33.140625" style="312" bestFit="1" customWidth="1"/>
    <col min="5389" max="5389" width="26" style="312" bestFit="1" customWidth="1"/>
    <col min="5390" max="5390" width="19.140625" style="312" bestFit="1" customWidth="1"/>
    <col min="5391" max="5391" width="10.42578125" style="312" customWidth="1"/>
    <col min="5392" max="5392" width="11.85546875" style="312" customWidth="1"/>
    <col min="5393" max="5393" width="14.7109375" style="312" customWidth="1"/>
    <col min="5394" max="5394" width="9" style="312" bestFit="1" customWidth="1"/>
    <col min="5395" max="5634" width="9.140625" style="312"/>
    <col min="5635" max="5635" width="4.7109375" style="312" bestFit="1" customWidth="1"/>
    <col min="5636" max="5636" width="9.7109375" style="312" bestFit="1" customWidth="1"/>
    <col min="5637" max="5637" width="10" style="312" bestFit="1" customWidth="1"/>
    <col min="5638" max="5638" width="8.85546875" style="312" bestFit="1" customWidth="1"/>
    <col min="5639" max="5639" width="22.85546875" style="312" customWidth="1"/>
    <col min="5640" max="5640" width="59.7109375" style="312" bestFit="1" customWidth="1"/>
    <col min="5641" max="5641" width="57.85546875" style="312" bestFit="1" customWidth="1"/>
    <col min="5642" max="5642" width="35.28515625" style="312" bestFit="1" customWidth="1"/>
    <col min="5643" max="5643" width="28.140625" style="312" bestFit="1" customWidth="1"/>
    <col min="5644" max="5644" width="33.140625" style="312" bestFit="1" customWidth="1"/>
    <col min="5645" max="5645" width="26" style="312" bestFit="1" customWidth="1"/>
    <col min="5646" max="5646" width="19.140625" style="312" bestFit="1" customWidth="1"/>
    <col min="5647" max="5647" width="10.42578125" style="312" customWidth="1"/>
    <col min="5648" max="5648" width="11.85546875" style="312" customWidth="1"/>
    <col min="5649" max="5649" width="14.7109375" style="312" customWidth="1"/>
    <col min="5650" max="5650" width="9" style="312" bestFit="1" customWidth="1"/>
    <col min="5651" max="5890" width="9.140625" style="312"/>
    <col min="5891" max="5891" width="4.7109375" style="312" bestFit="1" customWidth="1"/>
    <col min="5892" max="5892" width="9.7109375" style="312" bestFit="1" customWidth="1"/>
    <col min="5893" max="5893" width="10" style="312" bestFit="1" customWidth="1"/>
    <col min="5894" max="5894" width="8.85546875" style="312" bestFit="1" customWidth="1"/>
    <col min="5895" max="5895" width="22.85546875" style="312" customWidth="1"/>
    <col min="5896" max="5896" width="59.7109375" style="312" bestFit="1" customWidth="1"/>
    <col min="5897" max="5897" width="57.85546875" style="312" bestFit="1" customWidth="1"/>
    <col min="5898" max="5898" width="35.28515625" style="312" bestFit="1" customWidth="1"/>
    <col min="5899" max="5899" width="28.140625" style="312" bestFit="1" customWidth="1"/>
    <col min="5900" max="5900" width="33.140625" style="312" bestFit="1" customWidth="1"/>
    <col min="5901" max="5901" width="26" style="312" bestFit="1" customWidth="1"/>
    <col min="5902" max="5902" width="19.140625" style="312" bestFit="1" customWidth="1"/>
    <col min="5903" max="5903" width="10.42578125" style="312" customWidth="1"/>
    <col min="5904" max="5904" width="11.85546875" style="312" customWidth="1"/>
    <col min="5905" max="5905" width="14.7109375" style="312" customWidth="1"/>
    <col min="5906" max="5906" width="9" style="312" bestFit="1" customWidth="1"/>
    <col min="5907" max="6146" width="9.140625" style="312"/>
    <col min="6147" max="6147" width="4.7109375" style="312" bestFit="1" customWidth="1"/>
    <col min="6148" max="6148" width="9.7109375" style="312" bestFit="1" customWidth="1"/>
    <col min="6149" max="6149" width="10" style="312" bestFit="1" customWidth="1"/>
    <col min="6150" max="6150" width="8.85546875" style="312" bestFit="1" customWidth="1"/>
    <col min="6151" max="6151" width="22.85546875" style="312" customWidth="1"/>
    <col min="6152" max="6152" width="59.7109375" style="312" bestFit="1" customWidth="1"/>
    <col min="6153" max="6153" width="57.85546875" style="312" bestFit="1" customWidth="1"/>
    <col min="6154" max="6154" width="35.28515625" style="312" bestFit="1" customWidth="1"/>
    <col min="6155" max="6155" width="28.140625" style="312" bestFit="1" customWidth="1"/>
    <col min="6156" max="6156" width="33.140625" style="312" bestFit="1" customWidth="1"/>
    <col min="6157" max="6157" width="26" style="312" bestFit="1" customWidth="1"/>
    <col min="6158" max="6158" width="19.140625" style="312" bestFit="1" customWidth="1"/>
    <col min="6159" max="6159" width="10.42578125" style="312" customWidth="1"/>
    <col min="6160" max="6160" width="11.85546875" style="312" customWidth="1"/>
    <col min="6161" max="6161" width="14.7109375" style="312" customWidth="1"/>
    <col min="6162" max="6162" width="9" style="312" bestFit="1" customWidth="1"/>
    <col min="6163" max="6402" width="9.140625" style="312"/>
    <col min="6403" max="6403" width="4.7109375" style="312" bestFit="1" customWidth="1"/>
    <col min="6404" max="6404" width="9.7109375" style="312" bestFit="1" customWidth="1"/>
    <col min="6405" max="6405" width="10" style="312" bestFit="1" customWidth="1"/>
    <col min="6406" max="6406" width="8.85546875" style="312" bestFit="1" customWidth="1"/>
    <col min="6407" max="6407" width="22.85546875" style="312" customWidth="1"/>
    <col min="6408" max="6408" width="59.7109375" style="312" bestFit="1" customWidth="1"/>
    <col min="6409" max="6409" width="57.85546875" style="312" bestFit="1" customWidth="1"/>
    <col min="6410" max="6410" width="35.28515625" style="312" bestFit="1" customWidth="1"/>
    <col min="6411" max="6411" width="28.140625" style="312" bestFit="1" customWidth="1"/>
    <col min="6412" max="6412" width="33.140625" style="312" bestFit="1" customWidth="1"/>
    <col min="6413" max="6413" width="26" style="312" bestFit="1" customWidth="1"/>
    <col min="6414" max="6414" width="19.140625" style="312" bestFit="1" customWidth="1"/>
    <col min="6415" max="6415" width="10.42578125" style="312" customWidth="1"/>
    <col min="6416" max="6416" width="11.85546875" style="312" customWidth="1"/>
    <col min="6417" max="6417" width="14.7109375" style="312" customWidth="1"/>
    <col min="6418" max="6418" width="9" style="312" bestFit="1" customWidth="1"/>
    <col min="6419" max="6658" width="9.140625" style="312"/>
    <col min="6659" max="6659" width="4.7109375" style="312" bestFit="1" customWidth="1"/>
    <col min="6660" max="6660" width="9.7109375" style="312" bestFit="1" customWidth="1"/>
    <col min="6661" max="6661" width="10" style="312" bestFit="1" customWidth="1"/>
    <col min="6662" max="6662" width="8.85546875" style="312" bestFit="1" customWidth="1"/>
    <col min="6663" max="6663" width="22.85546875" style="312" customWidth="1"/>
    <col min="6664" max="6664" width="59.7109375" style="312" bestFit="1" customWidth="1"/>
    <col min="6665" max="6665" width="57.85546875" style="312" bestFit="1" customWidth="1"/>
    <col min="6666" max="6666" width="35.28515625" style="312" bestFit="1" customWidth="1"/>
    <col min="6667" max="6667" width="28.140625" style="312" bestFit="1" customWidth="1"/>
    <col min="6668" max="6668" width="33.140625" style="312" bestFit="1" customWidth="1"/>
    <col min="6669" max="6669" width="26" style="312" bestFit="1" customWidth="1"/>
    <col min="6670" max="6670" width="19.140625" style="312" bestFit="1" customWidth="1"/>
    <col min="6671" max="6671" width="10.42578125" style="312" customWidth="1"/>
    <col min="6672" max="6672" width="11.85546875" style="312" customWidth="1"/>
    <col min="6673" max="6673" width="14.7109375" style="312" customWidth="1"/>
    <col min="6674" max="6674" width="9" style="312" bestFit="1" customWidth="1"/>
    <col min="6675" max="6914" width="9.140625" style="312"/>
    <col min="6915" max="6915" width="4.7109375" style="312" bestFit="1" customWidth="1"/>
    <col min="6916" max="6916" width="9.7109375" style="312" bestFit="1" customWidth="1"/>
    <col min="6917" max="6917" width="10" style="312" bestFit="1" customWidth="1"/>
    <col min="6918" max="6918" width="8.85546875" style="312" bestFit="1" customWidth="1"/>
    <col min="6919" max="6919" width="22.85546875" style="312" customWidth="1"/>
    <col min="6920" max="6920" width="59.7109375" style="312" bestFit="1" customWidth="1"/>
    <col min="6921" max="6921" width="57.85546875" style="312" bestFit="1" customWidth="1"/>
    <col min="6922" max="6922" width="35.28515625" style="312" bestFit="1" customWidth="1"/>
    <col min="6923" max="6923" width="28.140625" style="312" bestFit="1" customWidth="1"/>
    <col min="6924" max="6924" width="33.140625" style="312" bestFit="1" customWidth="1"/>
    <col min="6925" max="6925" width="26" style="312" bestFit="1" customWidth="1"/>
    <col min="6926" max="6926" width="19.140625" style="312" bestFit="1" customWidth="1"/>
    <col min="6927" max="6927" width="10.42578125" style="312" customWidth="1"/>
    <col min="6928" max="6928" width="11.85546875" style="312" customWidth="1"/>
    <col min="6929" max="6929" width="14.7109375" style="312" customWidth="1"/>
    <col min="6930" max="6930" width="9" style="312" bestFit="1" customWidth="1"/>
    <col min="6931" max="7170" width="9.140625" style="312"/>
    <col min="7171" max="7171" width="4.7109375" style="312" bestFit="1" customWidth="1"/>
    <col min="7172" max="7172" width="9.7109375" style="312" bestFit="1" customWidth="1"/>
    <col min="7173" max="7173" width="10" style="312" bestFit="1" customWidth="1"/>
    <col min="7174" max="7174" width="8.85546875" style="312" bestFit="1" customWidth="1"/>
    <col min="7175" max="7175" width="22.85546875" style="312" customWidth="1"/>
    <col min="7176" max="7176" width="59.7109375" style="312" bestFit="1" customWidth="1"/>
    <col min="7177" max="7177" width="57.85546875" style="312" bestFit="1" customWidth="1"/>
    <col min="7178" max="7178" width="35.28515625" style="312" bestFit="1" customWidth="1"/>
    <col min="7179" max="7179" width="28.140625" style="312" bestFit="1" customWidth="1"/>
    <col min="7180" max="7180" width="33.140625" style="312" bestFit="1" customWidth="1"/>
    <col min="7181" max="7181" width="26" style="312" bestFit="1" customWidth="1"/>
    <col min="7182" max="7182" width="19.140625" style="312" bestFit="1" customWidth="1"/>
    <col min="7183" max="7183" width="10.42578125" style="312" customWidth="1"/>
    <col min="7184" max="7184" width="11.85546875" style="312" customWidth="1"/>
    <col min="7185" max="7185" width="14.7109375" style="312" customWidth="1"/>
    <col min="7186" max="7186" width="9" style="312" bestFit="1" customWidth="1"/>
    <col min="7187" max="7426" width="9.140625" style="312"/>
    <col min="7427" max="7427" width="4.7109375" style="312" bestFit="1" customWidth="1"/>
    <col min="7428" max="7428" width="9.7109375" style="312" bestFit="1" customWidth="1"/>
    <col min="7429" max="7429" width="10" style="312" bestFit="1" customWidth="1"/>
    <col min="7430" max="7430" width="8.85546875" style="312" bestFit="1" customWidth="1"/>
    <col min="7431" max="7431" width="22.85546875" style="312" customWidth="1"/>
    <col min="7432" max="7432" width="59.7109375" style="312" bestFit="1" customWidth="1"/>
    <col min="7433" max="7433" width="57.85546875" style="312" bestFit="1" customWidth="1"/>
    <col min="7434" max="7434" width="35.28515625" style="312" bestFit="1" customWidth="1"/>
    <col min="7435" max="7435" width="28.140625" style="312" bestFit="1" customWidth="1"/>
    <col min="7436" max="7436" width="33.140625" style="312" bestFit="1" customWidth="1"/>
    <col min="7437" max="7437" width="26" style="312" bestFit="1" customWidth="1"/>
    <col min="7438" max="7438" width="19.140625" style="312" bestFit="1" customWidth="1"/>
    <col min="7439" max="7439" width="10.42578125" style="312" customWidth="1"/>
    <col min="7440" max="7440" width="11.85546875" style="312" customWidth="1"/>
    <col min="7441" max="7441" width="14.7109375" style="312" customWidth="1"/>
    <col min="7442" max="7442" width="9" style="312" bestFit="1" customWidth="1"/>
    <col min="7443" max="7682" width="9.140625" style="312"/>
    <col min="7683" max="7683" width="4.7109375" style="312" bestFit="1" customWidth="1"/>
    <col min="7684" max="7684" width="9.7109375" style="312" bestFit="1" customWidth="1"/>
    <col min="7685" max="7685" width="10" style="312" bestFit="1" customWidth="1"/>
    <col min="7686" max="7686" width="8.85546875" style="312" bestFit="1" customWidth="1"/>
    <col min="7687" max="7687" width="22.85546875" style="312" customWidth="1"/>
    <col min="7688" max="7688" width="59.7109375" style="312" bestFit="1" customWidth="1"/>
    <col min="7689" max="7689" width="57.85546875" style="312" bestFit="1" customWidth="1"/>
    <col min="7690" max="7690" width="35.28515625" style="312" bestFit="1" customWidth="1"/>
    <col min="7691" max="7691" width="28.140625" style="312" bestFit="1" customWidth="1"/>
    <col min="7692" max="7692" width="33.140625" style="312" bestFit="1" customWidth="1"/>
    <col min="7693" max="7693" width="26" style="312" bestFit="1" customWidth="1"/>
    <col min="7694" max="7694" width="19.140625" style="312" bestFit="1" customWidth="1"/>
    <col min="7695" max="7695" width="10.42578125" style="312" customWidth="1"/>
    <col min="7696" max="7696" width="11.85546875" style="312" customWidth="1"/>
    <col min="7697" max="7697" width="14.7109375" style="312" customWidth="1"/>
    <col min="7698" max="7698" width="9" style="312" bestFit="1" customWidth="1"/>
    <col min="7699" max="7938" width="9.140625" style="312"/>
    <col min="7939" max="7939" width="4.7109375" style="312" bestFit="1" customWidth="1"/>
    <col min="7940" max="7940" width="9.7109375" style="312" bestFit="1" customWidth="1"/>
    <col min="7941" max="7941" width="10" style="312" bestFit="1" customWidth="1"/>
    <col min="7942" max="7942" width="8.85546875" style="312" bestFit="1" customWidth="1"/>
    <col min="7943" max="7943" width="22.85546875" style="312" customWidth="1"/>
    <col min="7944" max="7944" width="59.7109375" style="312" bestFit="1" customWidth="1"/>
    <col min="7945" max="7945" width="57.85546875" style="312" bestFit="1" customWidth="1"/>
    <col min="7946" max="7946" width="35.28515625" style="312" bestFit="1" customWidth="1"/>
    <col min="7947" max="7947" width="28.140625" style="312" bestFit="1" customWidth="1"/>
    <col min="7948" max="7948" width="33.140625" style="312" bestFit="1" customWidth="1"/>
    <col min="7949" max="7949" width="26" style="312" bestFit="1" customWidth="1"/>
    <col min="7950" max="7950" width="19.140625" style="312" bestFit="1" customWidth="1"/>
    <col min="7951" max="7951" width="10.42578125" style="312" customWidth="1"/>
    <col min="7952" max="7952" width="11.85546875" style="312" customWidth="1"/>
    <col min="7953" max="7953" width="14.7109375" style="312" customWidth="1"/>
    <col min="7954" max="7954" width="9" style="312" bestFit="1" customWidth="1"/>
    <col min="7955" max="8194" width="9.140625" style="312"/>
    <col min="8195" max="8195" width="4.7109375" style="312" bestFit="1" customWidth="1"/>
    <col min="8196" max="8196" width="9.7109375" style="312" bestFit="1" customWidth="1"/>
    <col min="8197" max="8197" width="10" style="312" bestFit="1" customWidth="1"/>
    <col min="8198" max="8198" width="8.85546875" style="312" bestFit="1" customWidth="1"/>
    <col min="8199" max="8199" width="22.85546875" style="312" customWidth="1"/>
    <col min="8200" max="8200" width="59.7109375" style="312" bestFit="1" customWidth="1"/>
    <col min="8201" max="8201" width="57.85546875" style="312" bestFit="1" customWidth="1"/>
    <col min="8202" max="8202" width="35.28515625" style="312" bestFit="1" customWidth="1"/>
    <col min="8203" max="8203" width="28.140625" style="312" bestFit="1" customWidth="1"/>
    <col min="8204" max="8204" width="33.140625" style="312" bestFit="1" customWidth="1"/>
    <col min="8205" max="8205" width="26" style="312" bestFit="1" customWidth="1"/>
    <col min="8206" max="8206" width="19.140625" style="312" bestFit="1" customWidth="1"/>
    <col min="8207" max="8207" width="10.42578125" style="312" customWidth="1"/>
    <col min="8208" max="8208" width="11.85546875" style="312" customWidth="1"/>
    <col min="8209" max="8209" width="14.7109375" style="312" customWidth="1"/>
    <col min="8210" max="8210" width="9" style="312" bestFit="1" customWidth="1"/>
    <col min="8211" max="8450" width="9.140625" style="312"/>
    <col min="8451" max="8451" width="4.7109375" style="312" bestFit="1" customWidth="1"/>
    <col min="8452" max="8452" width="9.7109375" style="312" bestFit="1" customWidth="1"/>
    <col min="8453" max="8453" width="10" style="312" bestFit="1" customWidth="1"/>
    <col min="8454" max="8454" width="8.85546875" style="312" bestFit="1" customWidth="1"/>
    <col min="8455" max="8455" width="22.85546875" style="312" customWidth="1"/>
    <col min="8456" max="8456" width="59.7109375" style="312" bestFit="1" customWidth="1"/>
    <col min="8457" max="8457" width="57.85546875" style="312" bestFit="1" customWidth="1"/>
    <col min="8458" max="8458" width="35.28515625" style="312" bestFit="1" customWidth="1"/>
    <col min="8459" max="8459" width="28.140625" style="312" bestFit="1" customWidth="1"/>
    <col min="8460" max="8460" width="33.140625" style="312" bestFit="1" customWidth="1"/>
    <col min="8461" max="8461" width="26" style="312" bestFit="1" customWidth="1"/>
    <col min="8462" max="8462" width="19.140625" style="312" bestFit="1" customWidth="1"/>
    <col min="8463" max="8463" width="10.42578125" style="312" customWidth="1"/>
    <col min="8464" max="8464" width="11.85546875" style="312" customWidth="1"/>
    <col min="8465" max="8465" width="14.7109375" style="312" customWidth="1"/>
    <col min="8466" max="8466" width="9" style="312" bestFit="1" customWidth="1"/>
    <col min="8467" max="8706" width="9.140625" style="312"/>
    <col min="8707" max="8707" width="4.7109375" style="312" bestFit="1" customWidth="1"/>
    <col min="8708" max="8708" width="9.7109375" style="312" bestFit="1" customWidth="1"/>
    <col min="8709" max="8709" width="10" style="312" bestFit="1" customWidth="1"/>
    <col min="8710" max="8710" width="8.85546875" style="312" bestFit="1" customWidth="1"/>
    <col min="8711" max="8711" width="22.85546875" style="312" customWidth="1"/>
    <col min="8712" max="8712" width="59.7109375" style="312" bestFit="1" customWidth="1"/>
    <col min="8713" max="8713" width="57.85546875" style="312" bestFit="1" customWidth="1"/>
    <col min="8714" max="8714" width="35.28515625" style="312" bestFit="1" customWidth="1"/>
    <col min="8715" max="8715" width="28.140625" style="312" bestFit="1" customWidth="1"/>
    <col min="8716" max="8716" width="33.140625" style="312" bestFit="1" customWidth="1"/>
    <col min="8717" max="8717" width="26" style="312" bestFit="1" customWidth="1"/>
    <col min="8718" max="8718" width="19.140625" style="312" bestFit="1" customWidth="1"/>
    <col min="8719" max="8719" width="10.42578125" style="312" customWidth="1"/>
    <col min="8720" max="8720" width="11.85546875" style="312" customWidth="1"/>
    <col min="8721" max="8721" width="14.7109375" style="312" customWidth="1"/>
    <col min="8722" max="8722" width="9" style="312" bestFit="1" customWidth="1"/>
    <col min="8723" max="8962" width="9.140625" style="312"/>
    <col min="8963" max="8963" width="4.7109375" style="312" bestFit="1" customWidth="1"/>
    <col min="8964" max="8964" width="9.7109375" style="312" bestFit="1" customWidth="1"/>
    <col min="8965" max="8965" width="10" style="312" bestFit="1" customWidth="1"/>
    <col min="8966" max="8966" width="8.85546875" style="312" bestFit="1" customWidth="1"/>
    <col min="8967" max="8967" width="22.85546875" style="312" customWidth="1"/>
    <col min="8968" max="8968" width="59.7109375" style="312" bestFit="1" customWidth="1"/>
    <col min="8969" max="8969" width="57.85546875" style="312" bestFit="1" customWidth="1"/>
    <col min="8970" max="8970" width="35.28515625" style="312" bestFit="1" customWidth="1"/>
    <col min="8971" max="8971" width="28.140625" style="312" bestFit="1" customWidth="1"/>
    <col min="8972" max="8972" width="33.140625" style="312" bestFit="1" customWidth="1"/>
    <col min="8973" max="8973" width="26" style="312" bestFit="1" customWidth="1"/>
    <col min="8974" max="8974" width="19.140625" style="312" bestFit="1" customWidth="1"/>
    <col min="8975" max="8975" width="10.42578125" style="312" customWidth="1"/>
    <col min="8976" max="8976" width="11.85546875" style="312" customWidth="1"/>
    <col min="8977" max="8977" width="14.7109375" style="312" customWidth="1"/>
    <col min="8978" max="8978" width="9" style="312" bestFit="1" customWidth="1"/>
    <col min="8979" max="9218" width="9.140625" style="312"/>
    <col min="9219" max="9219" width="4.7109375" style="312" bestFit="1" customWidth="1"/>
    <col min="9220" max="9220" width="9.7109375" style="312" bestFit="1" customWidth="1"/>
    <col min="9221" max="9221" width="10" style="312" bestFit="1" customWidth="1"/>
    <col min="9222" max="9222" width="8.85546875" style="312" bestFit="1" customWidth="1"/>
    <col min="9223" max="9223" width="22.85546875" style="312" customWidth="1"/>
    <col min="9224" max="9224" width="59.7109375" style="312" bestFit="1" customWidth="1"/>
    <col min="9225" max="9225" width="57.85546875" style="312" bestFit="1" customWidth="1"/>
    <col min="9226" max="9226" width="35.28515625" style="312" bestFit="1" customWidth="1"/>
    <col min="9227" max="9227" width="28.140625" style="312" bestFit="1" customWidth="1"/>
    <col min="9228" max="9228" width="33.140625" style="312" bestFit="1" customWidth="1"/>
    <col min="9229" max="9229" width="26" style="312" bestFit="1" customWidth="1"/>
    <col min="9230" max="9230" width="19.140625" style="312" bestFit="1" customWidth="1"/>
    <col min="9231" max="9231" width="10.42578125" style="312" customWidth="1"/>
    <col min="9232" max="9232" width="11.85546875" style="312" customWidth="1"/>
    <col min="9233" max="9233" width="14.7109375" style="312" customWidth="1"/>
    <col min="9234" max="9234" width="9" style="312" bestFit="1" customWidth="1"/>
    <col min="9235" max="9474" width="9.140625" style="312"/>
    <col min="9475" max="9475" width="4.7109375" style="312" bestFit="1" customWidth="1"/>
    <col min="9476" max="9476" width="9.7109375" style="312" bestFit="1" customWidth="1"/>
    <col min="9477" max="9477" width="10" style="312" bestFit="1" customWidth="1"/>
    <col min="9478" max="9478" width="8.85546875" style="312" bestFit="1" customWidth="1"/>
    <col min="9479" max="9479" width="22.85546875" style="312" customWidth="1"/>
    <col min="9480" max="9480" width="59.7109375" style="312" bestFit="1" customWidth="1"/>
    <col min="9481" max="9481" width="57.85546875" style="312" bestFit="1" customWidth="1"/>
    <col min="9482" max="9482" width="35.28515625" style="312" bestFit="1" customWidth="1"/>
    <col min="9483" max="9483" width="28.140625" style="312" bestFit="1" customWidth="1"/>
    <col min="9484" max="9484" width="33.140625" style="312" bestFit="1" customWidth="1"/>
    <col min="9485" max="9485" width="26" style="312" bestFit="1" customWidth="1"/>
    <col min="9486" max="9486" width="19.140625" style="312" bestFit="1" customWidth="1"/>
    <col min="9487" max="9487" width="10.42578125" style="312" customWidth="1"/>
    <col min="9488" max="9488" width="11.85546875" style="312" customWidth="1"/>
    <col min="9489" max="9489" width="14.7109375" style="312" customWidth="1"/>
    <col min="9490" max="9490" width="9" style="312" bestFit="1" customWidth="1"/>
    <col min="9491" max="9730" width="9.140625" style="312"/>
    <col min="9731" max="9731" width="4.7109375" style="312" bestFit="1" customWidth="1"/>
    <col min="9732" max="9732" width="9.7109375" style="312" bestFit="1" customWidth="1"/>
    <col min="9733" max="9733" width="10" style="312" bestFit="1" customWidth="1"/>
    <col min="9734" max="9734" width="8.85546875" style="312" bestFit="1" customWidth="1"/>
    <col min="9735" max="9735" width="22.85546875" style="312" customWidth="1"/>
    <col min="9736" max="9736" width="59.7109375" style="312" bestFit="1" customWidth="1"/>
    <col min="9737" max="9737" width="57.85546875" style="312" bestFit="1" customWidth="1"/>
    <col min="9738" max="9738" width="35.28515625" style="312" bestFit="1" customWidth="1"/>
    <col min="9739" max="9739" width="28.140625" style="312" bestFit="1" customWidth="1"/>
    <col min="9740" max="9740" width="33.140625" style="312" bestFit="1" customWidth="1"/>
    <col min="9741" max="9741" width="26" style="312" bestFit="1" customWidth="1"/>
    <col min="9742" max="9742" width="19.140625" style="312" bestFit="1" customWidth="1"/>
    <col min="9743" max="9743" width="10.42578125" style="312" customWidth="1"/>
    <col min="9744" max="9744" width="11.85546875" style="312" customWidth="1"/>
    <col min="9745" max="9745" width="14.7109375" style="312" customWidth="1"/>
    <col min="9746" max="9746" width="9" style="312" bestFit="1" customWidth="1"/>
    <col min="9747" max="9986" width="9.140625" style="312"/>
    <col min="9987" max="9987" width="4.7109375" style="312" bestFit="1" customWidth="1"/>
    <col min="9988" max="9988" width="9.7109375" style="312" bestFit="1" customWidth="1"/>
    <col min="9989" max="9989" width="10" style="312" bestFit="1" customWidth="1"/>
    <col min="9990" max="9990" width="8.85546875" style="312" bestFit="1" customWidth="1"/>
    <col min="9991" max="9991" width="22.85546875" style="312" customWidth="1"/>
    <col min="9992" max="9992" width="59.7109375" style="312" bestFit="1" customWidth="1"/>
    <col min="9993" max="9993" width="57.85546875" style="312" bestFit="1" customWidth="1"/>
    <col min="9994" max="9994" width="35.28515625" style="312" bestFit="1" customWidth="1"/>
    <col min="9995" max="9995" width="28.140625" style="312" bestFit="1" customWidth="1"/>
    <col min="9996" max="9996" width="33.140625" style="312" bestFit="1" customWidth="1"/>
    <col min="9997" max="9997" width="26" style="312" bestFit="1" customWidth="1"/>
    <col min="9998" max="9998" width="19.140625" style="312" bestFit="1" customWidth="1"/>
    <col min="9999" max="9999" width="10.42578125" style="312" customWidth="1"/>
    <col min="10000" max="10000" width="11.85546875" style="312" customWidth="1"/>
    <col min="10001" max="10001" width="14.7109375" style="312" customWidth="1"/>
    <col min="10002" max="10002" width="9" style="312" bestFit="1" customWidth="1"/>
    <col min="10003" max="10242" width="9.140625" style="312"/>
    <col min="10243" max="10243" width="4.7109375" style="312" bestFit="1" customWidth="1"/>
    <col min="10244" max="10244" width="9.7109375" style="312" bestFit="1" customWidth="1"/>
    <col min="10245" max="10245" width="10" style="312" bestFit="1" customWidth="1"/>
    <col min="10246" max="10246" width="8.85546875" style="312" bestFit="1" customWidth="1"/>
    <col min="10247" max="10247" width="22.85546875" style="312" customWidth="1"/>
    <col min="10248" max="10248" width="59.7109375" style="312" bestFit="1" customWidth="1"/>
    <col min="10249" max="10249" width="57.85546875" style="312" bestFit="1" customWidth="1"/>
    <col min="10250" max="10250" width="35.28515625" style="312" bestFit="1" customWidth="1"/>
    <col min="10251" max="10251" width="28.140625" style="312" bestFit="1" customWidth="1"/>
    <col min="10252" max="10252" width="33.140625" style="312" bestFit="1" customWidth="1"/>
    <col min="10253" max="10253" width="26" style="312" bestFit="1" customWidth="1"/>
    <col min="10254" max="10254" width="19.140625" style="312" bestFit="1" customWidth="1"/>
    <col min="10255" max="10255" width="10.42578125" style="312" customWidth="1"/>
    <col min="10256" max="10256" width="11.85546875" style="312" customWidth="1"/>
    <col min="10257" max="10257" width="14.7109375" style="312" customWidth="1"/>
    <col min="10258" max="10258" width="9" style="312" bestFit="1" customWidth="1"/>
    <col min="10259" max="10498" width="9.140625" style="312"/>
    <col min="10499" max="10499" width="4.7109375" style="312" bestFit="1" customWidth="1"/>
    <col min="10500" max="10500" width="9.7109375" style="312" bestFit="1" customWidth="1"/>
    <col min="10501" max="10501" width="10" style="312" bestFit="1" customWidth="1"/>
    <col min="10502" max="10502" width="8.85546875" style="312" bestFit="1" customWidth="1"/>
    <col min="10503" max="10503" width="22.85546875" style="312" customWidth="1"/>
    <col min="10504" max="10504" width="59.7109375" style="312" bestFit="1" customWidth="1"/>
    <col min="10505" max="10505" width="57.85546875" style="312" bestFit="1" customWidth="1"/>
    <col min="10506" max="10506" width="35.28515625" style="312" bestFit="1" customWidth="1"/>
    <col min="10507" max="10507" width="28.140625" style="312" bestFit="1" customWidth="1"/>
    <col min="10508" max="10508" width="33.140625" style="312" bestFit="1" customWidth="1"/>
    <col min="10509" max="10509" width="26" style="312" bestFit="1" customWidth="1"/>
    <col min="10510" max="10510" width="19.140625" style="312" bestFit="1" customWidth="1"/>
    <col min="10511" max="10511" width="10.42578125" style="312" customWidth="1"/>
    <col min="10512" max="10512" width="11.85546875" style="312" customWidth="1"/>
    <col min="10513" max="10513" width="14.7109375" style="312" customWidth="1"/>
    <col min="10514" max="10514" width="9" style="312" bestFit="1" customWidth="1"/>
    <col min="10515" max="10754" width="9.140625" style="312"/>
    <col min="10755" max="10755" width="4.7109375" style="312" bestFit="1" customWidth="1"/>
    <col min="10756" max="10756" width="9.7109375" style="312" bestFit="1" customWidth="1"/>
    <col min="10757" max="10757" width="10" style="312" bestFit="1" customWidth="1"/>
    <col min="10758" max="10758" width="8.85546875" style="312" bestFit="1" customWidth="1"/>
    <col min="10759" max="10759" width="22.85546875" style="312" customWidth="1"/>
    <col min="10760" max="10760" width="59.7109375" style="312" bestFit="1" customWidth="1"/>
    <col min="10761" max="10761" width="57.85546875" style="312" bestFit="1" customWidth="1"/>
    <col min="10762" max="10762" width="35.28515625" style="312" bestFit="1" customWidth="1"/>
    <col min="10763" max="10763" width="28.140625" style="312" bestFit="1" customWidth="1"/>
    <col min="10764" max="10764" width="33.140625" style="312" bestFit="1" customWidth="1"/>
    <col min="10765" max="10765" width="26" style="312" bestFit="1" customWidth="1"/>
    <col min="10766" max="10766" width="19.140625" style="312" bestFit="1" customWidth="1"/>
    <col min="10767" max="10767" width="10.42578125" style="312" customWidth="1"/>
    <col min="10768" max="10768" width="11.85546875" style="312" customWidth="1"/>
    <col min="10769" max="10769" width="14.7109375" style="312" customWidth="1"/>
    <col min="10770" max="10770" width="9" style="312" bestFit="1" customWidth="1"/>
    <col min="10771" max="11010" width="9.140625" style="312"/>
    <col min="11011" max="11011" width="4.7109375" style="312" bestFit="1" customWidth="1"/>
    <col min="11012" max="11012" width="9.7109375" style="312" bestFit="1" customWidth="1"/>
    <col min="11013" max="11013" width="10" style="312" bestFit="1" customWidth="1"/>
    <col min="11014" max="11014" width="8.85546875" style="312" bestFit="1" customWidth="1"/>
    <col min="11015" max="11015" width="22.85546875" style="312" customWidth="1"/>
    <col min="11016" max="11016" width="59.7109375" style="312" bestFit="1" customWidth="1"/>
    <col min="11017" max="11017" width="57.85546875" style="312" bestFit="1" customWidth="1"/>
    <col min="11018" max="11018" width="35.28515625" style="312" bestFit="1" customWidth="1"/>
    <col min="11019" max="11019" width="28.140625" style="312" bestFit="1" customWidth="1"/>
    <col min="11020" max="11020" width="33.140625" style="312" bestFit="1" customWidth="1"/>
    <col min="11021" max="11021" width="26" style="312" bestFit="1" customWidth="1"/>
    <col min="11022" max="11022" width="19.140625" style="312" bestFit="1" customWidth="1"/>
    <col min="11023" max="11023" width="10.42578125" style="312" customWidth="1"/>
    <col min="11024" max="11024" width="11.85546875" style="312" customWidth="1"/>
    <col min="11025" max="11025" width="14.7109375" style="312" customWidth="1"/>
    <col min="11026" max="11026" width="9" style="312" bestFit="1" customWidth="1"/>
    <col min="11027" max="11266" width="9.140625" style="312"/>
    <col min="11267" max="11267" width="4.7109375" style="312" bestFit="1" customWidth="1"/>
    <col min="11268" max="11268" width="9.7109375" style="312" bestFit="1" customWidth="1"/>
    <col min="11269" max="11269" width="10" style="312" bestFit="1" customWidth="1"/>
    <col min="11270" max="11270" width="8.85546875" style="312" bestFit="1" customWidth="1"/>
    <col min="11271" max="11271" width="22.85546875" style="312" customWidth="1"/>
    <col min="11272" max="11272" width="59.7109375" style="312" bestFit="1" customWidth="1"/>
    <col min="11273" max="11273" width="57.85546875" style="312" bestFit="1" customWidth="1"/>
    <col min="11274" max="11274" width="35.28515625" style="312" bestFit="1" customWidth="1"/>
    <col min="11275" max="11275" width="28.140625" style="312" bestFit="1" customWidth="1"/>
    <col min="11276" max="11276" width="33.140625" style="312" bestFit="1" customWidth="1"/>
    <col min="11277" max="11277" width="26" style="312" bestFit="1" customWidth="1"/>
    <col min="11278" max="11278" width="19.140625" style="312" bestFit="1" customWidth="1"/>
    <col min="11279" max="11279" width="10.42578125" style="312" customWidth="1"/>
    <col min="11280" max="11280" width="11.85546875" style="312" customWidth="1"/>
    <col min="11281" max="11281" width="14.7109375" style="312" customWidth="1"/>
    <col min="11282" max="11282" width="9" style="312" bestFit="1" customWidth="1"/>
    <col min="11283" max="11522" width="9.140625" style="312"/>
    <col min="11523" max="11523" width="4.7109375" style="312" bestFit="1" customWidth="1"/>
    <col min="11524" max="11524" width="9.7109375" style="312" bestFit="1" customWidth="1"/>
    <col min="11525" max="11525" width="10" style="312" bestFit="1" customWidth="1"/>
    <col min="11526" max="11526" width="8.85546875" style="312" bestFit="1" customWidth="1"/>
    <col min="11527" max="11527" width="22.85546875" style="312" customWidth="1"/>
    <col min="11528" max="11528" width="59.7109375" style="312" bestFit="1" customWidth="1"/>
    <col min="11529" max="11529" width="57.85546875" style="312" bestFit="1" customWidth="1"/>
    <col min="11530" max="11530" width="35.28515625" style="312" bestFit="1" customWidth="1"/>
    <col min="11531" max="11531" width="28.140625" style="312" bestFit="1" customWidth="1"/>
    <col min="11532" max="11532" width="33.140625" style="312" bestFit="1" customWidth="1"/>
    <col min="11533" max="11533" width="26" style="312" bestFit="1" customWidth="1"/>
    <col min="11534" max="11534" width="19.140625" style="312" bestFit="1" customWidth="1"/>
    <col min="11535" max="11535" width="10.42578125" style="312" customWidth="1"/>
    <col min="11536" max="11536" width="11.85546875" style="312" customWidth="1"/>
    <col min="11537" max="11537" width="14.7109375" style="312" customWidth="1"/>
    <col min="11538" max="11538" width="9" style="312" bestFit="1" customWidth="1"/>
    <col min="11539" max="11778" width="9.140625" style="312"/>
    <col min="11779" max="11779" width="4.7109375" style="312" bestFit="1" customWidth="1"/>
    <col min="11780" max="11780" width="9.7109375" style="312" bestFit="1" customWidth="1"/>
    <col min="11781" max="11781" width="10" style="312" bestFit="1" customWidth="1"/>
    <col min="11782" max="11782" width="8.85546875" style="312" bestFit="1" customWidth="1"/>
    <col min="11783" max="11783" width="22.85546875" style="312" customWidth="1"/>
    <col min="11784" max="11784" width="59.7109375" style="312" bestFit="1" customWidth="1"/>
    <col min="11785" max="11785" width="57.85546875" style="312" bestFit="1" customWidth="1"/>
    <col min="11786" max="11786" width="35.28515625" style="312" bestFit="1" customWidth="1"/>
    <col min="11787" max="11787" width="28.140625" style="312" bestFit="1" customWidth="1"/>
    <col min="11788" max="11788" width="33.140625" style="312" bestFit="1" customWidth="1"/>
    <col min="11789" max="11789" width="26" style="312" bestFit="1" customWidth="1"/>
    <col min="11790" max="11790" width="19.140625" style="312" bestFit="1" customWidth="1"/>
    <col min="11791" max="11791" width="10.42578125" style="312" customWidth="1"/>
    <col min="11792" max="11792" width="11.85546875" style="312" customWidth="1"/>
    <col min="11793" max="11793" width="14.7109375" style="312" customWidth="1"/>
    <col min="11794" max="11794" width="9" style="312" bestFit="1" customWidth="1"/>
    <col min="11795" max="12034" width="9.140625" style="312"/>
    <col min="12035" max="12035" width="4.7109375" style="312" bestFit="1" customWidth="1"/>
    <col min="12036" max="12036" width="9.7109375" style="312" bestFit="1" customWidth="1"/>
    <col min="12037" max="12037" width="10" style="312" bestFit="1" customWidth="1"/>
    <col min="12038" max="12038" width="8.85546875" style="312" bestFit="1" customWidth="1"/>
    <col min="12039" max="12039" width="22.85546875" style="312" customWidth="1"/>
    <col min="12040" max="12040" width="59.7109375" style="312" bestFit="1" customWidth="1"/>
    <col min="12041" max="12041" width="57.85546875" style="312" bestFit="1" customWidth="1"/>
    <col min="12042" max="12042" width="35.28515625" style="312" bestFit="1" customWidth="1"/>
    <col min="12043" max="12043" width="28.140625" style="312" bestFit="1" customWidth="1"/>
    <col min="12044" max="12044" width="33.140625" style="312" bestFit="1" customWidth="1"/>
    <col min="12045" max="12045" width="26" style="312" bestFit="1" customWidth="1"/>
    <col min="12046" max="12046" width="19.140625" style="312" bestFit="1" customWidth="1"/>
    <col min="12047" max="12047" width="10.42578125" style="312" customWidth="1"/>
    <col min="12048" max="12048" width="11.85546875" style="312" customWidth="1"/>
    <col min="12049" max="12049" width="14.7109375" style="312" customWidth="1"/>
    <col min="12050" max="12050" width="9" style="312" bestFit="1" customWidth="1"/>
    <col min="12051" max="12290" width="9.140625" style="312"/>
    <col min="12291" max="12291" width="4.7109375" style="312" bestFit="1" customWidth="1"/>
    <col min="12292" max="12292" width="9.7109375" style="312" bestFit="1" customWidth="1"/>
    <col min="12293" max="12293" width="10" style="312" bestFit="1" customWidth="1"/>
    <col min="12294" max="12294" width="8.85546875" style="312" bestFit="1" customWidth="1"/>
    <col min="12295" max="12295" width="22.85546875" style="312" customWidth="1"/>
    <col min="12296" max="12296" width="59.7109375" style="312" bestFit="1" customWidth="1"/>
    <col min="12297" max="12297" width="57.85546875" style="312" bestFit="1" customWidth="1"/>
    <col min="12298" max="12298" width="35.28515625" style="312" bestFit="1" customWidth="1"/>
    <col min="12299" max="12299" width="28.140625" style="312" bestFit="1" customWidth="1"/>
    <col min="12300" max="12300" width="33.140625" style="312" bestFit="1" customWidth="1"/>
    <col min="12301" max="12301" width="26" style="312" bestFit="1" customWidth="1"/>
    <col min="12302" max="12302" width="19.140625" style="312" bestFit="1" customWidth="1"/>
    <col min="12303" max="12303" width="10.42578125" style="312" customWidth="1"/>
    <col min="12304" max="12304" width="11.85546875" style="312" customWidth="1"/>
    <col min="12305" max="12305" width="14.7109375" style="312" customWidth="1"/>
    <col min="12306" max="12306" width="9" style="312" bestFit="1" customWidth="1"/>
    <col min="12307" max="12546" width="9.140625" style="312"/>
    <col min="12547" max="12547" width="4.7109375" style="312" bestFit="1" customWidth="1"/>
    <col min="12548" max="12548" width="9.7109375" style="312" bestFit="1" customWidth="1"/>
    <col min="12549" max="12549" width="10" style="312" bestFit="1" customWidth="1"/>
    <col min="12550" max="12550" width="8.85546875" style="312" bestFit="1" customWidth="1"/>
    <col min="12551" max="12551" width="22.85546875" style="312" customWidth="1"/>
    <col min="12552" max="12552" width="59.7109375" style="312" bestFit="1" customWidth="1"/>
    <col min="12553" max="12553" width="57.85546875" style="312" bestFit="1" customWidth="1"/>
    <col min="12554" max="12554" width="35.28515625" style="312" bestFit="1" customWidth="1"/>
    <col min="12555" max="12555" width="28.140625" style="312" bestFit="1" customWidth="1"/>
    <col min="12556" max="12556" width="33.140625" style="312" bestFit="1" customWidth="1"/>
    <col min="12557" max="12557" width="26" style="312" bestFit="1" customWidth="1"/>
    <col min="12558" max="12558" width="19.140625" style="312" bestFit="1" customWidth="1"/>
    <col min="12559" max="12559" width="10.42578125" style="312" customWidth="1"/>
    <col min="12560" max="12560" width="11.85546875" style="312" customWidth="1"/>
    <col min="12561" max="12561" width="14.7109375" style="312" customWidth="1"/>
    <col min="12562" max="12562" width="9" style="312" bestFit="1" customWidth="1"/>
    <col min="12563" max="12802" width="9.140625" style="312"/>
    <col min="12803" max="12803" width="4.7109375" style="312" bestFit="1" customWidth="1"/>
    <col min="12804" max="12804" width="9.7109375" style="312" bestFit="1" customWidth="1"/>
    <col min="12805" max="12805" width="10" style="312" bestFit="1" customWidth="1"/>
    <col min="12806" max="12806" width="8.85546875" style="312" bestFit="1" customWidth="1"/>
    <col min="12807" max="12807" width="22.85546875" style="312" customWidth="1"/>
    <col min="12808" max="12808" width="59.7109375" style="312" bestFit="1" customWidth="1"/>
    <col min="12809" max="12809" width="57.85546875" style="312" bestFit="1" customWidth="1"/>
    <col min="12810" max="12810" width="35.28515625" style="312" bestFit="1" customWidth="1"/>
    <col min="12811" max="12811" width="28.140625" style="312" bestFit="1" customWidth="1"/>
    <col min="12812" max="12812" width="33.140625" style="312" bestFit="1" customWidth="1"/>
    <col min="12813" max="12813" width="26" style="312" bestFit="1" customWidth="1"/>
    <col min="12814" max="12814" width="19.140625" style="312" bestFit="1" customWidth="1"/>
    <col min="12815" max="12815" width="10.42578125" style="312" customWidth="1"/>
    <col min="12816" max="12816" width="11.85546875" style="312" customWidth="1"/>
    <col min="12817" max="12817" width="14.7109375" style="312" customWidth="1"/>
    <col min="12818" max="12818" width="9" style="312" bestFit="1" customWidth="1"/>
    <col min="12819" max="13058" width="9.140625" style="312"/>
    <col min="13059" max="13059" width="4.7109375" style="312" bestFit="1" customWidth="1"/>
    <col min="13060" max="13060" width="9.7109375" style="312" bestFit="1" customWidth="1"/>
    <col min="13061" max="13061" width="10" style="312" bestFit="1" customWidth="1"/>
    <col min="13062" max="13062" width="8.85546875" style="312" bestFit="1" customWidth="1"/>
    <col min="13063" max="13063" width="22.85546875" style="312" customWidth="1"/>
    <col min="13064" max="13064" width="59.7109375" style="312" bestFit="1" customWidth="1"/>
    <col min="13065" max="13065" width="57.85546875" style="312" bestFit="1" customWidth="1"/>
    <col min="13066" max="13066" width="35.28515625" style="312" bestFit="1" customWidth="1"/>
    <col min="13067" max="13067" width="28.140625" style="312" bestFit="1" customWidth="1"/>
    <col min="13068" max="13068" width="33.140625" style="312" bestFit="1" customWidth="1"/>
    <col min="13069" max="13069" width="26" style="312" bestFit="1" customWidth="1"/>
    <col min="13070" max="13070" width="19.140625" style="312" bestFit="1" customWidth="1"/>
    <col min="13071" max="13071" width="10.42578125" style="312" customWidth="1"/>
    <col min="13072" max="13072" width="11.85546875" style="312" customWidth="1"/>
    <col min="13073" max="13073" width="14.7109375" style="312" customWidth="1"/>
    <col min="13074" max="13074" width="9" style="312" bestFit="1" customWidth="1"/>
    <col min="13075" max="13314" width="9.140625" style="312"/>
    <col min="13315" max="13315" width="4.7109375" style="312" bestFit="1" customWidth="1"/>
    <col min="13316" max="13316" width="9.7109375" style="312" bestFit="1" customWidth="1"/>
    <col min="13317" max="13317" width="10" style="312" bestFit="1" customWidth="1"/>
    <col min="13318" max="13318" width="8.85546875" style="312" bestFit="1" customWidth="1"/>
    <col min="13319" max="13319" width="22.85546875" style="312" customWidth="1"/>
    <col min="13320" max="13320" width="59.7109375" style="312" bestFit="1" customWidth="1"/>
    <col min="13321" max="13321" width="57.85546875" style="312" bestFit="1" customWidth="1"/>
    <col min="13322" max="13322" width="35.28515625" style="312" bestFit="1" customWidth="1"/>
    <col min="13323" max="13323" width="28.140625" style="312" bestFit="1" customWidth="1"/>
    <col min="13324" max="13324" width="33.140625" style="312" bestFit="1" customWidth="1"/>
    <col min="13325" max="13325" width="26" style="312" bestFit="1" customWidth="1"/>
    <col min="13326" max="13326" width="19.140625" style="312" bestFit="1" customWidth="1"/>
    <col min="13327" max="13327" width="10.42578125" style="312" customWidth="1"/>
    <col min="13328" max="13328" width="11.85546875" style="312" customWidth="1"/>
    <col min="13329" max="13329" width="14.7109375" style="312" customWidth="1"/>
    <col min="13330" max="13330" width="9" style="312" bestFit="1" customWidth="1"/>
    <col min="13331" max="13570" width="9.140625" style="312"/>
    <col min="13571" max="13571" width="4.7109375" style="312" bestFit="1" customWidth="1"/>
    <col min="13572" max="13572" width="9.7109375" style="312" bestFit="1" customWidth="1"/>
    <col min="13573" max="13573" width="10" style="312" bestFit="1" customWidth="1"/>
    <col min="13574" max="13574" width="8.85546875" style="312" bestFit="1" customWidth="1"/>
    <col min="13575" max="13575" width="22.85546875" style="312" customWidth="1"/>
    <col min="13576" max="13576" width="59.7109375" style="312" bestFit="1" customWidth="1"/>
    <col min="13577" max="13577" width="57.85546875" style="312" bestFit="1" customWidth="1"/>
    <col min="13578" max="13578" width="35.28515625" style="312" bestFit="1" customWidth="1"/>
    <col min="13579" max="13579" width="28.140625" style="312" bestFit="1" customWidth="1"/>
    <col min="13580" max="13580" width="33.140625" style="312" bestFit="1" customWidth="1"/>
    <col min="13581" max="13581" width="26" style="312" bestFit="1" customWidth="1"/>
    <col min="13582" max="13582" width="19.140625" style="312" bestFit="1" customWidth="1"/>
    <col min="13583" max="13583" width="10.42578125" style="312" customWidth="1"/>
    <col min="13584" max="13584" width="11.85546875" style="312" customWidth="1"/>
    <col min="13585" max="13585" width="14.7109375" style="312" customWidth="1"/>
    <col min="13586" max="13586" width="9" style="312" bestFit="1" customWidth="1"/>
    <col min="13587" max="13826" width="9.140625" style="312"/>
    <col min="13827" max="13827" width="4.7109375" style="312" bestFit="1" customWidth="1"/>
    <col min="13828" max="13828" width="9.7109375" style="312" bestFit="1" customWidth="1"/>
    <col min="13829" max="13829" width="10" style="312" bestFit="1" customWidth="1"/>
    <col min="13830" max="13830" width="8.85546875" style="312" bestFit="1" customWidth="1"/>
    <col min="13831" max="13831" width="22.85546875" style="312" customWidth="1"/>
    <col min="13832" max="13832" width="59.7109375" style="312" bestFit="1" customWidth="1"/>
    <col min="13833" max="13833" width="57.85546875" style="312" bestFit="1" customWidth="1"/>
    <col min="13834" max="13834" width="35.28515625" style="312" bestFit="1" customWidth="1"/>
    <col min="13835" max="13835" width="28.140625" style="312" bestFit="1" customWidth="1"/>
    <col min="13836" max="13836" width="33.140625" style="312" bestFit="1" customWidth="1"/>
    <col min="13837" max="13837" width="26" style="312" bestFit="1" customWidth="1"/>
    <col min="13838" max="13838" width="19.140625" style="312" bestFit="1" customWidth="1"/>
    <col min="13839" max="13839" width="10.42578125" style="312" customWidth="1"/>
    <col min="13840" max="13840" width="11.85546875" style="312" customWidth="1"/>
    <col min="13841" max="13841" width="14.7109375" style="312" customWidth="1"/>
    <col min="13842" max="13842" width="9" style="312" bestFit="1" customWidth="1"/>
    <col min="13843" max="14082" width="9.140625" style="312"/>
    <col min="14083" max="14083" width="4.7109375" style="312" bestFit="1" customWidth="1"/>
    <col min="14084" max="14084" width="9.7109375" style="312" bestFit="1" customWidth="1"/>
    <col min="14085" max="14085" width="10" style="312" bestFit="1" customWidth="1"/>
    <col min="14086" max="14086" width="8.85546875" style="312" bestFit="1" customWidth="1"/>
    <col min="14087" max="14087" width="22.85546875" style="312" customWidth="1"/>
    <col min="14088" max="14088" width="59.7109375" style="312" bestFit="1" customWidth="1"/>
    <col min="14089" max="14089" width="57.85546875" style="312" bestFit="1" customWidth="1"/>
    <col min="14090" max="14090" width="35.28515625" style="312" bestFit="1" customWidth="1"/>
    <col min="14091" max="14091" width="28.140625" style="312" bestFit="1" customWidth="1"/>
    <col min="14092" max="14092" width="33.140625" style="312" bestFit="1" customWidth="1"/>
    <col min="14093" max="14093" width="26" style="312" bestFit="1" customWidth="1"/>
    <col min="14094" max="14094" width="19.140625" style="312" bestFit="1" customWidth="1"/>
    <col min="14095" max="14095" width="10.42578125" style="312" customWidth="1"/>
    <col min="14096" max="14096" width="11.85546875" style="312" customWidth="1"/>
    <col min="14097" max="14097" width="14.7109375" style="312" customWidth="1"/>
    <col min="14098" max="14098" width="9" style="312" bestFit="1" customWidth="1"/>
    <col min="14099" max="14338" width="9.140625" style="312"/>
    <col min="14339" max="14339" width="4.7109375" style="312" bestFit="1" customWidth="1"/>
    <col min="14340" max="14340" width="9.7109375" style="312" bestFit="1" customWidth="1"/>
    <col min="14341" max="14341" width="10" style="312" bestFit="1" customWidth="1"/>
    <col min="14342" max="14342" width="8.85546875" style="312" bestFit="1" customWidth="1"/>
    <col min="14343" max="14343" width="22.85546875" style="312" customWidth="1"/>
    <col min="14344" max="14344" width="59.7109375" style="312" bestFit="1" customWidth="1"/>
    <col min="14345" max="14345" width="57.85546875" style="312" bestFit="1" customWidth="1"/>
    <col min="14346" max="14346" width="35.28515625" style="312" bestFit="1" customWidth="1"/>
    <col min="14347" max="14347" width="28.140625" style="312" bestFit="1" customWidth="1"/>
    <col min="14348" max="14348" width="33.140625" style="312" bestFit="1" customWidth="1"/>
    <col min="14349" max="14349" width="26" style="312" bestFit="1" customWidth="1"/>
    <col min="14350" max="14350" width="19.140625" style="312" bestFit="1" customWidth="1"/>
    <col min="14351" max="14351" width="10.42578125" style="312" customWidth="1"/>
    <col min="14352" max="14352" width="11.85546875" style="312" customWidth="1"/>
    <col min="14353" max="14353" width="14.7109375" style="312" customWidth="1"/>
    <col min="14354" max="14354" width="9" style="312" bestFit="1" customWidth="1"/>
    <col min="14355" max="14594" width="9.140625" style="312"/>
    <col min="14595" max="14595" width="4.7109375" style="312" bestFit="1" customWidth="1"/>
    <col min="14596" max="14596" width="9.7109375" style="312" bestFit="1" customWidth="1"/>
    <col min="14597" max="14597" width="10" style="312" bestFit="1" customWidth="1"/>
    <col min="14598" max="14598" width="8.85546875" style="312" bestFit="1" customWidth="1"/>
    <col min="14599" max="14599" width="22.85546875" style="312" customWidth="1"/>
    <col min="14600" max="14600" width="59.7109375" style="312" bestFit="1" customWidth="1"/>
    <col min="14601" max="14601" width="57.85546875" style="312" bestFit="1" customWidth="1"/>
    <col min="14602" max="14602" width="35.28515625" style="312" bestFit="1" customWidth="1"/>
    <col min="14603" max="14603" width="28.140625" style="312" bestFit="1" customWidth="1"/>
    <col min="14604" max="14604" width="33.140625" style="312" bestFit="1" customWidth="1"/>
    <col min="14605" max="14605" width="26" style="312" bestFit="1" customWidth="1"/>
    <col min="14606" max="14606" width="19.140625" style="312" bestFit="1" customWidth="1"/>
    <col min="14607" max="14607" width="10.42578125" style="312" customWidth="1"/>
    <col min="14608" max="14608" width="11.85546875" style="312" customWidth="1"/>
    <col min="14609" max="14609" width="14.7109375" style="312" customWidth="1"/>
    <col min="14610" max="14610" width="9" style="312" bestFit="1" customWidth="1"/>
    <col min="14611" max="14850" width="9.140625" style="312"/>
    <col min="14851" max="14851" width="4.7109375" style="312" bestFit="1" customWidth="1"/>
    <col min="14852" max="14852" width="9.7109375" style="312" bestFit="1" customWidth="1"/>
    <col min="14853" max="14853" width="10" style="312" bestFit="1" customWidth="1"/>
    <col min="14854" max="14854" width="8.85546875" style="312" bestFit="1" customWidth="1"/>
    <col min="14855" max="14855" width="22.85546875" style="312" customWidth="1"/>
    <col min="14856" max="14856" width="59.7109375" style="312" bestFit="1" customWidth="1"/>
    <col min="14857" max="14857" width="57.85546875" style="312" bestFit="1" customWidth="1"/>
    <col min="14858" max="14858" width="35.28515625" style="312" bestFit="1" customWidth="1"/>
    <col min="14859" max="14859" width="28.140625" style="312" bestFit="1" customWidth="1"/>
    <col min="14860" max="14860" width="33.140625" style="312" bestFit="1" customWidth="1"/>
    <col min="14861" max="14861" width="26" style="312" bestFit="1" customWidth="1"/>
    <col min="14862" max="14862" width="19.140625" style="312" bestFit="1" customWidth="1"/>
    <col min="14863" max="14863" width="10.42578125" style="312" customWidth="1"/>
    <col min="14864" max="14864" width="11.85546875" style="312" customWidth="1"/>
    <col min="14865" max="14865" width="14.7109375" style="312" customWidth="1"/>
    <col min="14866" max="14866" width="9" style="312" bestFit="1" customWidth="1"/>
    <col min="14867" max="15106" width="9.140625" style="312"/>
    <col min="15107" max="15107" width="4.7109375" style="312" bestFit="1" customWidth="1"/>
    <col min="15108" max="15108" width="9.7109375" style="312" bestFit="1" customWidth="1"/>
    <col min="15109" max="15109" width="10" style="312" bestFit="1" customWidth="1"/>
    <col min="15110" max="15110" width="8.85546875" style="312" bestFit="1" customWidth="1"/>
    <col min="15111" max="15111" width="22.85546875" style="312" customWidth="1"/>
    <col min="15112" max="15112" width="59.7109375" style="312" bestFit="1" customWidth="1"/>
    <col min="15113" max="15113" width="57.85546875" style="312" bestFit="1" customWidth="1"/>
    <col min="15114" max="15114" width="35.28515625" style="312" bestFit="1" customWidth="1"/>
    <col min="15115" max="15115" width="28.140625" style="312" bestFit="1" customWidth="1"/>
    <col min="15116" max="15116" width="33.140625" style="312" bestFit="1" customWidth="1"/>
    <col min="15117" max="15117" width="26" style="312" bestFit="1" customWidth="1"/>
    <col min="15118" max="15118" width="19.140625" style="312" bestFit="1" customWidth="1"/>
    <col min="15119" max="15119" width="10.42578125" style="312" customWidth="1"/>
    <col min="15120" max="15120" width="11.85546875" style="312" customWidth="1"/>
    <col min="15121" max="15121" width="14.7109375" style="312" customWidth="1"/>
    <col min="15122" max="15122" width="9" style="312" bestFit="1" customWidth="1"/>
    <col min="15123" max="15362" width="9.140625" style="312"/>
    <col min="15363" max="15363" width="4.7109375" style="312" bestFit="1" customWidth="1"/>
    <col min="15364" max="15364" width="9.7109375" style="312" bestFit="1" customWidth="1"/>
    <col min="15365" max="15365" width="10" style="312" bestFit="1" customWidth="1"/>
    <col min="15366" max="15366" width="8.85546875" style="312" bestFit="1" customWidth="1"/>
    <col min="15367" max="15367" width="22.85546875" style="312" customWidth="1"/>
    <col min="15368" max="15368" width="59.7109375" style="312" bestFit="1" customWidth="1"/>
    <col min="15369" max="15369" width="57.85546875" style="312" bestFit="1" customWidth="1"/>
    <col min="15370" max="15370" width="35.28515625" style="312" bestFit="1" customWidth="1"/>
    <col min="15371" max="15371" width="28.140625" style="312" bestFit="1" customWidth="1"/>
    <col min="15372" max="15372" width="33.140625" style="312" bestFit="1" customWidth="1"/>
    <col min="15373" max="15373" width="26" style="312" bestFit="1" customWidth="1"/>
    <col min="15374" max="15374" width="19.140625" style="312" bestFit="1" customWidth="1"/>
    <col min="15375" max="15375" width="10.42578125" style="312" customWidth="1"/>
    <col min="15376" max="15376" width="11.85546875" style="312" customWidth="1"/>
    <col min="15377" max="15377" width="14.7109375" style="312" customWidth="1"/>
    <col min="15378" max="15378" width="9" style="312" bestFit="1" customWidth="1"/>
    <col min="15379" max="15618" width="9.140625" style="312"/>
    <col min="15619" max="15619" width="4.7109375" style="312" bestFit="1" customWidth="1"/>
    <col min="15620" max="15620" width="9.7109375" style="312" bestFit="1" customWidth="1"/>
    <col min="15621" max="15621" width="10" style="312" bestFit="1" customWidth="1"/>
    <col min="15622" max="15622" width="8.85546875" style="312" bestFit="1" customWidth="1"/>
    <col min="15623" max="15623" width="22.85546875" style="312" customWidth="1"/>
    <col min="15624" max="15624" width="59.7109375" style="312" bestFit="1" customWidth="1"/>
    <col min="15625" max="15625" width="57.85546875" style="312" bestFit="1" customWidth="1"/>
    <col min="15626" max="15626" width="35.28515625" style="312" bestFit="1" customWidth="1"/>
    <col min="15627" max="15627" width="28.140625" style="312" bestFit="1" customWidth="1"/>
    <col min="15628" max="15628" width="33.140625" style="312" bestFit="1" customWidth="1"/>
    <col min="15629" max="15629" width="26" style="312" bestFit="1" customWidth="1"/>
    <col min="15630" max="15630" width="19.140625" style="312" bestFit="1" customWidth="1"/>
    <col min="15631" max="15631" width="10.42578125" style="312" customWidth="1"/>
    <col min="15632" max="15632" width="11.85546875" style="312" customWidth="1"/>
    <col min="15633" max="15633" width="14.7109375" style="312" customWidth="1"/>
    <col min="15634" max="15634" width="9" style="312" bestFit="1" customWidth="1"/>
    <col min="15635" max="15874" width="9.140625" style="312"/>
    <col min="15875" max="15875" width="4.7109375" style="312" bestFit="1" customWidth="1"/>
    <col min="15876" max="15876" width="9.7109375" style="312" bestFit="1" customWidth="1"/>
    <col min="15877" max="15877" width="10" style="312" bestFit="1" customWidth="1"/>
    <col min="15878" max="15878" width="8.85546875" style="312" bestFit="1" customWidth="1"/>
    <col min="15879" max="15879" width="22.85546875" style="312" customWidth="1"/>
    <col min="15880" max="15880" width="59.7109375" style="312" bestFit="1" customWidth="1"/>
    <col min="15881" max="15881" width="57.85546875" style="312" bestFit="1" customWidth="1"/>
    <col min="15882" max="15882" width="35.28515625" style="312" bestFit="1" customWidth="1"/>
    <col min="15883" max="15883" width="28.140625" style="312" bestFit="1" customWidth="1"/>
    <col min="15884" max="15884" width="33.140625" style="312" bestFit="1" customWidth="1"/>
    <col min="15885" max="15885" width="26" style="312" bestFit="1" customWidth="1"/>
    <col min="15886" max="15886" width="19.140625" style="312" bestFit="1" customWidth="1"/>
    <col min="15887" max="15887" width="10.42578125" style="312" customWidth="1"/>
    <col min="15888" max="15888" width="11.85546875" style="312" customWidth="1"/>
    <col min="15889" max="15889" width="14.7109375" style="312" customWidth="1"/>
    <col min="15890" max="15890" width="9" style="312" bestFit="1" customWidth="1"/>
    <col min="15891" max="16130" width="9.140625" style="312"/>
    <col min="16131" max="16131" width="4.7109375" style="312" bestFit="1" customWidth="1"/>
    <col min="16132" max="16132" width="9.7109375" style="312" bestFit="1" customWidth="1"/>
    <col min="16133" max="16133" width="10" style="312" bestFit="1" customWidth="1"/>
    <col min="16134" max="16134" width="8.85546875" style="312" bestFit="1" customWidth="1"/>
    <col min="16135" max="16135" width="22.85546875" style="312" customWidth="1"/>
    <col min="16136" max="16136" width="59.7109375" style="312" bestFit="1" customWidth="1"/>
    <col min="16137" max="16137" width="57.85546875" style="312" bestFit="1" customWidth="1"/>
    <col min="16138" max="16138" width="35.28515625" style="312" bestFit="1" customWidth="1"/>
    <col min="16139" max="16139" width="28.140625" style="312" bestFit="1" customWidth="1"/>
    <col min="16140" max="16140" width="33.140625" style="312" bestFit="1" customWidth="1"/>
    <col min="16141" max="16141" width="26" style="312" bestFit="1" customWidth="1"/>
    <col min="16142" max="16142" width="19.140625" style="312" bestFit="1" customWidth="1"/>
    <col min="16143" max="16143" width="10.42578125" style="312" customWidth="1"/>
    <col min="16144" max="16144" width="11.85546875" style="312" customWidth="1"/>
    <col min="16145" max="16145" width="14.7109375" style="312" customWidth="1"/>
    <col min="16146" max="16146" width="9" style="312" bestFit="1" customWidth="1"/>
    <col min="16147" max="16384" width="9.140625" style="312"/>
  </cols>
  <sheetData>
    <row r="2" spans="1:19">
      <c r="A2" s="1" t="s">
        <v>3499</v>
      </c>
    </row>
    <row r="4" spans="1:19" s="115" customFormat="1" ht="47.25" customHeight="1">
      <c r="A4" s="778" t="s">
        <v>0</v>
      </c>
      <c r="B4" s="776" t="s">
        <v>1</v>
      </c>
      <c r="C4" s="776" t="s">
        <v>2</v>
      </c>
      <c r="D4" s="776" t="s">
        <v>3</v>
      </c>
      <c r="E4" s="778" t="s">
        <v>4</v>
      </c>
      <c r="F4" s="778" t="s">
        <v>5</v>
      </c>
      <c r="G4" s="778" t="s">
        <v>6</v>
      </c>
      <c r="H4" s="780" t="s">
        <v>7</v>
      </c>
      <c r="I4" s="780"/>
      <c r="J4" s="778" t="s">
        <v>8</v>
      </c>
      <c r="K4" s="773" t="s">
        <v>9</v>
      </c>
      <c r="L4" s="774"/>
      <c r="M4" s="775" t="s">
        <v>10</v>
      </c>
      <c r="N4" s="775"/>
      <c r="O4" s="775" t="s">
        <v>11</v>
      </c>
      <c r="P4" s="775"/>
      <c r="Q4" s="778" t="s">
        <v>12</v>
      </c>
      <c r="R4" s="776" t="s">
        <v>13</v>
      </c>
      <c r="S4" s="116"/>
    </row>
    <row r="5" spans="1:19" s="115" customFormat="1" ht="35.25" customHeight="1">
      <c r="A5" s="779"/>
      <c r="B5" s="777"/>
      <c r="C5" s="777"/>
      <c r="D5" s="777"/>
      <c r="E5" s="779"/>
      <c r="F5" s="779"/>
      <c r="G5" s="779"/>
      <c r="H5" s="482" t="s">
        <v>14</v>
      </c>
      <c r="I5" s="482" t="s">
        <v>15</v>
      </c>
      <c r="J5" s="779"/>
      <c r="K5" s="481">
        <v>2018</v>
      </c>
      <c r="L5" s="481">
        <v>2019</v>
      </c>
      <c r="M5" s="180">
        <v>2018</v>
      </c>
      <c r="N5" s="180">
        <v>2019</v>
      </c>
      <c r="O5" s="180">
        <v>2018</v>
      </c>
      <c r="P5" s="180">
        <v>2019</v>
      </c>
      <c r="Q5" s="779"/>
      <c r="R5" s="777"/>
      <c r="S5" s="116"/>
    </row>
    <row r="6" spans="1:19" s="115" customFormat="1" ht="15.75" customHeight="1">
      <c r="A6" s="480" t="s">
        <v>16</v>
      </c>
      <c r="B6" s="482" t="s">
        <v>17</v>
      </c>
      <c r="C6" s="482" t="s">
        <v>18</v>
      </c>
      <c r="D6" s="482" t="s">
        <v>19</v>
      </c>
      <c r="E6" s="480" t="s">
        <v>20</v>
      </c>
      <c r="F6" s="480" t="s">
        <v>21</v>
      </c>
      <c r="G6" s="480" t="s">
        <v>22</v>
      </c>
      <c r="H6" s="482" t="s">
        <v>23</v>
      </c>
      <c r="I6" s="482" t="s">
        <v>24</v>
      </c>
      <c r="J6" s="480" t="s">
        <v>25</v>
      </c>
      <c r="K6" s="481" t="s">
        <v>26</v>
      </c>
      <c r="L6" s="481" t="s">
        <v>27</v>
      </c>
      <c r="M6" s="479" t="s">
        <v>28</v>
      </c>
      <c r="N6" s="479" t="s">
        <v>29</v>
      </c>
      <c r="O6" s="479" t="s">
        <v>30</v>
      </c>
      <c r="P6" s="479" t="s">
        <v>31</v>
      </c>
      <c r="Q6" s="480" t="s">
        <v>32</v>
      </c>
      <c r="R6" s="482" t="s">
        <v>33</v>
      </c>
      <c r="S6" s="116"/>
    </row>
    <row r="7" spans="1:19" s="311" customFormat="1" ht="112.5" customHeight="1">
      <c r="A7" s="523">
        <v>1</v>
      </c>
      <c r="B7" s="468" t="s">
        <v>497</v>
      </c>
      <c r="C7" s="468" t="s">
        <v>546</v>
      </c>
      <c r="D7" s="468">
        <v>3</v>
      </c>
      <c r="E7" s="468" t="s">
        <v>727</v>
      </c>
      <c r="F7" s="468" t="s">
        <v>3498</v>
      </c>
      <c r="G7" s="478" t="s">
        <v>492</v>
      </c>
      <c r="H7" s="467" t="s">
        <v>728</v>
      </c>
      <c r="I7" s="467" t="s">
        <v>729</v>
      </c>
      <c r="J7" s="467" t="s">
        <v>730</v>
      </c>
      <c r="K7" s="477" t="s">
        <v>114</v>
      </c>
      <c r="L7" s="477"/>
      <c r="M7" s="477">
        <v>50000</v>
      </c>
      <c r="N7" s="477"/>
      <c r="O7" s="491">
        <v>50000</v>
      </c>
      <c r="P7" s="477"/>
      <c r="Q7" s="468" t="s">
        <v>731</v>
      </c>
      <c r="R7" s="468" t="s">
        <v>732</v>
      </c>
      <c r="S7" s="310"/>
    </row>
    <row r="8" spans="1:19" s="311" customFormat="1" ht="90">
      <c r="A8" s="523">
        <v>2</v>
      </c>
      <c r="B8" s="468" t="s">
        <v>497</v>
      </c>
      <c r="C8" s="468" t="s">
        <v>546</v>
      </c>
      <c r="D8" s="468">
        <v>3</v>
      </c>
      <c r="E8" s="468" t="s">
        <v>733</v>
      </c>
      <c r="F8" s="468" t="s">
        <v>3498</v>
      </c>
      <c r="G8" s="468" t="s">
        <v>734</v>
      </c>
      <c r="H8" s="468" t="s">
        <v>735</v>
      </c>
      <c r="I8" s="467">
        <v>11</v>
      </c>
      <c r="J8" s="467" t="s">
        <v>730</v>
      </c>
      <c r="K8" s="477" t="s">
        <v>114</v>
      </c>
      <c r="L8" s="477"/>
      <c r="M8" s="477">
        <v>30000</v>
      </c>
      <c r="N8" s="477"/>
      <c r="O8" s="491">
        <v>30000</v>
      </c>
      <c r="P8" s="477"/>
      <c r="Q8" s="468" t="s">
        <v>731</v>
      </c>
      <c r="R8" s="468" t="s">
        <v>736</v>
      </c>
      <c r="S8" s="310"/>
    </row>
    <row r="9" spans="1:19" ht="57" customHeight="1">
      <c r="A9" s="523">
        <v>3</v>
      </c>
      <c r="B9" s="467" t="s">
        <v>497</v>
      </c>
      <c r="C9" s="467">
        <v>5</v>
      </c>
      <c r="D9" s="467">
        <v>4</v>
      </c>
      <c r="E9" s="468" t="s">
        <v>737</v>
      </c>
      <c r="F9" s="476" t="s">
        <v>738</v>
      </c>
      <c r="G9" s="468" t="s">
        <v>739</v>
      </c>
      <c r="H9" s="468" t="s">
        <v>740</v>
      </c>
      <c r="I9" s="467">
        <v>1</v>
      </c>
      <c r="J9" s="467" t="s">
        <v>741</v>
      </c>
      <c r="K9" s="467" t="s">
        <v>114</v>
      </c>
      <c r="L9" s="467"/>
      <c r="M9" s="477">
        <v>10000</v>
      </c>
      <c r="N9" s="477"/>
      <c r="O9" s="491">
        <v>10000</v>
      </c>
      <c r="P9" s="477"/>
      <c r="Q9" s="468" t="s">
        <v>731</v>
      </c>
      <c r="R9" s="468" t="s">
        <v>732</v>
      </c>
    </row>
    <row r="10" spans="1:19" ht="143.25" customHeight="1">
      <c r="A10" s="523">
        <v>4</v>
      </c>
      <c r="B10" s="467" t="s">
        <v>497</v>
      </c>
      <c r="C10" s="467">
        <v>5</v>
      </c>
      <c r="D10" s="467">
        <v>4</v>
      </c>
      <c r="E10" s="468" t="s">
        <v>742</v>
      </c>
      <c r="F10" s="476" t="s">
        <v>743</v>
      </c>
      <c r="G10" s="468" t="s">
        <v>744</v>
      </c>
      <c r="H10" s="468" t="s">
        <v>745</v>
      </c>
      <c r="I10" s="467">
        <v>1</v>
      </c>
      <c r="J10" s="467" t="s">
        <v>741</v>
      </c>
      <c r="K10" s="467" t="s">
        <v>667</v>
      </c>
      <c r="L10" s="467"/>
      <c r="M10" s="477">
        <v>75000</v>
      </c>
      <c r="N10" s="477"/>
      <c r="O10" s="491">
        <v>75000</v>
      </c>
      <c r="P10" s="477"/>
      <c r="Q10" s="468" t="s">
        <v>731</v>
      </c>
      <c r="R10" s="468" t="s">
        <v>732</v>
      </c>
    </row>
    <row r="11" spans="1:19" ht="99.75" customHeight="1">
      <c r="A11" s="521">
        <v>5</v>
      </c>
      <c r="B11" s="467" t="s">
        <v>497</v>
      </c>
      <c r="C11" s="467">
        <v>5</v>
      </c>
      <c r="D11" s="467">
        <v>4</v>
      </c>
      <c r="E11" s="468" t="s">
        <v>746</v>
      </c>
      <c r="F11" s="476" t="s">
        <v>747</v>
      </c>
      <c r="G11" s="468" t="s">
        <v>744</v>
      </c>
      <c r="H11" s="468" t="s">
        <v>745</v>
      </c>
      <c r="I11" s="467">
        <v>1</v>
      </c>
      <c r="J11" s="467" t="s">
        <v>741</v>
      </c>
      <c r="K11" s="467" t="s">
        <v>217</v>
      </c>
      <c r="L11" s="467"/>
      <c r="M11" s="477">
        <v>15000</v>
      </c>
      <c r="N11" s="477"/>
      <c r="O11" s="491">
        <v>15000</v>
      </c>
      <c r="P11" s="477"/>
      <c r="Q11" s="468" t="s">
        <v>731</v>
      </c>
      <c r="R11" s="468" t="s">
        <v>732</v>
      </c>
    </row>
    <row r="12" spans="1:19" ht="135">
      <c r="A12" s="523">
        <v>6</v>
      </c>
      <c r="B12" s="467" t="s">
        <v>497</v>
      </c>
      <c r="C12" s="467">
        <v>1</v>
      </c>
      <c r="D12" s="467">
        <v>6</v>
      </c>
      <c r="E12" s="468" t="s">
        <v>748</v>
      </c>
      <c r="F12" s="476" t="s">
        <v>749</v>
      </c>
      <c r="G12" s="468" t="s">
        <v>750</v>
      </c>
      <c r="H12" s="468" t="s">
        <v>614</v>
      </c>
      <c r="I12" s="467">
        <v>1</v>
      </c>
      <c r="J12" s="467" t="s">
        <v>751</v>
      </c>
      <c r="K12" s="467" t="s">
        <v>137</v>
      </c>
      <c r="L12" s="467"/>
      <c r="M12" s="477">
        <v>53500</v>
      </c>
      <c r="N12" s="477"/>
      <c r="O12" s="491">
        <v>50000</v>
      </c>
      <c r="P12" s="477"/>
      <c r="Q12" s="468" t="s">
        <v>731</v>
      </c>
      <c r="R12" s="468" t="s">
        <v>732</v>
      </c>
    </row>
    <row r="13" spans="1:19" ht="120">
      <c r="A13" s="523">
        <v>7</v>
      </c>
      <c r="B13" s="467" t="s">
        <v>497</v>
      </c>
      <c r="C13" s="467">
        <v>1</v>
      </c>
      <c r="D13" s="467">
        <v>6</v>
      </c>
      <c r="E13" s="468" t="s">
        <v>752</v>
      </c>
      <c r="F13" s="476" t="s">
        <v>753</v>
      </c>
      <c r="G13" s="468" t="s">
        <v>754</v>
      </c>
      <c r="H13" s="468" t="s">
        <v>755</v>
      </c>
      <c r="I13" s="467">
        <v>1</v>
      </c>
      <c r="J13" s="467" t="s">
        <v>756</v>
      </c>
      <c r="K13" s="467" t="s">
        <v>114</v>
      </c>
      <c r="L13" s="467"/>
      <c r="M13" s="477">
        <v>20000</v>
      </c>
      <c r="N13" s="477"/>
      <c r="O13" s="491">
        <v>20000</v>
      </c>
      <c r="P13" s="477"/>
      <c r="Q13" s="468" t="s">
        <v>731</v>
      </c>
      <c r="R13" s="468" t="s">
        <v>732</v>
      </c>
    </row>
    <row r="14" spans="1:19" ht="135">
      <c r="A14" s="523">
        <v>8</v>
      </c>
      <c r="B14" s="467" t="s">
        <v>497</v>
      </c>
      <c r="C14" s="467">
        <v>1</v>
      </c>
      <c r="D14" s="467">
        <v>9</v>
      </c>
      <c r="E14" s="468" t="s">
        <v>757</v>
      </c>
      <c r="F14" s="476" t="s">
        <v>758</v>
      </c>
      <c r="G14" s="468" t="s">
        <v>759</v>
      </c>
      <c r="H14" s="468" t="s">
        <v>760</v>
      </c>
      <c r="I14" s="426" t="s">
        <v>761</v>
      </c>
      <c r="J14" s="472" t="s">
        <v>762</v>
      </c>
      <c r="K14" s="467" t="s">
        <v>667</v>
      </c>
      <c r="L14" s="467"/>
      <c r="M14" s="477">
        <v>80000</v>
      </c>
      <c r="N14" s="477"/>
      <c r="O14" s="491">
        <v>80000</v>
      </c>
      <c r="P14" s="477"/>
      <c r="Q14" s="468" t="s">
        <v>731</v>
      </c>
      <c r="R14" s="468" t="s">
        <v>732</v>
      </c>
    </row>
    <row r="15" spans="1:19" ht="135">
      <c r="A15" s="523">
        <v>9</v>
      </c>
      <c r="B15" s="467" t="s">
        <v>497</v>
      </c>
      <c r="C15" s="467">
        <v>1</v>
      </c>
      <c r="D15" s="467">
        <v>9</v>
      </c>
      <c r="E15" s="468" t="s">
        <v>763</v>
      </c>
      <c r="F15" s="476" t="s">
        <v>764</v>
      </c>
      <c r="G15" s="468" t="s">
        <v>765</v>
      </c>
      <c r="H15" s="468" t="s">
        <v>766</v>
      </c>
      <c r="I15" s="467">
        <v>1</v>
      </c>
      <c r="J15" s="467" t="s">
        <v>767</v>
      </c>
      <c r="K15" s="467" t="s">
        <v>114</v>
      </c>
      <c r="L15" s="467"/>
      <c r="M15" s="477">
        <v>20000</v>
      </c>
      <c r="N15" s="477"/>
      <c r="O15" s="491">
        <v>20000</v>
      </c>
      <c r="P15" s="477"/>
      <c r="Q15" s="468" t="s">
        <v>731</v>
      </c>
      <c r="R15" s="468" t="s">
        <v>732</v>
      </c>
    </row>
    <row r="16" spans="1:19" ht="165">
      <c r="A16" s="523">
        <v>10</v>
      </c>
      <c r="B16" s="467" t="s">
        <v>497</v>
      </c>
      <c r="C16" s="467" t="s">
        <v>520</v>
      </c>
      <c r="D16" s="467">
        <v>10</v>
      </c>
      <c r="E16" s="468" t="s">
        <v>768</v>
      </c>
      <c r="F16" s="476" t="s">
        <v>769</v>
      </c>
      <c r="G16" s="468" t="s">
        <v>770</v>
      </c>
      <c r="H16" s="468" t="s">
        <v>771</v>
      </c>
      <c r="I16" s="467">
        <v>1</v>
      </c>
      <c r="J16" s="467" t="s">
        <v>772</v>
      </c>
      <c r="K16" s="467" t="s">
        <v>289</v>
      </c>
      <c r="L16" s="467"/>
      <c r="M16" s="477">
        <v>35000</v>
      </c>
      <c r="N16" s="477"/>
      <c r="O16" s="491">
        <v>35000</v>
      </c>
      <c r="P16" s="477"/>
      <c r="Q16" s="468" t="s">
        <v>731</v>
      </c>
      <c r="R16" s="468" t="s">
        <v>732</v>
      </c>
    </row>
    <row r="17" spans="1:19" ht="86.25" customHeight="1">
      <c r="A17" s="523">
        <v>11</v>
      </c>
      <c r="B17" s="467" t="s">
        <v>289</v>
      </c>
      <c r="C17" s="467" t="s">
        <v>520</v>
      </c>
      <c r="D17" s="467">
        <v>10</v>
      </c>
      <c r="E17" s="468" t="s">
        <v>773</v>
      </c>
      <c r="F17" s="476" t="s">
        <v>774</v>
      </c>
      <c r="G17" s="468" t="s">
        <v>775</v>
      </c>
      <c r="H17" s="468" t="s">
        <v>776</v>
      </c>
      <c r="I17" s="467">
        <v>1</v>
      </c>
      <c r="J17" s="467" t="s">
        <v>777</v>
      </c>
      <c r="K17" s="467" t="s">
        <v>289</v>
      </c>
      <c r="L17" s="467"/>
      <c r="M17" s="477">
        <v>30000</v>
      </c>
      <c r="N17" s="477"/>
      <c r="O17" s="491">
        <v>30000</v>
      </c>
      <c r="P17" s="477"/>
      <c r="Q17" s="468" t="s">
        <v>731</v>
      </c>
      <c r="R17" s="468" t="s">
        <v>732</v>
      </c>
    </row>
    <row r="18" spans="1:19" ht="150">
      <c r="A18" s="521">
        <v>12</v>
      </c>
      <c r="B18" s="467" t="s">
        <v>497</v>
      </c>
      <c r="C18" s="467">
        <v>5</v>
      </c>
      <c r="D18" s="467">
        <v>11</v>
      </c>
      <c r="E18" s="468" t="s">
        <v>778</v>
      </c>
      <c r="F18" s="468" t="s">
        <v>779</v>
      </c>
      <c r="G18" s="468" t="s">
        <v>780</v>
      </c>
      <c r="H18" s="468" t="s">
        <v>781</v>
      </c>
      <c r="I18" s="467">
        <v>1</v>
      </c>
      <c r="J18" s="467" t="s">
        <v>782</v>
      </c>
      <c r="K18" s="467" t="s">
        <v>114</v>
      </c>
      <c r="L18" s="467"/>
      <c r="M18" s="477">
        <v>10000</v>
      </c>
      <c r="N18" s="477"/>
      <c r="O18" s="491">
        <v>10000</v>
      </c>
      <c r="P18" s="477"/>
      <c r="Q18" s="468" t="s">
        <v>731</v>
      </c>
      <c r="R18" s="468" t="s">
        <v>732</v>
      </c>
    </row>
    <row r="19" spans="1:19" ht="102" customHeight="1">
      <c r="A19" s="521">
        <v>13</v>
      </c>
      <c r="B19" s="467" t="s">
        <v>497</v>
      </c>
      <c r="C19" s="467">
        <v>5</v>
      </c>
      <c r="D19" s="467">
        <v>11</v>
      </c>
      <c r="E19" s="468" t="s">
        <v>783</v>
      </c>
      <c r="F19" s="468" t="s">
        <v>784</v>
      </c>
      <c r="G19" s="468" t="s">
        <v>575</v>
      </c>
      <c r="H19" s="468" t="s">
        <v>626</v>
      </c>
      <c r="I19" s="467">
        <v>1</v>
      </c>
      <c r="J19" s="467" t="s">
        <v>785</v>
      </c>
      <c r="K19" s="467" t="s">
        <v>114</v>
      </c>
      <c r="L19" s="467"/>
      <c r="M19" s="477">
        <v>40000</v>
      </c>
      <c r="N19" s="477"/>
      <c r="O19" s="484">
        <v>40000</v>
      </c>
      <c r="P19" s="477"/>
      <c r="Q19" s="468" t="s">
        <v>731</v>
      </c>
      <c r="R19" s="468" t="s">
        <v>732</v>
      </c>
    </row>
    <row r="20" spans="1:19" ht="141.75" customHeight="1">
      <c r="A20" s="523">
        <v>14</v>
      </c>
      <c r="B20" s="467" t="s">
        <v>497</v>
      </c>
      <c r="C20" s="467" t="s">
        <v>786</v>
      </c>
      <c r="D20" s="467">
        <v>13</v>
      </c>
      <c r="E20" s="468" t="s">
        <v>787</v>
      </c>
      <c r="F20" s="476" t="s">
        <v>788</v>
      </c>
      <c r="G20" s="468" t="s">
        <v>789</v>
      </c>
      <c r="H20" s="468" t="s">
        <v>790</v>
      </c>
      <c r="I20" s="467">
        <v>1</v>
      </c>
      <c r="J20" s="467" t="s">
        <v>791</v>
      </c>
      <c r="K20" s="467" t="s">
        <v>114</v>
      </c>
      <c r="L20" s="467"/>
      <c r="M20" s="477">
        <v>40000</v>
      </c>
      <c r="N20" s="477"/>
      <c r="O20" s="484">
        <v>40000</v>
      </c>
      <c r="P20" s="477"/>
      <c r="Q20" s="468" t="s">
        <v>731</v>
      </c>
      <c r="R20" s="468" t="s">
        <v>732</v>
      </c>
    </row>
    <row r="21" spans="1:19" s="311" customFormat="1" ht="29.25" customHeight="1">
      <c r="A21" s="587">
        <v>15</v>
      </c>
      <c r="B21" s="587" t="s">
        <v>497</v>
      </c>
      <c r="C21" s="587">
        <v>5</v>
      </c>
      <c r="D21" s="587">
        <v>4</v>
      </c>
      <c r="E21" s="587" t="s">
        <v>2996</v>
      </c>
      <c r="F21" s="587" t="s">
        <v>2997</v>
      </c>
      <c r="G21" s="587" t="s">
        <v>316</v>
      </c>
      <c r="H21" s="473" t="s">
        <v>1572</v>
      </c>
      <c r="I21" s="69" t="s">
        <v>38</v>
      </c>
      <c r="J21" s="562" t="s">
        <v>2998</v>
      </c>
      <c r="K21" s="590" t="s">
        <v>289</v>
      </c>
      <c r="L21" s="590"/>
      <c r="M21" s="713">
        <v>19371.71</v>
      </c>
      <c r="N21" s="713"/>
      <c r="O21" s="713">
        <v>16435.95</v>
      </c>
      <c r="P21" s="713"/>
      <c r="Q21" s="587" t="s">
        <v>2999</v>
      </c>
      <c r="R21" s="587" t="s">
        <v>3000</v>
      </c>
      <c r="S21" s="310"/>
    </row>
    <row r="22" spans="1:19" s="311" customFormat="1" ht="25.5" customHeight="1">
      <c r="A22" s="562"/>
      <c r="B22" s="562"/>
      <c r="C22" s="562"/>
      <c r="D22" s="562"/>
      <c r="E22" s="562"/>
      <c r="F22" s="562"/>
      <c r="G22" s="562"/>
      <c r="H22" s="473" t="s">
        <v>1840</v>
      </c>
      <c r="I22" s="69" t="s">
        <v>194</v>
      </c>
      <c r="J22" s="562"/>
      <c r="K22" s="562"/>
      <c r="L22" s="562"/>
      <c r="M22" s="575"/>
      <c r="N22" s="562"/>
      <c r="O22" s="562"/>
      <c r="P22" s="562"/>
      <c r="Q22" s="562"/>
      <c r="R22" s="562"/>
      <c r="S22" s="310"/>
    </row>
    <row r="23" spans="1:19" s="311" customFormat="1" ht="43.5" customHeight="1">
      <c r="A23" s="562"/>
      <c r="B23" s="562"/>
      <c r="C23" s="562"/>
      <c r="D23" s="562"/>
      <c r="E23" s="562"/>
      <c r="F23" s="562"/>
      <c r="G23" s="562"/>
      <c r="H23" s="473" t="s">
        <v>3001</v>
      </c>
      <c r="I23" s="69" t="s">
        <v>49</v>
      </c>
      <c r="J23" s="562"/>
      <c r="K23" s="562"/>
      <c r="L23" s="562"/>
      <c r="M23" s="575"/>
      <c r="N23" s="562"/>
      <c r="O23" s="562"/>
      <c r="P23" s="562"/>
      <c r="Q23" s="562"/>
      <c r="R23" s="562"/>
      <c r="S23" s="310"/>
    </row>
    <row r="24" spans="1:19" s="311" customFormat="1" ht="41.25" customHeight="1">
      <c r="A24" s="587">
        <v>16</v>
      </c>
      <c r="B24" s="587" t="s">
        <v>497</v>
      </c>
      <c r="C24" s="587">
        <v>5</v>
      </c>
      <c r="D24" s="587">
        <v>4</v>
      </c>
      <c r="E24" s="587" t="s">
        <v>3002</v>
      </c>
      <c r="F24" s="562" t="s">
        <v>3003</v>
      </c>
      <c r="G24" s="587" t="s">
        <v>3004</v>
      </c>
      <c r="H24" s="471" t="s">
        <v>3005</v>
      </c>
      <c r="I24" s="69" t="s">
        <v>38</v>
      </c>
      <c r="J24" s="574" t="s">
        <v>3006</v>
      </c>
      <c r="K24" s="809" t="s">
        <v>93</v>
      </c>
      <c r="L24" s="809"/>
      <c r="M24" s="594">
        <v>17403.2</v>
      </c>
      <c r="N24" s="594"/>
      <c r="O24" s="594">
        <v>17403.2</v>
      </c>
      <c r="P24" s="594"/>
      <c r="Q24" s="587" t="s">
        <v>3007</v>
      </c>
      <c r="R24" s="587" t="s">
        <v>3008</v>
      </c>
      <c r="S24" s="310"/>
    </row>
    <row r="25" spans="1:19" s="311" customFormat="1" ht="48" customHeight="1">
      <c r="A25" s="562"/>
      <c r="B25" s="562"/>
      <c r="C25" s="562"/>
      <c r="D25" s="562"/>
      <c r="E25" s="562"/>
      <c r="F25" s="562"/>
      <c r="G25" s="562"/>
      <c r="H25" s="471" t="s">
        <v>3009</v>
      </c>
      <c r="I25" s="69" t="s">
        <v>156</v>
      </c>
      <c r="J25" s="573"/>
      <c r="K25" s="573"/>
      <c r="L25" s="573"/>
      <c r="M25" s="796"/>
      <c r="N25" s="573"/>
      <c r="O25" s="573"/>
      <c r="P25" s="573"/>
      <c r="Q25" s="562"/>
      <c r="R25" s="562"/>
      <c r="S25" s="310"/>
    </row>
    <row r="26" spans="1:19" s="311" customFormat="1" ht="27.75" customHeight="1">
      <c r="A26" s="562"/>
      <c r="B26" s="562"/>
      <c r="C26" s="562"/>
      <c r="D26" s="562"/>
      <c r="E26" s="562"/>
      <c r="F26" s="562"/>
      <c r="G26" s="562"/>
      <c r="H26" s="471" t="s">
        <v>3001</v>
      </c>
      <c r="I26" s="69" t="s">
        <v>156</v>
      </c>
      <c r="J26" s="573"/>
      <c r="K26" s="573"/>
      <c r="L26" s="573"/>
      <c r="M26" s="796"/>
      <c r="N26" s="573"/>
      <c r="O26" s="573"/>
      <c r="P26" s="573"/>
      <c r="Q26" s="562"/>
      <c r="R26" s="562"/>
      <c r="S26" s="310"/>
    </row>
    <row r="27" spans="1:19" s="311" customFormat="1" ht="29.25" customHeight="1">
      <c r="A27" s="562"/>
      <c r="B27" s="562"/>
      <c r="C27" s="562"/>
      <c r="D27" s="562"/>
      <c r="E27" s="562"/>
      <c r="F27" s="562"/>
      <c r="G27" s="587" t="s">
        <v>316</v>
      </c>
      <c r="H27" s="471" t="s">
        <v>1572</v>
      </c>
      <c r="I27" s="69" t="s">
        <v>38</v>
      </c>
      <c r="J27" s="573"/>
      <c r="K27" s="573"/>
      <c r="L27" s="573"/>
      <c r="M27" s="796"/>
      <c r="N27" s="573"/>
      <c r="O27" s="573"/>
      <c r="P27" s="573"/>
      <c r="Q27" s="562"/>
      <c r="R27" s="562"/>
      <c r="S27" s="310"/>
    </row>
    <row r="28" spans="1:19" s="311" customFormat="1" ht="29.25" customHeight="1">
      <c r="A28" s="562"/>
      <c r="B28" s="562"/>
      <c r="C28" s="562"/>
      <c r="D28" s="562"/>
      <c r="E28" s="562"/>
      <c r="F28" s="562"/>
      <c r="G28" s="562"/>
      <c r="H28" s="471" t="s">
        <v>1691</v>
      </c>
      <c r="I28" s="69" t="s">
        <v>125</v>
      </c>
      <c r="J28" s="573"/>
      <c r="K28" s="573"/>
      <c r="L28" s="573"/>
      <c r="M28" s="796"/>
      <c r="N28" s="573"/>
      <c r="O28" s="573"/>
      <c r="P28" s="573"/>
      <c r="Q28" s="562"/>
      <c r="R28" s="562"/>
      <c r="S28" s="310"/>
    </row>
    <row r="29" spans="1:19" ht="46.5" customHeight="1">
      <c r="A29" s="574">
        <v>17</v>
      </c>
      <c r="B29" s="574" t="s">
        <v>497</v>
      </c>
      <c r="C29" s="574">
        <v>1</v>
      </c>
      <c r="D29" s="587">
        <v>6</v>
      </c>
      <c r="E29" s="587" t="s">
        <v>3010</v>
      </c>
      <c r="F29" s="587" t="s">
        <v>3011</v>
      </c>
      <c r="G29" s="587" t="s">
        <v>3004</v>
      </c>
      <c r="H29" s="473" t="s">
        <v>3005</v>
      </c>
      <c r="I29" s="69" t="s">
        <v>985</v>
      </c>
      <c r="J29" s="587" t="s">
        <v>3012</v>
      </c>
      <c r="K29" s="590" t="s">
        <v>93</v>
      </c>
      <c r="L29" s="590"/>
      <c r="M29" s="594">
        <v>23521.599999999999</v>
      </c>
      <c r="N29" s="594"/>
      <c r="O29" s="594">
        <v>20607</v>
      </c>
      <c r="P29" s="594"/>
      <c r="Q29" s="587" t="s">
        <v>3013</v>
      </c>
      <c r="R29" s="587" t="s">
        <v>3014</v>
      </c>
    </row>
    <row r="30" spans="1:19" ht="50.25" customHeight="1">
      <c r="A30" s="573"/>
      <c r="B30" s="672"/>
      <c r="C30" s="672"/>
      <c r="D30" s="672"/>
      <c r="E30" s="672"/>
      <c r="F30" s="672"/>
      <c r="G30" s="562"/>
      <c r="H30" s="473" t="s">
        <v>3009</v>
      </c>
      <c r="I30" s="69" t="s">
        <v>3015</v>
      </c>
      <c r="J30" s="562"/>
      <c r="K30" s="562"/>
      <c r="L30" s="562"/>
      <c r="M30" s="796"/>
      <c r="N30" s="573"/>
      <c r="O30" s="573"/>
      <c r="P30" s="573"/>
      <c r="Q30" s="562"/>
      <c r="R30" s="562"/>
    </row>
    <row r="31" spans="1:19" ht="33" customHeight="1">
      <c r="A31" s="573"/>
      <c r="B31" s="672"/>
      <c r="C31" s="672"/>
      <c r="D31" s="672"/>
      <c r="E31" s="672"/>
      <c r="F31" s="672"/>
      <c r="G31" s="562"/>
      <c r="H31" s="473" t="s">
        <v>3001</v>
      </c>
      <c r="I31" s="69" t="s">
        <v>2164</v>
      </c>
      <c r="J31" s="562"/>
      <c r="K31" s="562"/>
      <c r="L31" s="562"/>
      <c r="M31" s="796"/>
      <c r="N31" s="573"/>
      <c r="O31" s="573"/>
      <c r="P31" s="573"/>
      <c r="Q31" s="562"/>
      <c r="R31" s="562"/>
    </row>
    <row r="32" spans="1:19" ht="42" customHeight="1">
      <c r="A32" s="573"/>
      <c r="B32" s="672"/>
      <c r="C32" s="672"/>
      <c r="D32" s="672"/>
      <c r="E32" s="672"/>
      <c r="F32" s="672"/>
      <c r="G32" s="471" t="s">
        <v>3016</v>
      </c>
      <c r="H32" s="473" t="s">
        <v>3017</v>
      </c>
      <c r="I32" s="469">
        <v>2</v>
      </c>
      <c r="J32" s="562"/>
      <c r="K32" s="562"/>
      <c r="L32" s="562"/>
      <c r="M32" s="796"/>
      <c r="N32" s="573"/>
      <c r="O32" s="573"/>
      <c r="P32" s="573"/>
      <c r="Q32" s="562"/>
      <c r="R32" s="562"/>
    </row>
    <row r="33" spans="1:18" ht="42" customHeight="1">
      <c r="A33" s="573"/>
      <c r="B33" s="672"/>
      <c r="C33" s="672"/>
      <c r="D33" s="672"/>
      <c r="E33" s="672"/>
      <c r="F33" s="672"/>
      <c r="G33" s="587" t="s">
        <v>3018</v>
      </c>
      <c r="H33" s="473" t="s">
        <v>418</v>
      </c>
      <c r="I33" s="469">
        <v>1</v>
      </c>
      <c r="J33" s="562"/>
      <c r="K33" s="562"/>
      <c r="L33" s="562"/>
      <c r="M33" s="796"/>
      <c r="N33" s="573"/>
      <c r="O33" s="573"/>
      <c r="P33" s="573"/>
      <c r="Q33" s="562"/>
      <c r="R33" s="562"/>
    </row>
    <row r="34" spans="1:18" ht="75" customHeight="1">
      <c r="A34" s="573"/>
      <c r="B34" s="672"/>
      <c r="C34" s="672"/>
      <c r="D34" s="672"/>
      <c r="E34" s="672"/>
      <c r="F34" s="672"/>
      <c r="G34" s="672"/>
      <c r="H34" s="473" t="s">
        <v>411</v>
      </c>
      <c r="I34" s="469">
        <v>1</v>
      </c>
      <c r="J34" s="562"/>
      <c r="K34" s="562"/>
      <c r="L34" s="562"/>
      <c r="M34" s="796"/>
      <c r="N34" s="573"/>
      <c r="O34" s="573"/>
      <c r="P34" s="573"/>
      <c r="Q34" s="562"/>
      <c r="R34" s="562"/>
    </row>
    <row r="35" spans="1:18" ht="30">
      <c r="A35" s="573"/>
      <c r="B35" s="672"/>
      <c r="C35" s="672"/>
      <c r="D35" s="672"/>
      <c r="E35" s="672"/>
      <c r="F35" s="672"/>
      <c r="G35" s="672"/>
      <c r="H35" s="473" t="s">
        <v>412</v>
      </c>
      <c r="I35" s="211">
        <v>400</v>
      </c>
      <c r="J35" s="562"/>
      <c r="K35" s="562"/>
      <c r="L35" s="562"/>
      <c r="M35" s="796"/>
      <c r="N35" s="573"/>
      <c r="O35" s="573"/>
      <c r="P35" s="573"/>
      <c r="Q35" s="562"/>
      <c r="R35" s="562"/>
    </row>
    <row r="36" spans="1:18" ht="67.5" customHeight="1">
      <c r="A36" s="574">
        <v>18</v>
      </c>
      <c r="B36" s="574" t="s">
        <v>217</v>
      </c>
      <c r="C36" s="574">
        <v>1</v>
      </c>
      <c r="D36" s="587">
        <v>6</v>
      </c>
      <c r="E36" s="587" t="s">
        <v>3019</v>
      </c>
      <c r="F36" s="562" t="s">
        <v>3020</v>
      </c>
      <c r="G36" s="587" t="s">
        <v>3004</v>
      </c>
      <c r="H36" s="471" t="s">
        <v>3005</v>
      </c>
      <c r="I36" s="69" t="s">
        <v>226</v>
      </c>
      <c r="J36" s="587" t="s">
        <v>3021</v>
      </c>
      <c r="K36" s="590" t="s">
        <v>93</v>
      </c>
      <c r="L36" s="590"/>
      <c r="M36" s="594">
        <v>47214.6</v>
      </c>
      <c r="N36" s="594"/>
      <c r="O36" s="594">
        <v>42199.8</v>
      </c>
      <c r="P36" s="594"/>
      <c r="Q36" s="587" t="s">
        <v>3022</v>
      </c>
      <c r="R36" s="587" t="s">
        <v>3023</v>
      </c>
    </row>
    <row r="37" spans="1:18" ht="72" customHeight="1">
      <c r="A37" s="672"/>
      <c r="B37" s="672"/>
      <c r="C37" s="672"/>
      <c r="D37" s="672"/>
      <c r="E37" s="672"/>
      <c r="F37" s="805"/>
      <c r="G37" s="672"/>
      <c r="H37" s="473" t="s">
        <v>1840</v>
      </c>
      <c r="I37" s="211">
        <v>1000</v>
      </c>
      <c r="J37" s="672"/>
      <c r="K37" s="672"/>
      <c r="L37" s="672"/>
      <c r="M37" s="794"/>
      <c r="N37" s="672"/>
      <c r="O37" s="672"/>
      <c r="P37" s="672"/>
      <c r="Q37" s="672"/>
      <c r="R37" s="672"/>
    </row>
    <row r="38" spans="1:18" ht="84.75" customHeight="1">
      <c r="A38" s="574">
        <v>19</v>
      </c>
      <c r="B38" s="574" t="s">
        <v>667</v>
      </c>
      <c r="C38" s="574">
        <v>1</v>
      </c>
      <c r="D38" s="574">
        <v>6</v>
      </c>
      <c r="E38" s="587" t="s">
        <v>3024</v>
      </c>
      <c r="F38" s="562" t="s">
        <v>3025</v>
      </c>
      <c r="G38" s="669" t="s">
        <v>3026</v>
      </c>
      <c r="H38" s="474" t="s">
        <v>3027</v>
      </c>
      <c r="I38" s="470">
        <v>12</v>
      </c>
      <c r="J38" s="587" t="s">
        <v>3028</v>
      </c>
      <c r="K38" s="574" t="s">
        <v>93</v>
      </c>
      <c r="L38" s="806"/>
      <c r="M38" s="594">
        <v>47211.6</v>
      </c>
      <c r="N38" s="806"/>
      <c r="O38" s="594">
        <v>35571.599999999999</v>
      </c>
      <c r="P38" s="806"/>
      <c r="Q38" s="587" t="s">
        <v>3029</v>
      </c>
      <c r="R38" s="587" t="s">
        <v>3030</v>
      </c>
    </row>
    <row r="39" spans="1:18" ht="90" customHeight="1">
      <c r="A39" s="573"/>
      <c r="B39" s="573"/>
      <c r="C39" s="573"/>
      <c r="D39" s="573"/>
      <c r="E39" s="573"/>
      <c r="F39" s="573"/>
      <c r="G39" s="672"/>
      <c r="H39" s="474" t="s">
        <v>3031</v>
      </c>
      <c r="I39" s="323">
        <v>250000</v>
      </c>
      <c r="J39" s="573"/>
      <c r="K39" s="573"/>
      <c r="L39" s="805"/>
      <c r="M39" s="796"/>
      <c r="N39" s="805"/>
      <c r="O39" s="573"/>
      <c r="P39" s="805"/>
      <c r="Q39" s="573"/>
      <c r="R39" s="573"/>
    </row>
    <row r="40" spans="1:18" ht="66.75" customHeight="1">
      <c r="A40" s="573"/>
      <c r="B40" s="573"/>
      <c r="C40" s="573"/>
      <c r="D40" s="573"/>
      <c r="E40" s="573"/>
      <c r="F40" s="573"/>
      <c r="G40" s="470" t="s">
        <v>3016</v>
      </c>
      <c r="H40" s="474" t="s">
        <v>3017</v>
      </c>
      <c r="I40" s="474" t="s">
        <v>3032</v>
      </c>
      <c r="J40" s="573"/>
      <c r="K40" s="573"/>
      <c r="L40" s="805"/>
      <c r="M40" s="796"/>
      <c r="N40" s="805"/>
      <c r="O40" s="573"/>
      <c r="P40" s="805"/>
      <c r="Q40" s="573"/>
      <c r="R40" s="573"/>
    </row>
    <row r="41" spans="1:18" ht="48.75" customHeight="1">
      <c r="A41" s="573"/>
      <c r="B41" s="573"/>
      <c r="C41" s="573"/>
      <c r="D41" s="573"/>
      <c r="E41" s="573"/>
      <c r="F41" s="573"/>
      <c r="G41" s="587" t="s">
        <v>3018</v>
      </c>
      <c r="H41" s="474" t="s">
        <v>418</v>
      </c>
      <c r="I41" s="470">
        <v>10</v>
      </c>
      <c r="J41" s="573"/>
      <c r="K41" s="573"/>
      <c r="L41" s="805"/>
      <c r="M41" s="796"/>
      <c r="N41" s="805"/>
      <c r="O41" s="573"/>
      <c r="P41" s="805"/>
      <c r="Q41" s="573"/>
      <c r="R41" s="573"/>
    </row>
    <row r="42" spans="1:18" ht="78" customHeight="1">
      <c r="A42" s="573"/>
      <c r="B42" s="573"/>
      <c r="C42" s="573"/>
      <c r="D42" s="573"/>
      <c r="E42" s="573"/>
      <c r="F42" s="573"/>
      <c r="G42" s="672"/>
      <c r="H42" s="474" t="s">
        <v>411</v>
      </c>
      <c r="I42" s="470">
        <v>2</v>
      </c>
      <c r="J42" s="573"/>
      <c r="K42" s="573"/>
      <c r="L42" s="805"/>
      <c r="M42" s="796"/>
      <c r="N42" s="805"/>
      <c r="O42" s="573"/>
      <c r="P42" s="805"/>
      <c r="Q42" s="573"/>
      <c r="R42" s="573"/>
    </row>
    <row r="43" spans="1:18" ht="82.5" customHeight="1">
      <c r="A43" s="573"/>
      <c r="B43" s="573"/>
      <c r="C43" s="573"/>
      <c r="D43" s="573"/>
      <c r="E43" s="573"/>
      <c r="F43" s="573"/>
      <c r="G43" s="672"/>
      <c r="H43" s="473" t="s">
        <v>412</v>
      </c>
      <c r="I43" s="69" t="s">
        <v>3033</v>
      </c>
      <c r="J43" s="573"/>
      <c r="K43" s="573"/>
      <c r="L43" s="805"/>
      <c r="M43" s="796"/>
      <c r="N43" s="805"/>
      <c r="O43" s="573"/>
      <c r="P43" s="805"/>
      <c r="Q43" s="573"/>
      <c r="R43" s="573"/>
    </row>
    <row r="44" spans="1:18" ht="54" customHeight="1">
      <c r="A44" s="574">
        <v>20</v>
      </c>
      <c r="B44" s="574" t="s">
        <v>497</v>
      </c>
      <c r="C44" s="574">
        <v>1</v>
      </c>
      <c r="D44" s="574">
        <v>6</v>
      </c>
      <c r="E44" s="574" t="s">
        <v>3034</v>
      </c>
      <c r="F44" s="562" t="s">
        <v>3035</v>
      </c>
      <c r="G44" s="806" t="s">
        <v>3004</v>
      </c>
      <c r="H44" s="471" t="s">
        <v>3005</v>
      </c>
      <c r="I44" s="470">
        <v>4</v>
      </c>
      <c r="J44" s="562" t="s">
        <v>3036</v>
      </c>
      <c r="K44" s="574" t="s">
        <v>289</v>
      </c>
      <c r="L44" s="806"/>
      <c r="M44" s="594">
        <v>24719.56</v>
      </c>
      <c r="N44" s="669"/>
      <c r="O44" s="594">
        <v>20046.060000000001</v>
      </c>
      <c r="P44" s="806"/>
      <c r="Q44" s="587" t="s">
        <v>2999</v>
      </c>
      <c r="R44" s="587" t="s">
        <v>3000</v>
      </c>
    </row>
    <row r="45" spans="1:18" ht="41.25" customHeight="1">
      <c r="A45" s="573"/>
      <c r="B45" s="573"/>
      <c r="C45" s="573"/>
      <c r="D45" s="573"/>
      <c r="E45" s="573"/>
      <c r="F45" s="573"/>
      <c r="G45" s="807"/>
      <c r="H45" s="470" t="s">
        <v>1840</v>
      </c>
      <c r="I45" s="470">
        <v>80</v>
      </c>
      <c r="J45" s="573"/>
      <c r="K45" s="573"/>
      <c r="L45" s="807"/>
      <c r="M45" s="796"/>
      <c r="N45" s="670"/>
      <c r="O45" s="573"/>
      <c r="P45" s="807"/>
      <c r="Q45" s="573"/>
      <c r="R45" s="573"/>
    </row>
    <row r="46" spans="1:18" ht="43.5" customHeight="1">
      <c r="A46" s="574">
        <v>21</v>
      </c>
      <c r="B46" s="574" t="s">
        <v>667</v>
      </c>
      <c r="C46" s="573">
        <v>1</v>
      </c>
      <c r="D46" s="574">
        <v>6</v>
      </c>
      <c r="E46" s="587" t="s">
        <v>3037</v>
      </c>
      <c r="F46" s="562" t="s">
        <v>3038</v>
      </c>
      <c r="G46" s="806" t="s">
        <v>3004</v>
      </c>
      <c r="H46" s="471" t="s">
        <v>3005</v>
      </c>
      <c r="I46" s="470">
        <v>3</v>
      </c>
      <c r="J46" s="562" t="s">
        <v>3039</v>
      </c>
      <c r="K46" s="574" t="s">
        <v>289</v>
      </c>
      <c r="L46" s="574"/>
      <c r="M46" s="594">
        <v>42085.66</v>
      </c>
      <c r="N46" s="574"/>
      <c r="O46" s="594">
        <v>36401.07</v>
      </c>
      <c r="P46" s="574"/>
      <c r="Q46" s="587" t="s">
        <v>3040</v>
      </c>
      <c r="R46" s="587" t="s">
        <v>3041</v>
      </c>
    </row>
    <row r="47" spans="1:18" ht="50.25" customHeight="1">
      <c r="A47" s="573"/>
      <c r="B47" s="573"/>
      <c r="C47" s="573"/>
      <c r="D47" s="573"/>
      <c r="E47" s="672"/>
      <c r="F47" s="573"/>
      <c r="G47" s="807"/>
      <c r="H47" s="471" t="s">
        <v>3042</v>
      </c>
      <c r="I47" s="470">
        <v>65</v>
      </c>
      <c r="J47" s="562"/>
      <c r="K47" s="573"/>
      <c r="L47" s="573"/>
      <c r="M47" s="796"/>
      <c r="N47" s="573"/>
      <c r="O47" s="573"/>
      <c r="P47" s="573"/>
      <c r="Q47" s="562"/>
      <c r="R47" s="562"/>
    </row>
    <row r="48" spans="1:18" ht="37.5" customHeight="1">
      <c r="A48" s="573"/>
      <c r="B48" s="573"/>
      <c r="C48" s="573"/>
      <c r="D48" s="573"/>
      <c r="E48" s="672"/>
      <c r="F48" s="573"/>
      <c r="G48" s="807"/>
      <c r="H48" s="471" t="s">
        <v>3043</v>
      </c>
      <c r="I48" s="470">
        <v>6</v>
      </c>
      <c r="J48" s="562"/>
      <c r="K48" s="573"/>
      <c r="L48" s="573"/>
      <c r="M48" s="796"/>
      <c r="N48" s="573"/>
      <c r="O48" s="573"/>
      <c r="P48" s="573"/>
      <c r="Q48" s="562"/>
      <c r="R48" s="562"/>
    </row>
    <row r="49" spans="1:18" ht="36.75" customHeight="1">
      <c r="A49" s="573"/>
      <c r="B49" s="573"/>
      <c r="C49" s="573"/>
      <c r="D49" s="573"/>
      <c r="E49" s="672"/>
      <c r="F49" s="573"/>
      <c r="G49" s="807"/>
      <c r="H49" s="471" t="s">
        <v>3044</v>
      </c>
      <c r="I49" s="470">
        <v>6</v>
      </c>
      <c r="J49" s="562"/>
      <c r="K49" s="573"/>
      <c r="L49" s="573"/>
      <c r="M49" s="796"/>
      <c r="N49" s="573"/>
      <c r="O49" s="573"/>
      <c r="P49" s="573"/>
      <c r="Q49" s="562"/>
      <c r="R49" s="562"/>
    </row>
    <row r="50" spans="1:18" ht="30.75" customHeight="1">
      <c r="A50" s="573"/>
      <c r="B50" s="573"/>
      <c r="C50" s="573"/>
      <c r="D50" s="573"/>
      <c r="E50" s="672"/>
      <c r="F50" s="573"/>
      <c r="G50" s="587" t="s">
        <v>316</v>
      </c>
      <c r="H50" s="473" t="s">
        <v>1572</v>
      </c>
      <c r="I50" s="69" t="s">
        <v>38</v>
      </c>
      <c r="J50" s="562"/>
      <c r="K50" s="573"/>
      <c r="L50" s="573"/>
      <c r="M50" s="796"/>
      <c r="N50" s="573"/>
      <c r="O50" s="573"/>
      <c r="P50" s="573"/>
      <c r="Q50" s="562"/>
      <c r="R50" s="562"/>
    </row>
    <row r="51" spans="1:18" ht="36" customHeight="1">
      <c r="A51" s="573"/>
      <c r="B51" s="573"/>
      <c r="C51" s="573"/>
      <c r="D51" s="573"/>
      <c r="E51" s="672"/>
      <c r="F51" s="573"/>
      <c r="G51" s="672"/>
      <c r="H51" s="471" t="s">
        <v>1691</v>
      </c>
      <c r="I51" s="470">
        <v>25</v>
      </c>
      <c r="J51" s="562"/>
      <c r="K51" s="573"/>
      <c r="L51" s="573"/>
      <c r="M51" s="796"/>
      <c r="N51" s="573"/>
      <c r="O51" s="573"/>
      <c r="P51" s="573"/>
      <c r="Q51" s="562"/>
      <c r="R51" s="562"/>
    </row>
    <row r="52" spans="1:18" ht="27.75" customHeight="1">
      <c r="A52" s="573"/>
      <c r="B52" s="573"/>
      <c r="C52" s="573"/>
      <c r="D52" s="573"/>
      <c r="E52" s="672"/>
      <c r="F52" s="573"/>
      <c r="G52" s="672"/>
      <c r="H52" s="471" t="s">
        <v>3045</v>
      </c>
      <c r="I52" s="470">
        <v>6</v>
      </c>
      <c r="J52" s="562"/>
      <c r="K52" s="573"/>
      <c r="L52" s="573"/>
      <c r="M52" s="796"/>
      <c r="N52" s="573"/>
      <c r="O52" s="573"/>
      <c r="P52" s="573"/>
      <c r="Q52" s="562"/>
      <c r="R52" s="562"/>
    </row>
    <row r="53" spans="1:18" ht="27" customHeight="1">
      <c r="A53" s="573"/>
      <c r="B53" s="573"/>
      <c r="C53" s="573"/>
      <c r="D53" s="573"/>
      <c r="E53" s="672"/>
      <c r="F53" s="573"/>
      <c r="G53" s="672"/>
      <c r="H53" s="471" t="s">
        <v>3044</v>
      </c>
      <c r="I53" s="470">
        <v>6</v>
      </c>
      <c r="J53" s="562"/>
      <c r="K53" s="573"/>
      <c r="L53" s="573"/>
      <c r="M53" s="796"/>
      <c r="N53" s="573"/>
      <c r="O53" s="573"/>
      <c r="P53" s="573"/>
      <c r="Q53" s="562"/>
      <c r="R53" s="562"/>
    </row>
    <row r="54" spans="1:18" ht="48" customHeight="1">
      <c r="A54" s="574">
        <v>22</v>
      </c>
      <c r="B54" s="574" t="s">
        <v>289</v>
      </c>
      <c r="C54" s="574">
        <v>1</v>
      </c>
      <c r="D54" s="587">
        <v>6</v>
      </c>
      <c r="E54" s="587" t="s">
        <v>3046</v>
      </c>
      <c r="F54" s="562" t="s">
        <v>3047</v>
      </c>
      <c r="G54" s="806" t="s">
        <v>3004</v>
      </c>
      <c r="H54" s="474" t="s">
        <v>3005</v>
      </c>
      <c r="I54" s="475">
        <v>1</v>
      </c>
      <c r="J54" s="562" t="s">
        <v>3048</v>
      </c>
      <c r="K54" s="574" t="s">
        <v>289</v>
      </c>
      <c r="L54" s="808"/>
      <c r="M54" s="594">
        <v>27892.68</v>
      </c>
      <c r="N54" s="806"/>
      <c r="O54" s="594">
        <v>24227.08</v>
      </c>
      <c r="P54" s="806"/>
      <c r="Q54" s="587" t="s">
        <v>2999</v>
      </c>
      <c r="R54" s="587" t="s">
        <v>3049</v>
      </c>
    </row>
    <row r="55" spans="1:18" ht="47.25" customHeight="1">
      <c r="A55" s="672"/>
      <c r="B55" s="672"/>
      <c r="C55" s="672"/>
      <c r="D55" s="672"/>
      <c r="E55" s="672"/>
      <c r="F55" s="573"/>
      <c r="G55" s="807"/>
      <c r="H55" s="474" t="s">
        <v>3042</v>
      </c>
      <c r="I55" s="475">
        <v>19</v>
      </c>
      <c r="J55" s="672"/>
      <c r="K55" s="672"/>
      <c r="L55" s="808"/>
      <c r="M55" s="794"/>
      <c r="N55" s="672"/>
      <c r="O55" s="672"/>
      <c r="P55" s="672"/>
      <c r="Q55" s="672"/>
      <c r="R55" s="672"/>
    </row>
    <row r="56" spans="1:18" ht="29.25" customHeight="1">
      <c r="A56" s="672"/>
      <c r="B56" s="672"/>
      <c r="C56" s="672"/>
      <c r="D56" s="672"/>
      <c r="E56" s="672"/>
      <c r="F56" s="573"/>
      <c r="G56" s="587" t="s">
        <v>316</v>
      </c>
      <c r="H56" s="474" t="s">
        <v>1572</v>
      </c>
      <c r="I56" s="475">
        <v>1</v>
      </c>
      <c r="J56" s="672"/>
      <c r="K56" s="672"/>
      <c r="L56" s="808"/>
      <c r="M56" s="794"/>
      <c r="N56" s="672"/>
      <c r="O56" s="672"/>
      <c r="P56" s="672"/>
      <c r="Q56" s="672"/>
      <c r="R56" s="672"/>
    </row>
    <row r="57" spans="1:18" ht="26.25" customHeight="1">
      <c r="A57" s="672"/>
      <c r="B57" s="672"/>
      <c r="C57" s="672"/>
      <c r="D57" s="672"/>
      <c r="E57" s="672"/>
      <c r="F57" s="573"/>
      <c r="G57" s="672"/>
      <c r="H57" s="474" t="s">
        <v>1691</v>
      </c>
      <c r="I57" s="412" t="s">
        <v>194</v>
      </c>
      <c r="J57" s="672"/>
      <c r="K57" s="672"/>
      <c r="L57" s="808"/>
      <c r="M57" s="794"/>
      <c r="N57" s="672"/>
      <c r="O57" s="672"/>
      <c r="P57" s="672"/>
      <c r="Q57" s="672"/>
      <c r="R57" s="672"/>
    </row>
    <row r="58" spans="1:18" ht="32.25" customHeight="1">
      <c r="A58" s="672"/>
      <c r="B58" s="672"/>
      <c r="C58" s="672"/>
      <c r="D58" s="672"/>
      <c r="E58" s="672"/>
      <c r="F58" s="573"/>
      <c r="G58" s="672"/>
      <c r="H58" s="474" t="s">
        <v>3043</v>
      </c>
      <c r="I58" s="475">
        <v>1</v>
      </c>
      <c r="J58" s="672"/>
      <c r="K58" s="672"/>
      <c r="L58" s="808"/>
      <c r="M58" s="794"/>
      <c r="N58" s="672"/>
      <c r="O58" s="672"/>
      <c r="P58" s="672"/>
      <c r="Q58" s="672"/>
      <c r="R58" s="672"/>
    </row>
    <row r="59" spans="1:18" ht="43.5" customHeight="1">
      <c r="A59" s="574">
        <v>23</v>
      </c>
      <c r="B59" s="574" t="s">
        <v>217</v>
      </c>
      <c r="C59" s="574">
        <v>1</v>
      </c>
      <c r="D59" s="574">
        <v>6</v>
      </c>
      <c r="E59" s="587" t="s">
        <v>3050</v>
      </c>
      <c r="F59" s="573" t="s">
        <v>3051</v>
      </c>
      <c r="G59" s="574" t="s">
        <v>671</v>
      </c>
      <c r="H59" s="474" t="s">
        <v>3052</v>
      </c>
      <c r="I59" s="475">
        <v>5</v>
      </c>
      <c r="J59" s="562" t="s">
        <v>3053</v>
      </c>
      <c r="K59" s="590" t="s">
        <v>93</v>
      </c>
      <c r="L59" s="590"/>
      <c r="M59" s="594">
        <v>26088.66</v>
      </c>
      <c r="N59" s="594"/>
      <c r="O59" s="594">
        <v>22996.2</v>
      </c>
      <c r="P59" s="594"/>
      <c r="Q59" s="587" t="s">
        <v>3022</v>
      </c>
      <c r="R59" s="587" t="s">
        <v>3023</v>
      </c>
    </row>
    <row r="60" spans="1:18" ht="94.5" customHeight="1">
      <c r="A60" s="573"/>
      <c r="B60" s="573"/>
      <c r="C60" s="573"/>
      <c r="D60" s="573"/>
      <c r="E60" s="573"/>
      <c r="F60" s="573"/>
      <c r="G60" s="573"/>
      <c r="H60" s="475" t="s">
        <v>1833</v>
      </c>
      <c r="I60" s="475">
        <v>750</v>
      </c>
      <c r="J60" s="573"/>
      <c r="K60" s="805"/>
      <c r="L60" s="805"/>
      <c r="M60" s="804"/>
      <c r="N60" s="805"/>
      <c r="O60" s="805"/>
      <c r="P60" s="805"/>
      <c r="Q60" s="805"/>
      <c r="R60" s="805"/>
    </row>
    <row r="61" spans="1:18" ht="28.5" customHeight="1">
      <c r="A61" s="574">
        <v>24</v>
      </c>
      <c r="B61" s="574" t="s">
        <v>289</v>
      </c>
      <c r="C61" s="574">
        <v>1</v>
      </c>
      <c r="D61" s="587">
        <v>6</v>
      </c>
      <c r="E61" s="587" t="s">
        <v>3054</v>
      </c>
      <c r="F61" s="562" t="s">
        <v>3055</v>
      </c>
      <c r="G61" s="587" t="s">
        <v>671</v>
      </c>
      <c r="H61" s="471" t="s">
        <v>3052</v>
      </c>
      <c r="I61" s="69" t="s">
        <v>38</v>
      </c>
      <c r="J61" s="562" t="s">
        <v>3056</v>
      </c>
      <c r="K61" s="590" t="s">
        <v>93</v>
      </c>
      <c r="L61" s="590"/>
      <c r="M61" s="594">
        <v>33150.9</v>
      </c>
      <c r="N61" s="672"/>
      <c r="O61" s="594">
        <v>21897.02</v>
      </c>
      <c r="P61" s="594"/>
      <c r="Q61" s="587" t="s">
        <v>3029</v>
      </c>
      <c r="R61" s="587" t="s">
        <v>3030</v>
      </c>
    </row>
    <row r="62" spans="1:18" ht="29.25" customHeight="1">
      <c r="A62" s="672"/>
      <c r="B62" s="672"/>
      <c r="C62" s="672"/>
      <c r="D62" s="672"/>
      <c r="E62" s="672"/>
      <c r="F62" s="562"/>
      <c r="G62" s="562"/>
      <c r="H62" s="471" t="s">
        <v>3057</v>
      </c>
      <c r="I62" s="69" t="s">
        <v>3058</v>
      </c>
      <c r="J62" s="672"/>
      <c r="K62" s="672"/>
      <c r="L62" s="672"/>
      <c r="M62" s="794"/>
      <c r="N62" s="672"/>
      <c r="O62" s="672"/>
      <c r="P62" s="672"/>
      <c r="Q62" s="672"/>
      <c r="R62" s="672"/>
    </row>
    <row r="63" spans="1:18" ht="29.25" customHeight="1">
      <c r="A63" s="672"/>
      <c r="B63" s="672"/>
      <c r="C63" s="672"/>
      <c r="D63" s="672"/>
      <c r="E63" s="672"/>
      <c r="F63" s="562"/>
      <c r="G63" s="562"/>
      <c r="H63" s="471" t="s">
        <v>3044</v>
      </c>
      <c r="I63" s="69" t="s">
        <v>3059</v>
      </c>
      <c r="J63" s="672"/>
      <c r="K63" s="672"/>
      <c r="L63" s="672"/>
      <c r="M63" s="794"/>
      <c r="N63" s="672"/>
      <c r="O63" s="672"/>
      <c r="P63" s="672"/>
      <c r="Q63" s="672"/>
      <c r="R63" s="672"/>
    </row>
    <row r="64" spans="1:18" ht="104.25" customHeight="1">
      <c r="A64" s="672"/>
      <c r="B64" s="672"/>
      <c r="C64" s="672"/>
      <c r="D64" s="672"/>
      <c r="E64" s="672"/>
      <c r="F64" s="562"/>
      <c r="G64" s="562" t="s">
        <v>3026</v>
      </c>
      <c r="H64" s="471" t="s">
        <v>3060</v>
      </c>
      <c r="I64" s="69" t="s">
        <v>73</v>
      </c>
      <c r="J64" s="672"/>
      <c r="K64" s="672"/>
      <c r="L64" s="672"/>
      <c r="M64" s="794"/>
      <c r="N64" s="672"/>
      <c r="O64" s="672"/>
      <c r="P64" s="672"/>
      <c r="Q64" s="672"/>
      <c r="R64" s="672"/>
    </row>
    <row r="65" spans="1:18" ht="75" customHeight="1">
      <c r="A65" s="672"/>
      <c r="B65" s="672"/>
      <c r="C65" s="672"/>
      <c r="D65" s="672"/>
      <c r="E65" s="672"/>
      <c r="F65" s="573"/>
      <c r="G65" s="573"/>
      <c r="H65" s="471" t="s">
        <v>3031</v>
      </c>
      <c r="I65" s="469">
        <v>2000</v>
      </c>
      <c r="J65" s="672"/>
      <c r="K65" s="672"/>
      <c r="L65" s="672"/>
      <c r="M65" s="794"/>
      <c r="N65" s="672"/>
      <c r="O65" s="672"/>
      <c r="P65" s="672"/>
      <c r="Q65" s="672"/>
      <c r="R65" s="672"/>
    </row>
    <row r="66" spans="1:18" ht="47.25" customHeight="1">
      <c r="A66" s="585">
        <v>25</v>
      </c>
      <c r="B66" s="585" t="s">
        <v>667</v>
      </c>
      <c r="C66" s="585">
        <v>1</v>
      </c>
      <c r="D66" s="585">
        <v>6</v>
      </c>
      <c r="E66" s="543" t="s">
        <v>3061</v>
      </c>
      <c r="F66" s="560" t="s">
        <v>3062</v>
      </c>
      <c r="G66" s="585" t="s">
        <v>316</v>
      </c>
      <c r="H66" s="471" t="s">
        <v>1572</v>
      </c>
      <c r="I66" s="470">
        <v>10</v>
      </c>
      <c r="J66" s="560" t="s">
        <v>3063</v>
      </c>
      <c r="K66" s="585" t="s">
        <v>2589</v>
      </c>
      <c r="L66" s="797"/>
      <c r="M66" s="665">
        <v>52003.05</v>
      </c>
      <c r="N66" s="797"/>
      <c r="O66" s="665">
        <v>52003.05</v>
      </c>
      <c r="P66" s="797"/>
      <c r="Q66" s="659" t="s">
        <v>3064</v>
      </c>
      <c r="R66" s="659" t="s">
        <v>3065</v>
      </c>
    </row>
    <row r="67" spans="1:18" ht="39" customHeight="1">
      <c r="A67" s="546"/>
      <c r="B67" s="546"/>
      <c r="C67" s="546"/>
      <c r="D67" s="546"/>
      <c r="E67" s="802"/>
      <c r="F67" s="802"/>
      <c r="G67" s="589"/>
      <c r="H67" s="471" t="s">
        <v>1691</v>
      </c>
      <c r="I67" s="470">
        <v>10</v>
      </c>
      <c r="J67" s="802"/>
      <c r="K67" s="546"/>
      <c r="L67" s="798"/>
      <c r="M67" s="800"/>
      <c r="N67" s="798"/>
      <c r="O67" s="546"/>
      <c r="P67" s="798"/>
      <c r="Q67" s="798"/>
      <c r="R67" s="798"/>
    </row>
    <row r="68" spans="1:18" ht="31.5" customHeight="1">
      <c r="A68" s="546"/>
      <c r="B68" s="546"/>
      <c r="C68" s="546"/>
      <c r="D68" s="546"/>
      <c r="E68" s="802"/>
      <c r="F68" s="802"/>
      <c r="G68" s="585" t="s">
        <v>671</v>
      </c>
      <c r="H68" s="471" t="s">
        <v>3052</v>
      </c>
      <c r="I68" s="470">
        <v>1</v>
      </c>
      <c r="J68" s="802"/>
      <c r="K68" s="546"/>
      <c r="L68" s="798"/>
      <c r="M68" s="800"/>
      <c r="N68" s="798"/>
      <c r="O68" s="546"/>
      <c r="P68" s="798"/>
      <c r="Q68" s="798"/>
      <c r="R68" s="798"/>
    </row>
    <row r="69" spans="1:18" ht="32.25" customHeight="1">
      <c r="A69" s="546"/>
      <c r="B69" s="546"/>
      <c r="C69" s="546"/>
      <c r="D69" s="546"/>
      <c r="E69" s="802"/>
      <c r="F69" s="802"/>
      <c r="G69" s="589"/>
      <c r="H69" s="471" t="s">
        <v>3057</v>
      </c>
      <c r="I69" s="470">
        <v>50</v>
      </c>
      <c r="J69" s="802"/>
      <c r="K69" s="546"/>
      <c r="L69" s="798"/>
      <c r="M69" s="800"/>
      <c r="N69" s="798"/>
      <c r="O69" s="546"/>
      <c r="P69" s="798"/>
      <c r="Q69" s="798"/>
      <c r="R69" s="798"/>
    </row>
    <row r="70" spans="1:18" ht="47.25" customHeight="1">
      <c r="A70" s="546"/>
      <c r="B70" s="546"/>
      <c r="C70" s="546"/>
      <c r="D70" s="546"/>
      <c r="E70" s="802"/>
      <c r="F70" s="802"/>
      <c r="G70" s="470" t="s">
        <v>3016</v>
      </c>
      <c r="H70" s="483" t="s">
        <v>3017</v>
      </c>
      <c r="I70" s="470">
        <v>1</v>
      </c>
      <c r="J70" s="802"/>
      <c r="K70" s="546"/>
      <c r="L70" s="798"/>
      <c r="M70" s="800"/>
      <c r="N70" s="798"/>
      <c r="O70" s="546"/>
      <c r="P70" s="798"/>
      <c r="Q70" s="798"/>
      <c r="R70" s="798"/>
    </row>
    <row r="71" spans="1:18" ht="25.5" customHeight="1">
      <c r="A71" s="589"/>
      <c r="B71" s="589"/>
      <c r="C71" s="589"/>
      <c r="D71" s="589"/>
      <c r="E71" s="803"/>
      <c r="F71" s="803"/>
      <c r="G71" s="470" t="s">
        <v>3066</v>
      </c>
      <c r="H71" s="470" t="s">
        <v>3067</v>
      </c>
      <c r="I71" s="470">
        <v>10</v>
      </c>
      <c r="J71" s="803"/>
      <c r="K71" s="589"/>
      <c r="L71" s="799"/>
      <c r="M71" s="801"/>
      <c r="N71" s="799"/>
      <c r="O71" s="589"/>
      <c r="P71" s="799"/>
      <c r="Q71" s="799"/>
      <c r="R71" s="799"/>
    </row>
    <row r="72" spans="1:18" ht="45.75" customHeight="1">
      <c r="A72" s="574">
        <v>26</v>
      </c>
      <c r="B72" s="587" t="s">
        <v>289</v>
      </c>
      <c r="C72" s="587">
        <v>1</v>
      </c>
      <c r="D72" s="587">
        <v>9</v>
      </c>
      <c r="E72" s="562" t="s">
        <v>3068</v>
      </c>
      <c r="F72" s="587" t="s">
        <v>3069</v>
      </c>
      <c r="G72" s="587" t="s">
        <v>593</v>
      </c>
      <c r="H72" s="473" t="s">
        <v>771</v>
      </c>
      <c r="I72" s="69" t="s">
        <v>38</v>
      </c>
      <c r="J72" s="562" t="s">
        <v>3070</v>
      </c>
      <c r="K72" s="590" t="s">
        <v>114</v>
      </c>
      <c r="L72" s="590"/>
      <c r="M72" s="796" t="s">
        <v>3071</v>
      </c>
      <c r="N72" s="713"/>
      <c r="O72" s="575">
        <v>37634.53</v>
      </c>
      <c r="P72" s="713"/>
      <c r="Q72" s="587" t="s">
        <v>3072</v>
      </c>
      <c r="R72" s="562" t="s">
        <v>3073</v>
      </c>
    </row>
    <row r="73" spans="1:18" ht="66" customHeight="1">
      <c r="A73" s="573"/>
      <c r="B73" s="562"/>
      <c r="C73" s="562"/>
      <c r="D73" s="562"/>
      <c r="E73" s="562"/>
      <c r="F73" s="562"/>
      <c r="G73" s="562"/>
      <c r="H73" s="473" t="s">
        <v>3074</v>
      </c>
      <c r="I73" s="69" t="s">
        <v>3075</v>
      </c>
      <c r="J73" s="562"/>
      <c r="K73" s="562"/>
      <c r="L73" s="562"/>
      <c r="M73" s="796"/>
      <c r="N73" s="562"/>
      <c r="O73" s="575"/>
      <c r="P73" s="562"/>
      <c r="Q73" s="562"/>
      <c r="R73" s="562"/>
    </row>
    <row r="74" spans="1:18" ht="30">
      <c r="A74" s="587">
        <v>27</v>
      </c>
      <c r="B74" s="587" t="s">
        <v>289</v>
      </c>
      <c r="C74" s="587">
        <v>1</v>
      </c>
      <c r="D74" s="587">
        <v>9</v>
      </c>
      <c r="E74" s="562" t="s">
        <v>3076</v>
      </c>
      <c r="F74" s="562" t="s">
        <v>3077</v>
      </c>
      <c r="G74" s="587" t="s">
        <v>3078</v>
      </c>
      <c r="H74" s="471" t="s">
        <v>3052</v>
      </c>
      <c r="I74" s="69" t="s">
        <v>38</v>
      </c>
      <c r="J74" s="562" t="s">
        <v>3079</v>
      </c>
      <c r="K74" s="590" t="s">
        <v>43</v>
      </c>
      <c r="L74" s="590"/>
      <c r="M74" s="575" t="s">
        <v>3080</v>
      </c>
      <c r="N74" s="713"/>
      <c r="O74" s="575">
        <v>23175.75</v>
      </c>
      <c r="P74" s="713"/>
      <c r="Q74" s="562" t="s">
        <v>3081</v>
      </c>
      <c r="R74" s="795" t="s">
        <v>3082</v>
      </c>
    </row>
    <row r="75" spans="1:18">
      <c r="A75" s="573"/>
      <c r="B75" s="562"/>
      <c r="C75" s="562"/>
      <c r="D75" s="562"/>
      <c r="E75" s="562"/>
      <c r="F75" s="562"/>
      <c r="G75" s="562"/>
      <c r="H75" s="471" t="s">
        <v>42</v>
      </c>
      <c r="I75" s="69" t="s">
        <v>53</v>
      </c>
      <c r="J75" s="562"/>
      <c r="K75" s="562"/>
      <c r="L75" s="562"/>
      <c r="M75" s="575"/>
      <c r="N75" s="562"/>
      <c r="O75" s="575"/>
      <c r="P75" s="562"/>
      <c r="Q75" s="562"/>
      <c r="R75" s="562"/>
    </row>
    <row r="76" spans="1:18" ht="45">
      <c r="A76" s="573"/>
      <c r="B76" s="562"/>
      <c r="C76" s="562"/>
      <c r="D76" s="562"/>
      <c r="E76" s="562"/>
      <c r="F76" s="562"/>
      <c r="G76" s="471" t="s">
        <v>3083</v>
      </c>
      <c r="H76" s="471" t="s">
        <v>3017</v>
      </c>
      <c r="I76" s="69" t="s">
        <v>3059</v>
      </c>
      <c r="J76" s="562"/>
      <c r="K76" s="562"/>
      <c r="L76" s="562"/>
      <c r="M76" s="575"/>
      <c r="N76" s="562"/>
      <c r="O76" s="575"/>
      <c r="P76" s="562"/>
      <c r="Q76" s="562"/>
      <c r="R76" s="562"/>
    </row>
    <row r="77" spans="1:18" ht="30">
      <c r="A77" s="573"/>
      <c r="B77" s="562"/>
      <c r="C77" s="562"/>
      <c r="D77" s="562"/>
      <c r="E77" s="562"/>
      <c r="F77" s="562"/>
      <c r="G77" s="587" t="s">
        <v>3084</v>
      </c>
      <c r="H77" s="471" t="s">
        <v>3085</v>
      </c>
      <c r="I77" s="69" t="s">
        <v>38</v>
      </c>
      <c r="J77" s="562"/>
      <c r="K77" s="562"/>
      <c r="L77" s="562"/>
      <c r="M77" s="575"/>
      <c r="N77" s="562"/>
      <c r="O77" s="575"/>
      <c r="P77" s="562"/>
      <c r="Q77" s="562"/>
      <c r="R77" s="562"/>
    </row>
    <row r="78" spans="1:18" ht="30">
      <c r="A78" s="573"/>
      <c r="B78" s="562"/>
      <c r="C78" s="562"/>
      <c r="D78" s="562"/>
      <c r="E78" s="562"/>
      <c r="F78" s="562"/>
      <c r="G78" s="562"/>
      <c r="H78" s="471" t="s">
        <v>3086</v>
      </c>
      <c r="I78" s="69" t="s">
        <v>2110</v>
      </c>
      <c r="J78" s="562"/>
      <c r="K78" s="562"/>
      <c r="L78" s="562"/>
      <c r="M78" s="575"/>
      <c r="N78" s="562"/>
      <c r="O78" s="575"/>
      <c r="P78" s="562"/>
      <c r="Q78" s="562"/>
      <c r="R78" s="562"/>
    </row>
    <row r="79" spans="1:18" ht="38.25" customHeight="1">
      <c r="A79" s="573"/>
      <c r="B79" s="562"/>
      <c r="C79" s="562"/>
      <c r="D79" s="562"/>
      <c r="E79" s="562"/>
      <c r="F79" s="562"/>
      <c r="G79" s="471" t="s">
        <v>3087</v>
      </c>
      <c r="H79" s="471" t="s">
        <v>3088</v>
      </c>
      <c r="I79" s="69" t="s">
        <v>226</v>
      </c>
      <c r="J79" s="562"/>
      <c r="K79" s="562"/>
      <c r="L79" s="562"/>
      <c r="M79" s="575"/>
      <c r="N79" s="562"/>
      <c r="O79" s="575"/>
      <c r="P79" s="562"/>
      <c r="Q79" s="562"/>
      <c r="R79" s="562"/>
    </row>
    <row r="80" spans="1:18" ht="75">
      <c r="A80" s="587">
        <v>28</v>
      </c>
      <c r="B80" s="587" t="s">
        <v>497</v>
      </c>
      <c r="C80" s="587">
        <v>3</v>
      </c>
      <c r="D80" s="587">
        <v>10</v>
      </c>
      <c r="E80" s="562" t="s">
        <v>3089</v>
      </c>
      <c r="F80" s="562" t="s">
        <v>3090</v>
      </c>
      <c r="G80" s="587" t="s">
        <v>3026</v>
      </c>
      <c r="H80" s="473" t="s">
        <v>3027</v>
      </c>
      <c r="I80" s="69" t="s">
        <v>38</v>
      </c>
      <c r="J80" s="562" t="s">
        <v>3091</v>
      </c>
      <c r="K80" s="590" t="s">
        <v>137</v>
      </c>
      <c r="L80" s="590"/>
      <c r="M80" s="575">
        <v>24031.18</v>
      </c>
      <c r="N80" s="713"/>
      <c r="O80" s="575">
        <v>21271.18</v>
      </c>
      <c r="P80" s="713"/>
      <c r="Q80" s="562" t="s">
        <v>3092</v>
      </c>
      <c r="R80" s="562" t="s">
        <v>3093</v>
      </c>
    </row>
    <row r="81" spans="1:18" ht="90">
      <c r="A81" s="562"/>
      <c r="B81" s="562"/>
      <c r="C81" s="562"/>
      <c r="D81" s="562"/>
      <c r="E81" s="562"/>
      <c r="F81" s="562"/>
      <c r="G81" s="562"/>
      <c r="H81" s="473" t="s">
        <v>3031</v>
      </c>
      <c r="I81" s="69" t="s">
        <v>3094</v>
      </c>
      <c r="J81" s="562"/>
      <c r="K81" s="562"/>
      <c r="L81" s="562"/>
      <c r="M81" s="575"/>
      <c r="N81" s="562"/>
      <c r="O81" s="575"/>
      <c r="P81" s="562"/>
      <c r="Q81" s="562"/>
      <c r="R81" s="562"/>
    </row>
    <row r="82" spans="1:18" ht="45">
      <c r="A82" s="562"/>
      <c r="B82" s="562"/>
      <c r="C82" s="562"/>
      <c r="D82" s="562"/>
      <c r="E82" s="562"/>
      <c r="F82" s="562"/>
      <c r="G82" s="471" t="s">
        <v>3016</v>
      </c>
      <c r="H82" s="473" t="s">
        <v>3017</v>
      </c>
      <c r="I82" s="69" t="s">
        <v>3095</v>
      </c>
      <c r="J82" s="562"/>
      <c r="K82" s="562"/>
      <c r="L82" s="562"/>
      <c r="M82" s="575"/>
      <c r="N82" s="562"/>
      <c r="O82" s="575"/>
      <c r="P82" s="562"/>
      <c r="Q82" s="562"/>
      <c r="R82" s="562"/>
    </row>
    <row r="83" spans="1:18" ht="45">
      <c r="A83" s="562"/>
      <c r="B83" s="562"/>
      <c r="C83" s="562"/>
      <c r="D83" s="562"/>
      <c r="E83" s="562"/>
      <c r="F83" s="562"/>
      <c r="G83" s="471" t="s">
        <v>3096</v>
      </c>
      <c r="H83" s="473" t="s">
        <v>3097</v>
      </c>
      <c r="I83" s="69" t="s">
        <v>66</v>
      </c>
      <c r="J83" s="562"/>
      <c r="K83" s="562"/>
      <c r="L83" s="562"/>
      <c r="M83" s="575"/>
      <c r="N83" s="562"/>
      <c r="O83" s="575"/>
      <c r="P83" s="562"/>
      <c r="Q83" s="562"/>
      <c r="R83" s="562"/>
    </row>
    <row r="84" spans="1:18" ht="51" customHeight="1">
      <c r="A84" s="587">
        <v>29</v>
      </c>
      <c r="B84" s="587" t="s">
        <v>2659</v>
      </c>
      <c r="C84" s="587">
        <v>2.2999999999999998</v>
      </c>
      <c r="D84" s="587">
        <v>10</v>
      </c>
      <c r="E84" s="562" t="s">
        <v>3098</v>
      </c>
      <c r="F84" s="562" t="s">
        <v>3099</v>
      </c>
      <c r="G84" s="587" t="s">
        <v>593</v>
      </c>
      <c r="H84" s="471" t="s">
        <v>771</v>
      </c>
      <c r="I84" s="69" t="s">
        <v>38</v>
      </c>
      <c r="J84" s="562" t="s">
        <v>3100</v>
      </c>
      <c r="K84" s="590" t="s">
        <v>137</v>
      </c>
      <c r="L84" s="590"/>
      <c r="M84" s="575">
        <v>16605</v>
      </c>
      <c r="N84" s="713"/>
      <c r="O84" s="575">
        <v>14145</v>
      </c>
      <c r="P84" s="713"/>
      <c r="Q84" s="562" t="s">
        <v>440</v>
      </c>
      <c r="R84" s="562" t="s">
        <v>3101</v>
      </c>
    </row>
    <row r="85" spans="1:18" ht="78" customHeight="1">
      <c r="A85" s="562"/>
      <c r="B85" s="562"/>
      <c r="C85" s="562"/>
      <c r="D85" s="562"/>
      <c r="E85" s="562"/>
      <c r="F85" s="562"/>
      <c r="G85" s="562"/>
      <c r="H85" s="471" t="s">
        <v>3074</v>
      </c>
      <c r="I85" s="69" t="s">
        <v>3102</v>
      </c>
      <c r="J85" s="562"/>
      <c r="K85" s="562"/>
      <c r="L85" s="562"/>
      <c r="M85" s="575"/>
      <c r="N85" s="562"/>
      <c r="O85" s="575"/>
      <c r="P85" s="562"/>
      <c r="Q85" s="562"/>
      <c r="R85" s="562"/>
    </row>
    <row r="86" spans="1:18" ht="30">
      <c r="A86" s="587">
        <v>30</v>
      </c>
      <c r="B86" s="587" t="s">
        <v>497</v>
      </c>
      <c r="C86" s="587">
        <v>5</v>
      </c>
      <c r="D86" s="587">
        <v>11</v>
      </c>
      <c r="E86" s="562" t="s">
        <v>3103</v>
      </c>
      <c r="F86" s="562" t="s">
        <v>3104</v>
      </c>
      <c r="G86" s="587" t="s">
        <v>671</v>
      </c>
      <c r="H86" s="473" t="s">
        <v>3052</v>
      </c>
      <c r="I86" s="69" t="s">
        <v>38</v>
      </c>
      <c r="J86" s="562" t="s">
        <v>3138</v>
      </c>
      <c r="K86" s="590" t="s">
        <v>137</v>
      </c>
      <c r="L86" s="590"/>
      <c r="M86" s="575" t="s">
        <v>3105</v>
      </c>
      <c r="N86" s="713"/>
      <c r="O86" s="575">
        <v>26474.5</v>
      </c>
      <c r="P86" s="713"/>
      <c r="Q86" s="562" t="s">
        <v>3106</v>
      </c>
      <c r="R86" s="562" t="s">
        <v>3107</v>
      </c>
    </row>
    <row r="87" spans="1:18" ht="33" customHeight="1">
      <c r="A87" s="562"/>
      <c r="B87" s="562"/>
      <c r="C87" s="562"/>
      <c r="D87" s="562"/>
      <c r="E87" s="562"/>
      <c r="F87" s="562"/>
      <c r="G87" s="562"/>
      <c r="H87" s="473" t="s">
        <v>42</v>
      </c>
      <c r="I87" s="69" t="s">
        <v>3108</v>
      </c>
      <c r="J87" s="562"/>
      <c r="K87" s="562"/>
      <c r="L87" s="562"/>
      <c r="M87" s="575"/>
      <c r="N87" s="562"/>
      <c r="O87" s="575"/>
      <c r="P87" s="562"/>
      <c r="Q87" s="562"/>
      <c r="R87" s="562"/>
    </row>
    <row r="88" spans="1:18" ht="47.25" customHeight="1">
      <c r="A88" s="562"/>
      <c r="B88" s="562"/>
      <c r="C88" s="562"/>
      <c r="D88" s="562"/>
      <c r="E88" s="562"/>
      <c r="F88" s="562"/>
      <c r="G88" s="562"/>
      <c r="H88" s="473" t="s">
        <v>3001</v>
      </c>
      <c r="I88" s="69" t="s">
        <v>306</v>
      </c>
      <c r="J88" s="562"/>
      <c r="K88" s="562"/>
      <c r="L88" s="562"/>
      <c r="M88" s="575"/>
      <c r="N88" s="562"/>
      <c r="O88" s="575"/>
      <c r="P88" s="562"/>
      <c r="Q88" s="562"/>
      <c r="R88" s="562"/>
    </row>
    <row r="89" spans="1:18" ht="30">
      <c r="A89" s="562"/>
      <c r="B89" s="562"/>
      <c r="C89" s="562"/>
      <c r="D89" s="562"/>
      <c r="E89" s="562"/>
      <c r="F89" s="562"/>
      <c r="G89" s="587" t="s">
        <v>3084</v>
      </c>
      <c r="H89" s="473" t="s">
        <v>3085</v>
      </c>
      <c r="I89" s="69" t="s">
        <v>38</v>
      </c>
      <c r="J89" s="562"/>
      <c r="K89" s="562"/>
      <c r="L89" s="562"/>
      <c r="M89" s="575"/>
      <c r="N89" s="562"/>
      <c r="O89" s="575"/>
      <c r="P89" s="562"/>
      <c r="Q89" s="562"/>
      <c r="R89" s="562"/>
    </row>
    <row r="90" spans="1:18" ht="54.75" customHeight="1">
      <c r="A90" s="562"/>
      <c r="B90" s="562"/>
      <c r="C90" s="562"/>
      <c r="D90" s="562"/>
      <c r="E90" s="562"/>
      <c r="F90" s="562"/>
      <c r="G90" s="562"/>
      <c r="H90" s="473" t="s">
        <v>3086</v>
      </c>
      <c r="I90" s="69" t="s">
        <v>3109</v>
      </c>
      <c r="J90" s="562"/>
      <c r="K90" s="562"/>
      <c r="L90" s="562"/>
      <c r="M90" s="575"/>
      <c r="N90" s="562"/>
      <c r="O90" s="575"/>
      <c r="P90" s="562"/>
      <c r="Q90" s="562"/>
      <c r="R90" s="562"/>
    </row>
    <row r="91" spans="1:18" ht="45">
      <c r="A91" s="587">
        <v>31</v>
      </c>
      <c r="B91" s="587" t="s">
        <v>497</v>
      </c>
      <c r="C91" s="587">
        <v>5</v>
      </c>
      <c r="D91" s="587">
        <v>11</v>
      </c>
      <c r="E91" s="562" t="s">
        <v>3110</v>
      </c>
      <c r="F91" s="562" t="s">
        <v>3111</v>
      </c>
      <c r="G91" s="543" t="s">
        <v>3004</v>
      </c>
      <c r="H91" s="471" t="s">
        <v>3005</v>
      </c>
      <c r="I91" s="69" t="s">
        <v>66</v>
      </c>
      <c r="J91" s="562" t="s">
        <v>3112</v>
      </c>
      <c r="K91" s="590" t="s">
        <v>137</v>
      </c>
      <c r="L91" s="590"/>
      <c r="M91" s="575">
        <v>21186.38</v>
      </c>
      <c r="N91" s="713"/>
      <c r="O91" s="575">
        <v>18980.78</v>
      </c>
      <c r="P91" s="713"/>
      <c r="Q91" s="562" t="s">
        <v>3113</v>
      </c>
      <c r="R91" s="562" t="s">
        <v>3114</v>
      </c>
    </row>
    <row r="92" spans="1:18" ht="45">
      <c r="A92" s="562"/>
      <c r="B92" s="562"/>
      <c r="C92" s="562"/>
      <c r="D92" s="562"/>
      <c r="E92" s="562"/>
      <c r="F92" s="562"/>
      <c r="G92" s="544"/>
      <c r="H92" s="471" t="s">
        <v>3009</v>
      </c>
      <c r="I92" s="69" t="s">
        <v>236</v>
      </c>
      <c r="J92" s="562"/>
      <c r="K92" s="562"/>
      <c r="L92" s="562"/>
      <c r="M92" s="575"/>
      <c r="N92" s="562"/>
      <c r="O92" s="575"/>
      <c r="P92" s="562"/>
      <c r="Q92" s="562"/>
      <c r="R92" s="562"/>
    </row>
    <row r="93" spans="1:18" ht="30">
      <c r="A93" s="562"/>
      <c r="B93" s="562"/>
      <c r="C93" s="562"/>
      <c r="D93" s="562"/>
      <c r="E93" s="562"/>
      <c r="F93" s="562"/>
      <c r="G93" s="587" t="s">
        <v>593</v>
      </c>
      <c r="H93" s="471" t="s">
        <v>771</v>
      </c>
      <c r="I93" s="69" t="s">
        <v>38</v>
      </c>
      <c r="J93" s="562"/>
      <c r="K93" s="562"/>
      <c r="L93" s="562"/>
      <c r="M93" s="575"/>
      <c r="N93" s="562"/>
      <c r="O93" s="575"/>
      <c r="P93" s="562"/>
      <c r="Q93" s="562"/>
      <c r="R93" s="562"/>
    </row>
    <row r="94" spans="1:18" ht="60">
      <c r="A94" s="562"/>
      <c r="B94" s="562"/>
      <c r="C94" s="562"/>
      <c r="D94" s="562"/>
      <c r="E94" s="562"/>
      <c r="F94" s="562"/>
      <c r="G94" s="562"/>
      <c r="H94" s="471" t="s">
        <v>3074</v>
      </c>
      <c r="I94" s="69" t="s">
        <v>221</v>
      </c>
      <c r="J94" s="562"/>
      <c r="K94" s="562"/>
      <c r="L94" s="562"/>
      <c r="M94" s="575"/>
      <c r="N94" s="562"/>
      <c r="O94" s="575"/>
      <c r="P94" s="562"/>
      <c r="Q94" s="562"/>
      <c r="R94" s="562"/>
    </row>
    <row r="95" spans="1:18" ht="45">
      <c r="A95" s="562"/>
      <c r="B95" s="562"/>
      <c r="C95" s="562"/>
      <c r="D95" s="562"/>
      <c r="E95" s="562"/>
      <c r="F95" s="562"/>
      <c r="G95" s="471" t="s">
        <v>3016</v>
      </c>
      <c r="H95" s="471" t="s">
        <v>3017</v>
      </c>
      <c r="I95" s="69" t="s">
        <v>38</v>
      </c>
      <c r="J95" s="562"/>
      <c r="K95" s="562"/>
      <c r="L95" s="562"/>
      <c r="M95" s="575"/>
      <c r="N95" s="562"/>
      <c r="O95" s="575"/>
      <c r="P95" s="562"/>
      <c r="Q95" s="562"/>
      <c r="R95" s="562"/>
    </row>
    <row r="96" spans="1:18" ht="30">
      <c r="A96" s="562"/>
      <c r="B96" s="562"/>
      <c r="C96" s="562"/>
      <c r="D96" s="562"/>
      <c r="E96" s="562"/>
      <c r="F96" s="562"/>
      <c r="G96" s="587" t="s">
        <v>3084</v>
      </c>
      <c r="H96" s="471" t="s">
        <v>3085</v>
      </c>
      <c r="I96" s="69" t="s">
        <v>38</v>
      </c>
      <c r="J96" s="562"/>
      <c r="K96" s="562"/>
      <c r="L96" s="562"/>
      <c r="M96" s="575"/>
      <c r="N96" s="562"/>
      <c r="O96" s="575"/>
      <c r="P96" s="562"/>
      <c r="Q96" s="562"/>
      <c r="R96" s="562"/>
    </row>
    <row r="97" spans="1:18" ht="39" customHeight="1">
      <c r="A97" s="562"/>
      <c r="B97" s="562"/>
      <c r="C97" s="562"/>
      <c r="D97" s="562"/>
      <c r="E97" s="562"/>
      <c r="F97" s="562"/>
      <c r="G97" s="562"/>
      <c r="H97" s="471" t="s">
        <v>3086</v>
      </c>
      <c r="I97" s="69" t="s">
        <v>57</v>
      </c>
      <c r="J97" s="562"/>
      <c r="K97" s="562"/>
      <c r="L97" s="562"/>
      <c r="M97" s="575"/>
      <c r="N97" s="562"/>
      <c r="O97" s="575"/>
      <c r="P97" s="562"/>
      <c r="Q97" s="562"/>
      <c r="R97" s="562"/>
    </row>
    <row r="98" spans="1:18" ht="30">
      <c r="A98" s="587">
        <v>32</v>
      </c>
      <c r="B98" s="587" t="s">
        <v>667</v>
      </c>
      <c r="C98" s="587">
        <v>5</v>
      </c>
      <c r="D98" s="587">
        <v>11</v>
      </c>
      <c r="E98" s="562" t="s">
        <v>3115</v>
      </c>
      <c r="F98" s="562" t="s">
        <v>3116</v>
      </c>
      <c r="G98" s="587" t="s">
        <v>671</v>
      </c>
      <c r="H98" s="473" t="s">
        <v>3052</v>
      </c>
      <c r="I98" s="69" t="s">
        <v>38</v>
      </c>
      <c r="J98" s="562" t="s">
        <v>3117</v>
      </c>
      <c r="K98" s="590" t="s">
        <v>43</v>
      </c>
      <c r="L98" s="590"/>
      <c r="M98" s="575">
        <v>13468.2</v>
      </c>
      <c r="N98" s="713"/>
      <c r="O98" s="575">
        <v>12153.24</v>
      </c>
      <c r="P98" s="713"/>
      <c r="Q98" s="562" t="s">
        <v>3022</v>
      </c>
      <c r="R98" s="562" t="s">
        <v>3023</v>
      </c>
    </row>
    <row r="99" spans="1:18">
      <c r="A99" s="573"/>
      <c r="B99" s="562"/>
      <c r="C99" s="562"/>
      <c r="D99" s="562"/>
      <c r="E99" s="562"/>
      <c r="F99" s="562"/>
      <c r="G99" s="562"/>
      <c r="H99" s="473" t="s">
        <v>42</v>
      </c>
      <c r="I99" s="69" t="s">
        <v>67</v>
      </c>
      <c r="J99" s="562"/>
      <c r="K99" s="562"/>
      <c r="L99" s="562"/>
      <c r="M99" s="794"/>
      <c r="N99" s="562"/>
      <c r="O99" s="575"/>
      <c r="P99" s="562"/>
      <c r="Q99" s="562"/>
      <c r="R99" s="562"/>
    </row>
    <row r="100" spans="1:18" ht="30">
      <c r="A100" s="573"/>
      <c r="B100" s="562"/>
      <c r="C100" s="562"/>
      <c r="D100" s="562"/>
      <c r="E100" s="562"/>
      <c r="F100" s="562"/>
      <c r="G100" s="562"/>
      <c r="H100" s="473" t="s">
        <v>3001</v>
      </c>
      <c r="I100" s="69" t="s">
        <v>66</v>
      </c>
      <c r="J100" s="562"/>
      <c r="K100" s="562"/>
      <c r="L100" s="562"/>
      <c r="M100" s="794"/>
      <c r="N100" s="562"/>
      <c r="O100" s="575"/>
      <c r="P100" s="562"/>
      <c r="Q100" s="562"/>
      <c r="R100" s="562"/>
    </row>
    <row r="101" spans="1:18" ht="30">
      <c r="A101" s="573"/>
      <c r="B101" s="562"/>
      <c r="C101" s="562"/>
      <c r="D101" s="562"/>
      <c r="E101" s="562"/>
      <c r="F101" s="562"/>
      <c r="G101" s="587" t="s">
        <v>3084</v>
      </c>
      <c r="H101" s="473" t="s">
        <v>3085</v>
      </c>
      <c r="I101" s="69" t="s">
        <v>38</v>
      </c>
      <c r="J101" s="562"/>
      <c r="K101" s="562"/>
      <c r="L101" s="562"/>
      <c r="M101" s="794"/>
      <c r="N101" s="562"/>
      <c r="O101" s="575"/>
      <c r="P101" s="562"/>
      <c r="Q101" s="562"/>
      <c r="R101" s="562"/>
    </row>
    <row r="102" spans="1:18" ht="30">
      <c r="A102" s="573"/>
      <c r="B102" s="562"/>
      <c r="C102" s="562"/>
      <c r="D102" s="562"/>
      <c r="E102" s="562"/>
      <c r="F102" s="562"/>
      <c r="G102" s="562"/>
      <c r="H102" s="473" t="s">
        <v>3086</v>
      </c>
      <c r="I102" s="69" t="s">
        <v>3059</v>
      </c>
      <c r="J102" s="562"/>
      <c r="K102" s="562"/>
      <c r="L102" s="562"/>
      <c r="M102" s="794"/>
      <c r="N102" s="562"/>
      <c r="O102" s="575"/>
      <c r="P102" s="562"/>
      <c r="Q102" s="562"/>
      <c r="R102" s="562"/>
    </row>
    <row r="103" spans="1:18" ht="36" customHeight="1">
      <c r="A103" s="543">
        <v>33</v>
      </c>
      <c r="B103" s="543" t="s">
        <v>289</v>
      </c>
      <c r="C103" s="543">
        <v>1</v>
      </c>
      <c r="D103" s="543">
        <v>13</v>
      </c>
      <c r="E103" s="560" t="s">
        <v>3118</v>
      </c>
      <c r="F103" s="560" t="s">
        <v>3119</v>
      </c>
      <c r="G103" s="543" t="s">
        <v>593</v>
      </c>
      <c r="H103" s="471" t="s">
        <v>771</v>
      </c>
      <c r="I103" s="69" t="s">
        <v>38</v>
      </c>
      <c r="J103" s="560" t="s">
        <v>3120</v>
      </c>
      <c r="K103" s="661" t="s">
        <v>296</v>
      </c>
      <c r="L103" s="661"/>
      <c r="M103" s="793">
        <v>16166.5</v>
      </c>
      <c r="N103" s="681"/>
      <c r="O103" s="581">
        <v>13247.1</v>
      </c>
      <c r="P103" s="681"/>
      <c r="Q103" s="560" t="s">
        <v>3121</v>
      </c>
      <c r="R103" s="560" t="s">
        <v>3122</v>
      </c>
    </row>
    <row r="104" spans="1:18" ht="64.5" customHeight="1">
      <c r="A104" s="561"/>
      <c r="B104" s="561"/>
      <c r="C104" s="561"/>
      <c r="D104" s="561"/>
      <c r="E104" s="561"/>
      <c r="F104" s="561"/>
      <c r="G104" s="561"/>
      <c r="H104" s="471" t="s">
        <v>3074</v>
      </c>
      <c r="I104" s="69" t="s">
        <v>3123</v>
      </c>
      <c r="J104" s="561"/>
      <c r="K104" s="561"/>
      <c r="L104" s="561"/>
      <c r="M104" s="582"/>
      <c r="N104" s="561"/>
      <c r="O104" s="582"/>
      <c r="P104" s="561"/>
      <c r="Q104" s="561"/>
      <c r="R104" s="561"/>
    </row>
    <row r="105" spans="1:18" ht="30">
      <c r="A105" s="587">
        <v>34</v>
      </c>
      <c r="B105" s="587" t="s">
        <v>497</v>
      </c>
      <c r="C105" s="587">
        <v>1.3</v>
      </c>
      <c r="D105" s="587">
        <v>13</v>
      </c>
      <c r="E105" s="562" t="s">
        <v>3124</v>
      </c>
      <c r="F105" s="562" t="s">
        <v>3125</v>
      </c>
      <c r="G105" s="587" t="s">
        <v>593</v>
      </c>
      <c r="H105" s="473" t="s">
        <v>771</v>
      </c>
      <c r="I105" s="69" t="s">
        <v>38</v>
      </c>
      <c r="J105" s="562" t="s">
        <v>3126</v>
      </c>
      <c r="K105" s="590" t="s">
        <v>137</v>
      </c>
      <c r="L105" s="590"/>
      <c r="M105" s="575" t="s">
        <v>3127</v>
      </c>
      <c r="N105" s="713"/>
      <c r="O105" s="575">
        <v>10200.24</v>
      </c>
      <c r="P105" s="713"/>
      <c r="Q105" s="562" t="s">
        <v>3128</v>
      </c>
      <c r="R105" s="562" t="s">
        <v>3129</v>
      </c>
    </row>
    <row r="106" spans="1:18" ht="60">
      <c r="A106" s="562"/>
      <c r="B106" s="562"/>
      <c r="C106" s="562"/>
      <c r="D106" s="562"/>
      <c r="E106" s="562"/>
      <c r="F106" s="562"/>
      <c r="G106" s="562"/>
      <c r="H106" s="473" t="s">
        <v>3074</v>
      </c>
      <c r="I106" s="69" t="s">
        <v>544</v>
      </c>
      <c r="J106" s="562"/>
      <c r="K106" s="562"/>
      <c r="L106" s="562"/>
      <c r="M106" s="575"/>
      <c r="N106" s="562"/>
      <c r="O106" s="575"/>
      <c r="P106" s="562"/>
      <c r="Q106" s="562"/>
      <c r="R106" s="562"/>
    </row>
    <row r="107" spans="1:18" ht="30">
      <c r="A107" s="562"/>
      <c r="B107" s="562"/>
      <c r="C107" s="562"/>
      <c r="D107" s="562"/>
      <c r="E107" s="562"/>
      <c r="F107" s="562"/>
      <c r="G107" s="587" t="s">
        <v>3084</v>
      </c>
      <c r="H107" s="473" t="s">
        <v>3085</v>
      </c>
      <c r="I107" s="69" t="s">
        <v>38</v>
      </c>
      <c r="J107" s="562"/>
      <c r="K107" s="562"/>
      <c r="L107" s="562"/>
      <c r="M107" s="575"/>
      <c r="N107" s="562"/>
      <c r="O107" s="575"/>
      <c r="P107" s="562"/>
      <c r="Q107" s="562"/>
      <c r="R107" s="562"/>
    </row>
    <row r="108" spans="1:18" ht="30">
      <c r="A108" s="562"/>
      <c r="B108" s="562"/>
      <c r="C108" s="562"/>
      <c r="D108" s="562"/>
      <c r="E108" s="562"/>
      <c r="F108" s="562"/>
      <c r="G108" s="562"/>
      <c r="H108" s="473" t="s">
        <v>3086</v>
      </c>
      <c r="I108" s="69" t="s">
        <v>226</v>
      </c>
      <c r="J108" s="562"/>
      <c r="K108" s="562"/>
      <c r="L108" s="562"/>
      <c r="M108" s="575"/>
      <c r="N108" s="562"/>
      <c r="O108" s="575"/>
      <c r="P108" s="562"/>
      <c r="Q108" s="562"/>
      <c r="R108" s="562"/>
    </row>
    <row r="109" spans="1:18" ht="45">
      <c r="A109" s="543">
        <v>35</v>
      </c>
      <c r="B109" s="543" t="s">
        <v>497</v>
      </c>
      <c r="C109" s="543">
        <v>1</v>
      </c>
      <c r="D109" s="543">
        <v>13</v>
      </c>
      <c r="E109" s="560" t="s">
        <v>3130</v>
      </c>
      <c r="F109" s="560" t="s">
        <v>3131</v>
      </c>
      <c r="G109" s="543" t="s">
        <v>3004</v>
      </c>
      <c r="H109" s="471" t="s">
        <v>3005</v>
      </c>
      <c r="I109" s="69" t="s">
        <v>66</v>
      </c>
      <c r="J109" s="543" t="s">
        <v>3132</v>
      </c>
      <c r="K109" s="661" t="s">
        <v>289</v>
      </c>
      <c r="L109" s="661"/>
      <c r="M109" s="581">
        <v>13651</v>
      </c>
      <c r="N109" s="681"/>
      <c r="O109" s="581">
        <v>11951</v>
      </c>
      <c r="P109" s="681"/>
      <c r="Q109" s="560" t="s">
        <v>3133</v>
      </c>
      <c r="R109" s="560" t="s">
        <v>3134</v>
      </c>
    </row>
    <row r="110" spans="1:18" ht="45">
      <c r="A110" s="577"/>
      <c r="B110" s="577"/>
      <c r="C110" s="577"/>
      <c r="D110" s="577"/>
      <c r="E110" s="577"/>
      <c r="F110" s="577"/>
      <c r="G110" s="577"/>
      <c r="H110" s="471" t="s">
        <v>3009</v>
      </c>
      <c r="I110" s="69" t="s">
        <v>2096</v>
      </c>
      <c r="J110" s="577"/>
      <c r="K110" s="577"/>
      <c r="L110" s="577"/>
      <c r="M110" s="687"/>
      <c r="N110" s="577"/>
      <c r="O110" s="687"/>
      <c r="P110" s="577"/>
      <c r="Q110" s="577"/>
      <c r="R110" s="577"/>
    </row>
    <row r="111" spans="1:18" ht="34.5" customHeight="1">
      <c r="A111" s="561"/>
      <c r="B111" s="561"/>
      <c r="C111" s="561"/>
      <c r="D111" s="561"/>
      <c r="E111" s="561"/>
      <c r="F111" s="561"/>
      <c r="G111" s="561"/>
      <c r="H111" s="471" t="s">
        <v>3001</v>
      </c>
      <c r="I111" s="69" t="s">
        <v>536</v>
      </c>
      <c r="J111" s="561"/>
      <c r="K111" s="561"/>
      <c r="L111" s="561"/>
      <c r="M111" s="582"/>
      <c r="N111" s="561"/>
      <c r="O111" s="582"/>
      <c r="P111" s="561"/>
      <c r="Q111" s="561"/>
      <c r="R111" s="561"/>
    </row>
    <row r="112" spans="1:18" ht="45">
      <c r="A112" s="543">
        <v>36</v>
      </c>
      <c r="B112" s="543" t="s">
        <v>1706</v>
      </c>
      <c r="C112" s="543">
        <v>1</v>
      </c>
      <c r="D112" s="543">
        <v>13</v>
      </c>
      <c r="E112" s="560" t="s">
        <v>3135</v>
      </c>
      <c r="F112" s="560" t="s">
        <v>3136</v>
      </c>
      <c r="G112" s="543" t="s">
        <v>3004</v>
      </c>
      <c r="H112" s="473" t="s">
        <v>3005</v>
      </c>
      <c r="I112" s="69" t="s">
        <v>73</v>
      </c>
      <c r="J112" s="560" t="s">
        <v>3137</v>
      </c>
      <c r="K112" s="661" t="s">
        <v>50</v>
      </c>
      <c r="L112" s="661"/>
      <c r="M112" s="581">
        <v>34045.4</v>
      </c>
      <c r="N112" s="681"/>
      <c r="O112" s="581">
        <v>23137.4</v>
      </c>
      <c r="P112" s="681"/>
      <c r="Q112" s="560" t="s">
        <v>440</v>
      </c>
      <c r="R112" s="560" t="s">
        <v>3030</v>
      </c>
    </row>
    <row r="113" spans="1:18" ht="45">
      <c r="A113" s="577"/>
      <c r="B113" s="577"/>
      <c r="C113" s="577"/>
      <c r="D113" s="577"/>
      <c r="E113" s="577"/>
      <c r="F113" s="577"/>
      <c r="G113" s="577"/>
      <c r="H113" s="473" t="s">
        <v>3009</v>
      </c>
      <c r="I113" s="69" t="s">
        <v>164</v>
      </c>
      <c r="J113" s="577"/>
      <c r="K113" s="577"/>
      <c r="L113" s="577"/>
      <c r="M113" s="687"/>
      <c r="N113" s="577"/>
      <c r="O113" s="687"/>
      <c r="P113" s="577"/>
      <c r="Q113" s="577"/>
      <c r="R113" s="577"/>
    </row>
    <row r="114" spans="1:18" ht="30">
      <c r="A114" s="577"/>
      <c r="B114" s="577"/>
      <c r="C114" s="577"/>
      <c r="D114" s="577"/>
      <c r="E114" s="577"/>
      <c r="F114" s="577"/>
      <c r="G114" s="561"/>
      <c r="H114" s="473" t="s">
        <v>2456</v>
      </c>
      <c r="I114" s="69" t="s">
        <v>66</v>
      </c>
      <c r="J114" s="577"/>
      <c r="K114" s="577"/>
      <c r="L114" s="577"/>
      <c r="M114" s="687"/>
      <c r="N114" s="577"/>
      <c r="O114" s="687"/>
      <c r="P114" s="577"/>
      <c r="Q114" s="577"/>
      <c r="R114" s="577"/>
    </row>
    <row r="115" spans="1:18" ht="30">
      <c r="A115" s="577"/>
      <c r="B115" s="577"/>
      <c r="C115" s="577"/>
      <c r="D115" s="577"/>
      <c r="E115" s="577"/>
      <c r="F115" s="577"/>
      <c r="G115" s="543" t="s">
        <v>3084</v>
      </c>
      <c r="H115" s="473" t="s">
        <v>3085</v>
      </c>
      <c r="I115" s="69" t="s">
        <v>985</v>
      </c>
      <c r="J115" s="577"/>
      <c r="K115" s="577"/>
      <c r="L115" s="577"/>
      <c r="M115" s="687"/>
      <c r="N115" s="577"/>
      <c r="O115" s="687"/>
      <c r="P115" s="577"/>
      <c r="Q115" s="577"/>
      <c r="R115" s="577"/>
    </row>
    <row r="116" spans="1:18" ht="30">
      <c r="A116" s="561"/>
      <c r="B116" s="561"/>
      <c r="C116" s="561"/>
      <c r="D116" s="561"/>
      <c r="E116" s="561"/>
      <c r="F116" s="561"/>
      <c r="G116" s="561"/>
      <c r="H116" s="473" t="s">
        <v>3086</v>
      </c>
      <c r="I116" s="69" t="s">
        <v>164</v>
      </c>
      <c r="J116" s="561"/>
      <c r="K116" s="561"/>
      <c r="L116" s="561"/>
      <c r="M116" s="582"/>
      <c r="N116" s="561"/>
      <c r="O116" s="582"/>
      <c r="P116" s="561"/>
      <c r="Q116" s="561"/>
      <c r="R116" s="561"/>
    </row>
    <row r="118" spans="1:18">
      <c r="M118" s="656" t="s">
        <v>130</v>
      </c>
      <c r="N118" s="657"/>
      <c r="O118" s="657" t="s">
        <v>131</v>
      </c>
      <c r="P118" s="658"/>
    </row>
    <row r="119" spans="1:18">
      <c r="M119" s="284" t="s">
        <v>107</v>
      </c>
      <c r="N119" s="284" t="s">
        <v>108</v>
      </c>
      <c r="O119" s="284" t="s">
        <v>107</v>
      </c>
      <c r="P119" s="284" t="s">
        <v>108</v>
      </c>
    </row>
    <row r="120" spans="1:18">
      <c r="M120" s="285">
        <v>14</v>
      </c>
      <c r="N120" s="314">
        <v>505000</v>
      </c>
      <c r="O120" s="287">
        <v>22</v>
      </c>
      <c r="P120" s="29">
        <v>522158.75</v>
      </c>
    </row>
    <row r="125" spans="1:18">
      <c r="M125" s="12">
        <f>N120+P120</f>
        <v>1027158.75</v>
      </c>
    </row>
  </sheetData>
  <mergeCells count="382">
    <mergeCell ref="Q4:Q5"/>
    <mergeCell ref="R4:R5"/>
    <mergeCell ref="M118:N118"/>
    <mergeCell ref="O118:P118"/>
    <mergeCell ref="A21:A23"/>
    <mergeCell ref="B21:B23"/>
    <mergeCell ref="C21:C23"/>
    <mergeCell ref="D21:D23"/>
    <mergeCell ref="E21:E23"/>
    <mergeCell ref="F21:F23"/>
    <mergeCell ref="N21:N23"/>
    <mergeCell ref="O21:O23"/>
    <mergeCell ref="P21:P23"/>
    <mergeCell ref="Q21:Q23"/>
    <mergeCell ref="R21:R23"/>
    <mergeCell ref="G21:G23"/>
    <mergeCell ref="G4:G5"/>
    <mergeCell ref="H4:I4"/>
    <mergeCell ref="J4:J5"/>
    <mergeCell ref="K4:L4"/>
    <mergeCell ref="M4:N4"/>
    <mergeCell ref="O4:P4"/>
    <mergeCell ref="F4:F5"/>
    <mergeCell ref="A4:A5"/>
    <mergeCell ref="B4:B5"/>
    <mergeCell ref="C4:C5"/>
    <mergeCell ref="D4:D5"/>
    <mergeCell ref="E4:E5"/>
    <mergeCell ref="J21:J23"/>
    <mergeCell ref="K21:K23"/>
    <mergeCell ref="L21:L23"/>
    <mergeCell ref="M21:M23"/>
    <mergeCell ref="A24:A28"/>
    <mergeCell ref="B24:B28"/>
    <mergeCell ref="C24:C28"/>
    <mergeCell ref="D24:D28"/>
    <mergeCell ref="E24:E28"/>
    <mergeCell ref="F24:F28"/>
    <mergeCell ref="G24:G26"/>
    <mergeCell ref="J24:J28"/>
    <mergeCell ref="K24:K28"/>
    <mergeCell ref="L24:L28"/>
    <mergeCell ref="M24:M28"/>
    <mergeCell ref="R24:R28"/>
    <mergeCell ref="G27:G28"/>
    <mergeCell ref="A29:A35"/>
    <mergeCell ref="B29:B35"/>
    <mergeCell ref="C29:C35"/>
    <mergeCell ref="D29:D35"/>
    <mergeCell ref="E29:E35"/>
    <mergeCell ref="F29:F35"/>
    <mergeCell ref="G29:G31"/>
    <mergeCell ref="J29:J35"/>
    <mergeCell ref="K29:K35"/>
    <mergeCell ref="L29:L35"/>
    <mergeCell ref="M29:M35"/>
    <mergeCell ref="N29:N35"/>
    <mergeCell ref="O29:O35"/>
    <mergeCell ref="N24:N28"/>
    <mergeCell ref="O24:O28"/>
    <mergeCell ref="P24:P28"/>
    <mergeCell ref="Q24:Q28"/>
    <mergeCell ref="P29:P35"/>
    <mergeCell ref="Q29:Q35"/>
    <mergeCell ref="R29:R35"/>
    <mergeCell ref="G33:G35"/>
    <mergeCell ref="R36:R37"/>
    <mergeCell ref="Q36:Q37"/>
    <mergeCell ref="F36:F37"/>
    <mergeCell ref="G36:G37"/>
    <mergeCell ref="J36:J37"/>
    <mergeCell ref="K36:K37"/>
    <mergeCell ref="M36:M37"/>
    <mergeCell ref="N36:N37"/>
    <mergeCell ref="O36:O37"/>
    <mergeCell ref="P36:P37"/>
    <mergeCell ref="A38:A43"/>
    <mergeCell ref="B38:B43"/>
    <mergeCell ref="C38:C43"/>
    <mergeCell ref="D38:D43"/>
    <mergeCell ref="E38:E43"/>
    <mergeCell ref="F38:F43"/>
    <mergeCell ref="G38:G39"/>
    <mergeCell ref="J38:J43"/>
    <mergeCell ref="K38:K43"/>
    <mergeCell ref="L36:L37"/>
    <mergeCell ref="A36:A37"/>
    <mergeCell ref="B36:B37"/>
    <mergeCell ref="C36:C37"/>
    <mergeCell ref="D36:D37"/>
    <mergeCell ref="E36:E37"/>
    <mergeCell ref="R44:R45"/>
    <mergeCell ref="Q38:Q43"/>
    <mergeCell ref="R38:R43"/>
    <mergeCell ref="G41:G43"/>
    <mergeCell ref="L44:L45"/>
    <mergeCell ref="M44:M45"/>
    <mergeCell ref="N44:N45"/>
    <mergeCell ref="A44:A45"/>
    <mergeCell ref="B44:B45"/>
    <mergeCell ref="C44:C45"/>
    <mergeCell ref="D44:D45"/>
    <mergeCell ref="E44:E45"/>
    <mergeCell ref="F44:F45"/>
    <mergeCell ref="G44:G45"/>
    <mergeCell ref="J44:J45"/>
    <mergeCell ref="K44:K45"/>
    <mergeCell ref="L38:L43"/>
    <mergeCell ref="M38:M43"/>
    <mergeCell ref="N38:N43"/>
    <mergeCell ref="O38:O43"/>
    <mergeCell ref="P38:P43"/>
    <mergeCell ref="L46:L53"/>
    <mergeCell ref="A46:A53"/>
    <mergeCell ref="B46:B53"/>
    <mergeCell ref="C46:C53"/>
    <mergeCell ref="D46:D53"/>
    <mergeCell ref="E46:E53"/>
    <mergeCell ref="O44:O45"/>
    <mergeCell ref="P44:P45"/>
    <mergeCell ref="Q44:Q45"/>
    <mergeCell ref="R46:R53"/>
    <mergeCell ref="G50:G53"/>
    <mergeCell ref="A54:A58"/>
    <mergeCell ref="B54:B58"/>
    <mergeCell ref="C54:C58"/>
    <mergeCell ref="D54:D58"/>
    <mergeCell ref="E54:E58"/>
    <mergeCell ref="F54:F58"/>
    <mergeCell ref="G54:G55"/>
    <mergeCell ref="J54:J58"/>
    <mergeCell ref="K54:K58"/>
    <mergeCell ref="L54:L58"/>
    <mergeCell ref="M54:M58"/>
    <mergeCell ref="N54:N58"/>
    <mergeCell ref="O54:O58"/>
    <mergeCell ref="M46:M53"/>
    <mergeCell ref="N46:N53"/>
    <mergeCell ref="O46:O53"/>
    <mergeCell ref="P46:P53"/>
    <mergeCell ref="Q46:Q53"/>
    <mergeCell ref="F46:F53"/>
    <mergeCell ref="G46:G49"/>
    <mergeCell ref="J46:J53"/>
    <mergeCell ref="K46:K53"/>
    <mergeCell ref="P54:P58"/>
    <mergeCell ref="Q54:Q58"/>
    <mergeCell ref="R54:R58"/>
    <mergeCell ref="G56:G58"/>
    <mergeCell ref="R59:R60"/>
    <mergeCell ref="Q59:Q60"/>
    <mergeCell ref="F59:F60"/>
    <mergeCell ref="G59:G60"/>
    <mergeCell ref="J59:J60"/>
    <mergeCell ref="K59:K60"/>
    <mergeCell ref="M59:M60"/>
    <mergeCell ref="N59:N60"/>
    <mergeCell ref="O59:O60"/>
    <mergeCell ref="P59:P60"/>
    <mergeCell ref="A61:A65"/>
    <mergeCell ref="B61:B65"/>
    <mergeCell ref="C61:C65"/>
    <mergeCell ref="D61:D65"/>
    <mergeCell ref="E61:E65"/>
    <mergeCell ref="F61:F65"/>
    <mergeCell ref="G61:G63"/>
    <mergeCell ref="J61:J65"/>
    <mergeCell ref="K61:K65"/>
    <mergeCell ref="L59:L60"/>
    <mergeCell ref="A59:A60"/>
    <mergeCell ref="B59:B60"/>
    <mergeCell ref="C59:C60"/>
    <mergeCell ref="D59:D60"/>
    <mergeCell ref="E59:E60"/>
    <mergeCell ref="A66:A71"/>
    <mergeCell ref="B66:B71"/>
    <mergeCell ref="C66:C71"/>
    <mergeCell ref="D66:D71"/>
    <mergeCell ref="E66:E71"/>
    <mergeCell ref="F66:F71"/>
    <mergeCell ref="G66:G67"/>
    <mergeCell ref="J66:J71"/>
    <mergeCell ref="K66:K71"/>
    <mergeCell ref="Q72:Q73"/>
    <mergeCell ref="R72:R73"/>
    <mergeCell ref="O66:O71"/>
    <mergeCell ref="P66:P71"/>
    <mergeCell ref="Q66:Q71"/>
    <mergeCell ref="R66:R71"/>
    <mergeCell ref="G68:G69"/>
    <mergeCell ref="Q61:Q65"/>
    <mergeCell ref="R61:R65"/>
    <mergeCell ref="G64:G65"/>
    <mergeCell ref="L66:L71"/>
    <mergeCell ref="M66:M71"/>
    <mergeCell ref="N66:N71"/>
    <mergeCell ref="L61:L65"/>
    <mergeCell ref="M61:M65"/>
    <mergeCell ref="N61:N65"/>
    <mergeCell ref="O61:O65"/>
    <mergeCell ref="P61:P65"/>
    <mergeCell ref="K74:K79"/>
    <mergeCell ref="L74:L79"/>
    <mergeCell ref="M74:M79"/>
    <mergeCell ref="N74:N79"/>
    <mergeCell ref="O74:O79"/>
    <mergeCell ref="P74:P79"/>
    <mergeCell ref="A72:A73"/>
    <mergeCell ref="B72:B73"/>
    <mergeCell ref="C72:C73"/>
    <mergeCell ref="D72:D73"/>
    <mergeCell ref="E72:E73"/>
    <mergeCell ref="F72:F73"/>
    <mergeCell ref="G72:G73"/>
    <mergeCell ref="J72:J73"/>
    <mergeCell ref="K72:K73"/>
    <mergeCell ref="L72:L73"/>
    <mergeCell ref="M72:M73"/>
    <mergeCell ref="N72:N73"/>
    <mergeCell ref="O72:O73"/>
    <mergeCell ref="P72:P73"/>
    <mergeCell ref="R80:R83"/>
    <mergeCell ref="Q74:Q79"/>
    <mergeCell ref="R74:R79"/>
    <mergeCell ref="G77:G78"/>
    <mergeCell ref="A80:A83"/>
    <mergeCell ref="B80:B83"/>
    <mergeCell ref="C80:C83"/>
    <mergeCell ref="D80:D83"/>
    <mergeCell ref="E80:E83"/>
    <mergeCell ref="F80:F83"/>
    <mergeCell ref="G80:G81"/>
    <mergeCell ref="J80:J83"/>
    <mergeCell ref="K80:K83"/>
    <mergeCell ref="L80:L83"/>
    <mergeCell ref="M80:M83"/>
    <mergeCell ref="N80:N83"/>
    <mergeCell ref="A74:A79"/>
    <mergeCell ref="B74:B79"/>
    <mergeCell ref="C74:C79"/>
    <mergeCell ref="D74:D79"/>
    <mergeCell ref="E74:E79"/>
    <mergeCell ref="F74:F79"/>
    <mergeCell ref="G74:G75"/>
    <mergeCell ref="J74:J79"/>
    <mergeCell ref="L84:L85"/>
    <mergeCell ref="A84:A85"/>
    <mergeCell ref="B84:B85"/>
    <mergeCell ref="C84:C85"/>
    <mergeCell ref="D84:D85"/>
    <mergeCell ref="E84:E85"/>
    <mergeCell ref="O80:O83"/>
    <mergeCell ref="P80:P83"/>
    <mergeCell ref="Q80:Q83"/>
    <mergeCell ref="R84:R85"/>
    <mergeCell ref="A86:A90"/>
    <mergeCell ref="B86:B90"/>
    <mergeCell ref="C86:C90"/>
    <mergeCell ref="D86:D90"/>
    <mergeCell ref="E86:E90"/>
    <mergeCell ref="F86:F90"/>
    <mergeCell ref="G86:G88"/>
    <mergeCell ref="J86:J90"/>
    <mergeCell ref="K86:K90"/>
    <mergeCell ref="L86:L90"/>
    <mergeCell ref="M86:M90"/>
    <mergeCell ref="N86:N90"/>
    <mergeCell ref="O86:O90"/>
    <mergeCell ref="P86:P90"/>
    <mergeCell ref="M84:M85"/>
    <mergeCell ref="N84:N85"/>
    <mergeCell ref="O84:O85"/>
    <mergeCell ref="P84:P85"/>
    <mergeCell ref="Q84:Q85"/>
    <mergeCell ref="F84:F85"/>
    <mergeCell ref="G84:G85"/>
    <mergeCell ref="J84:J85"/>
    <mergeCell ref="K84:K85"/>
    <mergeCell ref="Q86:Q90"/>
    <mergeCell ref="R86:R90"/>
    <mergeCell ref="G89:G90"/>
    <mergeCell ref="L91:L97"/>
    <mergeCell ref="M91:M97"/>
    <mergeCell ref="N91:N97"/>
    <mergeCell ref="A91:A97"/>
    <mergeCell ref="B91:B97"/>
    <mergeCell ref="C91:C97"/>
    <mergeCell ref="D91:D97"/>
    <mergeCell ref="E91:E97"/>
    <mergeCell ref="F91:F97"/>
    <mergeCell ref="G91:G92"/>
    <mergeCell ref="J91:J97"/>
    <mergeCell ref="K91:K97"/>
    <mergeCell ref="L98:L102"/>
    <mergeCell ref="M98:M102"/>
    <mergeCell ref="N98:N102"/>
    <mergeCell ref="O98:O102"/>
    <mergeCell ref="P98:P102"/>
    <mergeCell ref="Q98:Q102"/>
    <mergeCell ref="R98:R102"/>
    <mergeCell ref="G101:G102"/>
    <mergeCell ref="O91:O97"/>
    <mergeCell ref="P91:P97"/>
    <mergeCell ref="Q91:Q97"/>
    <mergeCell ref="R91:R97"/>
    <mergeCell ref="G93:G94"/>
    <mergeCell ref="G96:G97"/>
    <mergeCell ref="A98:A102"/>
    <mergeCell ref="B98:B102"/>
    <mergeCell ref="C98:C102"/>
    <mergeCell ref="D98:D102"/>
    <mergeCell ref="E98:E102"/>
    <mergeCell ref="F98:F102"/>
    <mergeCell ref="G98:G100"/>
    <mergeCell ref="J98:J102"/>
    <mergeCell ref="K98:K102"/>
    <mergeCell ref="A103:A104"/>
    <mergeCell ref="B103:B104"/>
    <mergeCell ref="C103:C104"/>
    <mergeCell ref="D103:D104"/>
    <mergeCell ref="E103:E104"/>
    <mergeCell ref="F103:F104"/>
    <mergeCell ref="G103:G104"/>
    <mergeCell ref="J103:J104"/>
    <mergeCell ref="K103:K104"/>
    <mergeCell ref="A105:A108"/>
    <mergeCell ref="B105:B108"/>
    <mergeCell ref="C105:C108"/>
    <mergeCell ref="D105:D108"/>
    <mergeCell ref="E105:E108"/>
    <mergeCell ref="F105:F108"/>
    <mergeCell ref="G105:G106"/>
    <mergeCell ref="J105:J108"/>
    <mergeCell ref="K105:K108"/>
    <mergeCell ref="O105:O108"/>
    <mergeCell ref="P105:P108"/>
    <mergeCell ref="Q105:Q108"/>
    <mergeCell ref="R105:R108"/>
    <mergeCell ref="G107:G108"/>
    <mergeCell ref="P103:P104"/>
    <mergeCell ref="Q103:Q104"/>
    <mergeCell ref="R103:R104"/>
    <mergeCell ref="L105:L108"/>
    <mergeCell ref="M105:M108"/>
    <mergeCell ref="N105:N108"/>
    <mergeCell ref="L103:L104"/>
    <mergeCell ref="M103:M104"/>
    <mergeCell ref="N103:N104"/>
    <mergeCell ref="O103:O104"/>
    <mergeCell ref="G109:G111"/>
    <mergeCell ref="J109:J111"/>
    <mergeCell ref="K109:K111"/>
    <mergeCell ref="L109:L111"/>
    <mergeCell ref="M109:M111"/>
    <mergeCell ref="N109:N111"/>
    <mergeCell ref="O109:O111"/>
    <mergeCell ref="P109:P111"/>
    <mergeCell ref="Q109:Q111"/>
    <mergeCell ref="Q112:Q116"/>
    <mergeCell ref="R112:R116"/>
    <mergeCell ref="G115:G116"/>
    <mergeCell ref="R109:R111"/>
    <mergeCell ref="A112:A116"/>
    <mergeCell ref="B112:B116"/>
    <mergeCell ref="C112:C116"/>
    <mergeCell ref="D112:D116"/>
    <mergeCell ref="E112:E116"/>
    <mergeCell ref="F112:F116"/>
    <mergeCell ref="G112:G114"/>
    <mergeCell ref="J112:J116"/>
    <mergeCell ref="K112:K116"/>
    <mergeCell ref="L112:L116"/>
    <mergeCell ref="M112:M116"/>
    <mergeCell ref="N112:N116"/>
    <mergeCell ref="O112:O116"/>
    <mergeCell ref="P112:P116"/>
    <mergeCell ref="A109:A111"/>
    <mergeCell ref="B109:B111"/>
    <mergeCell ref="C109:C111"/>
    <mergeCell ref="D109:D111"/>
    <mergeCell ref="E109:E111"/>
    <mergeCell ref="F109:F111"/>
  </mergeCells>
  <pageMargins left="0.7" right="0.7" top="0.75" bottom="0.75" header="0.3" footer="0.3"/>
  <legacyDrawing r:id="rId1"/>
</worksheet>
</file>

<file path=xl/worksheets/sheet16.xml><?xml version="1.0" encoding="utf-8"?>
<worksheet xmlns="http://schemas.openxmlformats.org/spreadsheetml/2006/main" xmlns:r="http://schemas.openxmlformats.org/officeDocument/2006/relationships">
  <sheetPr codeName="Arkusz16"/>
  <dimension ref="A1:S215"/>
  <sheetViews>
    <sheetView tabSelected="1" zoomScale="80" zoomScaleNormal="80" workbookViewId="0">
      <selection activeCell="A77" sqref="A77:A78"/>
    </sheetView>
  </sheetViews>
  <sheetFormatPr defaultRowHeight="15"/>
  <cols>
    <col min="1" max="1" width="4.7109375" customWidth="1"/>
    <col min="2" max="2" width="8.85546875" customWidth="1"/>
    <col min="3" max="3" width="11.42578125" customWidth="1"/>
    <col min="4" max="4" width="9.7109375" customWidth="1"/>
    <col min="5" max="5" width="45.7109375" customWidth="1"/>
    <col min="6" max="6" width="57.7109375" customWidth="1"/>
    <col min="7" max="7" width="35.7109375" customWidth="1"/>
    <col min="8" max="8" width="20.42578125" customWidth="1"/>
    <col min="9" max="9" width="10.42578125" customWidth="1"/>
    <col min="10" max="10" width="28.7109375" customWidth="1"/>
    <col min="11" max="11" width="10.7109375" customWidth="1"/>
    <col min="12" max="12" width="12.7109375" customWidth="1"/>
    <col min="13" max="13" width="14.7109375" style="2" customWidth="1"/>
    <col min="14" max="14" width="13.5703125" style="2" customWidth="1"/>
    <col min="15" max="15" width="14.7109375" style="2" customWidth="1"/>
    <col min="16" max="16" width="14.140625" style="2" customWidth="1"/>
    <col min="17" max="17" width="19.140625" customWidth="1"/>
    <col min="18" max="18" width="15.7109375" customWidth="1"/>
    <col min="19" max="19" width="19.5703125" customWidth="1"/>
    <col min="259" max="259" width="4.7109375" bestFit="1" customWidth="1"/>
    <col min="260" max="260" width="9.7109375" bestFit="1" customWidth="1"/>
    <col min="261" max="261" width="10" bestFit="1" customWidth="1"/>
    <col min="262" max="262" width="8.85546875" bestFit="1" customWidth="1"/>
    <col min="263" max="263" width="22.85546875" customWidth="1"/>
    <col min="264" max="264" width="59.7109375" bestFit="1" customWidth="1"/>
    <col min="265" max="265" width="57.85546875" bestFit="1" customWidth="1"/>
    <col min="266" max="266" width="35.28515625" bestFit="1" customWidth="1"/>
    <col min="267" max="267" width="28.140625" bestFit="1" customWidth="1"/>
    <col min="268" max="268" width="33.140625" bestFit="1" customWidth="1"/>
    <col min="269" max="269" width="26" bestFit="1" customWidth="1"/>
    <col min="270" max="270" width="19.140625" bestFit="1" customWidth="1"/>
    <col min="271" max="271" width="10.42578125" customWidth="1"/>
    <col min="272" max="272" width="11.85546875" customWidth="1"/>
    <col min="273" max="273" width="14.7109375" customWidth="1"/>
    <col min="274" max="274" width="9" bestFit="1" customWidth="1"/>
    <col min="515" max="515" width="4.7109375" bestFit="1" customWidth="1"/>
    <col min="516" max="516" width="9.7109375" bestFit="1" customWidth="1"/>
    <col min="517" max="517" width="10" bestFit="1" customWidth="1"/>
    <col min="518" max="518" width="8.85546875" bestFit="1" customWidth="1"/>
    <col min="519" max="519" width="22.85546875" customWidth="1"/>
    <col min="520" max="520" width="59.7109375" bestFit="1" customWidth="1"/>
    <col min="521" max="521" width="57.85546875" bestFit="1" customWidth="1"/>
    <col min="522" max="522" width="35.28515625" bestFit="1" customWidth="1"/>
    <col min="523" max="523" width="28.140625" bestFit="1" customWidth="1"/>
    <col min="524" max="524" width="33.140625" bestFit="1" customWidth="1"/>
    <col min="525" max="525" width="26" bestFit="1" customWidth="1"/>
    <col min="526" max="526" width="19.140625" bestFit="1" customWidth="1"/>
    <col min="527" max="527" width="10.42578125" customWidth="1"/>
    <col min="528" max="528" width="11.85546875" customWidth="1"/>
    <col min="529" max="529" width="14.7109375" customWidth="1"/>
    <col min="530" max="530" width="9" bestFit="1" customWidth="1"/>
    <col min="771" max="771" width="4.7109375" bestFit="1" customWidth="1"/>
    <col min="772" max="772" width="9.7109375" bestFit="1" customWidth="1"/>
    <col min="773" max="773" width="10" bestFit="1" customWidth="1"/>
    <col min="774" max="774" width="8.85546875" bestFit="1" customWidth="1"/>
    <col min="775" max="775" width="22.85546875" customWidth="1"/>
    <col min="776" max="776" width="59.7109375" bestFit="1" customWidth="1"/>
    <col min="777" max="777" width="57.85546875" bestFit="1" customWidth="1"/>
    <col min="778" max="778" width="35.28515625" bestFit="1" customWidth="1"/>
    <col min="779" max="779" width="28.140625" bestFit="1" customWidth="1"/>
    <col min="780" max="780" width="33.140625" bestFit="1" customWidth="1"/>
    <col min="781" max="781" width="26" bestFit="1" customWidth="1"/>
    <col min="782" max="782" width="19.140625" bestFit="1" customWidth="1"/>
    <col min="783" max="783" width="10.42578125" customWidth="1"/>
    <col min="784" max="784" width="11.85546875" customWidth="1"/>
    <col min="785" max="785" width="14.7109375" customWidth="1"/>
    <col min="786" max="786" width="9" bestFit="1" customWidth="1"/>
    <col min="1027" max="1027" width="4.7109375" bestFit="1" customWidth="1"/>
    <col min="1028" max="1028" width="9.7109375" bestFit="1" customWidth="1"/>
    <col min="1029" max="1029" width="10" bestFit="1" customWidth="1"/>
    <col min="1030" max="1030" width="8.85546875" bestFit="1" customWidth="1"/>
    <col min="1031" max="1031" width="22.85546875" customWidth="1"/>
    <col min="1032" max="1032" width="59.7109375" bestFit="1" customWidth="1"/>
    <col min="1033" max="1033" width="57.85546875" bestFit="1" customWidth="1"/>
    <col min="1034" max="1034" width="35.28515625" bestFit="1" customWidth="1"/>
    <col min="1035" max="1035" width="28.140625" bestFit="1" customWidth="1"/>
    <col min="1036" max="1036" width="33.140625" bestFit="1" customWidth="1"/>
    <col min="1037" max="1037" width="26" bestFit="1" customWidth="1"/>
    <col min="1038" max="1038" width="19.140625" bestFit="1" customWidth="1"/>
    <col min="1039" max="1039" width="10.42578125" customWidth="1"/>
    <col min="1040" max="1040" width="11.85546875" customWidth="1"/>
    <col min="1041" max="1041" width="14.7109375" customWidth="1"/>
    <col min="1042" max="1042" width="9" bestFit="1" customWidth="1"/>
    <col min="1283" max="1283" width="4.7109375" bestFit="1" customWidth="1"/>
    <col min="1284" max="1284" width="9.7109375" bestFit="1" customWidth="1"/>
    <col min="1285" max="1285" width="10" bestFit="1" customWidth="1"/>
    <col min="1286" max="1286" width="8.85546875" bestFit="1" customWidth="1"/>
    <col min="1287" max="1287" width="22.85546875" customWidth="1"/>
    <col min="1288" max="1288" width="59.7109375" bestFit="1" customWidth="1"/>
    <col min="1289" max="1289" width="57.85546875" bestFit="1" customWidth="1"/>
    <col min="1290" max="1290" width="35.28515625" bestFit="1" customWidth="1"/>
    <col min="1291" max="1291" width="28.140625" bestFit="1" customWidth="1"/>
    <col min="1292" max="1292" width="33.140625" bestFit="1" customWidth="1"/>
    <col min="1293" max="1293" width="26" bestFit="1" customWidth="1"/>
    <col min="1294" max="1294" width="19.140625" bestFit="1" customWidth="1"/>
    <col min="1295" max="1295" width="10.42578125" customWidth="1"/>
    <col min="1296" max="1296" width="11.85546875" customWidth="1"/>
    <col min="1297" max="1297" width="14.7109375" customWidth="1"/>
    <col min="1298" max="1298" width="9" bestFit="1" customWidth="1"/>
    <col min="1539" max="1539" width="4.7109375" bestFit="1" customWidth="1"/>
    <col min="1540" max="1540" width="9.7109375" bestFit="1" customWidth="1"/>
    <col min="1541" max="1541" width="10" bestFit="1" customWidth="1"/>
    <col min="1542" max="1542" width="8.85546875" bestFit="1" customWidth="1"/>
    <col min="1543" max="1543" width="22.85546875" customWidth="1"/>
    <col min="1544" max="1544" width="59.7109375" bestFit="1" customWidth="1"/>
    <col min="1545" max="1545" width="57.85546875" bestFit="1" customWidth="1"/>
    <col min="1546" max="1546" width="35.28515625" bestFit="1" customWidth="1"/>
    <col min="1547" max="1547" width="28.140625" bestFit="1" customWidth="1"/>
    <col min="1548" max="1548" width="33.140625" bestFit="1" customWidth="1"/>
    <col min="1549" max="1549" width="26" bestFit="1" customWidth="1"/>
    <col min="1550" max="1550" width="19.140625" bestFit="1" customWidth="1"/>
    <col min="1551" max="1551" width="10.42578125" customWidth="1"/>
    <col min="1552" max="1552" width="11.85546875" customWidth="1"/>
    <col min="1553" max="1553" width="14.7109375" customWidth="1"/>
    <col min="1554" max="1554" width="9" bestFit="1" customWidth="1"/>
    <col min="1795" max="1795" width="4.7109375" bestFit="1" customWidth="1"/>
    <col min="1796" max="1796" width="9.7109375" bestFit="1" customWidth="1"/>
    <col min="1797" max="1797" width="10" bestFit="1" customWidth="1"/>
    <col min="1798" max="1798" width="8.85546875" bestFit="1" customWidth="1"/>
    <col min="1799" max="1799" width="22.85546875" customWidth="1"/>
    <col min="1800" max="1800" width="59.7109375" bestFit="1" customWidth="1"/>
    <col min="1801" max="1801" width="57.85546875" bestFit="1" customWidth="1"/>
    <col min="1802" max="1802" width="35.28515625" bestFit="1" customWidth="1"/>
    <col min="1803" max="1803" width="28.140625" bestFit="1" customWidth="1"/>
    <col min="1804" max="1804" width="33.140625" bestFit="1" customWidth="1"/>
    <col min="1805" max="1805" width="26" bestFit="1" customWidth="1"/>
    <col min="1806" max="1806" width="19.140625" bestFit="1" customWidth="1"/>
    <col min="1807" max="1807" width="10.42578125" customWidth="1"/>
    <col min="1808" max="1808" width="11.85546875" customWidth="1"/>
    <col min="1809" max="1809" width="14.7109375" customWidth="1"/>
    <col min="1810" max="1810" width="9" bestFit="1" customWidth="1"/>
    <col min="2051" max="2051" width="4.7109375" bestFit="1" customWidth="1"/>
    <col min="2052" max="2052" width="9.7109375" bestFit="1" customWidth="1"/>
    <col min="2053" max="2053" width="10" bestFit="1" customWidth="1"/>
    <col min="2054" max="2054" width="8.85546875" bestFit="1" customWidth="1"/>
    <col min="2055" max="2055" width="22.85546875" customWidth="1"/>
    <col min="2056" max="2056" width="59.7109375" bestFit="1" customWidth="1"/>
    <col min="2057" max="2057" width="57.85546875" bestFit="1" customWidth="1"/>
    <col min="2058" max="2058" width="35.28515625" bestFit="1" customWidth="1"/>
    <col min="2059" max="2059" width="28.140625" bestFit="1" customWidth="1"/>
    <col min="2060" max="2060" width="33.140625" bestFit="1" customWidth="1"/>
    <col min="2061" max="2061" width="26" bestFit="1" customWidth="1"/>
    <col min="2062" max="2062" width="19.140625" bestFit="1" customWidth="1"/>
    <col min="2063" max="2063" width="10.42578125" customWidth="1"/>
    <col min="2064" max="2064" width="11.85546875" customWidth="1"/>
    <col min="2065" max="2065" width="14.7109375" customWidth="1"/>
    <col min="2066" max="2066" width="9" bestFit="1" customWidth="1"/>
    <col min="2307" max="2307" width="4.7109375" bestFit="1" customWidth="1"/>
    <col min="2308" max="2308" width="9.7109375" bestFit="1" customWidth="1"/>
    <col min="2309" max="2309" width="10" bestFit="1" customWidth="1"/>
    <col min="2310" max="2310" width="8.85546875" bestFit="1" customWidth="1"/>
    <col min="2311" max="2311" width="22.85546875" customWidth="1"/>
    <col min="2312" max="2312" width="59.7109375" bestFit="1" customWidth="1"/>
    <col min="2313" max="2313" width="57.85546875" bestFit="1" customWidth="1"/>
    <col min="2314" max="2314" width="35.28515625" bestFit="1" customWidth="1"/>
    <col min="2315" max="2315" width="28.140625" bestFit="1" customWidth="1"/>
    <col min="2316" max="2316" width="33.140625" bestFit="1" customWidth="1"/>
    <col min="2317" max="2317" width="26" bestFit="1" customWidth="1"/>
    <col min="2318" max="2318" width="19.140625" bestFit="1" customWidth="1"/>
    <col min="2319" max="2319" width="10.42578125" customWidth="1"/>
    <col min="2320" max="2320" width="11.85546875" customWidth="1"/>
    <col min="2321" max="2321" width="14.7109375" customWidth="1"/>
    <col min="2322" max="2322" width="9" bestFit="1" customWidth="1"/>
    <col min="2563" max="2563" width="4.7109375" bestFit="1" customWidth="1"/>
    <col min="2564" max="2564" width="9.7109375" bestFit="1" customWidth="1"/>
    <col min="2565" max="2565" width="10" bestFit="1" customWidth="1"/>
    <col min="2566" max="2566" width="8.85546875" bestFit="1" customWidth="1"/>
    <col min="2567" max="2567" width="22.85546875" customWidth="1"/>
    <col min="2568" max="2568" width="59.7109375" bestFit="1" customWidth="1"/>
    <col min="2569" max="2569" width="57.85546875" bestFit="1" customWidth="1"/>
    <col min="2570" max="2570" width="35.28515625" bestFit="1" customWidth="1"/>
    <col min="2571" max="2571" width="28.140625" bestFit="1" customWidth="1"/>
    <col min="2572" max="2572" width="33.140625" bestFit="1" customWidth="1"/>
    <col min="2573" max="2573" width="26" bestFit="1" customWidth="1"/>
    <col min="2574" max="2574" width="19.140625" bestFit="1" customWidth="1"/>
    <col min="2575" max="2575" width="10.42578125" customWidth="1"/>
    <col min="2576" max="2576" width="11.85546875" customWidth="1"/>
    <col min="2577" max="2577" width="14.7109375" customWidth="1"/>
    <col min="2578" max="2578" width="9" bestFit="1" customWidth="1"/>
    <col min="2819" max="2819" width="4.7109375" bestFit="1" customWidth="1"/>
    <col min="2820" max="2820" width="9.7109375" bestFit="1" customWidth="1"/>
    <col min="2821" max="2821" width="10" bestFit="1" customWidth="1"/>
    <col min="2822" max="2822" width="8.85546875" bestFit="1" customWidth="1"/>
    <col min="2823" max="2823" width="22.85546875" customWidth="1"/>
    <col min="2824" max="2824" width="59.7109375" bestFit="1" customWidth="1"/>
    <col min="2825" max="2825" width="57.85546875" bestFit="1" customWidth="1"/>
    <col min="2826" max="2826" width="35.28515625" bestFit="1" customWidth="1"/>
    <col min="2827" max="2827" width="28.140625" bestFit="1" customWidth="1"/>
    <col min="2828" max="2828" width="33.140625" bestFit="1" customWidth="1"/>
    <col min="2829" max="2829" width="26" bestFit="1" customWidth="1"/>
    <col min="2830" max="2830" width="19.140625" bestFit="1" customWidth="1"/>
    <col min="2831" max="2831" width="10.42578125" customWidth="1"/>
    <col min="2832" max="2832" width="11.85546875" customWidth="1"/>
    <col min="2833" max="2833" width="14.7109375" customWidth="1"/>
    <col min="2834" max="2834" width="9" bestFit="1" customWidth="1"/>
    <col min="3075" max="3075" width="4.7109375" bestFit="1" customWidth="1"/>
    <col min="3076" max="3076" width="9.7109375" bestFit="1" customWidth="1"/>
    <col min="3077" max="3077" width="10" bestFit="1" customWidth="1"/>
    <col min="3078" max="3078" width="8.85546875" bestFit="1" customWidth="1"/>
    <col min="3079" max="3079" width="22.85546875" customWidth="1"/>
    <col min="3080" max="3080" width="59.7109375" bestFit="1" customWidth="1"/>
    <col min="3081" max="3081" width="57.85546875" bestFit="1" customWidth="1"/>
    <col min="3082" max="3082" width="35.28515625" bestFit="1" customWidth="1"/>
    <col min="3083" max="3083" width="28.140625" bestFit="1" customWidth="1"/>
    <col min="3084" max="3084" width="33.140625" bestFit="1" customWidth="1"/>
    <col min="3085" max="3085" width="26" bestFit="1" customWidth="1"/>
    <col min="3086" max="3086" width="19.140625" bestFit="1" customWidth="1"/>
    <col min="3087" max="3087" width="10.42578125" customWidth="1"/>
    <col min="3088" max="3088" width="11.85546875" customWidth="1"/>
    <col min="3089" max="3089" width="14.7109375" customWidth="1"/>
    <col min="3090" max="3090" width="9" bestFit="1" customWidth="1"/>
    <col min="3331" max="3331" width="4.7109375" bestFit="1" customWidth="1"/>
    <col min="3332" max="3332" width="9.7109375" bestFit="1" customWidth="1"/>
    <col min="3333" max="3333" width="10" bestFit="1" customWidth="1"/>
    <col min="3334" max="3334" width="8.85546875" bestFit="1" customWidth="1"/>
    <col min="3335" max="3335" width="22.85546875" customWidth="1"/>
    <col min="3336" max="3336" width="59.7109375" bestFit="1" customWidth="1"/>
    <col min="3337" max="3337" width="57.85546875" bestFit="1" customWidth="1"/>
    <col min="3338" max="3338" width="35.28515625" bestFit="1" customWidth="1"/>
    <col min="3339" max="3339" width="28.140625" bestFit="1" customWidth="1"/>
    <col min="3340" max="3340" width="33.140625" bestFit="1" customWidth="1"/>
    <col min="3341" max="3341" width="26" bestFit="1" customWidth="1"/>
    <col min="3342" max="3342" width="19.140625" bestFit="1" customWidth="1"/>
    <col min="3343" max="3343" width="10.42578125" customWidth="1"/>
    <col min="3344" max="3344" width="11.85546875" customWidth="1"/>
    <col min="3345" max="3345" width="14.7109375" customWidth="1"/>
    <col min="3346" max="3346" width="9" bestFit="1" customWidth="1"/>
    <col min="3587" max="3587" width="4.7109375" bestFit="1" customWidth="1"/>
    <col min="3588" max="3588" width="9.7109375" bestFit="1" customWidth="1"/>
    <col min="3589" max="3589" width="10" bestFit="1" customWidth="1"/>
    <col min="3590" max="3590" width="8.85546875" bestFit="1" customWidth="1"/>
    <col min="3591" max="3591" width="22.85546875" customWidth="1"/>
    <col min="3592" max="3592" width="59.7109375" bestFit="1" customWidth="1"/>
    <col min="3593" max="3593" width="57.85546875" bestFit="1" customWidth="1"/>
    <col min="3594" max="3594" width="35.28515625" bestFit="1" customWidth="1"/>
    <col min="3595" max="3595" width="28.140625" bestFit="1" customWidth="1"/>
    <col min="3596" max="3596" width="33.140625" bestFit="1" customWidth="1"/>
    <col min="3597" max="3597" width="26" bestFit="1" customWidth="1"/>
    <col min="3598" max="3598" width="19.140625" bestFit="1" customWidth="1"/>
    <col min="3599" max="3599" width="10.42578125" customWidth="1"/>
    <col min="3600" max="3600" width="11.85546875" customWidth="1"/>
    <col min="3601" max="3601" width="14.7109375" customWidth="1"/>
    <col min="3602" max="3602" width="9" bestFit="1" customWidth="1"/>
    <col min="3843" max="3843" width="4.7109375" bestFit="1" customWidth="1"/>
    <col min="3844" max="3844" width="9.7109375" bestFit="1" customWidth="1"/>
    <col min="3845" max="3845" width="10" bestFit="1" customWidth="1"/>
    <col min="3846" max="3846" width="8.85546875" bestFit="1" customWidth="1"/>
    <col min="3847" max="3847" width="22.85546875" customWidth="1"/>
    <col min="3848" max="3848" width="59.7109375" bestFit="1" customWidth="1"/>
    <col min="3849" max="3849" width="57.85546875" bestFit="1" customWidth="1"/>
    <col min="3850" max="3850" width="35.28515625" bestFit="1" customWidth="1"/>
    <col min="3851" max="3851" width="28.140625" bestFit="1" customWidth="1"/>
    <col min="3852" max="3852" width="33.140625" bestFit="1" customWidth="1"/>
    <col min="3853" max="3853" width="26" bestFit="1" customWidth="1"/>
    <col min="3854" max="3854" width="19.140625" bestFit="1" customWidth="1"/>
    <col min="3855" max="3855" width="10.42578125" customWidth="1"/>
    <col min="3856" max="3856" width="11.85546875" customWidth="1"/>
    <col min="3857" max="3857" width="14.7109375" customWidth="1"/>
    <col min="3858" max="3858" width="9" bestFit="1" customWidth="1"/>
    <col min="4099" max="4099" width="4.7109375" bestFit="1" customWidth="1"/>
    <col min="4100" max="4100" width="9.7109375" bestFit="1" customWidth="1"/>
    <col min="4101" max="4101" width="10" bestFit="1" customWidth="1"/>
    <col min="4102" max="4102" width="8.85546875" bestFit="1" customWidth="1"/>
    <col min="4103" max="4103" width="22.85546875" customWidth="1"/>
    <col min="4104" max="4104" width="59.7109375" bestFit="1" customWidth="1"/>
    <col min="4105" max="4105" width="57.85546875" bestFit="1" customWidth="1"/>
    <col min="4106" max="4106" width="35.28515625" bestFit="1" customWidth="1"/>
    <col min="4107" max="4107" width="28.140625" bestFit="1" customWidth="1"/>
    <col min="4108" max="4108" width="33.140625" bestFit="1" customWidth="1"/>
    <col min="4109" max="4109" width="26" bestFit="1" customWidth="1"/>
    <col min="4110" max="4110" width="19.140625" bestFit="1" customWidth="1"/>
    <col min="4111" max="4111" width="10.42578125" customWidth="1"/>
    <col min="4112" max="4112" width="11.85546875" customWidth="1"/>
    <col min="4113" max="4113" width="14.7109375" customWidth="1"/>
    <col min="4114" max="4114" width="9" bestFit="1" customWidth="1"/>
    <col min="4355" max="4355" width="4.7109375" bestFit="1" customWidth="1"/>
    <col min="4356" max="4356" width="9.7109375" bestFit="1" customWidth="1"/>
    <col min="4357" max="4357" width="10" bestFit="1" customWidth="1"/>
    <col min="4358" max="4358" width="8.85546875" bestFit="1" customWidth="1"/>
    <col min="4359" max="4359" width="22.85546875" customWidth="1"/>
    <col min="4360" max="4360" width="59.7109375" bestFit="1" customWidth="1"/>
    <col min="4361" max="4361" width="57.85546875" bestFit="1" customWidth="1"/>
    <col min="4362" max="4362" width="35.28515625" bestFit="1" customWidth="1"/>
    <col min="4363" max="4363" width="28.140625" bestFit="1" customWidth="1"/>
    <col min="4364" max="4364" width="33.140625" bestFit="1" customWidth="1"/>
    <col min="4365" max="4365" width="26" bestFit="1" customWidth="1"/>
    <col min="4366" max="4366" width="19.140625" bestFit="1" customWidth="1"/>
    <col min="4367" max="4367" width="10.42578125" customWidth="1"/>
    <col min="4368" max="4368" width="11.85546875" customWidth="1"/>
    <col min="4369" max="4369" width="14.7109375" customWidth="1"/>
    <col min="4370" max="4370" width="9" bestFit="1" customWidth="1"/>
    <col min="4611" max="4611" width="4.7109375" bestFit="1" customWidth="1"/>
    <col min="4612" max="4612" width="9.7109375" bestFit="1" customWidth="1"/>
    <col min="4613" max="4613" width="10" bestFit="1" customWidth="1"/>
    <col min="4614" max="4614" width="8.85546875" bestFit="1" customWidth="1"/>
    <col min="4615" max="4615" width="22.85546875" customWidth="1"/>
    <col min="4616" max="4616" width="59.7109375" bestFit="1" customWidth="1"/>
    <col min="4617" max="4617" width="57.85546875" bestFit="1" customWidth="1"/>
    <col min="4618" max="4618" width="35.28515625" bestFit="1" customWidth="1"/>
    <col min="4619" max="4619" width="28.140625" bestFit="1" customWidth="1"/>
    <col min="4620" max="4620" width="33.140625" bestFit="1" customWidth="1"/>
    <col min="4621" max="4621" width="26" bestFit="1" customWidth="1"/>
    <col min="4622" max="4622" width="19.140625" bestFit="1" customWidth="1"/>
    <col min="4623" max="4623" width="10.42578125" customWidth="1"/>
    <col min="4624" max="4624" width="11.85546875" customWidth="1"/>
    <col min="4625" max="4625" width="14.7109375" customWidth="1"/>
    <col min="4626" max="4626" width="9" bestFit="1" customWidth="1"/>
    <col min="4867" max="4867" width="4.7109375" bestFit="1" customWidth="1"/>
    <col min="4868" max="4868" width="9.7109375" bestFit="1" customWidth="1"/>
    <col min="4869" max="4869" width="10" bestFit="1" customWidth="1"/>
    <col min="4870" max="4870" width="8.85546875" bestFit="1" customWidth="1"/>
    <col min="4871" max="4871" width="22.85546875" customWidth="1"/>
    <col min="4872" max="4872" width="59.7109375" bestFit="1" customWidth="1"/>
    <col min="4873" max="4873" width="57.85546875" bestFit="1" customWidth="1"/>
    <col min="4874" max="4874" width="35.28515625" bestFit="1" customWidth="1"/>
    <col min="4875" max="4875" width="28.140625" bestFit="1" customWidth="1"/>
    <col min="4876" max="4876" width="33.140625" bestFit="1" customWidth="1"/>
    <col min="4877" max="4877" width="26" bestFit="1" customWidth="1"/>
    <col min="4878" max="4878" width="19.140625" bestFit="1" customWidth="1"/>
    <col min="4879" max="4879" width="10.42578125" customWidth="1"/>
    <col min="4880" max="4880" width="11.85546875" customWidth="1"/>
    <col min="4881" max="4881" width="14.7109375" customWidth="1"/>
    <col min="4882" max="4882" width="9" bestFit="1" customWidth="1"/>
    <col min="5123" max="5123" width="4.7109375" bestFit="1" customWidth="1"/>
    <col min="5124" max="5124" width="9.7109375" bestFit="1" customWidth="1"/>
    <col min="5125" max="5125" width="10" bestFit="1" customWidth="1"/>
    <col min="5126" max="5126" width="8.85546875" bestFit="1" customWidth="1"/>
    <col min="5127" max="5127" width="22.85546875" customWidth="1"/>
    <col min="5128" max="5128" width="59.7109375" bestFit="1" customWidth="1"/>
    <col min="5129" max="5129" width="57.85546875" bestFit="1" customWidth="1"/>
    <col min="5130" max="5130" width="35.28515625" bestFit="1" customWidth="1"/>
    <col min="5131" max="5131" width="28.140625" bestFit="1" customWidth="1"/>
    <col min="5132" max="5132" width="33.140625" bestFit="1" customWidth="1"/>
    <col min="5133" max="5133" width="26" bestFit="1" customWidth="1"/>
    <col min="5134" max="5134" width="19.140625" bestFit="1" customWidth="1"/>
    <col min="5135" max="5135" width="10.42578125" customWidth="1"/>
    <col min="5136" max="5136" width="11.85546875" customWidth="1"/>
    <col min="5137" max="5137" width="14.7109375" customWidth="1"/>
    <col min="5138" max="5138" width="9" bestFit="1" customWidth="1"/>
    <col min="5379" max="5379" width="4.7109375" bestFit="1" customWidth="1"/>
    <col min="5380" max="5380" width="9.7109375" bestFit="1" customWidth="1"/>
    <col min="5381" max="5381" width="10" bestFit="1" customWidth="1"/>
    <col min="5382" max="5382" width="8.85546875" bestFit="1" customWidth="1"/>
    <col min="5383" max="5383" width="22.85546875" customWidth="1"/>
    <col min="5384" max="5384" width="59.7109375" bestFit="1" customWidth="1"/>
    <col min="5385" max="5385" width="57.85546875" bestFit="1" customWidth="1"/>
    <col min="5386" max="5386" width="35.28515625" bestFit="1" customWidth="1"/>
    <col min="5387" max="5387" width="28.140625" bestFit="1" customWidth="1"/>
    <col min="5388" max="5388" width="33.140625" bestFit="1" customWidth="1"/>
    <col min="5389" max="5389" width="26" bestFit="1" customWidth="1"/>
    <col min="5390" max="5390" width="19.140625" bestFit="1" customWidth="1"/>
    <col min="5391" max="5391" width="10.42578125" customWidth="1"/>
    <col min="5392" max="5392" width="11.85546875" customWidth="1"/>
    <col min="5393" max="5393" width="14.7109375" customWidth="1"/>
    <col min="5394" max="5394" width="9" bestFit="1" customWidth="1"/>
    <col min="5635" max="5635" width="4.7109375" bestFit="1" customWidth="1"/>
    <col min="5636" max="5636" width="9.7109375" bestFit="1" customWidth="1"/>
    <col min="5637" max="5637" width="10" bestFit="1" customWidth="1"/>
    <col min="5638" max="5638" width="8.85546875" bestFit="1" customWidth="1"/>
    <col min="5639" max="5639" width="22.85546875" customWidth="1"/>
    <col min="5640" max="5640" width="59.7109375" bestFit="1" customWidth="1"/>
    <col min="5641" max="5641" width="57.85546875" bestFit="1" customWidth="1"/>
    <col min="5642" max="5642" width="35.28515625" bestFit="1" customWidth="1"/>
    <col min="5643" max="5643" width="28.140625" bestFit="1" customWidth="1"/>
    <col min="5644" max="5644" width="33.140625" bestFit="1" customWidth="1"/>
    <col min="5645" max="5645" width="26" bestFit="1" customWidth="1"/>
    <col min="5646" max="5646" width="19.140625" bestFit="1" customWidth="1"/>
    <col min="5647" max="5647" width="10.42578125" customWidth="1"/>
    <col min="5648" max="5648" width="11.85546875" customWidth="1"/>
    <col min="5649" max="5649" width="14.7109375" customWidth="1"/>
    <col min="5650" max="5650" width="9" bestFit="1" customWidth="1"/>
    <col min="5891" max="5891" width="4.7109375" bestFit="1" customWidth="1"/>
    <col min="5892" max="5892" width="9.7109375" bestFit="1" customWidth="1"/>
    <col min="5893" max="5893" width="10" bestFit="1" customWidth="1"/>
    <col min="5894" max="5894" width="8.85546875" bestFit="1" customWidth="1"/>
    <col min="5895" max="5895" width="22.85546875" customWidth="1"/>
    <col min="5896" max="5896" width="59.7109375" bestFit="1" customWidth="1"/>
    <col min="5897" max="5897" width="57.85546875" bestFit="1" customWidth="1"/>
    <col min="5898" max="5898" width="35.28515625" bestFit="1" customWidth="1"/>
    <col min="5899" max="5899" width="28.140625" bestFit="1" customWidth="1"/>
    <col min="5900" max="5900" width="33.140625" bestFit="1" customWidth="1"/>
    <col min="5901" max="5901" width="26" bestFit="1" customWidth="1"/>
    <col min="5902" max="5902" width="19.140625" bestFit="1" customWidth="1"/>
    <col min="5903" max="5903" width="10.42578125" customWidth="1"/>
    <col min="5904" max="5904" width="11.85546875" customWidth="1"/>
    <col min="5905" max="5905" width="14.7109375" customWidth="1"/>
    <col min="5906" max="5906" width="9" bestFit="1" customWidth="1"/>
    <col min="6147" max="6147" width="4.7109375" bestFit="1" customWidth="1"/>
    <col min="6148" max="6148" width="9.7109375" bestFit="1" customWidth="1"/>
    <col min="6149" max="6149" width="10" bestFit="1" customWidth="1"/>
    <col min="6150" max="6150" width="8.85546875" bestFit="1" customWidth="1"/>
    <col min="6151" max="6151" width="22.85546875" customWidth="1"/>
    <col min="6152" max="6152" width="59.7109375" bestFit="1" customWidth="1"/>
    <col min="6153" max="6153" width="57.85546875" bestFit="1" customWidth="1"/>
    <col min="6154" max="6154" width="35.28515625" bestFit="1" customWidth="1"/>
    <col min="6155" max="6155" width="28.140625" bestFit="1" customWidth="1"/>
    <col min="6156" max="6156" width="33.140625" bestFit="1" customWidth="1"/>
    <col min="6157" max="6157" width="26" bestFit="1" customWidth="1"/>
    <col min="6158" max="6158" width="19.140625" bestFit="1" customWidth="1"/>
    <col min="6159" max="6159" width="10.42578125" customWidth="1"/>
    <col min="6160" max="6160" width="11.85546875" customWidth="1"/>
    <col min="6161" max="6161" width="14.7109375" customWidth="1"/>
    <col min="6162" max="6162" width="9" bestFit="1" customWidth="1"/>
    <col min="6403" max="6403" width="4.7109375" bestFit="1" customWidth="1"/>
    <col min="6404" max="6404" width="9.7109375" bestFit="1" customWidth="1"/>
    <col min="6405" max="6405" width="10" bestFit="1" customWidth="1"/>
    <col min="6406" max="6406" width="8.85546875" bestFit="1" customWidth="1"/>
    <col min="6407" max="6407" width="22.85546875" customWidth="1"/>
    <col min="6408" max="6408" width="59.7109375" bestFit="1" customWidth="1"/>
    <col min="6409" max="6409" width="57.85546875" bestFit="1" customWidth="1"/>
    <col min="6410" max="6410" width="35.28515625" bestFit="1" customWidth="1"/>
    <col min="6411" max="6411" width="28.140625" bestFit="1" customWidth="1"/>
    <col min="6412" max="6412" width="33.140625" bestFit="1" customWidth="1"/>
    <col min="6413" max="6413" width="26" bestFit="1" customWidth="1"/>
    <col min="6414" max="6414" width="19.140625" bestFit="1" customWidth="1"/>
    <col min="6415" max="6415" width="10.42578125" customWidth="1"/>
    <col min="6416" max="6416" width="11.85546875" customWidth="1"/>
    <col min="6417" max="6417" width="14.7109375" customWidth="1"/>
    <col min="6418" max="6418" width="9" bestFit="1" customWidth="1"/>
    <col min="6659" max="6659" width="4.7109375" bestFit="1" customWidth="1"/>
    <col min="6660" max="6660" width="9.7109375" bestFit="1" customWidth="1"/>
    <col min="6661" max="6661" width="10" bestFit="1" customWidth="1"/>
    <col min="6662" max="6662" width="8.85546875" bestFit="1" customWidth="1"/>
    <col min="6663" max="6663" width="22.85546875" customWidth="1"/>
    <col min="6664" max="6664" width="59.7109375" bestFit="1" customWidth="1"/>
    <col min="6665" max="6665" width="57.85546875" bestFit="1" customWidth="1"/>
    <col min="6666" max="6666" width="35.28515625" bestFit="1" customWidth="1"/>
    <col min="6667" max="6667" width="28.140625" bestFit="1" customWidth="1"/>
    <col min="6668" max="6668" width="33.140625" bestFit="1" customWidth="1"/>
    <col min="6669" max="6669" width="26" bestFit="1" customWidth="1"/>
    <col min="6670" max="6670" width="19.140625" bestFit="1" customWidth="1"/>
    <col min="6671" max="6671" width="10.42578125" customWidth="1"/>
    <col min="6672" max="6672" width="11.85546875" customWidth="1"/>
    <col min="6673" max="6673" width="14.7109375" customWidth="1"/>
    <col min="6674" max="6674" width="9" bestFit="1" customWidth="1"/>
    <col min="6915" max="6915" width="4.7109375" bestFit="1" customWidth="1"/>
    <col min="6916" max="6916" width="9.7109375" bestFit="1" customWidth="1"/>
    <col min="6917" max="6917" width="10" bestFit="1" customWidth="1"/>
    <col min="6918" max="6918" width="8.85546875" bestFit="1" customWidth="1"/>
    <col min="6919" max="6919" width="22.85546875" customWidth="1"/>
    <col min="6920" max="6920" width="59.7109375" bestFit="1" customWidth="1"/>
    <col min="6921" max="6921" width="57.85546875" bestFit="1" customWidth="1"/>
    <col min="6922" max="6922" width="35.28515625" bestFit="1" customWidth="1"/>
    <col min="6923" max="6923" width="28.140625" bestFit="1" customWidth="1"/>
    <col min="6924" max="6924" width="33.140625" bestFit="1" customWidth="1"/>
    <col min="6925" max="6925" width="26" bestFit="1" customWidth="1"/>
    <col min="6926" max="6926" width="19.140625" bestFit="1" customWidth="1"/>
    <col min="6927" max="6927" width="10.42578125" customWidth="1"/>
    <col min="6928" max="6928" width="11.85546875" customWidth="1"/>
    <col min="6929" max="6929" width="14.7109375" customWidth="1"/>
    <col min="6930" max="6930" width="9" bestFit="1" customWidth="1"/>
    <col min="7171" max="7171" width="4.7109375" bestFit="1" customWidth="1"/>
    <col min="7172" max="7172" width="9.7109375" bestFit="1" customWidth="1"/>
    <col min="7173" max="7173" width="10" bestFit="1" customWidth="1"/>
    <col min="7174" max="7174" width="8.85546875" bestFit="1" customWidth="1"/>
    <col min="7175" max="7175" width="22.85546875" customWidth="1"/>
    <col min="7176" max="7176" width="59.7109375" bestFit="1" customWidth="1"/>
    <col min="7177" max="7177" width="57.85546875" bestFit="1" customWidth="1"/>
    <col min="7178" max="7178" width="35.28515625" bestFit="1" customWidth="1"/>
    <col min="7179" max="7179" width="28.140625" bestFit="1" customWidth="1"/>
    <col min="7180" max="7180" width="33.140625" bestFit="1" customWidth="1"/>
    <col min="7181" max="7181" width="26" bestFit="1" customWidth="1"/>
    <col min="7182" max="7182" width="19.140625" bestFit="1" customWidth="1"/>
    <col min="7183" max="7183" width="10.42578125" customWidth="1"/>
    <col min="7184" max="7184" width="11.85546875" customWidth="1"/>
    <col min="7185" max="7185" width="14.7109375" customWidth="1"/>
    <col min="7186" max="7186" width="9" bestFit="1" customWidth="1"/>
    <col min="7427" max="7427" width="4.7109375" bestFit="1" customWidth="1"/>
    <col min="7428" max="7428" width="9.7109375" bestFit="1" customWidth="1"/>
    <col min="7429" max="7429" width="10" bestFit="1" customWidth="1"/>
    <col min="7430" max="7430" width="8.85546875" bestFit="1" customWidth="1"/>
    <col min="7431" max="7431" width="22.85546875" customWidth="1"/>
    <col min="7432" max="7432" width="59.7109375" bestFit="1" customWidth="1"/>
    <col min="7433" max="7433" width="57.85546875" bestFit="1" customWidth="1"/>
    <col min="7434" max="7434" width="35.28515625" bestFit="1" customWidth="1"/>
    <col min="7435" max="7435" width="28.140625" bestFit="1" customWidth="1"/>
    <col min="7436" max="7436" width="33.140625" bestFit="1" customWidth="1"/>
    <col min="7437" max="7437" width="26" bestFit="1" customWidth="1"/>
    <col min="7438" max="7438" width="19.140625" bestFit="1" customWidth="1"/>
    <col min="7439" max="7439" width="10.42578125" customWidth="1"/>
    <col min="7440" max="7440" width="11.85546875" customWidth="1"/>
    <col min="7441" max="7441" width="14.7109375" customWidth="1"/>
    <col min="7442" max="7442" width="9" bestFit="1" customWidth="1"/>
    <col min="7683" max="7683" width="4.7109375" bestFit="1" customWidth="1"/>
    <col min="7684" max="7684" width="9.7109375" bestFit="1" customWidth="1"/>
    <col min="7685" max="7685" width="10" bestFit="1" customWidth="1"/>
    <col min="7686" max="7686" width="8.85546875" bestFit="1" customWidth="1"/>
    <col min="7687" max="7687" width="22.85546875" customWidth="1"/>
    <col min="7688" max="7688" width="59.7109375" bestFit="1" customWidth="1"/>
    <col min="7689" max="7689" width="57.85546875" bestFit="1" customWidth="1"/>
    <col min="7690" max="7690" width="35.28515625" bestFit="1" customWidth="1"/>
    <col min="7691" max="7691" width="28.140625" bestFit="1" customWidth="1"/>
    <col min="7692" max="7692" width="33.140625" bestFit="1" customWidth="1"/>
    <col min="7693" max="7693" width="26" bestFit="1" customWidth="1"/>
    <col min="7694" max="7694" width="19.140625" bestFit="1" customWidth="1"/>
    <col min="7695" max="7695" width="10.42578125" customWidth="1"/>
    <col min="7696" max="7696" width="11.85546875" customWidth="1"/>
    <col min="7697" max="7697" width="14.7109375" customWidth="1"/>
    <col min="7698" max="7698" width="9" bestFit="1" customWidth="1"/>
    <col min="7939" max="7939" width="4.7109375" bestFit="1" customWidth="1"/>
    <col min="7940" max="7940" width="9.7109375" bestFit="1" customWidth="1"/>
    <col min="7941" max="7941" width="10" bestFit="1" customWidth="1"/>
    <col min="7942" max="7942" width="8.85546875" bestFit="1" customWidth="1"/>
    <col min="7943" max="7943" width="22.85546875" customWidth="1"/>
    <col min="7944" max="7944" width="59.7109375" bestFit="1" customWidth="1"/>
    <col min="7945" max="7945" width="57.85546875" bestFit="1" customWidth="1"/>
    <col min="7946" max="7946" width="35.28515625" bestFit="1" customWidth="1"/>
    <col min="7947" max="7947" width="28.140625" bestFit="1" customWidth="1"/>
    <col min="7948" max="7948" width="33.140625" bestFit="1" customWidth="1"/>
    <col min="7949" max="7949" width="26" bestFit="1" customWidth="1"/>
    <col min="7950" max="7950" width="19.140625" bestFit="1" customWidth="1"/>
    <col min="7951" max="7951" width="10.42578125" customWidth="1"/>
    <col min="7952" max="7952" width="11.85546875" customWidth="1"/>
    <col min="7953" max="7953" width="14.7109375" customWidth="1"/>
    <col min="7954" max="7954" width="9" bestFit="1" customWidth="1"/>
    <col min="8195" max="8195" width="4.7109375" bestFit="1" customWidth="1"/>
    <col min="8196" max="8196" width="9.7109375" bestFit="1" customWidth="1"/>
    <col min="8197" max="8197" width="10" bestFit="1" customWidth="1"/>
    <col min="8198" max="8198" width="8.85546875" bestFit="1" customWidth="1"/>
    <col min="8199" max="8199" width="22.85546875" customWidth="1"/>
    <col min="8200" max="8200" width="59.7109375" bestFit="1" customWidth="1"/>
    <col min="8201" max="8201" width="57.85546875" bestFit="1" customWidth="1"/>
    <col min="8202" max="8202" width="35.28515625" bestFit="1" customWidth="1"/>
    <col min="8203" max="8203" width="28.140625" bestFit="1" customWidth="1"/>
    <col min="8204" max="8204" width="33.140625" bestFit="1" customWidth="1"/>
    <col min="8205" max="8205" width="26" bestFit="1" customWidth="1"/>
    <col min="8206" max="8206" width="19.140625" bestFit="1" customWidth="1"/>
    <col min="8207" max="8207" width="10.42578125" customWidth="1"/>
    <col min="8208" max="8208" width="11.85546875" customWidth="1"/>
    <col min="8209" max="8209" width="14.7109375" customWidth="1"/>
    <col min="8210" max="8210" width="9" bestFit="1" customWidth="1"/>
    <col min="8451" max="8451" width="4.7109375" bestFit="1" customWidth="1"/>
    <col min="8452" max="8452" width="9.7109375" bestFit="1" customWidth="1"/>
    <col min="8453" max="8453" width="10" bestFit="1" customWidth="1"/>
    <col min="8454" max="8454" width="8.85546875" bestFit="1" customWidth="1"/>
    <col min="8455" max="8455" width="22.85546875" customWidth="1"/>
    <col min="8456" max="8456" width="59.7109375" bestFit="1" customWidth="1"/>
    <col min="8457" max="8457" width="57.85546875" bestFit="1" customWidth="1"/>
    <col min="8458" max="8458" width="35.28515625" bestFit="1" customWidth="1"/>
    <col min="8459" max="8459" width="28.140625" bestFit="1" customWidth="1"/>
    <col min="8460" max="8460" width="33.140625" bestFit="1" customWidth="1"/>
    <col min="8461" max="8461" width="26" bestFit="1" customWidth="1"/>
    <col min="8462" max="8462" width="19.140625" bestFit="1" customWidth="1"/>
    <col min="8463" max="8463" width="10.42578125" customWidth="1"/>
    <col min="8464" max="8464" width="11.85546875" customWidth="1"/>
    <col min="8465" max="8465" width="14.7109375" customWidth="1"/>
    <col min="8466" max="8466" width="9" bestFit="1" customWidth="1"/>
    <col min="8707" max="8707" width="4.7109375" bestFit="1" customWidth="1"/>
    <col min="8708" max="8708" width="9.7109375" bestFit="1" customWidth="1"/>
    <col min="8709" max="8709" width="10" bestFit="1" customWidth="1"/>
    <col min="8710" max="8710" width="8.85546875" bestFit="1" customWidth="1"/>
    <col min="8711" max="8711" width="22.85546875" customWidth="1"/>
    <col min="8712" max="8712" width="59.7109375" bestFit="1" customWidth="1"/>
    <col min="8713" max="8713" width="57.85546875" bestFit="1" customWidth="1"/>
    <col min="8714" max="8714" width="35.28515625" bestFit="1" customWidth="1"/>
    <col min="8715" max="8715" width="28.140625" bestFit="1" customWidth="1"/>
    <col min="8716" max="8716" width="33.140625" bestFit="1" customWidth="1"/>
    <col min="8717" max="8717" width="26" bestFit="1" customWidth="1"/>
    <col min="8718" max="8718" width="19.140625" bestFit="1" customWidth="1"/>
    <col min="8719" max="8719" width="10.42578125" customWidth="1"/>
    <col min="8720" max="8720" width="11.85546875" customWidth="1"/>
    <col min="8721" max="8721" width="14.7109375" customWidth="1"/>
    <col min="8722" max="8722" width="9" bestFit="1" customWidth="1"/>
    <col min="8963" max="8963" width="4.7109375" bestFit="1" customWidth="1"/>
    <col min="8964" max="8964" width="9.7109375" bestFit="1" customWidth="1"/>
    <col min="8965" max="8965" width="10" bestFit="1" customWidth="1"/>
    <col min="8966" max="8966" width="8.85546875" bestFit="1" customWidth="1"/>
    <col min="8967" max="8967" width="22.85546875" customWidth="1"/>
    <col min="8968" max="8968" width="59.7109375" bestFit="1" customWidth="1"/>
    <col min="8969" max="8969" width="57.85546875" bestFit="1" customWidth="1"/>
    <col min="8970" max="8970" width="35.28515625" bestFit="1" customWidth="1"/>
    <col min="8971" max="8971" width="28.140625" bestFit="1" customWidth="1"/>
    <col min="8972" max="8972" width="33.140625" bestFit="1" customWidth="1"/>
    <col min="8973" max="8973" width="26" bestFit="1" customWidth="1"/>
    <col min="8974" max="8974" width="19.140625" bestFit="1" customWidth="1"/>
    <col min="8975" max="8975" width="10.42578125" customWidth="1"/>
    <col min="8976" max="8976" width="11.85546875" customWidth="1"/>
    <col min="8977" max="8977" width="14.7109375" customWidth="1"/>
    <col min="8978" max="8978" width="9" bestFit="1" customWidth="1"/>
    <col min="9219" max="9219" width="4.7109375" bestFit="1" customWidth="1"/>
    <col min="9220" max="9220" width="9.7109375" bestFit="1" customWidth="1"/>
    <col min="9221" max="9221" width="10" bestFit="1" customWidth="1"/>
    <col min="9222" max="9222" width="8.85546875" bestFit="1" customWidth="1"/>
    <col min="9223" max="9223" width="22.85546875" customWidth="1"/>
    <col min="9224" max="9224" width="59.7109375" bestFit="1" customWidth="1"/>
    <col min="9225" max="9225" width="57.85546875" bestFit="1" customWidth="1"/>
    <col min="9226" max="9226" width="35.28515625" bestFit="1" customWidth="1"/>
    <col min="9227" max="9227" width="28.140625" bestFit="1" customWidth="1"/>
    <col min="9228" max="9228" width="33.140625" bestFit="1" customWidth="1"/>
    <col min="9229" max="9229" width="26" bestFit="1" customWidth="1"/>
    <col min="9230" max="9230" width="19.140625" bestFit="1" customWidth="1"/>
    <col min="9231" max="9231" width="10.42578125" customWidth="1"/>
    <col min="9232" max="9232" width="11.85546875" customWidth="1"/>
    <col min="9233" max="9233" width="14.7109375" customWidth="1"/>
    <col min="9234" max="9234" width="9" bestFit="1" customWidth="1"/>
    <col min="9475" max="9475" width="4.7109375" bestFit="1" customWidth="1"/>
    <col min="9476" max="9476" width="9.7109375" bestFit="1" customWidth="1"/>
    <col min="9477" max="9477" width="10" bestFit="1" customWidth="1"/>
    <col min="9478" max="9478" width="8.85546875" bestFit="1" customWidth="1"/>
    <col min="9479" max="9479" width="22.85546875" customWidth="1"/>
    <col min="9480" max="9480" width="59.7109375" bestFit="1" customWidth="1"/>
    <col min="9481" max="9481" width="57.85546875" bestFit="1" customWidth="1"/>
    <col min="9482" max="9482" width="35.28515625" bestFit="1" customWidth="1"/>
    <col min="9483" max="9483" width="28.140625" bestFit="1" customWidth="1"/>
    <col min="9484" max="9484" width="33.140625" bestFit="1" customWidth="1"/>
    <col min="9485" max="9485" width="26" bestFit="1" customWidth="1"/>
    <col min="9486" max="9486" width="19.140625" bestFit="1" customWidth="1"/>
    <col min="9487" max="9487" width="10.42578125" customWidth="1"/>
    <col min="9488" max="9488" width="11.85546875" customWidth="1"/>
    <col min="9489" max="9489" width="14.7109375" customWidth="1"/>
    <col min="9490" max="9490" width="9" bestFit="1" customWidth="1"/>
    <col min="9731" max="9731" width="4.7109375" bestFit="1" customWidth="1"/>
    <col min="9732" max="9732" width="9.7109375" bestFit="1" customWidth="1"/>
    <col min="9733" max="9733" width="10" bestFit="1" customWidth="1"/>
    <col min="9734" max="9734" width="8.85546875" bestFit="1" customWidth="1"/>
    <col min="9735" max="9735" width="22.85546875" customWidth="1"/>
    <col min="9736" max="9736" width="59.7109375" bestFit="1" customWidth="1"/>
    <col min="9737" max="9737" width="57.85546875" bestFit="1" customWidth="1"/>
    <col min="9738" max="9738" width="35.28515625" bestFit="1" customWidth="1"/>
    <col min="9739" max="9739" width="28.140625" bestFit="1" customWidth="1"/>
    <col min="9740" max="9740" width="33.140625" bestFit="1" customWidth="1"/>
    <col min="9741" max="9741" width="26" bestFit="1" customWidth="1"/>
    <col min="9742" max="9742" width="19.140625" bestFit="1" customWidth="1"/>
    <col min="9743" max="9743" width="10.42578125" customWidth="1"/>
    <col min="9744" max="9744" width="11.85546875" customWidth="1"/>
    <col min="9745" max="9745" width="14.7109375" customWidth="1"/>
    <col min="9746" max="9746" width="9" bestFit="1" customWidth="1"/>
    <col min="9987" max="9987" width="4.7109375" bestFit="1" customWidth="1"/>
    <col min="9988" max="9988" width="9.7109375" bestFit="1" customWidth="1"/>
    <col min="9989" max="9989" width="10" bestFit="1" customWidth="1"/>
    <col min="9990" max="9990" width="8.85546875" bestFit="1" customWidth="1"/>
    <col min="9991" max="9991" width="22.85546875" customWidth="1"/>
    <col min="9992" max="9992" width="59.7109375" bestFit="1" customWidth="1"/>
    <col min="9993" max="9993" width="57.85546875" bestFit="1" customWidth="1"/>
    <col min="9994" max="9994" width="35.28515625" bestFit="1" customWidth="1"/>
    <col min="9995" max="9995" width="28.140625" bestFit="1" customWidth="1"/>
    <col min="9996" max="9996" width="33.140625" bestFit="1" customWidth="1"/>
    <col min="9997" max="9997" width="26" bestFit="1" customWidth="1"/>
    <col min="9998" max="9998" width="19.140625" bestFit="1" customWidth="1"/>
    <col min="9999" max="9999" width="10.42578125" customWidth="1"/>
    <col min="10000" max="10000" width="11.85546875" customWidth="1"/>
    <col min="10001" max="10001" width="14.7109375" customWidth="1"/>
    <col min="10002" max="10002" width="9" bestFit="1" customWidth="1"/>
    <col min="10243" max="10243" width="4.7109375" bestFit="1" customWidth="1"/>
    <col min="10244" max="10244" width="9.7109375" bestFit="1" customWidth="1"/>
    <col min="10245" max="10245" width="10" bestFit="1" customWidth="1"/>
    <col min="10246" max="10246" width="8.85546875" bestFit="1" customWidth="1"/>
    <col min="10247" max="10247" width="22.85546875" customWidth="1"/>
    <col min="10248" max="10248" width="59.7109375" bestFit="1" customWidth="1"/>
    <col min="10249" max="10249" width="57.85546875" bestFit="1" customWidth="1"/>
    <col min="10250" max="10250" width="35.28515625" bestFit="1" customWidth="1"/>
    <col min="10251" max="10251" width="28.140625" bestFit="1" customWidth="1"/>
    <col min="10252" max="10252" width="33.140625" bestFit="1" customWidth="1"/>
    <col min="10253" max="10253" width="26" bestFit="1" customWidth="1"/>
    <col min="10254" max="10254" width="19.140625" bestFit="1" customWidth="1"/>
    <col min="10255" max="10255" width="10.42578125" customWidth="1"/>
    <col min="10256" max="10256" width="11.85546875" customWidth="1"/>
    <col min="10257" max="10257" width="14.7109375" customWidth="1"/>
    <col min="10258" max="10258" width="9" bestFit="1" customWidth="1"/>
    <col min="10499" max="10499" width="4.7109375" bestFit="1" customWidth="1"/>
    <col min="10500" max="10500" width="9.7109375" bestFit="1" customWidth="1"/>
    <col min="10501" max="10501" width="10" bestFit="1" customWidth="1"/>
    <col min="10502" max="10502" width="8.85546875" bestFit="1" customWidth="1"/>
    <col min="10503" max="10503" width="22.85546875" customWidth="1"/>
    <col min="10504" max="10504" width="59.7109375" bestFit="1" customWidth="1"/>
    <col min="10505" max="10505" width="57.85546875" bestFit="1" customWidth="1"/>
    <col min="10506" max="10506" width="35.28515625" bestFit="1" customWidth="1"/>
    <col min="10507" max="10507" width="28.140625" bestFit="1" customWidth="1"/>
    <col min="10508" max="10508" width="33.140625" bestFit="1" customWidth="1"/>
    <col min="10509" max="10509" width="26" bestFit="1" customWidth="1"/>
    <col min="10510" max="10510" width="19.140625" bestFit="1" customWidth="1"/>
    <col min="10511" max="10511" width="10.42578125" customWidth="1"/>
    <col min="10512" max="10512" width="11.85546875" customWidth="1"/>
    <col min="10513" max="10513" width="14.7109375" customWidth="1"/>
    <col min="10514" max="10514" width="9" bestFit="1" customWidth="1"/>
    <col min="10755" max="10755" width="4.7109375" bestFit="1" customWidth="1"/>
    <col min="10756" max="10756" width="9.7109375" bestFit="1" customWidth="1"/>
    <col min="10757" max="10757" width="10" bestFit="1" customWidth="1"/>
    <col min="10758" max="10758" width="8.85546875" bestFit="1" customWidth="1"/>
    <col min="10759" max="10759" width="22.85546875" customWidth="1"/>
    <col min="10760" max="10760" width="59.7109375" bestFit="1" customWidth="1"/>
    <col min="10761" max="10761" width="57.85546875" bestFit="1" customWidth="1"/>
    <col min="10762" max="10762" width="35.28515625" bestFit="1" customWidth="1"/>
    <col min="10763" max="10763" width="28.140625" bestFit="1" customWidth="1"/>
    <col min="10764" max="10764" width="33.140625" bestFit="1" customWidth="1"/>
    <col min="10765" max="10765" width="26" bestFit="1" customWidth="1"/>
    <col min="10766" max="10766" width="19.140625" bestFit="1" customWidth="1"/>
    <col min="10767" max="10767" width="10.42578125" customWidth="1"/>
    <col min="10768" max="10768" width="11.85546875" customWidth="1"/>
    <col min="10769" max="10769" width="14.7109375" customWidth="1"/>
    <col min="10770" max="10770" width="9" bestFit="1" customWidth="1"/>
    <col min="11011" max="11011" width="4.7109375" bestFit="1" customWidth="1"/>
    <col min="11012" max="11012" width="9.7109375" bestFit="1" customWidth="1"/>
    <col min="11013" max="11013" width="10" bestFit="1" customWidth="1"/>
    <col min="11014" max="11014" width="8.85546875" bestFit="1" customWidth="1"/>
    <col min="11015" max="11015" width="22.85546875" customWidth="1"/>
    <col min="11016" max="11016" width="59.7109375" bestFit="1" customWidth="1"/>
    <col min="11017" max="11017" width="57.85546875" bestFit="1" customWidth="1"/>
    <col min="11018" max="11018" width="35.28515625" bestFit="1" customWidth="1"/>
    <col min="11019" max="11019" width="28.140625" bestFit="1" customWidth="1"/>
    <col min="11020" max="11020" width="33.140625" bestFit="1" customWidth="1"/>
    <col min="11021" max="11021" width="26" bestFit="1" customWidth="1"/>
    <col min="11022" max="11022" width="19.140625" bestFit="1" customWidth="1"/>
    <col min="11023" max="11023" width="10.42578125" customWidth="1"/>
    <col min="11024" max="11024" width="11.85546875" customWidth="1"/>
    <col min="11025" max="11025" width="14.7109375" customWidth="1"/>
    <col min="11026" max="11026" width="9" bestFit="1" customWidth="1"/>
    <col min="11267" max="11267" width="4.7109375" bestFit="1" customWidth="1"/>
    <col min="11268" max="11268" width="9.7109375" bestFit="1" customWidth="1"/>
    <col min="11269" max="11269" width="10" bestFit="1" customWidth="1"/>
    <col min="11270" max="11270" width="8.85546875" bestFit="1" customWidth="1"/>
    <col min="11271" max="11271" width="22.85546875" customWidth="1"/>
    <col min="11272" max="11272" width="59.7109375" bestFit="1" customWidth="1"/>
    <col min="11273" max="11273" width="57.85546875" bestFit="1" customWidth="1"/>
    <col min="11274" max="11274" width="35.28515625" bestFit="1" customWidth="1"/>
    <col min="11275" max="11275" width="28.140625" bestFit="1" customWidth="1"/>
    <col min="11276" max="11276" width="33.140625" bestFit="1" customWidth="1"/>
    <col min="11277" max="11277" width="26" bestFit="1" customWidth="1"/>
    <col min="11278" max="11278" width="19.140625" bestFit="1" customWidth="1"/>
    <col min="11279" max="11279" width="10.42578125" customWidth="1"/>
    <col min="11280" max="11280" width="11.85546875" customWidth="1"/>
    <col min="11281" max="11281" width="14.7109375" customWidth="1"/>
    <col min="11282" max="11282" width="9" bestFit="1" customWidth="1"/>
    <col min="11523" max="11523" width="4.7109375" bestFit="1" customWidth="1"/>
    <col min="11524" max="11524" width="9.7109375" bestFit="1" customWidth="1"/>
    <col min="11525" max="11525" width="10" bestFit="1" customWidth="1"/>
    <col min="11526" max="11526" width="8.85546875" bestFit="1" customWidth="1"/>
    <col min="11527" max="11527" width="22.85546875" customWidth="1"/>
    <col min="11528" max="11528" width="59.7109375" bestFit="1" customWidth="1"/>
    <col min="11529" max="11529" width="57.85546875" bestFit="1" customWidth="1"/>
    <col min="11530" max="11530" width="35.28515625" bestFit="1" customWidth="1"/>
    <col min="11531" max="11531" width="28.140625" bestFit="1" customWidth="1"/>
    <col min="11532" max="11532" width="33.140625" bestFit="1" customWidth="1"/>
    <col min="11533" max="11533" width="26" bestFit="1" customWidth="1"/>
    <col min="11534" max="11534" width="19.140625" bestFit="1" customWidth="1"/>
    <col min="11535" max="11535" width="10.42578125" customWidth="1"/>
    <col min="11536" max="11536" width="11.85546875" customWidth="1"/>
    <col min="11537" max="11537" width="14.7109375" customWidth="1"/>
    <col min="11538" max="11538" width="9" bestFit="1" customWidth="1"/>
    <col min="11779" max="11779" width="4.7109375" bestFit="1" customWidth="1"/>
    <col min="11780" max="11780" width="9.7109375" bestFit="1" customWidth="1"/>
    <col min="11781" max="11781" width="10" bestFit="1" customWidth="1"/>
    <col min="11782" max="11782" width="8.85546875" bestFit="1" customWidth="1"/>
    <col min="11783" max="11783" width="22.85546875" customWidth="1"/>
    <col min="11784" max="11784" width="59.7109375" bestFit="1" customWidth="1"/>
    <col min="11785" max="11785" width="57.85546875" bestFit="1" customWidth="1"/>
    <col min="11786" max="11786" width="35.28515625" bestFit="1" customWidth="1"/>
    <col min="11787" max="11787" width="28.140625" bestFit="1" customWidth="1"/>
    <col min="11788" max="11788" width="33.140625" bestFit="1" customWidth="1"/>
    <col min="11789" max="11789" width="26" bestFit="1" customWidth="1"/>
    <col min="11790" max="11790" width="19.140625" bestFit="1" customWidth="1"/>
    <col min="11791" max="11791" width="10.42578125" customWidth="1"/>
    <col min="11792" max="11792" width="11.85546875" customWidth="1"/>
    <col min="11793" max="11793" width="14.7109375" customWidth="1"/>
    <col min="11794" max="11794" width="9" bestFit="1" customWidth="1"/>
    <col min="12035" max="12035" width="4.7109375" bestFit="1" customWidth="1"/>
    <col min="12036" max="12036" width="9.7109375" bestFit="1" customWidth="1"/>
    <col min="12037" max="12037" width="10" bestFit="1" customWidth="1"/>
    <col min="12038" max="12038" width="8.85546875" bestFit="1" customWidth="1"/>
    <col min="12039" max="12039" width="22.85546875" customWidth="1"/>
    <col min="12040" max="12040" width="59.7109375" bestFit="1" customWidth="1"/>
    <col min="12041" max="12041" width="57.85546875" bestFit="1" customWidth="1"/>
    <col min="12042" max="12042" width="35.28515625" bestFit="1" customWidth="1"/>
    <col min="12043" max="12043" width="28.140625" bestFit="1" customWidth="1"/>
    <col min="12044" max="12044" width="33.140625" bestFit="1" customWidth="1"/>
    <col min="12045" max="12045" width="26" bestFit="1" customWidth="1"/>
    <col min="12046" max="12046" width="19.140625" bestFit="1" customWidth="1"/>
    <col min="12047" max="12047" width="10.42578125" customWidth="1"/>
    <col min="12048" max="12048" width="11.85546875" customWidth="1"/>
    <col min="12049" max="12049" width="14.7109375" customWidth="1"/>
    <col min="12050" max="12050" width="9" bestFit="1" customWidth="1"/>
    <col min="12291" max="12291" width="4.7109375" bestFit="1" customWidth="1"/>
    <col min="12292" max="12292" width="9.7109375" bestFit="1" customWidth="1"/>
    <col min="12293" max="12293" width="10" bestFit="1" customWidth="1"/>
    <col min="12294" max="12294" width="8.85546875" bestFit="1" customWidth="1"/>
    <col min="12295" max="12295" width="22.85546875" customWidth="1"/>
    <col min="12296" max="12296" width="59.7109375" bestFit="1" customWidth="1"/>
    <col min="12297" max="12297" width="57.85546875" bestFit="1" customWidth="1"/>
    <col min="12298" max="12298" width="35.28515625" bestFit="1" customWidth="1"/>
    <col min="12299" max="12299" width="28.140625" bestFit="1" customWidth="1"/>
    <col min="12300" max="12300" width="33.140625" bestFit="1" customWidth="1"/>
    <col min="12301" max="12301" width="26" bestFit="1" customWidth="1"/>
    <col min="12302" max="12302" width="19.140625" bestFit="1" customWidth="1"/>
    <col min="12303" max="12303" width="10.42578125" customWidth="1"/>
    <col min="12304" max="12304" width="11.85546875" customWidth="1"/>
    <col min="12305" max="12305" width="14.7109375" customWidth="1"/>
    <col min="12306" max="12306" width="9" bestFit="1" customWidth="1"/>
    <col min="12547" max="12547" width="4.7109375" bestFit="1" customWidth="1"/>
    <col min="12548" max="12548" width="9.7109375" bestFit="1" customWidth="1"/>
    <col min="12549" max="12549" width="10" bestFit="1" customWidth="1"/>
    <col min="12550" max="12550" width="8.85546875" bestFit="1" customWidth="1"/>
    <col min="12551" max="12551" width="22.85546875" customWidth="1"/>
    <col min="12552" max="12552" width="59.7109375" bestFit="1" customWidth="1"/>
    <col min="12553" max="12553" width="57.85546875" bestFit="1" customWidth="1"/>
    <col min="12554" max="12554" width="35.28515625" bestFit="1" customWidth="1"/>
    <col min="12555" max="12555" width="28.140625" bestFit="1" customWidth="1"/>
    <col min="12556" max="12556" width="33.140625" bestFit="1" customWidth="1"/>
    <col min="12557" max="12557" width="26" bestFit="1" customWidth="1"/>
    <col min="12558" max="12558" width="19.140625" bestFit="1" customWidth="1"/>
    <col min="12559" max="12559" width="10.42578125" customWidth="1"/>
    <col min="12560" max="12560" width="11.85546875" customWidth="1"/>
    <col min="12561" max="12561" width="14.7109375" customWidth="1"/>
    <col min="12562" max="12562" width="9" bestFit="1" customWidth="1"/>
    <col min="12803" max="12803" width="4.7109375" bestFit="1" customWidth="1"/>
    <col min="12804" max="12804" width="9.7109375" bestFit="1" customWidth="1"/>
    <col min="12805" max="12805" width="10" bestFit="1" customWidth="1"/>
    <col min="12806" max="12806" width="8.85546875" bestFit="1" customWidth="1"/>
    <col min="12807" max="12807" width="22.85546875" customWidth="1"/>
    <col min="12808" max="12808" width="59.7109375" bestFit="1" customWidth="1"/>
    <col min="12809" max="12809" width="57.85546875" bestFit="1" customWidth="1"/>
    <col min="12810" max="12810" width="35.28515625" bestFit="1" customWidth="1"/>
    <col min="12811" max="12811" width="28.140625" bestFit="1" customWidth="1"/>
    <col min="12812" max="12812" width="33.140625" bestFit="1" customWidth="1"/>
    <col min="12813" max="12813" width="26" bestFit="1" customWidth="1"/>
    <col min="12814" max="12814" width="19.140625" bestFit="1" customWidth="1"/>
    <col min="12815" max="12815" width="10.42578125" customWidth="1"/>
    <col min="12816" max="12816" width="11.85546875" customWidth="1"/>
    <col min="12817" max="12817" width="14.7109375" customWidth="1"/>
    <col min="12818" max="12818" width="9" bestFit="1" customWidth="1"/>
    <col min="13059" max="13059" width="4.7109375" bestFit="1" customWidth="1"/>
    <col min="13060" max="13060" width="9.7109375" bestFit="1" customWidth="1"/>
    <col min="13061" max="13061" width="10" bestFit="1" customWidth="1"/>
    <col min="13062" max="13062" width="8.85546875" bestFit="1" customWidth="1"/>
    <col min="13063" max="13063" width="22.85546875" customWidth="1"/>
    <col min="13064" max="13064" width="59.7109375" bestFit="1" customWidth="1"/>
    <col min="13065" max="13065" width="57.85546875" bestFit="1" customWidth="1"/>
    <col min="13066" max="13066" width="35.28515625" bestFit="1" customWidth="1"/>
    <col min="13067" max="13067" width="28.140625" bestFit="1" customWidth="1"/>
    <col min="13068" max="13068" width="33.140625" bestFit="1" customWidth="1"/>
    <col min="13069" max="13069" width="26" bestFit="1" customWidth="1"/>
    <col min="13070" max="13070" width="19.140625" bestFit="1" customWidth="1"/>
    <col min="13071" max="13071" width="10.42578125" customWidth="1"/>
    <col min="13072" max="13072" width="11.85546875" customWidth="1"/>
    <col min="13073" max="13073" width="14.7109375" customWidth="1"/>
    <col min="13074" max="13074" width="9" bestFit="1" customWidth="1"/>
    <col min="13315" max="13315" width="4.7109375" bestFit="1" customWidth="1"/>
    <col min="13316" max="13316" width="9.7109375" bestFit="1" customWidth="1"/>
    <col min="13317" max="13317" width="10" bestFit="1" customWidth="1"/>
    <col min="13318" max="13318" width="8.85546875" bestFit="1" customWidth="1"/>
    <col min="13319" max="13319" width="22.85546875" customWidth="1"/>
    <col min="13320" max="13320" width="59.7109375" bestFit="1" customWidth="1"/>
    <col min="13321" max="13321" width="57.85546875" bestFit="1" customWidth="1"/>
    <col min="13322" max="13322" width="35.28515625" bestFit="1" customWidth="1"/>
    <col min="13323" max="13323" width="28.140625" bestFit="1" customWidth="1"/>
    <col min="13324" max="13324" width="33.140625" bestFit="1" customWidth="1"/>
    <col min="13325" max="13325" width="26" bestFit="1" customWidth="1"/>
    <col min="13326" max="13326" width="19.140625" bestFit="1" customWidth="1"/>
    <col min="13327" max="13327" width="10.42578125" customWidth="1"/>
    <col min="13328" max="13328" width="11.85546875" customWidth="1"/>
    <col min="13329" max="13329" width="14.7109375" customWidth="1"/>
    <col min="13330" max="13330" width="9" bestFit="1" customWidth="1"/>
    <col min="13571" max="13571" width="4.7109375" bestFit="1" customWidth="1"/>
    <col min="13572" max="13572" width="9.7109375" bestFit="1" customWidth="1"/>
    <col min="13573" max="13573" width="10" bestFit="1" customWidth="1"/>
    <col min="13574" max="13574" width="8.85546875" bestFit="1" customWidth="1"/>
    <col min="13575" max="13575" width="22.85546875" customWidth="1"/>
    <col min="13576" max="13576" width="59.7109375" bestFit="1" customWidth="1"/>
    <col min="13577" max="13577" width="57.85546875" bestFit="1" customWidth="1"/>
    <col min="13578" max="13578" width="35.28515625" bestFit="1" customWidth="1"/>
    <col min="13579" max="13579" width="28.140625" bestFit="1" customWidth="1"/>
    <col min="13580" max="13580" width="33.140625" bestFit="1" customWidth="1"/>
    <col min="13581" max="13581" width="26" bestFit="1" customWidth="1"/>
    <col min="13582" max="13582" width="19.140625" bestFit="1" customWidth="1"/>
    <col min="13583" max="13583" width="10.42578125" customWidth="1"/>
    <col min="13584" max="13584" width="11.85546875" customWidth="1"/>
    <col min="13585" max="13585" width="14.7109375" customWidth="1"/>
    <col min="13586" max="13586" width="9" bestFit="1" customWidth="1"/>
    <col min="13827" max="13827" width="4.7109375" bestFit="1" customWidth="1"/>
    <col min="13828" max="13828" width="9.7109375" bestFit="1" customWidth="1"/>
    <col min="13829" max="13829" width="10" bestFit="1" customWidth="1"/>
    <col min="13830" max="13830" width="8.85546875" bestFit="1" customWidth="1"/>
    <col min="13831" max="13831" width="22.85546875" customWidth="1"/>
    <col min="13832" max="13832" width="59.7109375" bestFit="1" customWidth="1"/>
    <col min="13833" max="13833" width="57.85546875" bestFit="1" customWidth="1"/>
    <col min="13834" max="13834" width="35.28515625" bestFit="1" customWidth="1"/>
    <col min="13835" max="13835" width="28.140625" bestFit="1" customWidth="1"/>
    <col min="13836" max="13836" width="33.140625" bestFit="1" customWidth="1"/>
    <col min="13837" max="13837" width="26" bestFit="1" customWidth="1"/>
    <col min="13838" max="13838" width="19.140625" bestFit="1" customWidth="1"/>
    <col min="13839" max="13839" width="10.42578125" customWidth="1"/>
    <col min="13840" max="13840" width="11.85546875" customWidth="1"/>
    <col min="13841" max="13841" width="14.7109375" customWidth="1"/>
    <col min="13842" max="13842" width="9" bestFit="1" customWidth="1"/>
    <col min="14083" max="14083" width="4.7109375" bestFit="1" customWidth="1"/>
    <col min="14084" max="14084" width="9.7109375" bestFit="1" customWidth="1"/>
    <col min="14085" max="14085" width="10" bestFit="1" customWidth="1"/>
    <col min="14086" max="14086" width="8.85546875" bestFit="1" customWidth="1"/>
    <col min="14087" max="14087" width="22.85546875" customWidth="1"/>
    <col min="14088" max="14088" width="59.7109375" bestFit="1" customWidth="1"/>
    <col min="14089" max="14089" width="57.85546875" bestFit="1" customWidth="1"/>
    <col min="14090" max="14090" width="35.28515625" bestFit="1" customWidth="1"/>
    <col min="14091" max="14091" width="28.140625" bestFit="1" customWidth="1"/>
    <col min="14092" max="14092" width="33.140625" bestFit="1" customWidth="1"/>
    <col min="14093" max="14093" width="26" bestFit="1" customWidth="1"/>
    <col min="14094" max="14094" width="19.140625" bestFit="1" customWidth="1"/>
    <col min="14095" max="14095" width="10.42578125" customWidth="1"/>
    <col min="14096" max="14096" width="11.85546875" customWidth="1"/>
    <col min="14097" max="14097" width="14.7109375" customWidth="1"/>
    <col min="14098" max="14098" width="9" bestFit="1" customWidth="1"/>
    <col min="14339" max="14339" width="4.7109375" bestFit="1" customWidth="1"/>
    <col min="14340" max="14340" width="9.7109375" bestFit="1" customWidth="1"/>
    <col min="14341" max="14341" width="10" bestFit="1" customWidth="1"/>
    <col min="14342" max="14342" width="8.85546875" bestFit="1" customWidth="1"/>
    <col min="14343" max="14343" width="22.85546875" customWidth="1"/>
    <col min="14344" max="14344" width="59.7109375" bestFit="1" customWidth="1"/>
    <col min="14345" max="14345" width="57.85546875" bestFit="1" customWidth="1"/>
    <col min="14346" max="14346" width="35.28515625" bestFit="1" customWidth="1"/>
    <col min="14347" max="14347" width="28.140625" bestFit="1" customWidth="1"/>
    <col min="14348" max="14348" width="33.140625" bestFit="1" customWidth="1"/>
    <col min="14349" max="14349" width="26" bestFit="1" customWidth="1"/>
    <col min="14350" max="14350" width="19.140625" bestFit="1" customWidth="1"/>
    <col min="14351" max="14351" width="10.42578125" customWidth="1"/>
    <col min="14352" max="14352" width="11.85546875" customWidth="1"/>
    <col min="14353" max="14353" width="14.7109375" customWidth="1"/>
    <col min="14354" max="14354" width="9" bestFit="1" customWidth="1"/>
    <col min="14595" max="14595" width="4.7109375" bestFit="1" customWidth="1"/>
    <col min="14596" max="14596" width="9.7109375" bestFit="1" customWidth="1"/>
    <col min="14597" max="14597" width="10" bestFit="1" customWidth="1"/>
    <col min="14598" max="14598" width="8.85546875" bestFit="1" customWidth="1"/>
    <col min="14599" max="14599" width="22.85546875" customWidth="1"/>
    <col min="14600" max="14600" width="59.7109375" bestFit="1" customWidth="1"/>
    <col min="14601" max="14601" width="57.85546875" bestFit="1" customWidth="1"/>
    <col min="14602" max="14602" width="35.28515625" bestFit="1" customWidth="1"/>
    <col min="14603" max="14603" width="28.140625" bestFit="1" customWidth="1"/>
    <col min="14604" max="14604" width="33.140625" bestFit="1" customWidth="1"/>
    <col min="14605" max="14605" width="26" bestFit="1" customWidth="1"/>
    <col min="14606" max="14606" width="19.140625" bestFit="1" customWidth="1"/>
    <col min="14607" max="14607" width="10.42578125" customWidth="1"/>
    <col min="14608" max="14608" width="11.85546875" customWidth="1"/>
    <col min="14609" max="14609" width="14.7109375" customWidth="1"/>
    <col min="14610" max="14610" width="9" bestFit="1" customWidth="1"/>
    <col min="14851" max="14851" width="4.7109375" bestFit="1" customWidth="1"/>
    <col min="14852" max="14852" width="9.7109375" bestFit="1" customWidth="1"/>
    <col min="14853" max="14853" width="10" bestFit="1" customWidth="1"/>
    <col min="14854" max="14854" width="8.85546875" bestFit="1" customWidth="1"/>
    <col min="14855" max="14855" width="22.85546875" customWidth="1"/>
    <col min="14856" max="14856" width="59.7109375" bestFit="1" customWidth="1"/>
    <col min="14857" max="14857" width="57.85546875" bestFit="1" customWidth="1"/>
    <col min="14858" max="14858" width="35.28515625" bestFit="1" customWidth="1"/>
    <col min="14859" max="14859" width="28.140625" bestFit="1" customWidth="1"/>
    <col min="14860" max="14860" width="33.140625" bestFit="1" customWidth="1"/>
    <col min="14861" max="14861" width="26" bestFit="1" customWidth="1"/>
    <col min="14862" max="14862" width="19.140625" bestFit="1" customWidth="1"/>
    <col min="14863" max="14863" width="10.42578125" customWidth="1"/>
    <col min="14864" max="14864" width="11.85546875" customWidth="1"/>
    <col min="14865" max="14865" width="14.7109375" customWidth="1"/>
    <col min="14866" max="14866" width="9" bestFit="1" customWidth="1"/>
    <col min="15107" max="15107" width="4.7109375" bestFit="1" customWidth="1"/>
    <col min="15108" max="15108" width="9.7109375" bestFit="1" customWidth="1"/>
    <col min="15109" max="15109" width="10" bestFit="1" customWidth="1"/>
    <col min="15110" max="15110" width="8.85546875" bestFit="1" customWidth="1"/>
    <col min="15111" max="15111" width="22.85546875" customWidth="1"/>
    <col min="15112" max="15112" width="59.7109375" bestFit="1" customWidth="1"/>
    <col min="15113" max="15113" width="57.85546875" bestFit="1" customWidth="1"/>
    <col min="15114" max="15114" width="35.28515625" bestFit="1" customWidth="1"/>
    <col min="15115" max="15115" width="28.140625" bestFit="1" customWidth="1"/>
    <col min="15116" max="15116" width="33.140625" bestFit="1" customWidth="1"/>
    <col min="15117" max="15117" width="26" bestFit="1" customWidth="1"/>
    <col min="15118" max="15118" width="19.140625" bestFit="1" customWidth="1"/>
    <col min="15119" max="15119" width="10.42578125" customWidth="1"/>
    <col min="15120" max="15120" width="11.85546875" customWidth="1"/>
    <col min="15121" max="15121" width="14.7109375" customWidth="1"/>
    <col min="15122" max="15122" width="9" bestFit="1" customWidth="1"/>
    <col min="15363" max="15363" width="4.7109375" bestFit="1" customWidth="1"/>
    <col min="15364" max="15364" width="9.7109375" bestFit="1" customWidth="1"/>
    <col min="15365" max="15365" width="10" bestFit="1" customWidth="1"/>
    <col min="15366" max="15366" width="8.85546875" bestFit="1" customWidth="1"/>
    <col min="15367" max="15367" width="22.85546875" customWidth="1"/>
    <col min="15368" max="15368" width="59.7109375" bestFit="1" customWidth="1"/>
    <col min="15369" max="15369" width="57.85546875" bestFit="1" customWidth="1"/>
    <col min="15370" max="15370" width="35.28515625" bestFit="1" customWidth="1"/>
    <col min="15371" max="15371" width="28.140625" bestFit="1" customWidth="1"/>
    <col min="15372" max="15372" width="33.140625" bestFit="1" customWidth="1"/>
    <col min="15373" max="15373" width="26" bestFit="1" customWidth="1"/>
    <col min="15374" max="15374" width="19.140625" bestFit="1" customWidth="1"/>
    <col min="15375" max="15375" width="10.42578125" customWidth="1"/>
    <col min="15376" max="15376" width="11.85546875" customWidth="1"/>
    <col min="15377" max="15377" width="14.7109375" customWidth="1"/>
    <col min="15378" max="15378" width="9" bestFit="1" customWidth="1"/>
    <col min="15619" max="15619" width="4.7109375" bestFit="1" customWidth="1"/>
    <col min="15620" max="15620" width="9.7109375" bestFit="1" customWidth="1"/>
    <col min="15621" max="15621" width="10" bestFit="1" customWidth="1"/>
    <col min="15622" max="15622" width="8.85546875" bestFit="1" customWidth="1"/>
    <col min="15623" max="15623" width="22.85546875" customWidth="1"/>
    <col min="15624" max="15624" width="59.7109375" bestFit="1" customWidth="1"/>
    <col min="15625" max="15625" width="57.85546875" bestFit="1" customWidth="1"/>
    <col min="15626" max="15626" width="35.28515625" bestFit="1" customWidth="1"/>
    <col min="15627" max="15627" width="28.140625" bestFit="1" customWidth="1"/>
    <col min="15628" max="15628" width="33.140625" bestFit="1" customWidth="1"/>
    <col min="15629" max="15629" width="26" bestFit="1" customWidth="1"/>
    <col min="15630" max="15630" width="19.140625" bestFit="1" customWidth="1"/>
    <col min="15631" max="15631" width="10.42578125" customWidth="1"/>
    <col min="15632" max="15632" width="11.85546875" customWidth="1"/>
    <col min="15633" max="15633" width="14.7109375" customWidth="1"/>
    <col min="15634" max="15634" width="9" bestFit="1" customWidth="1"/>
    <col min="15875" max="15875" width="4.7109375" bestFit="1" customWidth="1"/>
    <col min="15876" max="15876" width="9.7109375" bestFit="1" customWidth="1"/>
    <col min="15877" max="15877" width="10" bestFit="1" customWidth="1"/>
    <col min="15878" max="15878" width="8.85546875" bestFit="1" customWidth="1"/>
    <col min="15879" max="15879" width="22.85546875" customWidth="1"/>
    <col min="15880" max="15880" width="59.7109375" bestFit="1" customWidth="1"/>
    <col min="15881" max="15881" width="57.85546875" bestFit="1" customWidth="1"/>
    <col min="15882" max="15882" width="35.28515625" bestFit="1" customWidth="1"/>
    <col min="15883" max="15883" width="28.140625" bestFit="1" customWidth="1"/>
    <col min="15884" max="15884" width="33.140625" bestFit="1" customWidth="1"/>
    <col min="15885" max="15885" width="26" bestFit="1" customWidth="1"/>
    <col min="15886" max="15886" width="19.140625" bestFit="1" customWidth="1"/>
    <col min="15887" max="15887" width="10.42578125" customWidth="1"/>
    <col min="15888" max="15888" width="11.85546875" customWidth="1"/>
    <col min="15889" max="15889" width="14.7109375" customWidth="1"/>
    <col min="15890" max="15890" width="9" bestFit="1" customWidth="1"/>
    <col min="16131" max="16131" width="4.7109375" bestFit="1" customWidth="1"/>
    <col min="16132" max="16132" width="9.7109375" bestFit="1" customWidth="1"/>
    <col min="16133" max="16133" width="10" bestFit="1" customWidth="1"/>
    <col min="16134" max="16134" width="8.85546875" bestFit="1" customWidth="1"/>
    <col min="16135" max="16135" width="22.85546875" customWidth="1"/>
    <col min="16136" max="16136" width="59.7109375" bestFit="1" customWidth="1"/>
    <col min="16137" max="16137" width="57.85546875" bestFit="1" customWidth="1"/>
    <col min="16138" max="16138" width="35.28515625" bestFit="1" customWidth="1"/>
    <col min="16139" max="16139" width="28.140625" bestFit="1" customWidth="1"/>
    <col min="16140" max="16140" width="33.140625" bestFit="1" customWidth="1"/>
    <col min="16141" max="16141" width="26" bestFit="1" customWidth="1"/>
    <col min="16142" max="16142" width="19.140625" bestFit="1" customWidth="1"/>
    <col min="16143" max="16143" width="10.42578125" customWidth="1"/>
    <col min="16144" max="16144" width="11.85546875" customWidth="1"/>
    <col min="16145" max="16145" width="14.7109375" customWidth="1"/>
    <col min="16146" max="16146" width="9" bestFit="1" customWidth="1"/>
  </cols>
  <sheetData>
    <row r="1" spans="1:19">
      <c r="H1" s="114"/>
      <c r="I1" s="114"/>
    </row>
    <row r="2" spans="1:19">
      <c r="A2" s="1" t="s">
        <v>3513</v>
      </c>
    </row>
    <row r="4" spans="1:19" s="4" customFormat="1" ht="47.25" customHeight="1">
      <c r="A4" s="596" t="s">
        <v>0</v>
      </c>
      <c r="B4" s="598" t="s">
        <v>1</v>
      </c>
      <c r="C4" s="598" t="s">
        <v>2</v>
      </c>
      <c r="D4" s="598" t="s">
        <v>3</v>
      </c>
      <c r="E4" s="596" t="s">
        <v>4</v>
      </c>
      <c r="F4" s="596" t="s">
        <v>5</v>
      </c>
      <c r="G4" s="596" t="s">
        <v>6</v>
      </c>
      <c r="H4" s="601" t="s">
        <v>7</v>
      </c>
      <c r="I4" s="601"/>
      <c r="J4" s="596" t="s">
        <v>8</v>
      </c>
      <c r="K4" s="602" t="s">
        <v>9</v>
      </c>
      <c r="L4" s="603"/>
      <c r="M4" s="604" t="s">
        <v>10</v>
      </c>
      <c r="N4" s="604"/>
      <c r="O4" s="604" t="s">
        <v>11</v>
      </c>
      <c r="P4" s="604"/>
      <c r="Q4" s="596" t="s">
        <v>12</v>
      </c>
      <c r="R4" s="598" t="s">
        <v>13</v>
      </c>
      <c r="S4" s="3"/>
    </row>
    <row r="5" spans="1:19" s="4" customFormat="1" ht="35.25" customHeight="1">
      <c r="A5" s="597"/>
      <c r="B5" s="599"/>
      <c r="C5" s="599"/>
      <c r="D5" s="599"/>
      <c r="E5" s="597"/>
      <c r="F5" s="597"/>
      <c r="G5" s="597"/>
      <c r="H5" s="107" t="s">
        <v>14</v>
      </c>
      <c r="I5" s="107" t="s">
        <v>15</v>
      </c>
      <c r="J5" s="597"/>
      <c r="K5" s="108">
        <v>2018</v>
      </c>
      <c r="L5" s="108">
        <v>2019</v>
      </c>
      <c r="M5" s="13">
        <v>2018</v>
      </c>
      <c r="N5" s="13">
        <v>2019</v>
      </c>
      <c r="O5" s="13">
        <v>2018</v>
      </c>
      <c r="P5" s="13">
        <v>2019</v>
      </c>
      <c r="Q5" s="597"/>
      <c r="R5" s="599"/>
      <c r="S5" s="3"/>
    </row>
    <row r="6" spans="1:19" s="4" customFormat="1" ht="15.75" customHeight="1">
      <c r="A6" s="106" t="s">
        <v>16</v>
      </c>
      <c r="B6" s="107" t="s">
        <v>17</v>
      </c>
      <c r="C6" s="107" t="s">
        <v>18</v>
      </c>
      <c r="D6" s="107" t="s">
        <v>19</v>
      </c>
      <c r="E6" s="106" t="s">
        <v>20</v>
      </c>
      <c r="F6" s="106" t="s">
        <v>21</v>
      </c>
      <c r="G6" s="106" t="s">
        <v>22</v>
      </c>
      <c r="H6" s="107" t="s">
        <v>23</v>
      </c>
      <c r="I6" s="107" t="s">
        <v>24</v>
      </c>
      <c r="J6" s="106" t="s">
        <v>25</v>
      </c>
      <c r="K6" s="108" t="s">
        <v>26</v>
      </c>
      <c r="L6" s="108" t="s">
        <v>27</v>
      </c>
      <c r="M6" s="109" t="s">
        <v>28</v>
      </c>
      <c r="N6" s="109" t="s">
        <v>29</v>
      </c>
      <c r="O6" s="109" t="s">
        <v>30</v>
      </c>
      <c r="P6" s="109" t="s">
        <v>31</v>
      </c>
      <c r="Q6" s="106" t="s">
        <v>32</v>
      </c>
      <c r="R6" s="107" t="s">
        <v>33</v>
      </c>
      <c r="S6" s="3"/>
    </row>
    <row r="7" spans="1:19" s="4" customFormat="1" ht="55.5" customHeight="1">
      <c r="A7" s="585">
        <v>1</v>
      </c>
      <c r="B7" s="810" t="s">
        <v>296</v>
      </c>
      <c r="C7" s="810">
        <v>1</v>
      </c>
      <c r="D7" s="543">
        <v>3</v>
      </c>
      <c r="E7" s="811" t="s">
        <v>482</v>
      </c>
      <c r="F7" s="810" t="s">
        <v>483</v>
      </c>
      <c r="G7" s="543" t="s">
        <v>484</v>
      </c>
      <c r="H7" s="67" t="s">
        <v>485</v>
      </c>
      <c r="I7" s="316">
        <v>1</v>
      </c>
      <c r="J7" s="810" t="s">
        <v>486</v>
      </c>
      <c r="K7" s="698" t="s">
        <v>50</v>
      </c>
      <c r="L7" s="810"/>
      <c r="M7" s="554">
        <v>300000</v>
      </c>
      <c r="N7" s="812"/>
      <c r="O7" s="554">
        <v>300000</v>
      </c>
      <c r="P7" s="812"/>
      <c r="Q7" s="566" t="s">
        <v>487</v>
      </c>
      <c r="R7" s="543" t="s">
        <v>488</v>
      </c>
      <c r="S7" s="3"/>
    </row>
    <row r="8" spans="1:19" s="10" customFormat="1" ht="71.25" customHeight="1">
      <c r="A8" s="589"/>
      <c r="B8" s="655"/>
      <c r="C8" s="655"/>
      <c r="D8" s="561"/>
      <c r="E8" s="655"/>
      <c r="F8" s="542"/>
      <c r="G8" s="589"/>
      <c r="H8" s="67" t="s">
        <v>489</v>
      </c>
      <c r="I8" s="316">
        <v>20</v>
      </c>
      <c r="J8" s="542"/>
      <c r="K8" s="542"/>
      <c r="L8" s="542"/>
      <c r="M8" s="655"/>
      <c r="N8" s="655"/>
      <c r="O8" s="655"/>
      <c r="P8" s="589"/>
      <c r="Q8" s="655"/>
      <c r="R8" s="561"/>
      <c r="S8" s="9"/>
    </row>
    <row r="9" spans="1:19" s="10" customFormat="1" ht="36.75" customHeight="1">
      <c r="A9" s="585">
        <v>2</v>
      </c>
      <c r="B9" s="585" t="s">
        <v>296</v>
      </c>
      <c r="C9" s="585">
        <v>1</v>
      </c>
      <c r="D9" s="587">
        <v>3</v>
      </c>
      <c r="E9" s="585" t="s">
        <v>490</v>
      </c>
      <c r="F9" s="543" t="s">
        <v>491</v>
      </c>
      <c r="G9" s="587" t="s">
        <v>492</v>
      </c>
      <c r="H9" s="259" t="s">
        <v>493</v>
      </c>
      <c r="I9" s="258">
        <v>1</v>
      </c>
      <c r="J9" s="543" t="s">
        <v>494</v>
      </c>
      <c r="K9" s="590" t="s">
        <v>50</v>
      </c>
      <c r="L9" s="806"/>
      <c r="M9" s="594">
        <v>40000</v>
      </c>
      <c r="N9" s="806"/>
      <c r="O9" s="594">
        <v>40000</v>
      </c>
      <c r="P9" s="806"/>
      <c r="Q9" s="587" t="s">
        <v>487</v>
      </c>
      <c r="R9" s="587" t="s">
        <v>488</v>
      </c>
      <c r="S9" s="9"/>
    </row>
    <row r="10" spans="1:19" s="10" customFormat="1" ht="39.75" customHeight="1">
      <c r="A10" s="589"/>
      <c r="B10" s="589"/>
      <c r="C10" s="589"/>
      <c r="D10" s="805"/>
      <c r="E10" s="589"/>
      <c r="F10" s="561"/>
      <c r="G10" s="805"/>
      <c r="H10" s="67" t="s">
        <v>495</v>
      </c>
      <c r="I10" s="69" t="s">
        <v>496</v>
      </c>
      <c r="J10" s="561"/>
      <c r="K10" s="805"/>
      <c r="L10" s="805"/>
      <c r="M10" s="805"/>
      <c r="N10" s="805"/>
      <c r="O10" s="805"/>
      <c r="P10" s="805"/>
      <c r="Q10" s="805"/>
      <c r="R10" s="805"/>
      <c r="S10" s="9"/>
    </row>
    <row r="11" spans="1:19" s="10" customFormat="1" ht="48.75" customHeight="1">
      <c r="A11" s="585">
        <v>3</v>
      </c>
      <c r="B11" s="574" t="s">
        <v>497</v>
      </c>
      <c r="C11" s="574">
        <v>1</v>
      </c>
      <c r="D11" s="587">
        <v>6</v>
      </c>
      <c r="E11" s="587" t="s">
        <v>498</v>
      </c>
      <c r="F11" s="587" t="s">
        <v>499</v>
      </c>
      <c r="G11" s="587" t="s">
        <v>500</v>
      </c>
      <c r="H11" s="67" t="s">
        <v>501</v>
      </c>
      <c r="I11" s="258">
        <v>4</v>
      </c>
      <c r="J11" s="587" t="s">
        <v>502</v>
      </c>
      <c r="K11" s="590" t="s">
        <v>50</v>
      </c>
      <c r="L11" s="806"/>
      <c r="M11" s="594">
        <v>65000</v>
      </c>
      <c r="N11" s="806"/>
      <c r="O11" s="594">
        <v>65000</v>
      </c>
      <c r="P11" s="806"/>
      <c r="Q11" s="587" t="s">
        <v>487</v>
      </c>
      <c r="R11" s="587" t="s">
        <v>488</v>
      </c>
      <c r="S11" s="9"/>
    </row>
    <row r="12" spans="1:19" s="10" customFormat="1" ht="61.5" customHeight="1">
      <c r="A12" s="589"/>
      <c r="B12" s="805"/>
      <c r="C12" s="805"/>
      <c r="D12" s="805"/>
      <c r="E12" s="805"/>
      <c r="F12" s="805"/>
      <c r="G12" s="805"/>
      <c r="H12" s="259" t="s">
        <v>503</v>
      </c>
      <c r="I12" s="69" t="s">
        <v>504</v>
      </c>
      <c r="J12" s="805"/>
      <c r="K12" s="805"/>
      <c r="L12" s="805"/>
      <c r="M12" s="805"/>
      <c r="N12" s="805"/>
      <c r="O12" s="805"/>
      <c r="P12" s="805"/>
      <c r="Q12" s="805"/>
      <c r="R12" s="805"/>
      <c r="S12" s="9"/>
    </row>
    <row r="13" spans="1:19" s="10" customFormat="1" ht="62.25" customHeight="1">
      <c r="A13" s="585">
        <v>4</v>
      </c>
      <c r="B13" s="574" t="s">
        <v>289</v>
      </c>
      <c r="C13" s="574">
        <v>1</v>
      </c>
      <c r="D13" s="587">
        <v>9</v>
      </c>
      <c r="E13" s="587" t="s">
        <v>505</v>
      </c>
      <c r="F13" s="587" t="s">
        <v>506</v>
      </c>
      <c r="G13" s="587" t="s">
        <v>500</v>
      </c>
      <c r="H13" s="67" t="s">
        <v>507</v>
      </c>
      <c r="I13" s="258">
        <v>1</v>
      </c>
      <c r="J13" s="587" t="s">
        <v>508</v>
      </c>
      <c r="K13" s="590" t="s">
        <v>50</v>
      </c>
      <c r="L13" s="806"/>
      <c r="M13" s="594">
        <v>10000</v>
      </c>
      <c r="N13" s="806"/>
      <c r="O13" s="594">
        <v>10000</v>
      </c>
      <c r="P13" s="806"/>
      <c r="Q13" s="587" t="s">
        <v>487</v>
      </c>
      <c r="R13" s="587" t="s">
        <v>488</v>
      </c>
      <c r="S13" s="9"/>
    </row>
    <row r="14" spans="1:19" s="10" customFormat="1" ht="54" customHeight="1">
      <c r="A14" s="589"/>
      <c r="B14" s="805"/>
      <c r="C14" s="805"/>
      <c r="D14" s="805"/>
      <c r="E14" s="805"/>
      <c r="F14" s="805"/>
      <c r="G14" s="805"/>
      <c r="H14" s="259" t="s">
        <v>503</v>
      </c>
      <c r="I14" s="69" t="s">
        <v>215</v>
      </c>
      <c r="J14" s="805"/>
      <c r="K14" s="805"/>
      <c r="L14" s="805"/>
      <c r="M14" s="805"/>
      <c r="N14" s="805"/>
      <c r="O14" s="805"/>
      <c r="P14" s="805"/>
      <c r="Q14" s="805"/>
      <c r="R14" s="805"/>
      <c r="S14" s="9"/>
    </row>
    <row r="15" spans="1:19" s="10" customFormat="1" ht="46.5" customHeight="1">
      <c r="A15" s="585">
        <v>5</v>
      </c>
      <c r="B15" s="574" t="s">
        <v>289</v>
      </c>
      <c r="C15" s="574">
        <v>1</v>
      </c>
      <c r="D15" s="587">
        <v>9</v>
      </c>
      <c r="E15" s="587" t="s">
        <v>509</v>
      </c>
      <c r="F15" s="587" t="s">
        <v>510</v>
      </c>
      <c r="G15" s="587" t="s">
        <v>511</v>
      </c>
      <c r="H15" s="67" t="s">
        <v>512</v>
      </c>
      <c r="I15" s="258">
        <v>1</v>
      </c>
      <c r="J15" s="587" t="s">
        <v>513</v>
      </c>
      <c r="K15" s="590" t="s">
        <v>289</v>
      </c>
      <c r="L15" s="806"/>
      <c r="M15" s="594">
        <v>60000</v>
      </c>
      <c r="N15" s="806"/>
      <c r="O15" s="594">
        <v>60000</v>
      </c>
      <c r="P15" s="806"/>
      <c r="Q15" s="587" t="s">
        <v>487</v>
      </c>
      <c r="R15" s="587" t="s">
        <v>488</v>
      </c>
      <c r="S15" s="9"/>
    </row>
    <row r="16" spans="1:19" s="10" customFormat="1" ht="47.25" customHeight="1">
      <c r="A16" s="589"/>
      <c r="B16" s="805"/>
      <c r="C16" s="805"/>
      <c r="D16" s="805"/>
      <c r="E16" s="805"/>
      <c r="F16" s="805"/>
      <c r="G16" s="805"/>
      <c r="H16" s="259" t="s">
        <v>514</v>
      </c>
      <c r="I16" s="69" t="s">
        <v>306</v>
      </c>
      <c r="J16" s="805"/>
      <c r="K16" s="805"/>
      <c r="L16" s="805"/>
      <c r="M16" s="805"/>
      <c r="N16" s="805"/>
      <c r="O16" s="805"/>
      <c r="P16" s="805"/>
      <c r="Q16" s="805"/>
      <c r="R16" s="805"/>
      <c r="S16" s="9"/>
    </row>
    <row r="17" spans="1:19" s="10" customFormat="1" ht="84" customHeight="1">
      <c r="A17" s="585">
        <v>6</v>
      </c>
      <c r="B17" s="574" t="s">
        <v>289</v>
      </c>
      <c r="C17" s="574">
        <v>1</v>
      </c>
      <c r="D17" s="587">
        <v>9</v>
      </c>
      <c r="E17" s="587" t="s">
        <v>515</v>
      </c>
      <c r="F17" s="587" t="s">
        <v>516</v>
      </c>
      <c r="G17" s="587" t="s">
        <v>484</v>
      </c>
      <c r="H17" s="67" t="s">
        <v>489</v>
      </c>
      <c r="I17" s="258">
        <v>1</v>
      </c>
      <c r="J17" s="587" t="s">
        <v>517</v>
      </c>
      <c r="K17" s="590" t="s">
        <v>289</v>
      </c>
      <c r="L17" s="806"/>
      <c r="M17" s="594">
        <v>10000</v>
      </c>
      <c r="N17" s="806"/>
      <c r="O17" s="594">
        <v>10000</v>
      </c>
      <c r="P17" s="806"/>
      <c r="Q17" s="587" t="s">
        <v>487</v>
      </c>
      <c r="R17" s="587" t="s">
        <v>488</v>
      </c>
      <c r="S17" s="9"/>
    </row>
    <row r="18" spans="1:19" s="10" customFormat="1" ht="55.5" customHeight="1">
      <c r="A18" s="589"/>
      <c r="B18" s="805"/>
      <c r="C18" s="805"/>
      <c r="D18" s="805"/>
      <c r="E18" s="805"/>
      <c r="F18" s="805"/>
      <c r="G18" s="805"/>
      <c r="H18" s="259" t="s">
        <v>518</v>
      </c>
      <c r="I18" s="69" t="s">
        <v>519</v>
      </c>
      <c r="J18" s="805"/>
      <c r="K18" s="805"/>
      <c r="L18" s="805"/>
      <c r="M18" s="805"/>
      <c r="N18" s="805"/>
      <c r="O18" s="805"/>
      <c r="P18" s="805"/>
      <c r="Q18" s="805"/>
      <c r="R18" s="805"/>
      <c r="S18" s="9"/>
    </row>
    <row r="19" spans="1:19" s="10" customFormat="1" ht="69.75" customHeight="1">
      <c r="A19" s="585">
        <v>7</v>
      </c>
      <c r="B19" s="574" t="s">
        <v>289</v>
      </c>
      <c r="C19" s="574" t="s">
        <v>520</v>
      </c>
      <c r="D19" s="587">
        <v>10</v>
      </c>
      <c r="E19" s="587" t="s">
        <v>521</v>
      </c>
      <c r="F19" s="587" t="s">
        <v>516</v>
      </c>
      <c r="G19" s="587" t="s">
        <v>484</v>
      </c>
      <c r="H19" s="67" t="s">
        <v>489</v>
      </c>
      <c r="I19" s="258">
        <v>1</v>
      </c>
      <c r="J19" s="587" t="s">
        <v>517</v>
      </c>
      <c r="K19" s="590" t="s">
        <v>289</v>
      </c>
      <c r="L19" s="806"/>
      <c r="M19" s="594">
        <v>25000</v>
      </c>
      <c r="N19" s="806"/>
      <c r="O19" s="594">
        <v>25000</v>
      </c>
      <c r="P19" s="806"/>
      <c r="Q19" s="587" t="s">
        <v>487</v>
      </c>
      <c r="R19" s="729" t="s">
        <v>488</v>
      </c>
      <c r="S19" s="9"/>
    </row>
    <row r="20" spans="1:19" s="10" customFormat="1" ht="65.25" customHeight="1">
      <c r="A20" s="589"/>
      <c r="B20" s="805"/>
      <c r="C20" s="805"/>
      <c r="D20" s="805"/>
      <c r="E20" s="805"/>
      <c r="F20" s="805"/>
      <c r="G20" s="805"/>
      <c r="H20" s="259" t="s">
        <v>518</v>
      </c>
      <c r="I20" s="69" t="s">
        <v>306</v>
      </c>
      <c r="J20" s="805"/>
      <c r="K20" s="805"/>
      <c r="L20" s="805"/>
      <c r="M20" s="805"/>
      <c r="N20" s="805"/>
      <c r="O20" s="805"/>
      <c r="P20" s="805"/>
      <c r="Q20" s="805"/>
      <c r="R20" s="813"/>
      <c r="S20" s="9"/>
    </row>
    <row r="21" spans="1:19" s="10" customFormat="1" ht="45.75" customHeight="1">
      <c r="A21" s="585">
        <v>8</v>
      </c>
      <c r="B21" s="574" t="s">
        <v>296</v>
      </c>
      <c r="C21" s="574">
        <v>3</v>
      </c>
      <c r="D21" s="587">
        <v>10</v>
      </c>
      <c r="E21" s="587" t="s">
        <v>522</v>
      </c>
      <c r="F21" s="543" t="s">
        <v>523</v>
      </c>
      <c r="G21" s="587" t="s">
        <v>524</v>
      </c>
      <c r="H21" s="258" t="s">
        <v>525</v>
      </c>
      <c r="I21" s="258">
        <v>1</v>
      </c>
      <c r="J21" s="543" t="s">
        <v>526</v>
      </c>
      <c r="K21" s="590" t="s">
        <v>137</v>
      </c>
      <c r="L21" s="806"/>
      <c r="M21" s="594">
        <v>15000</v>
      </c>
      <c r="N21" s="806"/>
      <c r="O21" s="594">
        <v>15000</v>
      </c>
      <c r="P21" s="806"/>
      <c r="Q21" s="587" t="s">
        <v>487</v>
      </c>
      <c r="R21" s="587" t="s">
        <v>488</v>
      </c>
      <c r="S21" s="9"/>
    </row>
    <row r="22" spans="1:19" s="10" customFormat="1" ht="30">
      <c r="A22" s="589"/>
      <c r="B22" s="805"/>
      <c r="C22" s="805"/>
      <c r="D22" s="805"/>
      <c r="E22" s="805"/>
      <c r="F22" s="561"/>
      <c r="G22" s="805"/>
      <c r="H22" s="259" t="s">
        <v>527</v>
      </c>
      <c r="I22" s="69" t="s">
        <v>152</v>
      </c>
      <c r="J22" s="561"/>
      <c r="K22" s="805"/>
      <c r="L22" s="805"/>
      <c r="M22" s="805"/>
      <c r="N22" s="805"/>
      <c r="O22" s="805"/>
      <c r="P22" s="805"/>
      <c r="Q22" s="805"/>
      <c r="R22" s="805"/>
      <c r="S22" s="9"/>
    </row>
    <row r="23" spans="1:19" s="10" customFormat="1" ht="63.75" customHeight="1">
      <c r="A23" s="585">
        <v>9</v>
      </c>
      <c r="B23" s="574" t="s">
        <v>289</v>
      </c>
      <c r="C23" s="574">
        <v>1.3</v>
      </c>
      <c r="D23" s="587">
        <v>13</v>
      </c>
      <c r="E23" s="587" t="s">
        <v>528</v>
      </c>
      <c r="F23" s="587" t="s">
        <v>516</v>
      </c>
      <c r="G23" s="592" t="s">
        <v>529</v>
      </c>
      <c r="H23" s="259" t="s">
        <v>489</v>
      </c>
      <c r="I23" s="258">
        <v>1</v>
      </c>
      <c r="J23" s="587" t="s">
        <v>517</v>
      </c>
      <c r="K23" s="590" t="s">
        <v>296</v>
      </c>
      <c r="L23" s="806"/>
      <c r="M23" s="594">
        <v>17500</v>
      </c>
      <c r="N23" s="806"/>
      <c r="O23" s="594">
        <v>17500</v>
      </c>
      <c r="P23" s="806"/>
      <c r="Q23" s="587" t="s">
        <v>487</v>
      </c>
      <c r="R23" s="587" t="s">
        <v>488</v>
      </c>
      <c r="S23" s="9"/>
    </row>
    <row r="24" spans="1:19" s="10" customFormat="1" ht="63.75" customHeight="1">
      <c r="A24" s="589"/>
      <c r="B24" s="805"/>
      <c r="C24" s="805"/>
      <c r="D24" s="805"/>
      <c r="E24" s="805"/>
      <c r="F24" s="805"/>
      <c r="G24" s="814"/>
      <c r="H24" s="259" t="s">
        <v>518</v>
      </c>
      <c r="I24" s="69" t="s">
        <v>306</v>
      </c>
      <c r="J24" s="805"/>
      <c r="K24" s="805"/>
      <c r="L24" s="805"/>
      <c r="M24" s="805"/>
      <c r="N24" s="805"/>
      <c r="O24" s="805"/>
      <c r="P24" s="805"/>
      <c r="Q24" s="805"/>
      <c r="R24" s="805"/>
      <c r="S24" s="9"/>
    </row>
    <row r="25" spans="1:19" s="10" customFormat="1" ht="65.25" customHeight="1">
      <c r="A25" s="585">
        <v>10</v>
      </c>
      <c r="B25" s="574" t="s">
        <v>289</v>
      </c>
      <c r="C25" s="574">
        <v>1.3</v>
      </c>
      <c r="D25" s="587">
        <v>13</v>
      </c>
      <c r="E25" s="587" t="s">
        <v>530</v>
      </c>
      <c r="F25" s="587" t="s">
        <v>531</v>
      </c>
      <c r="G25" s="587" t="s">
        <v>532</v>
      </c>
      <c r="H25" s="298" t="s">
        <v>533</v>
      </c>
      <c r="I25" s="258">
        <v>1</v>
      </c>
      <c r="J25" s="587" t="s">
        <v>534</v>
      </c>
      <c r="K25" s="590" t="s">
        <v>289</v>
      </c>
      <c r="L25" s="806"/>
      <c r="M25" s="594">
        <v>10000</v>
      </c>
      <c r="N25" s="806"/>
      <c r="O25" s="594">
        <v>10000</v>
      </c>
      <c r="P25" s="806"/>
      <c r="Q25" s="587" t="s">
        <v>487</v>
      </c>
      <c r="R25" s="587" t="s">
        <v>488</v>
      </c>
      <c r="S25" s="9"/>
    </row>
    <row r="26" spans="1:19" s="10" customFormat="1" ht="94.5" customHeight="1">
      <c r="A26" s="589"/>
      <c r="B26" s="805"/>
      <c r="C26" s="805"/>
      <c r="D26" s="805"/>
      <c r="E26" s="805"/>
      <c r="F26" s="805"/>
      <c r="G26" s="805"/>
      <c r="H26" s="272" t="s">
        <v>535</v>
      </c>
      <c r="I26" s="69" t="s">
        <v>536</v>
      </c>
      <c r="J26" s="805"/>
      <c r="K26" s="805"/>
      <c r="L26" s="805"/>
      <c r="M26" s="805"/>
      <c r="N26" s="805"/>
      <c r="O26" s="805"/>
      <c r="P26" s="805"/>
      <c r="Q26" s="805"/>
      <c r="R26" s="805"/>
      <c r="S26" s="9"/>
    </row>
    <row r="27" spans="1:19" s="10" customFormat="1" ht="54.75" customHeight="1">
      <c r="A27" s="585">
        <v>11</v>
      </c>
      <c r="B27" s="574" t="s">
        <v>289</v>
      </c>
      <c r="C27" s="574">
        <v>1.3</v>
      </c>
      <c r="D27" s="587">
        <v>13</v>
      </c>
      <c r="E27" s="587" t="s">
        <v>537</v>
      </c>
      <c r="F27" s="587" t="s">
        <v>516</v>
      </c>
      <c r="G27" s="587" t="s">
        <v>484</v>
      </c>
      <c r="H27" s="259" t="s">
        <v>489</v>
      </c>
      <c r="I27" s="258">
        <v>1</v>
      </c>
      <c r="J27" s="587" t="s">
        <v>538</v>
      </c>
      <c r="K27" s="590" t="s">
        <v>289</v>
      </c>
      <c r="L27" s="806"/>
      <c r="M27" s="594">
        <v>20000</v>
      </c>
      <c r="N27" s="806"/>
      <c r="O27" s="594">
        <v>20000</v>
      </c>
      <c r="P27" s="806"/>
      <c r="Q27" s="587" t="s">
        <v>487</v>
      </c>
      <c r="R27" s="587" t="s">
        <v>488</v>
      </c>
      <c r="S27" s="9"/>
    </row>
    <row r="28" spans="1:19" s="10" customFormat="1" ht="38.25" customHeight="1">
      <c r="A28" s="589"/>
      <c r="B28" s="805"/>
      <c r="C28" s="805"/>
      <c r="D28" s="805"/>
      <c r="E28" s="805"/>
      <c r="F28" s="805"/>
      <c r="G28" s="805"/>
      <c r="H28" s="259" t="s">
        <v>518</v>
      </c>
      <c r="I28" s="422" t="s">
        <v>306</v>
      </c>
      <c r="J28" s="805"/>
      <c r="K28" s="805"/>
      <c r="L28" s="805"/>
      <c r="M28" s="805"/>
      <c r="N28" s="805"/>
      <c r="O28" s="805"/>
      <c r="P28" s="805"/>
      <c r="Q28" s="805"/>
      <c r="R28" s="805"/>
      <c r="S28" s="9"/>
    </row>
    <row r="29" spans="1:19" s="10" customFormat="1" ht="59.25" customHeight="1">
      <c r="A29" s="585">
        <v>12</v>
      </c>
      <c r="B29" s="574" t="s">
        <v>289</v>
      </c>
      <c r="C29" s="574">
        <v>1.3</v>
      </c>
      <c r="D29" s="587">
        <v>13</v>
      </c>
      <c r="E29" s="587" t="s">
        <v>539</v>
      </c>
      <c r="F29" s="587" t="s">
        <v>516</v>
      </c>
      <c r="G29" s="587" t="s">
        <v>484</v>
      </c>
      <c r="H29" s="259" t="s">
        <v>489</v>
      </c>
      <c r="I29" s="258">
        <v>1</v>
      </c>
      <c r="J29" s="587" t="s">
        <v>538</v>
      </c>
      <c r="K29" s="590" t="s">
        <v>289</v>
      </c>
      <c r="L29" s="806"/>
      <c r="M29" s="594">
        <v>10000</v>
      </c>
      <c r="N29" s="806"/>
      <c r="O29" s="594">
        <v>10000</v>
      </c>
      <c r="P29" s="806"/>
      <c r="Q29" s="587" t="s">
        <v>487</v>
      </c>
      <c r="R29" s="587" t="s">
        <v>488</v>
      </c>
      <c r="S29" s="9"/>
    </row>
    <row r="30" spans="1:19" s="10" customFormat="1" ht="33" customHeight="1">
      <c r="A30" s="589"/>
      <c r="B30" s="805"/>
      <c r="C30" s="805"/>
      <c r="D30" s="805"/>
      <c r="E30" s="805"/>
      <c r="F30" s="805"/>
      <c r="G30" s="805"/>
      <c r="H30" s="259" t="s">
        <v>518</v>
      </c>
      <c r="I30" s="69" t="s">
        <v>306</v>
      </c>
      <c r="J30" s="805"/>
      <c r="K30" s="805"/>
      <c r="L30" s="805"/>
      <c r="M30" s="805"/>
      <c r="N30" s="805"/>
      <c r="O30" s="805"/>
      <c r="P30" s="805"/>
      <c r="Q30" s="805"/>
      <c r="R30" s="805"/>
      <c r="S30" s="9"/>
    </row>
    <row r="31" spans="1:19" s="10" customFormat="1" ht="84.75" customHeight="1">
      <c r="A31" s="585">
        <v>13</v>
      </c>
      <c r="B31" s="574" t="s">
        <v>289</v>
      </c>
      <c r="C31" s="574">
        <v>1.3</v>
      </c>
      <c r="D31" s="587">
        <v>13</v>
      </c>
      <c r="E31" s="587" t="s">
        <v>540</v>
      </c>
      <c r="F31" s="587" t="s">
        <v>541</v>
      </c>
      <c r="G31" s="587" t="s">
        <v>484</v>
      </c>
      <c r="H31" s="67" t="s">
        <v>489</v>
      </c>
      <c r="I31" s="258">
        <v>1</v>
      </c>
      <c r="J31" s="587" t="s">
        <v>542</v>
      </c>
      <c r="K31" s="590" t="s">
        <v>289</v>
      </c>
      <c r="L31" s="806"/>
      <c r="M31" s="594">
        <v>20000</v>
      </c>
      <c r="N31" s="806"/>
      <c r="O31" s="594">
        <v>20000</v>
      </c>
      <c r="P31" s="806"/>
      <c r="Q31" s="587" t="s">
        <v>487</v>
      </c>
      <c r="R31" s="587" t="s">
        <v>488</v>
      </c>
      <c r="S31" s="9"/>
    </row>
    <row r="32" spans="1:19" s="10" customFormat="1" ht="76.5" customHeight="1">
      <c r="A32" s="589"/>
      <c r="B32" s="805"/>
      <c r="C32" s="805"/>
      <c r="D32" s="805"/>
      <c r="E32" s="805"/>
      <c r="F32" s="805"/>
      <c r="G32" s="805"/>
      <c r="H32" s="259" t="s">
        <v>543</v>
      </c>
      <c r="I32" s="69" t="s">
        <v>544</v>
      </c>
      <c r="J32" s="805"/>
      <c r="K32" s="805"/>
      <c r="L32" s="805"/>
      <c r="M32" s="805"/>
      <c r="N32" s="805"/>
      <c r="O32" s="805"/>
      <c r="P32" s="805"/>
      <c r="Q32" s="805"/>
      <c r="R32" s="805"/>
      <c r="S32" s="9"/>
    </row>
    <row r="33" spans="1:18" ht="133.5" customHeight="1">
      <c r="A33" s="560">
        <v>14</v>
      </c>
      <c r="B33" s="678">
        <v>6</v>
      </c>
      <c r="C33" s="560">
        <v>5</v>
      </c>
      <c r="D33" s="560">
        <v>4</v>
      </c>
      <c r="E33" s="560" t="s">
        <v>2686</v>
      </c>
      <c r="F33" s="560" t="s">
        <v>2687</v>
      </c>
      <c r="G33" s="560" t="s">
        <v>2688</v>
      </c>
      <c r="H33" s="265" t="s">
        <v>399</v>
      </c>
      <c r="I33" s="423">
        <v>1</v>
      </c>
      <c r="J33" s="560" t="s">
        <v>2689</v>
      </c>
      <c r="K33" s="560" t="s">
        <v>43</v>
      </c>
      <c r="L33" s="560"/>
      <c r="M33" s="581">
        <v>8012.6</v>
      </c>
      <c r="N33" s="560"/>
      <c r="O33" s="581">
        <v>3503</v>
      </c>
      <c r="P33" s="581"/>
      <c r="Q33" s="560" t="s">
        <v>2690</v>
      </c>
      <c r="R33" s="560" t="s">
        <v>2691</v>
      </c>
    </row>
    <row r="34" spans="1:18" s="273" customFormat="1" ht="167.25" customHeight="1">
      <c r="A34" s="818"/>
      <c r="B34" s="819"/>
      <c r="C34" s="815"/>
      <c r="D34" s="815"/>
      <c r="E34" s="815"/>
      <c r="F34" s="815"/>
      <c r="G34" s="815"/>
      <c r="H34" s="265" t="s">
        <v>230</v>
      </c>
      <c r="I34" s="265">
        <v>16</v>
      </c>
      <c r="J34" s="815"/>
      <c r="K34" s="815"/>
      <c r="L34" s="815"/>
      <c r="M34" s="582"/>
      <c r="N34" s="815"/>
      <c r="O34" s="561"/>
      <c r="P34" s="815"/>
      <c r="Q34" s="815"/>
      <c r="R34" s="815"/>
    </row>
    <row r="35" spans="1:18" s="273" customFormat="1" ht="132" customHeight="1">
      <c r="A35" s="560">
        <v>15</v>
      </c>
      <c r="B35" s="560">
        <v>6</v>
      </c>
      <c r="C35" s="560">
        <v>5</v>
      </c>
      <c r="D35" s="560">
        <v>4</v>
      </c>
      <c r="E35" s="560" t="s">
        <v>2692</v>
      </c>
      <c r="F35" s="560" t="s">
        <v>2693</v>
      </c>
      <c r="G35" s="560" t="s">
        <v>316</v>
      </c>
      <c r="H35" s="265" t="s">
        <v>399</v>
      </c>
      <c r="I35" s="265">
        <v>1</v>
      </c>
      <c r="J35" s="562" t="s">
        <v>2694</v>
      </c>
      <c r="K35" s="560" t="s">
        <v>137</v>
      </c>
      <c r="L35" s="817"/>
      <c r="M35" s="581">
        <v>12168</v>
      </c>
      <c r="N35" s="581"/>
      <c r="O35" s="581">
        <v>12168</v>
      </c>
      <c r="P35" s="581"/>
      <c r="Q35" s="560" t="s">
        <v>2695</v>
      </c>
      <c r="R35" s="560" t="s">
        <v>2696</v>
      </c>
    </row>
    <row r="36" spans="1:18" s="273" customFormat="1" ht="126.75" customHeight="1">
      <c r="A36" s="818"/>
      <c r="B36" s="561"/>
      <c r="C36" s="561"/>
      <c r="D36" s="561"/>
      <c r="E36" s="561"/>
      <c r="F36" s="561"/>
      <c r="G36" s="561"/>
      <c r="H36" s="265" t="s">
        <v>230</v>
      </c>
      <c r="I36" s="265">
        <v>24</v>
      </c>
      <c r="J36" s="562"/>
      <c r="K36" s="561"/>
      <c r="L36" s="561"/>
      <c r="M36" s="561"/>
      <c r="N36" s="561"/>
      <c r="O36" s="561"/>
      <c r="P36" s="561"/>
      <c r="Q36" s="561"/>
      <c r="R36" s="561"/>
    </row>
    <row r="37" spans="1:18" ht="86.25" customHeight="1">
      <c r="A37" s="560">
        <v>16</v>
      </c>
      <c r="B37" s="678">
        <v>6</v>
      </c>
      <c r="C37" s="560">
        <v>5</v>
      </c>
      <c r="D37" s="560">
        <v>4</v>
      </c>
      <c r="E37" s="560" t="s">
        <v>2697</v>
      </c>
      <c r="F37" s="560" t="s">
        <v>2698</v>
      </c>
      <c r="G37" s="560" t="s">
        <v>117</v>
      </c>
      <c r="H37" s="265" t="s">
        <v>399</v>
      </c>
      <c r="I37" s="265">
        <v>1</v>
      </c>
      <c r="J37" s="562" t="s">
        <v>2699</v>
      </c>
      <c r="K37" s="560" t="s">
        <v>289</v>
      </c>
      <c r="L37" s="560"/>
      <c r="M37" s="581">
        <v>40535</v>
      </c>
      <c r="N37" s="581"/>
      <c r="O37" s="581">
        <v>40535</v>
      </c>
      <c r="P37" s="581"/>
      <c r="Q37" s="560" t="s">
        <v>2700</v>
      </c>
      <c r="R37" s="560" t="s">
        <v>2701</v>
      </c>
    </row>
    <row r="38" spans="1:18" ht="108" customHeight="1">
      <c r="A38" s="818"/>
      <c r="B38" s="662"/>
      <c r="C38" s="561"/>
      <c r="D38" s="561"/>
      <c r="E38" s="561"/>
      <c r="F38" s="561"/>
      <c r="G38" s="561"/>
      <c r="H38" s="265" t="s">
        <v>230</v>
      </c>
      <c r="I38" s="265">
        <v>43</v>
      </c>
      <c r="J38" s="562"/>
      <c r="K38" s="561"/>
      <c r="L38" s="561"/>
      <c r="M38" s="561"/>
      <c r="N38" s="561"/>
      <c r="O38" s="561"/>
      <c r="P38" s="561"/>
      <c r="Q38" s="561"/>
      <c r="R38" s="561"/>
    </row>
    <row r="39" spans="1:18" ht="91.5" customHeight="1">
      <c r="A39" s="560">
        <v>17</v>
      </c>
      <c r="B39" s="678">
        <v>6</v>
      </c>
      <c r="C39" s="560">
        <v>5</v>
      </c>
      <c r="D39" s="560">
        <v>4</v>
      </c>
      <c r="E39" s="560" t="s">
        <v>2702</v>
      </c>
      <c r="F39" s="560" t="s">
        <v>2703</v>
      </c>
      <c r="G39" s="560" t="s">
        <v>2704</v>
      </c>
      <c r="H39" s="265" t="s">
        <v>580</v>
      </c>
      <c r="I39" s="265">
        <v>1</v>
      </c>
      <c r="J39" s="560" t="s">
        <v>2705</v>
      </c>
      <c r="K39" s="560" t="s">
        <v>43</v>
      </c>
      <c r="L39" s="560"/>
      <c r="M39" s="581">
        <v>13499.25</v>
      </c>
      <c r="N39" s="581"/>
      <c r="O39" s="581">
        <v>13499.25</v>
      </c>
      <c r="P39" s="581"/>
      <c r="Q39" s="560" t="s">
        <v>2706</v>
      </c>
      <c r="R39" s="560" t="s">
        <v>2707</v>
      </c>
    </row>
    <row r="40" spans="1:18" ht="105.75" customHeight="1">
      <c r="A40" s="818"/>
      <c r="B40" s="662"/>
      <c r="C40" s="561"/>
      <c r="D40" s="561"/>
      <c r="E40" s="561"/>
      <c r="F40" s="561"/>
      <c r="G40" s="561"/>
      <c r="H40" s="268" t="s">
        <v>1063</v>
      </c>
      <c r="I40" s="267">
        <v>41</v>
      </c>
      <c r="J40" s="561"/>
      <c r="K40" s="561"/>
      <c r="L40" s="561"/>
      <c r="M40" s="561"/>
      <c r="N40" s="561"/>
      <c r="O40" s="561"/>
      <c r="P40" s="561"/>
      <c r="Q40" s="561"/>
      <c r="R40" s="561"/>
    </row>
    <row r="41" spans="1:18" ht="138.75" customHeight="1">
      <c r="A41" s="560">
        <v>18</v>
      </c>
      <c r="B41" s="560">
        <v>6</v>
      </c>
      <c r="C41" s="560">
        <v>1</v>
      </c>
      <c r="D41" s="560">
        <v>6</v>
      </c>
      <c r="E41" s="560" t="s">
        <v>2708</v>
      </c>
      <c r="F41" s="560" t="s">
        <v>2709</v>
      </c>
      <c r="G41" s="560" t="s">
        <v>2704</v>
      </c>
      <c r="H41" s="267" t="s">
        <v>2710</v>
      </c>
      <c r="I41" s="424" t="s">
        <v>2711</v>
      </c>
      <c r="J41" s="560" t="s">
        <v>2712</v>
      </c>
      <c r="K41" s="560" t="s">
        <v>43</v>
      </c>
      <c r="L41" s="560"/>
      <c r="M41" s="581">
        <v>31801.4</v>
      </c>
      <c r="N41" s="581"/>
      <c r="O41" s="581">
        <v>25941.4</v>
      </c>
      <c r="P41" s="581"/>
      <c r="Q41" s="560" t="s">
        <v>2713</v>
      </c>
      <c r="R41" s="560" t="s">
        <v>2714</v>
      </c>
    </row>
    <row r="42" spans="1:18" ht="152.25" customHeight="1">
      <c r="A42" s="818"/>
      <c r="B42" s="561"/>
      <c r="C42" s="561"/>
      <c r="D42" s="561"/>
      <c r="E42" s="561"/>
      <c r="F42" s="561"/>
      <c r="G42" s="561"/>
      <c r="H42" s="425" t="s">
        <v>2715</v>
      </c>
      <c r="I42" s="267" t="s">
        <v>2716</v>
      </c>
      <c r="J42" s="561"/>
      <c r="K42" s="561"/>
      <c r="L42" s="561"/>
      <c r="M42" s="816"/>
      <c r="N42" s="561"/>
      <c r="O42" s="561"/>
      <c r="P42" s="561"/>
      <c r="Q42" s="561"/>
      <c r="R42" s="561"/>
    </row>
    <row r="43" spans="1:18" ht="68.25" customHeight="1">
      <c r="A43" s="560">
        <v>19</v>
      </c>
      <c r="B43" s="560">
        <v>5</v>
      </c>
      <c r="C43" s="560">
        <v>1</v>
      </c>
      <c r="D43" s="560">
        <v>6</v>
      </c>
      <c r="E43" s="560" t="s">
        <v>2717</v>
      </c>
      <c r="F43" s="560" t="s">
        <v>2718</v>
      </c>
      <c r="G43" s="560" t="s">
        <v>2719</v>
      </c>
      <c r="H43" s="265" t="s">
        <v>2720</v>
      </c>
      <c r="I43" s="426" t="s">
        <v>2721</v>
      </c>
      <c r="J43" s="678" t="s">
        <v>2722</v>
      </c>
      <c r="K43" s="560" t="s">
        <v>137</v>
      </c>
      <c r="L43" s="560"/>
      <c r="M43" s="581">
        <v>23774.959999999999</v>
      </c>
      <c r="N43" s="581"/>
      <c r="O43" s="581">
        <v>16663.3</v>
      </c>
      <c r="P43" s="581"/>
      <c r="Q43" s="560" t="s">
        <v>2723</v>
      </c>
      <c r="R43" s="560" t="s">
        <v>2724</v>
      </c>
    </row>
    <row r="44" spans="1:18" ht="77.25" customHeight="1">
      <c r="A44" s="818"/>
      <c r="B44" s="561"/>
      <c r="C44" s="561"/>
      <c r="D44" s="561"/>
      <c r="E44" s="561"/>
      <c r="F44" s="561"/>
      <c r="G44" s="561"/>
      <c r="H44" s="425" t="s">
        <v>2725</v>
      </c>
      <c r="I44" s="265" t="s">
        <v>2726</v>
      </c>
      <c r="J44" s="662"/>
      <c r="K44" s="561"/>
      <c r="L44" s="561"/>
      <c r="M44" s="816"/>
      <c r="N44" s="561"/>
      <c r="O44" s="561"/>
      <c r="P44" s="561"/>
      <c r="Q44" s="561"/>
      <c r="R44" s="561"/>
    </row>
    <row r="45" spans="1:18" ht="64.5" customHeight="1">
      <c r="A45" s="560">
        <v>20</v>
      </c>
      <c r="B45" s="560">
        <v>5</v>
      </c>
      <c r="C45" s="560">
        <v>1</v>
      </c>
      <c r="D45" s="560">
        <v>6</v>
      </c>
      <c r="E45" s="560" t="s">
        <v>2727</v>
      </c>
      <c r="F45" s="560" t="s">
        <v>2728</v>
      </c>
      <c r="G45" s="560" t="s">
        <v>2729</v>
      </c>
      <c r="H45" s="265" t="s">
        <v>2730</v>
      </c>
      <c r="I45" s="426" t="s">
        <v>761</v>
      </c>
      <c r="J45" s="560" t="s">
        <v>2731</v>
      </c>
      <c r="K45" s="560" t="s">
        <v>43</v>
      </c>
      <c r="L45" s="560"/>
      <c r="M45" s="581">
        <v>7152.9</v>
      </c>
      <c r="N45" s="581"/>
      <c r="O45" s="581">
        <v>5652.9</v>
      </c>
      <c r="P45" s="581"/>
      <c r="Q45" s="560" t="s">
        <v>2732</v>
      </c>
      <c r="R45" s="560" t="s">
        <v>2733</v>
      </c>
    </row>
    <row r="46" spans="1:18" ht="39.75" customHeight="1">
      <c r="A46" s="818"/>
      <c r="B46" s="561"/>
      <c r="C46" s="561"/>
      <c r="D46" s="561"/>
      <c r="E46" s="561"/>
      <c r="F46" s="820"/>
      <c r="G46" s="561"/>
      <c r="H46" s="268" t="s">
        <v>2734</v>
      </c>
      <c r="I46" s="265">
        <v>500</v>
      </c>
      <c r="J46" s="561"/>
      <c r="K46" s="561"/>
      <c r="L46" s="561"/>
      <c r="M46" s="816"/>
      <c r="N46" s="561"/>
      <c r="O46" s="561"/>
      <c r="P46" s="561"/>
      <c r="Q46" s="561"/>
      <c r="R46" s="561"/>
    </row>
    <row r="47" spans="1:18" ht="76.5" customHeight="1">
      <c r="A47" s="560">
        <v>21</v>
      </c>
      <c r="B47" s="560">
        <v>1</v>
      </c>
      <c r="C47" s="560">
        <v>1</v>
      </c>
      <c r="D47" s="560">
        <v>6</v>
      </c>
      <c r="E47" s="560" t="s">
        <v>2735</v>
      </c>
      <c r="F47" s="560" t="s">
        <v>2736</v>
      </c>
      <c r="G47" s="560" t="s">
        <v>2737</v>
      </c>
      <c r="H47" s="265" t="s">
        <v>2223</v>
      </c>
      <c r="I47" s="265">
        <v>2</v>
      </c>
      <c r="J47" s="560" t="s">
        <v>2738</v>
      </c>
      <c r="K47" s="560" t="s">
        <v>127</v>
      </c>
      <c r="L47" s="560"/>
      <c r="M47" s="581">
        <v>13575</v>
      </c>
      <c r="N47" s="581"/>
      <c r="O47" s="581">
        <v>13575</v>
      </c>
      <c r="P47" s="581"/>
      <c r="Q47" s="560" t="s">
        <v>2739</v>
      </c>
      <c r="R47" s="560" t="s">
        <v>2740</v>
      </c>
    </row>
    <row r="48" spans="1:18" ht="105" customHeight="1">
      <c r="A48" s="818"/>
      <c r="B48" s="561"/>
      <c r="C48" s="561"/>
      <c r="D48" s="561"/>
      <c r="E48" s="561"/>
      <c r="F48" s="589"/>
      <c r="G48" s="561"/>
      <c r="H48" s="268" t="s">
        <v>640</v>
      </c>
      <c r="I48" s="265">
        <v>3000</v>
      </c>
      <c r="J48" s="561"/>
      <c r="K48" s="561"/>
      <c r="L48" s="561"/>
      <c r="M48" s="561"/>
      <c r="N48" s="561"/>
      <c r="O48" s="561"/>
      <c r="P48" s="561"/>
      <c r="Q48" s="561"/>
      <c r="R48" s="561"/>
    </row>
    <row r="49" spans="1:18" ht="108.75" customHeight="1">
      <c r="A49" s="560">
        <v>22</v>
      </c>
      <c r="B49" s="678">
        <v>2</v>
      </c>
      <c r="C49" s="560">
        <v>1</v>
      </c>
      <c r="D49" s="560">
        <v>9</v>
      </c>
      <c r="E49" s="560" t="s">
        <v>2741</v>
      </c>
      <c r="F49" s="560" t="s">
        <v>2742</v>
      </c>
      <c r="G49" s="560" t="s">
        <v>2743</v>
      </c>
      <c r="H49" s="265" t="s">
        <v>2744</v>
      </c>
      <c r="I49" s="426" t="s">
        <v>2745</v>
      </c>
      <c r="J49" s="560" t="s">
        <v>2746</v>
      </c>
      <c r="K49" s="560" t="s">
        <v>137</v>
      </c>
      <c r="L49" s="560"/>
      <c r="M49" s="581">
        <v>165682.6</v>
      </c>
      <c r="N49" s="581"/>
      <c r="O49" s="581">
        <v>144682.6</v>
      </c>
      <c r="P49" s="581"/>
      <c r="Q49" s="560" t="s">
        <v>2747</v>
      </c>
      <c r="R49" s="560" t="s">
        <v>2748</v>
      </c>
    </row>
    <row r="50" spans="1:18" ht="159.75" customHeight="1">
      <c r="A50" s="818"/>
      <c r="B50" s="662"/>
      <c r="C50" s="561"/>
      <c r="D50" s="561"/>
      <c r="E50" s="561"/>
      <c r="F50" s="589"/>
      <c r="G50" s="561"/>
      <c r="H50" s="265" t="s">
        <v>2749</v>
      </c>
      <c r="I50" s="265" t="s">
        <v>2750</v>
      </c>
      <c r="J50" s="561"/>
      <c r="K50" s="561"/>
      <c r="L50" s="561"/>
      <c r="M50" s="561"/>
      <c r="N50" s="561"/>
      <c r="O50" s="561"/>
      <c r="P50" s="561"/>
      <c r="Q50" s="561"/>
      <c r="R50" s="561"/>
    </row>
    <row r="51" spans="1:18" ht="104.25" customHeight="1">
      <c r="A51" s="560">
        <v>23</v>
      </c>
      <c r="B51" s="560">
        <v>3</v>
      </c>
      <c r="C51" s="560">
        <v>1</v>
      </c>
      <c r="D51" s="560">
        <v>9</v>
      </c>
      <c r="E51" s="560" t="s">
        <v>2751</v>
      </c>
      <c r="F51" s="678" t="s">
        <v>2752</v>
      </c>
      <c r="G51" s="560" t="s">
        <v>2753</v>
      </c>
      <c r="H51" s="265" t="s">
        <v>2754</v>
      </c>
      <c r="I51" s="426" t="s">
        <v>2721</v>
      </c>
      <c r="J51" s="560" t="s">
        <v>2755</v>
      </c>
      <c r="K51" s="560" t="s">
        <v>43</v>
      </c>
      <c r="L51" s="560"/>
      <c r="M51" s="581">
        <v>30442.5</v>
      </c>
      <c r="N51" s="581"/>
      <c r="O51" s="581">
        <v>30442.5</v>
      </c>
      <c r="P51" s="581"/>
      <c r="Q51" s="560" t="s">
        <v>2756</v>
      </c>
      <c r="R51" s="560" t="s">
        <v>2757</v>
      </c>
    </row>
    <row r="52" spans="1:18" ht="112.5" customHeight="1">
      <c r="A52" s="818"/>
      <c r="B52" s="561"/>
      <c r="C52" s="561"/>
      <c r="D52" s="561"/>
      <c r="E52" s="561"/>
      <c r="F52" s="821"/>
      <c r="G52" s="561"/>
      <c r="H52" s="267" t="s">
        <v>2758</v>
      </c>
      <c r="I52" s="265" t="s">
        <v>2759</v>
      </c>
      <c r="J52" s="561"/>
      <c r="K52" s="561"/>
      <c r="L52" s="561"/>
      <c r="M52" s="561"/>
      <c r="N52" s="561"/>
      <c r="O52" s="561"/>
      <c r="P52" s="561"/>
      <c r="Q52" s="561"/>
      <c r="R52" s="561"/>
    </row>
    <row r="53" spans="1:18" ht="175.5" customHeight="1">
      <c r="A53" s="560">
        <v>24</v>
      </c>
      <c r="B53" s="560">
        <v>1</v>
      </c>
      <c r="C53" s="560">
        <v>2.2999999999999998</v>
      </c>
      <c r="D53" s="560">
        <v>10</v>
      </c>
      <c r="E53" s="560" t="s">
        <v>2760</v>
      </c>
      <c r="F53" s="560" t="s">
        <v>2761</v>
      </c>
      <c r="G53" s="560" t="s">
        <v>2762</v>
      </c>
      <c r="H53" s="265" t="s">
        <v>884</v>
      </c>
      <c r="I53" s="265">
        <v>3</v>
      </c>
      <c r="J53" s="560" t="s">
        <v>2763</v>
      </c>
      <c r="K53" s="560" t="s">
        <v>114</v>
      </c>
      <c r="L53" s="560"/>
      <c r="M53" s="581">
        <v>198587</v>
      </c>
      <c r="N53" s="581"/>
      <c r="O53" s="581">
        <v>71987</v>
      </c>
      <c r="P53" s="581"/>
      <c r="Q53" s="560" t="s">
        <v>469</v>
      </c>
      <c r="R53" s="560" t="s">
        <v>2764</v>
      </c>
    </row>
    <row r="54" spans="1:18" ht="193.5" customHeight="1">
      <c r="A54" s="818"/>
      <c r="B54" s="561"/>
      <c r="C54" s="561"/>
      <c r="D54" s="561"/>
      <c r="E54" s="561"/>
      <c r="F54" s="561"/>
      <c r="G54" s="561"/>
      <c r="H54" s="265" t="s">
        <v>42</v>
      </c>
      <c r="I54" s="427">
        <v>130000</v>
      </c>
      <c r="J54" s="561"/>
      <c r="K54" s="561"/>
      <c r="L54" s="561"/>
      <c r="M54" s="816"/>
      <c r="N54" s="561"/>
      <c r="O54" s="561"/>
      <c r="P54" s="561"/>
      <c r="Q54" s="561"/>
      <c r="R54" s="561"/>
    </row>
    <row r="55" spans="1:18" ht="224.25" customHeight="1">
      <c r="A55" s="560">
        <v>25</v>
      </c>
      <c r="B55" s="560">
        <v>6</v>
      </c>
      <c r="C55" s="560">
        <v>5</v>
      </c>
      <c r="D55" s="560">
        <v>11</v>
      </c>
      <c r="E55" s="560" t="s">
        <v>2765</v>
      </c>
      <c r="F55" s="560" t="s">
        <v>2766</v>
      </c>
      <c r="G55" s="560" t="s">
        <v>1522</v>
      </c>
      <c r="H55" s="265" t="s">
        <v>2450</v>
      </c>
      <c r="I55" s="265">
        <v>1</v>
      </c>
      <c r="J55" s="560" t="s">
        <v>2767</v>
      </c>
      <c r="K55" s="678" t="s">
        <v>50</v>
      </c>
      <c r="L55" s="560"/>
      <c r="M55" s="581">
        <v>17141.36</v>
      </c>
      <c r="N55" s="581"/>
      <c r="O55" s="581">
        <v>12341.36</v>
      </c>
      <c r="P55" s="581"/>
      <c r="Q55" s="560" t="s">
        <v>2768</v>
      </c>
      <c r="R55" s="560" t="s">
        <v>2769</v>
      </c>
    </row>
    <row r="56" spans="1:18" ht="231.75" customHeight="1">
      <c r="A56" s="818"/>
      <c r="B56" s="561"/>
      <c r="C56" s="561"/>
      <c r="D56" s="561"/>
      <c r="E56" s="561"/>
      <c r="F56" s="561"/>
      <c r="G56" s="561"/>
      <c r="H56" s="265" t="s">
        <v>42</v>
      </c>
      <c r="I56" s="265">
        <v>300</v>
      </c>
      <c r="J56" s="561"/>
      <c r="K56" s="662"/>
      <c r="L56" s="561"/>
      <c r="M56" s="582"/>
      <c r="N56" s="561"/>
      <c r="O56" s="561"/>
      <c r="P56" s="561"/>
      <c r="Q56" s="561"/>
      <c r="R56" s="561"/>
    </row>
    <row r="57" spans="1:18" ht="122.25" customHeight="1">
      <c r="A57" s="560">
        <v>26</v>
      </c>
      <c r="B57" s="560">
        <v>6</v>
      </c>
      <c r="C57" s="560">
        <v>5</v>
      </c>
      <c r="D57" s="560">
        <v>11</v>
      </c>
      <c r="E57" s="560" t="s">
        <v>2770</v>
      </c>
      <c r="F57" s="560" t="s">
        <v>2771</v>
      </c>
      <c r="G57" s="560" t="s">
        <v>2772</v>
      </c>
      <c r="H57" s="265" t="s">
        <v>2773</v>
      </c>
      <c r="I57" s="426" t="s">
        <v>761</v>
      </c>
      <c r="J57" s="560" t="s">
        <v>2774</v>
      </c>
      <c r="K57" s="560" t="s">
        <v>43</v>
      </c>
      <c r="L57" s="560"/>
      <c r="M57" s="581">
        <v>32148.400000000001</v>
      </c>
      <c r="N57" s="581"/>
      <c r="O57" s="581">
        <v>32148.400000000001</v>
      </c>
      <c r="P57" s="581"/>
      <c r="Q57" s="560" t="s">
        <v>2775</v>
      </c>
      <c r="R57" s="560" t="s">
        <v>2776</v>
      </c>
    </row>
    <row r="58" spans="1:18" ht="139.5" customHeight="1">
      <c r="A58" s="818"/>
      <c r="B58" s="561"/>
      <c r="C58" s="561"/>
      <c r="D58" s="561"/>
      <c r="E58" s="561"/>
      <c r="F58" s="561"/>
      <c r="G58" s="561"/>
      <c r="H58" s="268" t="s">
        <v>2777</v>
      </c>
      <c r="I58" s="265" t="s">
        <v>2778</v>
      </c>
      <c r="J58" s="561"/>
      <c r="K58" s="561"/>
      <c r="L58" s="561"/>
      <c r="M58" s="561"/>
      <c r="N58" s="561"/>
      <c r="O58" s="561"/>
      <c r="P58" s="561"/>
      <c r="Q58" s="561"/>
      <c r="R58" s="561"/>
    </row>
    <row r="59" spans="1:18" ht="83.25" customHeight="1">
      <c r="A59" s="560">
        <v>27</v>
      </c>
      <c r="B59" s="560">
        <v>6</v>
      </c>
      <c r="C59" s="560">
        <v>5</v>
      </c>
      <c r="D59" s="560">
        <v>11</v>
      </c>
      <c r="E59" s="560" t="s">
        <v>2779</v>
      </c>
      <c r="F59" s="560" t="s">
        <v>2780</v>
      </c>
      <c r="G59" s="560" t="s">
        <v>2781</v>
      </c>
      <c r="H59" s="265" t="s">
        <v>2782</v>
      </c>
      <c r="I59" s="426" t="s">
        <v>2783</v>
      </c>
      <c r="J59" s="560" t="s">
        <v>2722</v>
      </c>
      <c r="K59" s="560" t="s">
        <v>50</v>
      </c>
      <c r="L59" s="560"/>
      <c r="M59" s="581">
        <v>8126</v>
      </c>
      <c r="N59" s="581"/>
      <c r="O59" s="581">
        <v>7050</v>
      </c>
      <c r="P59" s="581"/>
      <c r="Q59" s="560" t="s">
        <v>2784</v>
      </c>
      <c r="R59" s="560" t="s">
        <v>2785</v>
      </c>
    </row>
    <row r="60" spans="1:18" ht="60.75" customHeight="1">
      <c r="A60" s="818"/>
      <c r="B60" s="561"/>
      <c r="C60" s="561"/>
      <c r="D60" s="561"/>
      <c r="E60" s="561"/>
      <c r="F60" s="561"/>
      <c r="G60" s="561"/>
      <c r="H60" s="268" t="s">
        <v>2786</v>
      </c>
      <c r="I60" s="426" t="s">
        <v>2787</v>
      </c>
      <c r="J60" s="561"/>
      <c r="K60" s="561"/>
      <c r="L60" s="561"/>
      <c r="M60" s="561"/>
      <c r="N60" s="561"/>
      <c r="O60" s="561"/>
      <c r="P60" s="561"/>
      <c r="Q60" s="561"/>
      <c r="R60" s="561"/>
    </row>
    <row r="61" spans="1:18" ht="94.5" customHeight="1">
      <c r="A61" s="560">
        <v>28</v>
      </c>
      <c r="B61" s="560">
        <v>6</v>
      </c>
      <c r="C61" s="560">
        <v>5</v>
      </c>
      <c r="D61" s="560">
        <v>11</v>
      </c>
      <c r="E61" s="560" t="s">
        <v>2788</v>
      </c>
      <c r="F61" s="560" t="s">
        <v>2789</v>
      </c>
      <c r="G61" s="560" t="s">
        <v>89</v>
      </c>
      <c r="H61" s="267" t="s">
        <v>2174</v>
      </c>
      <c r="I61" s="265">
        <v>8</v>
      </c>
      <c r="J61" s="560" t="s">
        <v>2790</v>
      </c>
      <c r="K61" s="560" t="s">
        <v>50</v>
      </c>
      <c r="L61" s="560"/>
      <c r="M61" s="581">
        <v>16727.5</v>
      </c>
      <c r="N61" s="581"/>
      <c r="O61" s="581">
        <v>15508</v>
      </c>
      <c r="P61" s="581"/>
      <c r="Q61" s="560" t="s">
        <v>469</v>
      </c>
      <c r="R61" s="560" t="s">
        <v>2764</v>
      </c>
    </row>
    <row r="62" spans="1:18" ht="115.5" customHeight="1">
      <c r="A62" s="818"/>
      <c r="B62" s="561"/>
      <c r="C62" s="561"/>
      <c r="D62" s="561"/>
      <c r="E62" s="561"/>
      <c r="F62" s="561"/>
      <c r="G62" s="561"/>
      <c r="H62" s="268" t="s">
        <v>335</v>
      </c>
      <c r="I62" s="265">
        <v>80</v>
      </c>
      <c r="J62" s="561"/>
      <c r="K62" s="561"/>
      <c r="L62" s="561"/>
      <c r="M62" s="816"/>
      <c r="N62" s="561"/>
      <c r="O62" s="561"/>
      <c r="P62" s="561"/>
      <c r="Q62" s="561"/>
      <c r="R62" s="561"/>
    </row>
    <row r="63" spans="1:18" ht="55.5" customHeight="1">
      <c r="A63" s="560">
        <v>29</v>
      </c>
      <c r="B63" s="560">
        <v>6</v>
      </c>
      <c r="C63" s="560">
        <v>5</v>
      </c>
      <c r="D63" s="560">
        <v>11</v>
      </c>
      <c r="E63" s="560" t="s">
        <v>2791</v>
      </c>
      <c r="F63" s="560" t="s">
        <v>2792</v>
      </c>
      <c r="G63" s="560" t="s">
        <v>1522</v>
      </c>
      <c r="H63" s="267" t="s">
        <v>2793</v>
      </c>
      <c r="I63" s="424" t="s">
        <v>761</v>
      </c>
      <c r="J63" s="560" t="s">
        <v>2722</v>
      </c>
      <c r="K63" s="560" t="s">
        <v>43</v>
      </c>
      <c r="L63" s="560"/>
      <c r="M63" s="581">
        <v>12862.38</v>
      </c>
      <c r="N63" s="581"/>
      <c r="O63" s="581">
        <v>7602.38</v>
      </c>
      <c r="P63" s="581"/>
      <c r="Q63" s="560" t="s">
        <v>2794</v>
      </c>
      <c r="R63" s="560" t="s">
        <v>2795</v>
      </c>
    </row>
    <row r="64" spans="1:18" ht="81.75" customHeight="1">
      <c r="A64" s="818"/>
      <c r="B64" s="561"/>
      <c r="C64" s="561"/>
      <c r="D64" s="561"/>
      <c r="E64" s="561"/>
      <c r="F64" s="561"/>
      <c r="G64" s="561"/>
      <c r="H64" s="425" t="s">
        <v>2796</v>
      </c>
      <c r="I64" s="267" t="s">
        <v>2797</v>
      </c>
      <c r="J64" s="561"/>
      <c r="K64" s="561"/>
      <c r="L64" s="561"/>
      <c r="M64" s="816"/>
      <c r="N64" s="561"/>
      <c r="O64" s="561"/>
      <c r="P64" s="561"/>
      <c r="Q64" s="561"/>
      <c r="R64" s="561"/>
    </row>
    <row r="65" spans="1:18" ht="53.25" customHeight="1">
      <c r="A65" s="560">
        <v>30</v>
      </c>
      <c r="B65" s="678">
        <v>4</v>
      </c>
      <c r="C65" s="560">
        <v>5</v>
      </c>
      <c r="D65" s="560">
        <v>11</v>
      </c>
      <c r="E65" s="560" t="s">
        <v>2798</v>
      </c>
      <c r="F65" s="560" t="s">
        <v>2799</v>
      </c>
      <c r="G65" s="560" t="s">
        <v>575</v>
      </c>
      <c r="H65" s="265" t="s">
        <v>626</v>
      </c>
      <c r="I65" s="265">
        <v>1</v>
      </c>
      <c r="J65" s="560" t="s">
        <v>2800</v>
      </c>
      <c r="K65" s="560" t="s">
        <v>43</v>
      </c>
      <c r="L65" s="560"/>
      <c r="M65" s="581">
        <v>18886.77</v>
      </c>
      <c r="N65" s="581"/>
      <c r="O65" s="581">
        <v>16911.77</v>
      </c>
      <c r="P65" s="581"/>
      <c r="Q65" s="560" t="s">
        <v>2732</v>
      </c>
      <c r="R65" s="560" t="s">
        <v>2801</v>
      </c>
    </row>
    <row r="66" spans="1:18" ht="63.75" customHeight="1">
      <c r="A66" s="818"/>
      <c r="B66" s="662"/>
      <c r="C66" s="561"/>
      <c r="D66" s="561"/>
      <c r="E66" s="561"/>
      <c r="F66" s="561"/>
      <c r="G66" s="561"/>
      <c r="H66" s="268" t="s">
        <v>42</v>
      </c>
      <c r="I66" s="265">
        <v>1688</v>
      </c>
      <c r="J66" s="561"/>
      <c r="K66" s="561"/>
      <c r="L66" s="561"/>
      <c r="M66" s="816"/>
      <c r="N66" s="561"/>
      <c r="O66" s="561"/>
      <c r="P66" s="561"/>
      <c r="Q66" s="561"/>
      <c r="R66" s="561"/>
    </row>
    <row r="67" spans="1:18" ht="66.75" customHeight="1">
      <c r="A67" s="560">
        <v>31</v>
      </c>
      <c r="B67" s="560">
        <v>2</v>
      </c>
      <c r="C67" s="560">
        <v>2</v>
      </c>
      <c r="D67" s="560">
        <v>12</v>
      </c>
      <c r="E67" s="560" t="s">
        <v>2802</v>
      </c>
      <c r="F67" s="560" t="s">
        <v>2803</v>
      </c>
      <c r="G67" s="560" t="s">
        <v>575</v>
      </c>
      <c r="H67" s="265" t="s">
        <v>626</v>
      </c>
      <c r="I67" s="265">
        <v>1</v>
      </c>
      <c r="J67" s="560" t="s">
        <v>2804</v>
      </c>
      <c r="K67" s="560" t="s">
        <v>137</v>
      </c>
      <c r="L67" s="560"/>
      <c r="M67" s="581">
        <v>11219.5</v>
      </c>
      <c r="N67" s="581"/>
      <c r="O67" s="581">
        <v>10000</v>
      </c>
      <c r="P67" s="581"/>
      <c r="Q67" s="560" t="s">
        <v>469</v>
      </c>
      <c r="R67" s="560" t="s">
        <v>2764</v>
      </c>
    </row>
    <row r="68" spans="1:18" ht="90" customHeight="1">
      <c r="A68" s="818"/>
      <c r="B68" s="561"/>
      <c r="C68" s="561"/>
      <c r="D68" s="561"/>
      <c r="E68" s="561"/>
      <c r="F68" s="561"/>
      <c r="G68" s="561"/>
      <c r="H68" s="425" t="s">
        <v>1000</v>
      </c>
      <c r="I68" s="265">
        <v>12</v>
      </c>
      <c r="J68" s="561"/>
      <c r="K68" s="561"/>
      <c r="L68" s="561"/>
      <c r="M68" s="816"/>
      <c r="N68" s="561"/>
      <c r="O68" s="561"/>
      <c r="P68" s="561"/>
      <c r="Q68" s="561"/>
      <c r="R68" s="561"/>
    </row>
    <row r="69" spans="1:18" ht="101.25" customHeight="1">
      <c r="A69" s="560">
        <v>32</v>
      </c>
      <c r="B69" s="560">
        <v>6</v>
      </c>
      <c r="C69" s="560">
        <v>2</v>
      </c>
      <c r="D69" s="560">
        <v>12</v>
      </c>
      <c r="E69" s="560" t="s">
        <v>2805</v>
      </c>
      <c r="F69" s="560" t="s">
        <v>2806</v>
      </c>
      <c r="G69" s="560" t="s">
        <v>37</v>
      </c>
      <c r="H69" s="265" t="s">
        <v>1872</v>
      </c>
      <c r="I69" s="265">
        <v>1</v>
      </c>
      <c r="J69" s="560" t="s">
        <v>2807</v>
      </c>
      <c r="K69" s="560" t="s">
        <v>50</v>
      </c>
      <c r="L69" s="560"/>
      <c r="M69" s="581">
        <v>14999.46</v>
      </c>
      <c r="N69" s="581"/>
      <c r="O69" s="581">
        <v>14999.46</v>
      </c>
      <c r="P69" s="581"/>
      <c r="Q69" s="560" t="s">
        <v>2808</v>
      </c>
      <c r="R69" s="560" t="s">
        <v>2809</v>
      </c>
    </row>
    <row r="70" spans="1:18" ht="110.25" customHeight="1">
      <c r="A70" s="818"/>
      <c r="B70" s="561"/>
      <c r="C70" s="561"/>
      <c r="D70" s="561"/>
      <c r="E70" s="561"/>
      <c r="F70" s="561"/>
      <c r="G70" s="561"/>
      <c r="H70" s="268" t="s">
        <v>42</v>
      </c>
      <c r="I70" s="265">
        <v>80</v>
      </c>
      <c r="J70" s="561"/>
      <c r="K70" s="561"/>
      <c r="L70" s="561"/>
      <c r="M70" s="816"/>
      <c r="N70" s="561"/>
      <c r="O70" s="561"/>
      <c r="P70" s="561"/>
      <c r="Q70" s="561"/>
      <c r="R70" s="561"/>
    </row>
    <row r="71" spans="1:18" ht="150.75" customHeight="1">
      <c r="A71" s="560">
        <v>33</v>
      </c>
      <c r="B71" s="560">
        <v>6</v>
      </c>
      <c r="C71" s="560">
        <v>3</v>
      </c>
      <c r="D71" s="560">
        <v>13</v>
      </c>
      <c r="E71" s="560" t="s">
        <v>2810</v>
      </c>
      <c r="F71" s="560" t="s">
        <v>2811</v>
      </c>
      <c r="G71" s="560" t="s">
        <v>2812</v>
      </c>
      <c r="H71" s="265" t="s">
        <v>2813</v>
      </c>
      <c r="I71" s="265" t="s">
        <v>2814</v>
      </c>
      <c r="J71" s="560" t="s">
        <v>2722</v>
      </c>
      <c r="K71" s="560" t="s">
        <v>50</v>
      </c>
      <c r="L71" s="560"/>
      <c r="M71" s="581">
        <v>12984.9</v>
      </c>
      <c r="N71" s="581"/>
      <c r="O71" s="581">
        <v>10984.9</v>
      </c>
      <c r="P71" s="581"/>
      <c r="Q71" s="560" t="s">
        <v>2815</v>
      </c>
      <c r="R71" s="678" t="s">
        <v>2816</v>
      </c>
    </row>
    <row r="72" spans="1:18" ht="172.5" customHeight="1">
      <c r="A72" s="818"/>
      <c r="B72" s="561"/>
      <c r="C72" s="561"/>
      <c r="D72" s="561"/>
      <c r="E72" s="561"/>
      <c r="F72" s="561"/>
      <c r="G72" s="561"/>
      <c r="H72" s="268" t="s">
        <v>2817</v>
      </c>
      <c r="I72" s="265" t="s">
        <v>2818</v>
      </c>
      <c r="J72" s="561"/>
      <c r="K72" s="561"/>
      <c r="L72" s="561"/>
      <c r="M72" s="816"/>
      <c r="N72" s="561"/>
      <c r="O72" s="561"/>
      <c r="P72" s="561"/>
      <c r="Q72" s="561"/>
      <c r="R72" s="662"/>
    </row>
    <row r="73" spans="1:18" ht="201.75" customHeight="1">
      <c r="A73" s="560">
        <v>34</v>
      </c>
      <c r="B73" s="560">
        <v>3</v>
      </c>
      <c r="C73" s="560">
        <v>1.3</v>
      </c>
      <c r="D73" s="560">
        <v>13</v>
      </c>
      <c r="E73" s="560" t="s">
        <v>2819</v>
      </c>
      <c r="F73" s="560" t="s">
        <v>2820</v>
      </c>
      <c r="G73" s="560" t="s">
        <v>1522</v>
      </c>
      <c r="H73" s="265" t="s">
        <v>2450</v>
      </c>
      <c r="I73" s="265">
        <v>1</v>
      </c>
      <c r="J73" s="560" t="s">
        <v>2722</v>
      </c>
      <c r="K73" s="560" t="s">
        <v>137</v>
      </c>
      <c r="L73" s="560"/>
      <c r="M73" s="581">
        <v>35077</v>
      </c>
      <c r="N73" s="581"/>
      <c r="O73" s="581">
        <v>24477</v>
      </c>
      <c r="P73" s="581"/>
      <c r="Q73" s="560" t="s">
        <v>2821</v>
      </c>
      <c r="R73" s="560" t="s">
        <v>2822</v>
      </c>
    </row>
    <row r="74" spans="1:18" ht="244.5" customHeight="1">
      <c r="A74" s="818"/>
      <c r="B74" s="561"/>
      <c r="C74" s="561"/>
      <c r="D74" s="561"/>
      <c r="E74" s="561"/>
      <c r="F74" s="561"/>
      <c r="G74" s="561"/>
      <c r="H74" s="268" t="s">
        <v>42</v>
      </c>
      <c r="I74" s="265">
        <v>900</v>
      </c>
      <c r="J74" s="561"/>
      <c r="K74" s="561"/>
      <c r="L74" s="561"/>
      <c r="M74" s="816"/>
      <c r="N74" s="561"/>
      <c r="O74" s="561"/>
      <c r="P74" s="561"/>
      <c r="Q74" s="561"/>
      <c r="R74" s="561"/>
    </row>
    <row r="75" spans="1:18" ht="82.5" customHeight="1">
      <c r="A75" s="560">
        <v>35</v>
      </c>
      <c r="B75" s="560">
        <v>6</v>
      </c>
      <c r="C75" s="560">
        <v>1</v>
      </c>
      <c r="D75" s="560">
        <v>13</v>
      </c>
      <c r="E75" s="560" t="s">
        <v>2823</v>
      </c>
      <c r="F75" s="560" t="s">
        <v>2824</v>
      </c>
      <c r="G75" s="560" t="s">
        <v>1522</v>
      </c>
      <c r="H75" s="265" t="s">
        <v>2450</v>
      </c>
      <c r="I75" s="265">
        <v>1</v>
      </c>
      <c r="J75" s="560" t="s">
        <v>2722</v>
      </c>
      <c r="K75" s="560" t="s">
        <v>127</v>
      </c>
      <c r="L75" s="560"/>
      <c r="M75" s="822">
        <v>34590</v>
      </c>
      <c r="N75" s="581"/>
      <c r="O75" s="581">
        <v>30590</v>
      </c>
      <c r="P75" s="581"/>
      <c r="Q75" s="560" t="s">
        <v>2825</v>
      </c>
      <c r="R75" s="560" t="s">
        <v>2826</v>
      </c>
    </row>
    <row r="76" spans="1:18" ht="143.25" customHeight="1">
      <c r="A76" s="818"/>
      <c r="B76" s="561"/>
      <c r="C76" s="561"/>
      <c r="D76" s="561"/>
      <c r="E76" s="561"/>
      <c r="F76" s="561"/>
      <c r="G76" s="561"/>
      <c r="H76" s="268" t="s">
        <v>42</v>
      </c>
      <c r="I76" s="267">
        <v>900</v>
      </c>
      <c r="J76" s="561"/>
      <c r="K76" s="561"/>
      <c r="L76" s="561"/>
      <c r="M76" s="662"/>
      <c r="N76" s="561"/>
      <c r="O76" s="561"/>
      <c r="P76" s="561"/>
      <c r="Q76" s="561"/>
      <c r="R76" s="561"/>
    </row>
    <row r="77" spans="1:18" ht="69" customHeight="1">
      <c r="A77" s="560">
        <v>36</v>
      </c>
      <c r="B77" s="560">
        <v>6</v>
      </c>
      <c r="C77" s="560">
        <v>1</v>
      </c>
      <c r="D77" s="560">
        <v>13</v>
      </c>
      <c r="E77" s="560" t="s">
        <v>2827</v>
      </c>
      <c r="F77" s="560" t="s">
        <v>2828</v>
      </c>
      <c r="G77" s="560" t="s">
        <v>2829</v>
      </c>
      <c r="H77" s="265" t="s">
        <v>2830</v>
      </c>
      <c r="I77" s="424" t="s">
        <v>2831</v>
      </c>
      <c r="J77" s="560" t="s">
        <v>2722</v>
      </c>
      <c r="K77" s="560" t="s">
        <v>137</v>
      </c>
      <c r="L77" s="560"/>
      <c r="M77" s="581">
        <v>38357.550000000003</v>
      </c>
      <c r="N77" s="581"/>
      <c r="O77" s="581">
        <v>33191.550000000003</v>
      </c>
      <c r="P77" s="581"/>
      <c r="Q77" s="560" t="s">
        <v>2832</v>
      </c>
      <c r="R77" s="560" t="s">
        <v>2833</v>
      </c>
    </row>
    <row r="78" spans="1:18" ht="99.75" customHeight="1">
      <c r="A78" s="815"/>
      <c r="B78" s="561"/>
      <c r="C78" s="561"/>
      <c r="D78" s="561"/>
      <c r="E78" s="561"/>
      <c r="F78" s="561"/>
      <c r="G78" s="561"/>
      <c r="H78" s="268" t="s">
        <v>2835</v>
      </c>
      <c r="I78" s="424" t="s">
        <v>2834</v>
      </c>
      <c r="J78" s="561"/>
      <c r="K78" s="561"/>
      <c r="L78" s="561"/>
      <c r="M78" s="816"/>
      <c r="N78" s="561"/>
      <c r="O78" s="582"/>
      <c r="P78" s="561"/>
      <c r="Q78" s="561"/>
      <c r="R78" s="561"/>
    </row>
    <row r="79" spans="1:18" s="11" customFormat="1">
      <c r="M79" s="12"/>
      <c r="N79" s="12"/>
      <c r="O79" s="12"/>
      <c r="P79" s="12"/>
    </row>
    <row r="80" spans="1:18" s="11" customFormat="1">
      <c r="M80" s="656" t="s">
        <v>130</v>
      </c>
      <c r="N80" s="657"/>
      <c r="O80" s="657" t="s">
        <v>131</v>
      </c>
      <c r="P80" s="658"/>
    </row>
    <row r="81" spans="13:16" s="11" customFormat="1">
      <c r="M81" s="25" t="s">
        <v>107</v>
      </c>
      <c r="N81" s="25" t="s">
        <v>108</v>
      </c>
      <c r="O81" s="25" t="s">
        <v>107</v>
      </c>
      <c r="P81" s="25" t="s">
        <v>108</v>
      </c>
    </row>
    <row r="82" spans="13:16" s="11" customFormat="1">
      <c r="M82" s="41">
        <v>13</v>
      </c>
      <c r="N82" s="42">
        <v>602500</v>
      </c>
      <c r="O82" s="28">
        <v>23</v>
      </c>
      <c r="P82" s="212">
        <v>594454.77</v>
      </c>
    </row>
    <row r="83" spans="13:16" s="11" customFormat="1">
      <c r="M83" s="12"/>
      <c r="N83" s="12"/>
      <c r="O83" s="12"/>
      <c r="P83" s="12"/>
    </row>
    <row r="84" spans="13:16" s="11" customFormat="1">
      <c r="M84" s="12"/>
      <c r="N84" s="12"/>
      <c r="O84" s="12"/>
      <c r="P84" s="12"/>
    </row>
    <row r="85" spans="13:16" s="11" customFormat="1">
      <c r="M85" s="12"/>
      <c r="N85" s="12"/>
      <c r="O85" s="12"/>
      <c r="P85" s="12"/>
    </row>
    <row r="86" spans="13:16" s="11" customFormat="1">
      <c r="M86" s="12"/>
      <c r="N86" s="12"/>
      <c r="O86" s="12"/>
      <c r="P86" s="12"/>
    </row>
    <row r="87" spans="13:16" s="11" customFormat="1">
      <c r="M87" s="12"/>
      <c r="N87" s="12"/>
      <c r="O87" s="12"/>
      <c r="P87" s="12"/>
    </row>
    <row r="88" spans="13:16" s="11" customFormat="1">
      <c r="M88" s="12"/>
      <c r="N88" s="12"/>
      <c r="O88" s="12"/>
      <c r="P88" s="12"/>
    </row>
    <row r="89" spans="13:16" s="11" customFormat="1">
      <c r="M89" s="12"/>
      <c r="N89" s="12"/>
      <c r="O89" s="12"/>
      <c r="P89" s="12"/>
    </row>
    <row r="90" spans="13:16" s="11" customFormat="1">
      <c r="M90" s="12"/>
      <c r="N90" s="12"/>
      <c r="O90" s="12"/>
      <c r="P90" s="12"/>
    </row>
    <row r="91" spans="13:16" s="11" customFormat="1">
      <c r="M91" s="12"/>
      <c r="N91" s="12"/>
      <c r="O91" s="12"/>
      <c r="P91" s="12"/>
    </row>
    <row r="92" spans="13:16" s="11" customFormat="1">
      <c r="M92" s="12"/>
      <c r="N92" s="12"/>
      <c r="O92" s="12"/>
      <c r="P92" s="12"/>
    </row>
    <row r="93" spans="13:16" s="11" customFormat="1">
      <c r="M93" s="12"/>
      <c r="N93" s="12"/>
      <c r="O93" s="12"/>
      <c r="P93" s="12"/>
    </row>
    <row r="94" spans="13:16" s="11" customFormat="1">
      <c r="M94" s="12"/>
      <c r="N94" s="12"/>
      <c r="O94" s="12"/>
      <c r="P94" s="12"/>
    </row>
    <row r="95" spans="13:16" s="11" customFormat="1">
      <c r="M95" s="12"/>
      <c r="N95" s="12"/>
      <c r="O95" s="12"/>
      <c r="P95" s="12"/>
    </row>
    <row r="96" spans="13:16" s="11" customFormat="1">
      <c r="M96" s="12"/>
      <c r="N96" s="12"/>
      <c r="O96" s="12"/>
      <c r="P96" s="12"/>
    </row>
    <row r="97" spans="13:16" s="11" customFormat="1">
      <c r="M97" s="12"/>
      <c r="N97" s="12"/>
      <c r="O97" s="12"/>
      <c r="P97" s="12"/>
    </row>
    <row r="98" spans="13:16" s="11" customFormat="1">
      <c r="M98" s="12"/>
      <c r="N98" s="12"/>
      <c r="O98" s="12"/>
      <c r="P98" s="12"/>
    </row>
    <row r="99" spans="13:16" s="11" customFormat="1">
      <c r="M99" s="12"/>
      <c r="N99" s="12"/>
      <c r="O99" s="12"/>
      <c r="P99" s="12"/>
    </row>
    <row r="100" spans="13:16" s="11" customFormat="1">
      <c r="M100" s="12"/>
      <c r="N100" s="12"/>
      <c r="O100" s="12"/>
      <c r="P100" s="12"/>
    </row>
    <row r="101" spans="13:16" s="11" customFormat="1">
      <c r="M101" s="12"/>
      <c r="N101" s="12"/>
      <c r="O101" s="12"/>
      <c r="P101" s="12"/>
    </row>
    <row r="102" spans="13:16" s="11" customFormat="1">
      <c r="M102" s="12"/>
      <c r="N102" s="12"/>
      <c r="O102" s="12"/>
      <c r="P102" s="12"/>
    </row>
    <row r="103" spans="13:16" s="11" customFormat="1">
      <c r="M103" s="12"/>
      <c r="N103" s="12"/>
      <c r="O103" s="12"/>
      <c r="P103" s="12"/>
    </row>
    <row r="104" spans="13:16" s="11" customFormat="1">
      <c r="M104" s="12"/>
      <c r="N104" s="12"/>
      <c r="O104" s="12"/>
      <c r="P104" s="12"/>
    </row>
    <row r="105" spans="13:16" s="11" customFormat="1">
      <c r="M105" s="12"/>
      <c r="N105" s="12"/>
      <c r="O105" s="12"/>
      <c r="P105" s="12"/>
    </row>
    <row r="106" spans="13:16" s="11" customFormat="1">
      <c r="M106" s="12"/>
      <c r="N106" s="12"/>
      <c r="O106" s="12"/>
      <c r="P106" s="12"/>
    </row>
    <row r="107" spans="13:16" s="11" customFormat="1">
      <c r="M107" s="12"/>
      <c r="N107" s="12"/>
      <c r="O107" s="12"/>
      <c r="P107" s="12"/>
    </row>
    <row r="108" spans="13:16" s="11" customFormat="1">
      <c r="M108" s="12"/>
      <c r="N108" s="12"/>
      <c r="O108" s="12"/>
      <c r="P108" s="12"/>
    </row>
    <row r="109" spans="13:16" s="11" customFormat="1">
      <c r="M109" s="12"/>
      <c r="N109" s="12"/>
      <c r="O109" s="12"/>
      <c r="P109" s="12"/>
    </row>
    <row r="110" spans="13:16" s="11" customFormat="1">
      <c r="M110" s="12"/>
      <c r="N110" s="12"/>
      <c r="O110" s="12"/>
      <c r="P110" s="12"/>
    </row>
    <row r="111" spans="13:16" s="11" customFormat="1">
      <c r="M111" s="12"/>
      <c r="N111" s="12"/>
      <c r="O111" s="12"/>
      <c r="P111" s="12"/>
    </row>
    <row r="112" spans="13:16" s="11" customFormat="1">
      <c r="M112" s="12"/>
      <c r="N112" s="12"/>
      <c r="O112" s="12"/>
      <c r="P112" s="12"/>
    </row>
    <row r="113" spans="13:16" s="11" customFormat="1">
      <c r="M113" s="12"/>
      <c r="N113" s="12"/>
      <c r="O113" s="12"/>
      <c r="P113" s="12"/>
    </row>
    <row r="114" spans="13:16" s="11" customFormat="1">
      <c r="M114" s="12"/>
      <c r="N114" s="12"/>
      <c r="O114" s="12"/>
      <c r="P114" s="12"/>
    </row>
    <row r="115" spans="13:16" s="11" customFormat="1">
      <c r="M115" s="12"/>
      <c r="N115" s="12"/>
      <c r="O115" s="12"/>
      <c r="P115" s="12"/>
    </row>
    <row r="116" spans="13:16" s="11" customFormat="1">
      <c r="M116" s="12"/>
      <c r="N116" s="12"/>
      <c r="O116" s="12"/>
      <c r="P116" s="12"/>
    </row>
    <row r="117" spans="13:16" s="11" customFormat="1">
      <c r="M117" s="12"/>
      <c r="N117" s="12"/>
      <c r="O117" s="12"/>
      <c r="P117" s="12"/>
    </row>
    <row r="118" spans="13:16" s="11" customFormat="1">
      <c r="M118" s="12"/>
      <c r="N118" s="12"/>
      <c r="O118" s="12"/>
      <c r="P118" s="12"/>
    </row>
    <row r="119" spans="13:16" s="11" customFormat="1">
      <c r="M119" s="12"/>
      <c r="N119" s="12"/>
      <c r="O119" s="12"/>
      <c r="P119" s="12"/>
    </row>
    <row r="120" spans="13:16" s="11" customFormat="1">
      <c r="M120" s="12"/>
      <c r="N120" s="12"/>
      <c r="O120" s="12"/>
      <c r="P120" s="12"/>
    </row>
    <row r="121" spans="13:16" s="11" customFormat="1">
      <c r="M121" s="12"/>
      <c r="N121" s="12"/>
      <c r="O121" s="12"/>
      <c r="P121" s="12"/>
    </row>
    <row r="122" spans="13:16" s="11" customFormat="1">
      <c r="M122" s="12"/>
      <c r="N122" s="12"/>
      <c r="O122" s="12"/>
      <c r="P122" s="12"/>
    </row>
    <row r="123" spans="13:16" s="11" customFormat="1">
      <c r="M123" s="12"/>
      <c r="N123" s="12"/>
      <c r="O123" s="12"/>
      <c r="P123" s="12"/>
    </row>
    <row r="124" spans="13:16" s="11" customFormat="1">
      <c r="M124" s="12"/>
      <c r="N124" s="12"/>
      <c r="O124" s="12"/>
      <c r="P124" s="12"/>
    </row>
    <row r="125" spans="13:16" s="11" customFormat="1">
      <c r="M125" s="12"/>
      <c r="N125" s="12"/>
      <c r="O125" s="12"/>
      <c r="P125" s="12"/>
    </row>
    <row r="126" spans="13:16" s="11" customFormat="1">
      <c r="M126" s="12"/>
      <c r="N126" s="12"/>
      <c r="O126" s="12"/>
      <c r="P126" s="12"/>
    </row>
    <row r="127" spans="13:16" s="11" customFormat="1">
      <c r="M127" s="12"/>
      <c r="N127" s="12"/>
      <c r="O127" s="12"/>
      <c r="P127" s="12"/>
    </row>
    <row r="128" spans="13:16" s="11" customFormat="1">
      <c r="M128" s="12"/>
      <c r="N128" s="12"/>
      <c r="O128" s="12"/>
      <c r="P128" s="12"/>
    </row>
    <row r="129" spans="13:16" s="11" customFormat="1">
      <c r="M129" s="12"/>
      <c r="N129" s="12"/>
      <c r="O129" s="12"/>
      <c r="P129" s="12"/>
    </row>
    <row r="130" spans="13:16" s="11" customFormat="1">
      <c r="M130" s="12"/>
      <c r="N130" s="12"/>
      <c r="O130" s="12"/>
      <c r="P130" s="12"/>
    </row>
    <row r="131" spans="13:16" s="11" customFormat="1">
      <c r="M131" s="12"/>
      <c r="N131" s="12"/>
      <c r="O131" s="12"/>
      <c r="P131" s="12"/>
    </row>
    <row r="132" spans="13:16" s="11" customFormat="1">
      <c r="M132" s="12"/>
      <c r="N132" s="12"/>
      <c r="O132" s="12"/>
      <c r="P132" s="12"/>
    </row>
    <row r="133" spans="13:16" s="11" customFormat="1">
      <c r="M133" s="12"/>
      <c r="N133" s="12"/>
      <c r="O133" s="12"/>
      <c r="P133" s="12"/>
    </row>
    <row r="134" spans="13:16" s="11" customFormat="1">
      <c r="M134" s="12"/>
      <c r="N134" s="12"/>
      <c r="O134" s="12"/>
      <c r="P134" s="12"/>
    </row>
    <row r="135" spans="13:16" s="11" customFormat="1">
      <c r="M135" s="12"/>
      <c r="N135" s="12"/>
      <c r="O135" s="12"/>
      <c r="P135" s="12"/>
    </row>
    <row r="136" spans="13:16" s="11" customFormat="1">
      <c r="M136" s="12"/>
      <c r="N136" s="12"/>
      <c r="O136" s="12"/>
      <c r="P136" s="12"/>
    </row>
    <row r="137" spans="13:16" s="11" customFormat="1">
      <c r="M137" s="12"/>
      <c r="N137" s="12"/>
      <c r="O137" s="12"/>
      <c r="P137" s="12"/>
    </row>
    <row r="138" spans="13:16" s="11" customFormat="1">
      <c r="M138" s="12"/>
      <c r="N138" s="12"/>
      <c r="O138" s="12"/>
      <c r="P138" s="12"/>
    </row>
    <row r="139" spans="13:16" s="11" customFormat="1">
      <c r="M139" s="12"/>
      <c r="N139" s="12"/>
      <c r="O139" s="12"/>
      <c r="P139" s="12"/>
    </row>
    <row r="140" spans="13:16" s="11" customFormat="1">
      <c r="M140" s="12"/>
      <c r="N140" s="12"/>
      <c r="O140" s="12"/>
      <c r="P140" s="12"/>
    </row>
    <row r="141" spans="13:16" s="11" customFormat="1">
      <c r="M141" s="12"/>
      <c r="N141" s="12"/>
      <c r="O141" s="12"/>
      <c r="P141" s="12"/>
    </row>
    <row r="142" spans="13:16" s="11" customFormat="1">
      <c r="M142" s="12"/>
      <c r="N142" s="12"/>
      <c r="O142" s="12"/>
      <c r="P142" s="12"/>
    </row>
    <row r="143" spans="13:16" s="11" customFormat="1">
      <c r="M143" s="12"/>
      <c r="N143" s="12"/>
      <c r="O143" s="12"/>
      <c r="P143" s="12"/>
    </row>
    <row r="144" spans="13:16" s="11" customFormat="1">
      <c r="M144" s="12"/>
      <c r="N144" s="12"/>
      <c r="O144" s="12"/>
      <c r="P144" s="12"/>
    </row>
    <row r="145" spans="13:16" s="11" customFormat="1">
      <c r="M145" s="12"/>
      <c r="N145" s="12"/>
      <c r="O145" s="12"/>
      <c r="P145" s="12"/>
    </row>
    <row r="146" spans="13:16" s="11" customFormat="1">
      <c r="M146" s="12"/>
      <c r="N146" s="12"/>
      <c r="O146" s="12"/>
      <c r="P146" s="12"/>
    </row>
    <row r="147" spans="13:16" s="11" customFormat="1">
      <c r="M147" s="12"/>
      <c r="N147" s="12"/>
      <c r="O147" s="12"/>
      <c r="P147" s="12"/>
    </row>
    <row r="148" spans="13:16" s="11" customFormat="1">
      <c r="M148" s="12"/>
      <c r="N148" s="12"/>
      <c r="O148" s="12"/>
      <c r="P148" s="12"/>
    </row>
    <row r="149" spans="13:16" s="11" customFormat="1">
      <c r="M149" s="12"/>
      <c r="N149" s="12"/>
      <c r="O149" s="12"/>
      <c r="P149" s="12"/>
    </row>
    <row r="150" spans="13:16" s="11" customFormat="1">
      <c r="M150" s="12"/>
      <c r="N150" s="12"/>
      <c r="O150" s="12"/>
      <c r="P150" s="12"/>
    </row>
    <row r="151" spans="13:16" s="11" customFormat="1">
      <c r="M151" s="12"/>
      <c r="N151" s="12"/>
      <c r="O151" s="12"/>
      <c r="P151" s="12"/>
    </row>
    <row r="152" spans="13:16" s="11" customFormat="1">
      <c r="M152" s="12"/>
      <c r="N152" s="12"/>
      <c r="O152" s="12"/>
      <c r="P152" s="12"/>
    </row>
    <row r="153" spans="13:16" s="11" customFormat="1">
      <c r="M153" s="12"/>
      <c r="N153" s="12"/>
      <c r="O153" s="12"/>
      <c r="P153" s="12"/>
    </row>
    <row r="154" spans="13:16" s="11" customFormat="1">
      <c r="M154" s="12"/>
      <c r="N154" s="12"/>
      <c r="O154" s="12"/>
      <c r="P154" s="12"/>
    </row>
    <row r="155" spans="13:16" s="11" customFormat="1">
      <c r="M155" s="12"/>
      <c r="N155" s="12"/>
      <c r="O155" s="12"/>
      <c r="P155" s="12"/>
    </row>
    <row r="156" spans="13:16" s="11" customFormat="1">
      <c r="M156" s="12"/>
      <c r="N156" s="12"/>
      <c r="O156" s="12"/>
      <c r="P156" s="12"/>
    </row>
    <row r="157" spans="13:16" s="11" customFormat="1">
      <c r="M157" s="12"/>
      <c r="N157" s="12"/>
      <c r="O157" s="12"/>
      <c r="P157" s="12"/>
    </row>
    <row r="158" spans="13:16" s="11" customFormat="1">
      <c r="M158" s="12"/>
      <c r="N158" s="12"/>
      <c r="O158" s="12"/>
      <c r="P158" s="12"/>
    </row>
    <row r="159" spans="13:16" s="11" customFormat="1">
      <c r="M159" s="12"/>
      <c r="N159" s="12"/>
      <c r="O159" s="12"/>
      <c r="P159" s="12"/>
    </row>
    <row r="160" spans="13:16" s="11" customFormat="1">
      <c r="M160" s="12"/>
      <c r="N160" s="12"/>
      <c r="O160" s="12"/>
      <c r="P160" s="12"/>
    </row>
    <row r="161" spans="13:16" s="11" customFormat="1">
      <c r="M161" s="12"/>
      <c r="N161" s="12"/>
      <c r="O161" s="12"/>
      <c r="P161" s="12"/>
    </row>
    <row r="162" spans="13:16" s="11" customFormat="1">
      <c r="M162" s="12"/>
      <c r="N162" s="12"/>
      <c r="O162" s="12"/>
      <c r="P162" s="12"/>
    </row>
    <row r="163" spans="13:16" s="11" customFormat="1">
      <c r="M163" s="12"/>
      <c r="N163" s="12"/>
      <c r="O163" s="12"/>
      <c r="P163" s="12"/>
    </row>
    <row r="164" spans="13:16" s="11" customFormat="1">
      <c r="M164" s="12"/>
      <c r="N164" s="12"/>
      <c r="O164" s="12"/>
      <c r="P164" s="12"/>
    </row>
    <row r="165" spans="13:16" s="11" customFormat="1">
      <c r="M165" s="12"/>
      <c r="N165" s="12"/>
      <c r="O165" s="12"/>
      <c r="P165" s="12"/>
    </row>
    <row r="166" spans="13:16" s="11" customFormat="1">
      <c r="M166" s="12"/>
      <c r="N166" s="12"/>
      <c r="O166" s="12"/>
      <c r="P166" s="12"/>
    </row>
    <row r="167" spans="13:16" s="11" customFormat="1">
      <c r="M167" s="12"/>
      <c r="N167" s="12"/>
      <c r="O167" s="12"/>
      <c r="P167" s="12"/>
    </row>
    <row r="168" spans="13:16" s="11" customFormat="1">
      <c r="M168" s="12"/>
      <c r="N168" s="12"/>
      <c r="O168" s="12"/>
      <c r="P168" s="12"/>
    </row>
    <row r="169" spans="13:16" s="11" customFormat="1">
      <c r="M169" s="12"/>
      <c r="N169" s="12"/>
      <c r="O169" s="12"/>
      <c r="P169" s="12"/>
    </row>
    <row r="170" spans="13:16" s="11" customFormat="1">
      <c r="M170" s="12"/>
      <c r="N170" s="12"/>
      <c r="O170" s="12"/>
      <c r="P170" s="12"/>
    </row>
    <row r="171" spans="13:16" s="11" customFormat="1">
      <c r="M171" s="12"/>
      <c r="N171" s="12"/>
      <c r="O171" s="12"/>
      <c r="P171" s="12"/>
    </row>
    <row r="172" spans="13:16" s="11" customFormat="1">
      <c r="M172" s="12"/>
      <c r="N172" s="12"/>
      <c r="O172" s="12"/>
      <c r="P172" s="12"/>
    </row>
    <row r="173" spans="13:16" s="11" customFormat="1">
      <c r="M173" s="12"/>
      <c r="N173" s="12"/>
      <c r="O173" s="12"/>
      <c r="P173" s="12"/>
    </row>
    <row r="174" spans="13:16" s="11" customFormat="1">
      <c r="M174" s="12"/>
      <c r="N174" s="12"/>
      <c r="O174" s="12"/>
      <c r="P174" s="12"/>
    </row>
    <row r="175" spans="13:16" s="11" customFormat="1">
      <c r="M175" s="12"/>
      <c r="N175" s="12"/>
      <c r="O175" s="12"/>
      <c r="P175" s="12"/>
    </row>
    <row r="176" spans="13:16" s="11" customFormat="1">
      <c r="M176" s="12"/>
      <c r="N176" s="12"/>
      <c r="O176" s="12"/>
      <c r="P176" s="12"/>
    </row>
    <row r="177" spans="13:16" s="11" customFormat="1">
      <c r="M177" s="12"/>
      <c r="N177" s="12"/>
      <c r="O177" s="12"/>
      <c r="P177" s="12"/>
    </row>
    <row r="178" spans="13:16" s="11" customFormat="1">
      <c r="M178" s="12"/>
      <c r="N178" s="12"/>
      <c r="O178" s="12"/>
      <c r="P178" s="12"/>
    </row>
    <row r="179" spans="13:16" s="11" customFormat="1">
      <c r="M179" s="12"/>
      <c r="N179" s="12"/>
      <c r="O179" s="12"/>
      <c r="P179" s="12"/>
    </row>
    <row r="180" spans="13:16" s="11" customFormat="1">
      <c r="M180" s="12"/>
      <c r="N180" s="12"/>
      <c r="O180" s="12"/>
      <c r="P180" s="12"/>
    </row>
    <row r="181" spans="13:16" s="11" customFormat="1">
      <c r="M181" s="12"/>
      <c r="N181" s="12"/>
      <c r="O181" s="12"/>
      <c r="P181" s="12"/>
    </row>
    <row r="182" spans="13:16" s="11" customFormat="1">
      <c r="M182" s="12"/>
      <c r="N182" s="12"/>
      <c r="O182" s="12"/>
      <c r="P182" s="12"/>
    </row>
    <row r="183" spans="13:16" s="11" customFormat="1">
      <c r="M183" s="12"/>
      <c r="N183" s="12"/>
      <c r="O183" s="12"/>
      <c r="P183" s="12"/>
    </row>
    <row r="184" spans="13:16" s="11" customFormat="1">
      <c r="M184" s="12"/>
      <c r="N184" s="12"/>
      <c r="O184" s="12"/>
      <c r="P184" s="12"/>
    </row>
    <row r="185" spans="13:16" s="11" customFormat="1">
      <c r="M185" s="12"/>
      <c r="N185" s="12"/>
      <c r="O185" s="12"/>
      <c r="P185" s="12"/>
    </row>
    <row r="186" spans="13:16" s="11" customFormat="1">
      <c r="M186" s="12"/>
      <c r="N186" s="12"/>
      <c r="O186" s="12"/>
      <c r="P186" s="12"/>
    </row>
    <row r="187" spans="13:16" s="11" customFormat="1">
      <c r="M187" s="12"/>
      <c r="N187" s="12"/>
      <c r="O187" s="12"/>
      <c r="P187" s="12"/>
    </row>
    <row r="188" spans="13:16" s="11" customFormat="1">
      <c r="M188" s="12"/>
      <c r="N188" s="12"/>
      <c r="O188" s="12"/>
      <c r="P188" s="12"/>
    </row>
    <row r="189" spans="13:16" s="11" customFormat="1">
      <c r="M189" s="12"/>
      <c r="N189" s="12"/>
      <c r="O189" s="12"/>
      <c r="P189" s="12"/>
    </row>
    <row r="190" spans="13:16" s="11" customFormat="1">
      <c r="M190" s="12"/>
      <c r="N190" s="12"/>
      <c r="O190" s="12"/>
      <c r="P190" s="12"/>
    </row>
    <row r="191" spans="13:16" s="11" customFormat="1">
      <c r="M191" s="12"/>
      <c r="N191" s="12"/>
      <c r="O191" s="12"/>
      <c r="P191" s="12"/>
    </row>
    <row r="192" spans="13:16" s="11" customFormat="1">
      <c r="M192" s="12"/>
      <c r="N192" s="12"/>
      <c r="O192" s="12"/>
      <c r="P192" s="12"/>
    </row>
    <row r="193" spans="13:16" s="11" customFormat="1">
      <c r="M193" s="12"/>
      <c r="N193" s="12"/>
      <c r="O193" s="12"/>
      <c r="P193" s="12"/>
    </row>
    <row r="194" spans="13:16" s="11" customFormat="1">
      <c r="M194" s="12"/>
      <c r="N194" s="12"/>
      <c r="O194" s="12"/>
      <c r="P194" s="12"/>
    </row>
    <row r="195" spans="13:16" s="11" customFormat="1">
      <c r="M195" s="12"/>
      <c r="N195" s="12"/>
      <c r="O195" s="12"/>
      <c r="P195" s="12"/>
    </row>
    <row r="196" spans="13:16" s="11" customFormat="1">
      <c r="M196" s="12"/>
      <c r="N196" s="12"/>
      <c r="O196" s="12"/>
      <c r="P196" s="12"/>
    </row>
    <row r="197" spans="13:16" s="11" customFormat="1">
      <c r="M197" s="12"/>
      <c r="N197" s="12"/>
      <c r="O197" s="12"/>
      <c r="P197" s="12"/>
    </row>
    <row r="198" spans="13:16" s="11" customFormat="1">
      <c r="M198" s="12"/>
      <c r="N198" s="12"/>
      <c r="O198" s="12"/>
      <c r="P198" s="12"/>
    </row>
    <row r="199" spans="13:16" s="11" customFormat="1">
      <c r="M199" s="12"/>
      <c r="N199" s="12"/>
      <c r="O199" s="12"/>
      <c r="P199" s="12"/>
    </row>
    <row r="200" spans="13:16" s="11" customFormat="1">
      <c r="M200" s="12"/>
      <c r="N200" s="12"/>
      <c r="O200" s="12"/>
      <c r="P200" s="12"/>
    </row>
    <row r="201" spans="13:16" s="11" customFormat="1">
      <c r="M201" s="12"/>
      <c r="N201" s="12"/>
      <c r="O201" s="12"/>
      <c r="P201" s="12"/>
    </row>
    <row r="202" spans="13:16" s="11" customFormat="1">
      <c r="M202" s="12"/>
      <c r="N202" s="12"/>
      <c r="O202" s="12"/>
      <c r="P202" s="12"/>
    </row>
    <row r="203" spans="13:16" s="11" customFormat="1">
      <c r="M203" s="12"/>
      <c r="N203" s="12"/>
      <c r="O203" s="12"/>
      <c r="P203" s="12"/>
    </row>
    <row r="204" spans="13:16" s="11" customFormat="1">
      <c r="M204" s="12"/>
      <c r="N204" s="12"/>
      <c r="O204" s="12"/>
      <c r="P204" s="12"/>
    </row>
    <row r="205" spans="13:16" s="11" customFormat="1">
      <c r="M205" s="12"/>
      <c r="N205" s="12"/>
      <c r="O205" s="12"/>
      <c r="P205" s="12"/>
    </row>
    <row r="206" spans="13:16" s="11" customFormat="1">
      <c r="M206" s="12"/>
      <c r="N206" s="12"/>
      <c r="O206" s="12"/>
      <c r="P206" s="12"/>
    </row>
    <row r="207" spans="13:16" s="11" customFormat="1">
      <c r="M207" s="12"/>
      <c r="N207" s="12"/>
      <c r="O207" s="12"/>
      <c r="P207" s="12"/>
    </row>
    <row r="208" spans="13:16" s="11" customFormat="1">
      <c r="M208" s="12"/>
      <c r="N208" s="12"/>
      <c r="O208" s="12"/>
      <c r="P208" s="12"/>
    </row>
    <row r="209" spans="12:16" s="11" customFormat="1">
      <c r="M209" s="12"/>
      <c r="N209" s="12"/>
      <c r="O209" s="12"/>
      <c r="P209" s="12"/>
    </row>
    <row r="210" spans="12:16" s="11" customFormat="1">
      <c r="M210" s="12"/>
      <c r="N210" s="12"/>
      <c r="O210" s="12"/>
      <c r="P210" s="12"/>
    </row>
    <row r="211" spans="12:16" s="11" customFormat="1">
      <c r="M211" s="12"/>
      <c r="N211" s="12"/>
      <c r="O211" s="12"/>
      <c r="P211" s="12"/>
    </row>
    <row r="212" spans="12:16" s="11" customFormat="1">
      <c r="M212" s="12"/>
      <c r="N212" s="12"/>
      <c r="O212" s="12"/>
      <c r="P212" s="12"/>
    </row>
    <row r="213" spans="12:16" s="11" customFormat="1">
      <c r="M213" s="12"/>
      <c r="N213" s="12"/>
      <c r="O213" s="12"/>
      <c r="P213" s="12"/>
    </row>
    <row r="214" spans="12:16" s="11" customFormat="1">
      <c r="M214" s="12"/>
      <c r="N214" s="12"/>
      <c r="O214" s="12"/>
      <c r="P214" s="12"/>
    </row>
    <row r="215" spans="12:16" s="11" customFormat="1">
      <c r="L215"/>
      <c r="M215" s="12"/>
      <c r="N215" s="12"/>
      <c r="O215" s="12"/>
      <c r="P215" s="12"/>
    </row>
  </sheetData>
  <mergeCells count="592">
    <mergeCell ref="L77:L78"/>
    <mergeCell ref="M77:M78"/>
    <mergeCell ref="N77:N78"/>
    <mergeCell ref="O77:O78"/>
    <mergeCell ref="P77:P78"/>
    <mergeCell ref="Q77:Q78"/>
    <mergeCell ref="R77:R78"/>
    <mergeCell ref="A77:A78"/>
    <mergeCell ref="B77:B78"/>
    <mergeCell ref="C77:C78"/>
    <mergeCell ref="D77:D78"/>
    <mergeCell ref="E77:E78"/>
    <mergeCell ref="F77:F78"/>
    <mergeCell ref="G77:G78"/>
    <mergeCell ref="J77:J78"/>
    <mergeCell ref="K77:K78"/>
    <mergeCell ref="M73:M74"/>
    <mergeCell ref="N73:N74"/>
    <mergeCell ref="O73:O74"/>
    <mergeCell ref="P73:P74"/>
    <mergeCell ref="Q73:Q74"/>
    <mergeCell ref="R73:R74"/>
    <mergeCell ref="A75:A76"/>
    <mergeCell ref="B75:B76"/>
    <mergeCell ref="C75:C76"/>
    <mergeCell ref="D75:D76"/>
    <mergeCell ref="E75:E76"/>
    <mergeCell ref="F75:F76"/>
    <mergeCell ref="G75:G76"/>
    <mergeCell ref="J75:J76"/>
    <mergeCell ref="K75:K76"/>
    <mergeCell ref="L75:L76"/>
    <mergeCell ref="M75:M76"/>
    <mergeCell ref="N75:N76"/>
    <mergeCell ref="O75:O76"/>
    <mergeCell ref="P75:P76"/>
    <mergeCell ref="Q75:Q76"/>
    <mergeCell ref="R75:R76"/>
    <mergeCell ref="A73:A74"/>
    <mergeCell ref="B73:B74"/>
    <mergeCell ref="C73:C74"/>
    <mergeCell ref="D73:D74"/>
    <mergeCell ref="E73:E74"/>
    <mergeCell ref="F73:F74"/>
    <mergeCell ref="G73:G74"/>
    <mergeCell ref="J73:J74"/>
    <mergeCell ref="K73:K74"/>
    <mergeCell ref="L69:L70"/>
    <mergeCell ref="C69:C70"/>
    <mergeCell ref="D69:D70"/>
    <mergeCell ref="E69:E70"/>
    <mergeCell ref="F69:F70"/>
    <mergeCell ref="G69:G70"/>
    <mergeCell ref="J69:J70"/>
    <mergeCell ref="K69:K70"/>
    <mergeCell ref="L73:L74"/>
    <mergeCell ref="M69:M70"/>
    <mergeCell ref="N69:N70"/>
    <mergeCell ref="O69:O70"/>
    <mergeCell ref="P69:P70"/>
    <mergeCell ref="Q69:Q70"/>
    <mergeCell ref="R69:R70"/>
    <mergeCell ref="A71:A72"/>
    <mergeCell ref="B71:B72"/>
    <mergeCell ref="C71:C72"/>
    <mergeCell ref="D71:D72"/>
    <mergeCell ref="E71:E72"/>
    <mergeCell ref="F71:F72"/>
    <mergeCell ref="G71:G72"/>
    <mergeCell ref="J71:J72"/>
    <mergeCell ref="K71:K72"/>
    <mergeCell ref="L71:L72"/>
    <mergeCell ref="M71:M72"/>
    <mergeCell ref="N71:N72"/>
    <mergeCell ref="O71:O72"/>
    <mergeCell ref="P71:P72"/>
    <mergeCell ref="Q71:Q72"/>
    <mergeCell ref="R71:R72"/>
    <mergeCell ref="A69:A70"/>
    <mergeCell ref="B69:B70"/>
    <mergeCell ref="M65:M66"/>
    <mergeCell ref="N65:N66"/>
    <mergeCell ref="O65:O66"/>
    <mergeCell ref="P65:P66"/>
    <mergeCell ref="Q65:Q66"/>
    <mergeCell ref="R65:R66"/>
    <mergeCell ref="A67:A68"/>
    <mergeCell ref="B67:B68"/>
    <mergeCell ref="C67:C68"/>
    <mergeCell ref="D67:D68"/>
    <mergeCell ref="E67:E68"/>
    <mergeCell ref="F67:F68"/>
    <mergeCell ref="G67:G68"/>
    <mergeCell ref="J67:J68"/>
    <mergeCell ref="K67:K68"/>
    <mergeCell ref="L67:L68"/>
    <mergeCell ref="M67:M68"/>
    <mergeCell ref="N67:N68"/>
    <mergeCell ref="O67:O68"/>
    <mergeCell ref="P67:P68"/>
    <mergeCell ref="Q67:Q68"/>
    <mergeCell ref="R67:R68"/>
    <mergeCell ref="A65:A66"/>
    <mergeCell ref="B65:B66"/>
    <mergeCell ref="C65:C66"/>
    <mergeCell ref="D65:D66"/>
    <mergeCell ref="E65:E66"/>
    <mergeCell ref="F65:F66"/>
    <mergeCell ref="G65:G66"/>
    <mergeCell ref="J65:J66"/>
    <mergeCell ref="K65:K66"/>
    <mergeCell ref="L61:L62"/>
    <mergeCell ref="C61:C62"/>
    <mergeCell ref="D61:D62"/>
    <mergeCell ref="E61:E62"/>
    <mergeCell ref="F61:F62"/>
    <mergeCell ref="G61:G62"/>
    <mergeCell ref="J61:J62"/>
    <mergeCell ref="K61:K62"/>
    <mergeCell ref="L65:L66"/>
    <mergeCell ref="M61:M62"/>
    <mergeCell ref="N61:N62"/>
    <mergeCell ref="O61:O62"/>
    <mergeCell ref="P61:P62"/>
    <mergeCell ref="Q61:Q62"/>
    <mergeCell ref="R61:R62"/>
    <mergeCell ref="A63:A64"/>
    <mergeCell ref="B63:B64"/>
    <mergeCell ref="C63:C64"/>
    <mergeCell ref="D63:D64"/>
    <mergeCell ref="E63:E64"/>
    <mergeCell ref="F63:F64"/>
    <mergeCell ref="G63:G64"/>
    <mergeCell ref="J63:J64"/>
    <mergeCell ref="K63:K64"/>
    <mergeCell ref="L63:L64"/>
    <mergeCell ref="M63:M64"/>
    <mergeCell ref="N63:N64"/>
    <mergeCell ref="O63:O64"/>
    <mergeCell ref="P63:P64"/>
    <mergeCell ref="Q63:Q64"/>
    <mergeCell ref="R63:R64"/>
    <mergeCell ref="A61:A62"/>
    <mergeCell ref="B61:B62"/>
    <mergeCell ref="M57:M58"/>
    <mergeCell ref="N57:N58"/>
    <mergeCell ref="O57:O58"/>
    <mergeCell ref="P57:P58"/>
    <mergeCell ref="Q57:Q58"/>
    <mergeCell ref="R57:R58"/>
    <mergeCell ref="A59:A60"/>
    <mergeCell ref="B59:B60"/>
    <mergeCell ref="C59:C60"/>
    <mergeCell ref="D59:D60"/>
    <mergeCell ref="E59:E60"/>
    <mergeCell ref="F59:F60"/>
    <mergeCell ref="G59:G60"/>
    <mergeCell ref="J59:J60"/>
    <mergeCell ref="K59:K60"/>
    <mergeCell ref="L59:L60"/>
    <mergeCell ref="M59:M60"/>
    <mergeCell ref="N59:N60"/>
    <mergeCell ref="O59:O60"/>
    <mergeCell ref="P59:P60"/>
    <mergeCell ref="Q59:Q60"/>
    <mergeCell ref="R59:R60"/>
    <mergeCell ref="A57:A58"/>
    <mergeCell ref="B57:B58"/>
    <mergeCell ref="C57:C58"/>
    <mergeCell ref="D57:D58"/>
    <mergeCell ref="E57:E58"/>
    <mergeCell ref="F57:F58"/>
    <mergeCell ref="G57:G58"/>
    <mergeCell ref="J57:J58"/>
    <mergeCell ref="K57:K58"/>
    <mergeCell ref="L53:L54"/>
    <mergeCell ref="C53:C54"/>
    <mergeCell ref="D53:D54"/>
    <mergeCell ref="E53:E54"/>
    <mergeCell ref="F53:F54"/>
    <mergeCell ref="G53:G54"/>
    <mergeCell ref="J53:J54"/>
    <mergeCell ref="K53:K54"/>
    <mergeCell ref="L57:L58"/>
    <mergeCell ref="M53:M54"/>
    <mergeCell ref="N53:N54"/>
    <mergeCell ref="O53:O54"/>
    <mergeCell ref="P53:P54"/>
    <mergeCell ref="Q53:Q54"/>
    <mergeCell ref="R53:R54"/>
    <mergeCell ref="A55:A56"/>
    <mergeCell ref="B55:B56"/>
    <mergeCell ref="C55:C56"/>
    <mergeCell ref="D55:D56"/>
    <mergeCell ref="E55:E56"/>
    <mergeCell ref="F55:F56"/>
    <mergeCell ref="G55:G56"/>
    <mergeCell ref="J55:J56"/>
    <mergeCell ref="K55:K56"/>
    <mergeCell ref="L55:L56"/>
    <mergeCell ref="M55:M56"/>
    <mergeCell ref="N55:N56"/>
    <mergeCell ref="O55:O56"/>
    <mergeCell ref="P55:P56"/>
    <mergeCell ref="Q55:Q56"/>
    <mergeCell ref="R55:R56"/>
    <mergeCell ref="A53:A54"/>
    <mergeCell ref="B53:B54"/>
    <mergeCell ref="N49:N50"/>
    <mergeCell ref="O49:O50"/>
    <mergeCell ref="P49:P50"/>
    <mergeCell ref="Q49:Q50"/>
    <mergeCell ref="R49:R50"/>
    <mergeCell ref="A51:A52"/>
    <mergeCell ref="B51:B52"/>
    <mergeCell ref="C51:C52"/>
    <mergeCell ref="D51:D52"/>
    <mergeCell ref="E51:E52"/>
    <mergeCell ref="F51:F52"/>
    <mergeCell ref="G51:G52"/>
    <mergeCell ref="J51:J52"/>
    <mergeCell ref="K51:K52"/>
    <mergeCell ref="L51:L52"/>
    <mergeCell ref="M51:M52"/>
    <mergeCell ref="N51:N52"/>
    <mergeCell ref="O51:O52"/>
    <mergeCell ref="P51:P52"/>
    <mergeCell ref="Q51:Q52"/>
    <mergeCell ref="R51:R52"/>
    <mergeCell ref="A49:A50"/>
    <mergeCell ref="B49:B50"/>
    <mergeCell ref="C49:C50"/>
    <mergeCell ref="D49:D50"/>
    <mergeCell ref="E49:E50"/>
    <mergeCell ref="F49:F50"/>
    <mergeCell ref="G49:G50"/>
    <mergeCell ref="J49:J50"/>
    <mergeCell ref="K49:K50"/>
    <mergeCell ref="M45:M46"/>
    <mergeCell ref="D45:D46"/>
    <mergeCell ref="E45:E46"/>
    <mergeCell ref="F45:F46"/>
    <mergeCell ref="G45:G46"/>
    <mergeCell ref="J45:J46"/>
    <mergeCell ref="K45:K46"/>
    <mergeCell ref="L49:L50"/>
    <mergeCell ref="M49:M50"/>
    <mergeCell ref="N45:N46"/>
    <mergeCell ref="O45:O46"/>
    <mergeCell ref="P45:P46"/>
    <mergeCell ref="Q45:Q46"/>
    <mergeCell ref="R45:R46"/>
    <mergeCell ref="A47:A48"/>
    <mergeCell ref="B47:B48"/>
    <mergeCell ref="C47:C48"/>
    <mergeCell ref="D47:D48"/>
    <mergeCell ref="E47:E48"/>
    <mergeCell ref="F47:F48"/>
    <mergeCell ref="G47:G48"/>
    <mergeCell ref="J47:J48"/>
    <mergeCell ref="K47:K48"/>
    <mergeCell ref="L47:L48"/>
    <mergeCell ref="M47:M48"/>
    <mergeCell ref="N47:N48"/>
    <mergeCell ref="O47:O48"/>
    <mergeCell ref="P47:P48"/>
    <mergeCell ref="Q47:Q48"/>
    <mergeCell ref="R47:R48"/>
    <mergeCell ref="A45:A46"/>
    <mergeCell ref="B45:B46"/>
    <mergeCell ref="C45:C46"/>
    <mergeCell ref="Q41:Q42"/>
    <mergeCell ref="R41:R42"/>
    <mergeCell ref="A43:A44"/>
    <mergeCell ref="B43:B44"/>
    <mergeCell ref="C43:C44"/>
    <mergeCell ref="D43:D44"/>
    <mergeCell ref="E43:E44"/>
    <mergeCell ref="F43:F44"/>
    <mergeCell ref="G43:G44"/>
    <mergeCell ref="J43:J44"/>
    <mergeCell ref="K43:K44"/>
    <mergeCell ref="L43:L44"/>
    <mergeCell ref="M43:M44"/>
    <mergeCell ref="N43:N44"/>
    <mergeCell ref="O43:O44"/>
    <mergeCell ref="P43:P44"/>
    <mergeCell ref="Q43:Q44"/>
    <mergeCell ref="R43:R44"/>
    <mergeCell ref="A41:A42"/>
    <mergeCell ref="B41:B42"/>
    <mergeCell ref="C41:C42"/>
    <mergeCell ref="D41:D42"/>
    <mergeCell ref="E41:E42"/>
    <mergeCell ref="F41:F42"/>
    <mergeCell ref="G41:G42"/>
    <mergeCell ref="J41:J42"/>
    <mergeCell ref="K41:K42"/>
    <mergeCell ref="Q37:Q38"/>
    <mergeCell ref="R37:R38"/>
    <mergeCell ref="A39:A40"/>
    <mergeCell ref="B39:B40"/>
    <mergeCell ref="C39:C40"/>
    <mergeCell ref="D39:D40"/>
    <mergeCell ref="E39:E40"/>
    <mergeCell ref="F39:F40"/>
    <mergeCell ref="G39:G40"/>
    <mergeCell ref="J39:J40"/>
    <mergeCell ref="K39:K40"/>
    <mergeCell ref="L39:L40"/>
    <mergeCell ref="M39:M40"/>
    <mergeCell ref="N39:N40"/>
    <mergeCell ref="O39:O40"/>
    <mergeCell ref="P39:P40"/>
    <mergeCell ref="Q39:Q40"/>
    <mergeCell ref="R39:R40"/>
    <mergeCell ref="A37:A38"/>
    <mergeCell ref="B37:B38"/>
    <mergeCell ref="C37:C38"/>
    <mergeCell ref="D37:D38"/>
    <mergeCell ref="E37:E38"/>
    <mergeCell ref="F37:F38"/>
    <mergeCell ref="G37:G38"/>
    <mergeCell ref="J37:J38"/>
    <mergeCell ref="K37:K38"/>
    <mergeCell ref="A35:A36"/>
    <mergeCell ref="B35:B36"/>
    <mergeCell ref="C35:C36"/>
    <mergeCell ref="D35:D36"/>
    <mergeCell ref="E35:E36"/>
    <mergeCell ref="F35:F36"/>
    <mergeCell ref="G35:G36"/>
    <mergeCell ref="J35:J36"/>
    <mergeCell ref="K35:K36"/>
    <mergeCell ref="A33:A34"/>
    <mergeCell ref="B33:B34"/>
    <mergeCell ref="C33:C34"/>
    <mergeCell ref="D33:D34"/>
    <mergeCell ref="E33:E34"/>
    <mergeCell ref="F33:F34"/>
    <mergeCell ref="G33:G34"/>
    <mergeCell ref="J33:J34"/>
    <mergeCell ref="K33:K34"/>
    <mergeCell ref="Q33:Q34"/>
    <mergeCell ref="R33:R34"/>
    <mergeCell ref="L35:L36"/>
    <mergeCell ref="M35:M36"/>
    <mergeCell ref="N35:N36"/>
    <mergeCell ref="O35:O36"/>
    <mergeCell ref="P35:P36"/>
    <mergeCell ref="Q35:Q36"/>
    <mergeCell ref="R35:R36"/>
    <mergeCell ref="M80:N80"/>
    <mergeCell ref="O80:P80"/>
    <mergeCell ref="G31:G32"/>
    <mergeCell ref="J31:J32"/>
    <mergeCell ref="K31:K32"/>
    <mergeCell ref="L31:L32"/>
    <mergeCell ref="M31:M32"/>
    <mergeCell ref="N31:N32"/>
    <mergeCell ref="L33:L34"/>
    <mergeCell ref="M33:M34"/>
    <mergeCell ref="N33:N34"/>
    <mergeCell ref="O33:O34"/>
    <mergeCell ref="P33:P34"/>
    <mergeCell ref="L37:L38"/>
    <mergeCell ref="M37:M38"/>
    <mergeCell ref="N37:N38"/>
    <mergeCell ref="O37:O38"/>
    <mergeCell ref="P37:P38"/>
    <mergeCell ref="L41:L42"/>
    <mergeCell ref="M41:M42"/>
    <mergeCell ref="N41:N42"/>
    <mergeCell ref="O41:O42"/>
    <mergeCell ref="P41:P42"/>
    <mergeCell ref="L45:L46"/>
    <mergeCell ref="Q29:Q30"/>
    <mergeCell ref="R29:R30"/>
    <mergeCell ref="F29:F30"/>
    <mergeCell ref="G29:G30"/>
    <mergeCell ref="J29:J30"/>
    <mergeCell ref="K29:K30"/>
    <mergeCell ref="L29:L30"/>
    <mergeCell ref="M29:M30"/>
    <mergeCell ref="A31:A32"/>
    <mergeCell ref="B31:B32"/>
    <mergeCell ref="C31:C32"/>
    <mergeCell ref="D31:D32"/>
    <mergeCell ref="E31:E32"/>
    <mergeCell ref="F31:F32"/>
    <mergeCell ref="N29:N30"/>
    <mergeCell ref="O29:O30"/>
    <mergeCell ref="P29:P30"/>
    <mergeCell ref="O31:O32"/>
    <mergeCell ref="P31:P32"/>
    <mergeCell ref="Q31:Q32"/>
    <mergeCell ref="R31:R32"/>
    <mergeCell ref="A29:A30"/>
    <mergeCell ref="B29:B30"/>
    <mergeCell ref="C29:C30"/>
    <mergeCell ref="D29:D30"/>
    <mergeCell ref="E29:E30"/>
    <mergeCell ref="G27:G28"/>
    <mergeCell ref="J27:J28"/>
    <mergeCell ref="K27:K28"/>
    <mergeCell ref="L27:L28"/>
    <mergeCell ref="A27:A28"/>
    <mergeCell ref="B27:B28"/>
    <mergeCell ref="C27:C28"/>
    <mergeCell ref="D27:D28"/>
    <mergeCell ref="E27:E28"/>
    <mergeCell ref="F27:F28"/>
    <mergeCell ref="Q25:Q26"/>
    <mergeCell ref="R25:R26"/>
    <mergeCell ref="F25:F26"/>
    <mergeCell ref="G25:G26"/>
    <mergeCell ref="J25:J26"/>
    <mergeCell ref="K25:K26"/>
    <mergeCell ref="L25:L26"/>
    <mergeCell ref="M25:M26"/>
    <mergeCell ref="O27:O28"/>
    <mergeCell ref="P27:P28"/>
    <mergeCell ref="Q27:Q28"/>
    <mergeCell ref="R27:R28"/>
    <mergeCell ref="M27:M28"/>
    <mergeCell ref="N27:N28"/>
    <mergeCell ref="O23:O24"/>
    <mergeCell ref="P23:P24"/>
    <mergeCell ref="Q23:Q24"/>
    <mergeCell ref="R23:R24"/>
    <mergeCell ref="A25:A26"/>
    <mergeCell ref="B25:B26"/>
    <mergeCell ref="C25:C26"/>
    <mergeCell ref="D25:D26"/>
    <mergeCell ref="E25:E26"/>
    <mergeCell ref="G23:G24"/>
    <mergeCell ref="J23:J24"/>
    <mergeCell ref="K23:K24"/>
    <mergeCell ref="L23:L24"/>
    <mergeCell ref="M23:M24"/>
    <mergeCell ref="N23:N24"/>
    <mergeCell ref="A23:A24"/>
    <mergeCell ref="B23:B24"/>
    <mergeCell ref="C23:C24"/>
    <mergeCell ref="D23:D24"/>
    <mergeCell ref="E23:E24"/>
    <mergeCell ref="F23:F24"/>
    <mergeCell ref="N25:N26"/>
    <mergeCell ref="O25:O26"/>
    <mergeCell ref="P25:P26"/>
    <mergeCell ref="N21:N22"/>
    <mergeCell ref="O21:O22"/>
    <mergeCell ref="P21:P22"/>
    <mergeCell ref="Q21:Q22"/>
    <mergeCell ref="R21:R22"/>
    <mergeCell ref="F21:F22"/>
    <mergeCell ref="G21:G22"/>
    <mergeCell ref="J21:J22"/>
    <mergeCell ref="K21:K22"/>
    <mergeCell ref="L21:L22"/>
    <mergeCell ref="M21:M22"/>
    <mergeCell ref="A21:A22"/>
    <mergeCell ref="B21:B22"/>
    <mergeCell ref="C21:C22"/>
    <mergeCell ref="D21:D22"/>
    <mergeCell ref="E21:E22"/>
    <mergeCell ref="G19:G20"/>
    <mergeCell ref="J19:J20"/>
    <mergeCell ref="K19:K20"/>
    <mergeCell ref="L19:L20"/>
    <mergeCell ref="A19:A20"/>
    <mergeCell ref="B19:B20"/>
    <mergeCell ref="C19:C20"/>
    <mergeCell ref="D19:D20"/>
    <mergeCell ref="E19:E20"/>
    <mergeCell ref="F19:F20"/>
    <mergeCell ref="Q17:Q18"/>
    <mergeCell ref="R17:R18"/>
    <mergeCell ref="F17:F18"/>
    <mergeCell ref="G17:G18"/>
    <mergeCell ref="J17:J18"/>
    <mergeCell ref="K17:K18"/>
    <mergeCell ref="L17:L18"/>
    <mergeCell ref="M17:M18"/>
    <mergeCell ref="O19:O20"/>
    <mergeCell ref="P19:P20"/>
    <mergeCell ref="Q19:Q20"/>
    <mergeCell ref="R19:R20"/>
    <mergeCell ref="M19:M20"/>
    <mergeCell ref="N19:N20"/>
    <mergeCell ref="O15:O16"/>
    <mergeCell ref="P15:P16"/>
    <mergeCell ref="Q15:Q16"/>
    <mergeCell ref="R15:R16"/>
    <mergeCell ref="A17:A18"/>
    <mergeCell ref="B17:B18"/>
    <mergeCell ref="C17:C18"/>
    <mergeCell ref="D17:D18"/>
    <mergeCell ref="E17:E18"/>
    <mergeCell ref="G15:G16"/>
    <mergeCell ref="J15:J16"/>
    <mergeCell ref="K15:K16"/>
    <mergeCell ref="L15:L16"/>
    <mergeCell ref="M15:M16"/>
    <mergeCell ref="N15:N16"/>
    <mergeCell ref="A15:A16"/>
    <mergeCell ref="B15:B16"/>
    <mergeCell ref="C15:C16"/>
    <mergeCell ref="D15:D16"/>
    <mergeCell ref="E15:E16"/>
    <mergeCell ref="F15:F16"/>
    <mergeCell ref="N17:N18"/>
    <mergeCell ref="O17:O18"/>
    <mergeCell ref="P17:P18"/>
    <mergeCell ref="N11:N12"/>
    <mergeCell ref="N13:N14"/>
    <mergeCell ref="O13:O14"/>
    <mergeCell ref="P13:P14"/>
    <mergeCell ref="Q13:Q14"/>
    <mergeCell ref="R13:R14"/>
    <mergeCell ref="F13:F14"/>
    <mergeCell ref="G13:G14"/>
    <mergeCell ref="J13:J14"/>
    <mergeCell ref="K13:K14"/>
    <mergeCell ref="L13:L14"/>
    <mergeCell ref="M13:M14"/>
    <mergeCell ref="A13:A14"/>
    <mergeCell ref="B13:B14"/>
    <mergeCell ref="C13:C14"/>
    <mergeCell ref="D13:D14"/>
    <mergeCell ref="E13:E14"/>
    <mergeCell ref="G11:G12"/>
    <mergeCell ref="J11:J12"/>
    <mergeCell ref="K11:K12"/>
    <mergeCell ref="L11:L12"/>
    <mergeCell ref="M7:M8"/>
    <mergeCell ref="N7:N8"/>
    <mergeCell ref="O7:O8"/>
    <mergeCell ref="P7:P8"/>
    <mergeCell ref="P9:P10"/>
    <mergeCell ref="Q9:Q10"/>
    <mergeCell ref="R9:R10"/>
    <mergeCell ref="A11:A12"/>
    <mergeCell ref="B11:B12"/>
    <mergeCell ref="C11:C12"/>
    <mergeCell ref="D11:D12"/>
    <mergeCell ref="E11:E12"/>
    <mergeCell ref="F11:F12"/>
    <mergeCell ref="J9:J10"/>
    <mergeCell ref="K9:K10"/>
    <mergeCell ref="L9:L10"/>
    <mergeCell ref="M9:M10"/>
    <mergeCell ref="N9:N10"/>
    <mergeCell ref="O9:O10"/>
    <mergeCell ref="O11:O12"/>
    <mergeCell ref="P11:P12"/>
    <mergeCell ref="Q11:Q12"/>
    <mergeCell ref="R11:R12"/>
    <mergeCell ref="M11:M12"/>
    <mergeCell ref="A9:A10"/>
    <mergeCell ref="B9:B10"/>
    <mergeCell ref="C9:C10"/>
    <mergeCell ref="D9:D10"/>
    <mergeCell ref="E9:E10"/>
    <mergeCell ref="F9:F10"/>
    <mergeCell ref="G9:G10"/>
    <mergeCell ref="K7:K8"/>
    <mergeCell ref="L7:L8"/>
    <mergeCell ref="Q4:Q5"/>
    <mergeCell ref="R4:R5"/>
    <mergeCell ref="A7:A8"/>
    <mergeCell ref="B7:B8"/>
    <mergeCell ref="C7:C8"/>
    <mergeCell ref="D7:D8"/>
    <mergeCell ref="E7:E8"/>
    <mergeCell ref="F7:F8"/>
    <mergeCell ref="G7:G8"/>
    <mergeCell ref="J7:J8"/>
    <mergeCell ref="G4:G5"/>
    <mergeCell ref="H4:I4"/>
    <mergeCell ref="J4:J5"/>
    <mergeCell ref="K4:L4"/>
    <mergeCell ref="M4:N4"/>
    <mergeCell ref="O4:P4"/>
    <mergeCell ref="A4:A5"/>
    <mergeCell ref="B4:B5"/>
    <mergeCell ref="C4:C5"/>
    <mergeCell ref="D4:D5"/>
    <mergeCell ref="E4:E5"/>
    <mergeCell ref="F4:F5"/>
    <mergeCell ref="Q7:Q8"/>
    <mergeCell ref="R7:R8"/>
  </mergeCells>
  <pageMargins left="0.7" right="0.7" top="0.75" bottom="0.75" header="0.3" footer="0.3"/>
</worksheet>
</file>

<file path=xl/worksheets/sheet17.xml><?xml version="1.0" encoding="utf-8"?>
<worksheet xmlns="http://schemas.openxmlformats.org/spreadsheetml/2006/main" xmlns:r="http://schemas.openxmlformats.org/officeDocument/2006/relationships">
  <sheetPr codeName="Arkusz17"/>
  <dimension ref="A1:AV375"/>
  <sheetViews>
    <sheetView topLeftCell="A93" zoomScale="60" zoomScaleNormal="60" workbookViewId="0">
      <selection activeCell="M101" sqref="M101"/>
    </sheetView>
  </sheetViews>
  <sheetFormatPr defaultRowHeight="15"/>
  <cols>
    <col min="1" max="1" width="4.7109375" style="115" customWidth="1"/>
    <col min="2" max="2" width="8.85546875" style="116" customWidth="1"/>
    <col min="3" max="3" width="11.42578125" style="116" customWidth="1"/>
    <col min="4" max="4" width="9.7109375" style="116" customWidth="1"/>
    <col min="5" max="5" width="45.7109375" style="115" customWidth="1"/>
    <col min="6" max="6" width="76.42578125" style="115" customWidth="1"/>
    <col min="7" max="7" width="33.28515625" style="116" customWidth="1"/>
    <col min="8" max="8" width="19.28515625" style="116" customWidth="1"/>
    <col min="9" max="9" width="11.7109375" style="116" customWidth="1"/>
    <col min="10" max="10" width="48.42578125" style="115" bestFit="1" customWidth="1"/>
    <col min="11" max="12" width="10.7109375" style="116" customWidth="1"/>
    <col min="13" max="16" width="14.7109375" style="115" customWidth="1"/>
    <col min="17" max="17" width="16.7109375" style="117" customWidth="1"/>
    <col min="18" max="18" width="15.7109375" style="118" customWidth="1"/>
    <col min="19" max="34" width="0" style="115" hidden="1" customWidth="1"/>
    <col min="35" max="36" width="9.140625" style="115"/>
    <col min="37" max="37" width="38.7109375" style="115" customWidth="1"/>
    <col min="38" max="215" width="9.140625" style="115"/>
    <col min="216" max="216" width="4.7109375" style="115" bestFit="1" customWidth="1"/>
    <col min="217" max="217" width="9.7109375" style="115" bestFit="1" customWidth="1"/>
    <col min="218" max="218" width="10" style="115" bestFit="1" customWidth="1"/>
    <col min="219" max="219" width="8.85546875" style="115" bestFit="1" customWidth="1"/>
    <col min="220" max="220" width="22.85546875" style="115" customWidth="1"/>
    <col min="221" max="221" width="59.7109375" style="115" bestFit="1" customWidth="1"/>
    <col min="222" max="222" width="57.85546875" style="115" bestFit="1" customWidth="1"/>
    <col min="223" max="223" width="35.28515625" style="115" bestFit="1" customWidth="1"/>
    <col min="224" max="224" width="28.140625" style="115" bestFit="1" customWidth="1"/>
    <col min="225" max="225" width="33.140625" style="115" bestFit="1" customWidth="1"/>
    <col min="226" max="226" width="26" style="115" bestFit="1" customWidth="1"/>
    <col min="227" max="227" width="19.140625" style="115" bestFit="1" customWidth="1"/>
    <col min="228" max="228" width="10.42578125" style="115" customWidth="1"/>
    <col min="229" max="229" width="11.85546875" style="115" customWidth="1"/>
    <col min="230" max="230" width="14.7109375" style="115" customWidth="1"/>
    <col min="231" max="231" width="9" style="115" bestFit="1" customWidth="1"/>
    <col min="232" max="471" width="9.140625" style="115"/>
    <col min="472" max="472" width="4.7109375" style="115" bestFit="1" customWidth="1"/>
    <col min="473" max="473" width="9.7109375" style="115" bestFit="1" customWidth="1"/>
    <col min="474" max="474" width="10" style="115" bestFit="1" customWidth="1"/>
    <col min="475" max="475" width="8.85546875" style="115" bestFit="1" customWidth="1"/>
    <col min="476" max="476" width="22.85546875" style="115" customWidth="1"/>
    <col min="477" max="477" width="59.7109375" style="115" bestFit="1" customWidth="1"/>
    <col min="478" max="478" width="57.85546875" style="115" bestFit="1" customWidth="1"/>
    <col min="479" max="479" width="35.28515625" style="115" bestFit="1" customWidth="1"/>
    <col min="480" max="480" width="28.140625" style="115" bestFit="1" customWidth="1"/>
    <col min="481" max="481" width="33.140625" style="115" bestFit="1" customWidth="1"/>
    <col min="482" max="482" width="26" style="115" bestFit="1" customWidth="1"/>
    <col min="483" max="483" width="19.140625" style="115" bestFit="1" customWidth="1"/>
    <col min="484" max="484" width="10.42578125" style="115" customWidth="1"/>
    <col min="485" max="485" width="11.85546875" style="115" customWidth="1"/>
    <col min="486" max="486" width="14.7109375" style="115" customWidth="1"/>
    <col min="487" max="487" width="9" style="115" bestFit="1" customWidth="1"/>
    <col min="488" max="727" width="9.140625" style="115"/>
    <col min="728" max="728" width="4.7109375" style="115" bestFit="1" customWidth="1"/>
    <col min="729" max="729" width="9.7109375" style="115" bestFit="1" customWidth="1"/>
    <col min="730" max="730" width="10" style="115" bestFit="1" customWidth="1"/>
    <col min="731" max="731" width="8.85546875" style="115" bestFit="1" customWidth="1"/>
    <col min="732" max="732" width="22.85546875" style="115" customWidth="1"/>
    <col min="733" max="733" width="59.7109375" style="115" bestFit="1" customWidth="1"/>
    <col min="734" max="734" width="57.85546875" style="115" bestFit="1" customWidth="1"/>
    <col min="735" max="735" width="35.28515625" style="115" bestFit="1" customWidth="1"/>
    <col min="736" max="736" width="28.140625" style="115" bestFit="1" customWidth="1"/>
    <col min="737" max="737" width="33.140625" style="115" bestFit="1" customWidth="1"/>
    <col min="738" max="738" width="26" style="115" bestFit="1" customWidth="1"/>
    <col min="739" max="739" width="19.140625" style="115" bestFit="1" customWidth="1"/>
    <col min="740" max="740" width="10.42578125" style="115" customWidth="1"/>
    <col min="741" max="741" width="11.85546875" style="115" customWidth="1"/>
    <col min="742" max="742" width="14.7109375" style="115" customWidth="1"/>
    <col min="743" max="743" width="9" style="115" bestFit="1" customWidth="1"/>
    <col min="744" max="983" width="9.140625" style="115"/>
    <col min="984" max="984" width="4.7109375" style="115" bestFit="1" customWidth="1"/>
    <col min="985" max="985" width="9.7109375" style="115" bestFit="1" customWidth="1"/>
    <col min="986" max="986" width="10" style="115" bestFit="1" customWidth="1"/>
    <col min="987" max="987" width="8.85546875" style="115" bestFit="1" customWidth="1"/>
    <col min="988" max="988" width="22.85546875" style="115" customWidth="1"/>
    <col min="989" max="989" width="59.7109375" style="115" bestFit="1" customWidth="1"/>
    <col min="990" max="990" width="57.85546875" style="115" bestFit="1" customWidth="1"/>
    <col min="991" max="991" width="35.28515625" style="115" bestFit="1" customWidth="1"/>
    <col min="992" max="992" width="28.140625" style="115" bestFit="1" customWidth="1"/>
    <col min="993" max="993" width="33.140625" style="115" bestFit="1" customWidth="1"/>
    <col min="994" max="994" width="26" style="115" bestFit="1" customWidth="1"/>
    <col min="995" max="995" width="19.140625" style="115" bestFit="1" customWidth="1"/>
    <col min="996" max="996" width="10.42578125" style="115" customWidth="1"/>
    <col min="997" max="997" width="11.85546875" style="115" customWidth="1"/>
    <col min="998" max="998" width="14.7109375" style="115" customWidth="1"/>
    <col min="999" max="999" width="9" style="115" bestFit="1" customWidth="1"/>
    <col min="1000" max="1239" width="9.140625" style="115"/>
    <col min="1240" max="1240" width="4.7109375" style="115" bestFit="1" customWidth="1"/>
    <col min="1241" max="1241" width="9.7109375" style="115" bestFit="1" customWidth="1"/>
    <col min="1242" max="1242" width="10" style="115" bestFit="1" customWidth="1"/>
    <col min="1243" max="1243" width="8.85546875" style="115" bestFit="1" customWidth="1"/>
    <col min="1244" max="1244" width="22.85546875" style="115" customWidth="1"/>
    <col min="1245" max="1245" width="59.7109375" style="115" bestFit="1" customWidth="1"/>
    <col min="1246" max="1246" width="57.85546875" style="115" bestFit="1" customWidth="1"/>
    <col min="1247" max="1247" width="35.28515625" style="115" bestFit="1" customWidth="1"/>
    <col min="1248" max="1248" width="28.140625" style="115" bestFit="1" customWidth="1"/>
    <col min="1249" max="1249" width="33.140625" style="115" bestFit="1" customWidth="1"/>
    <col min="1250" max="1250" width="26" style="115" bestFit="1" customWidth="1"/>
    <col min="1251" max="1251" width="19.140625" style="115" bestFit="1" customWidth="1"/>
    <col min="1252" max="1252" width="10.42578125" style="115" customWidth="1"/>
    <col min="1253" max="1253" width="11.85546875" style="115" customWidth="1"/>
    <col min="1254" max="1254" width="14.7109375" style="115" customWidth="1"/>
    <col min="1255" max="1255" width="9" style="115" bestFit="1" customWidth="1"/>
    <col min="1256" max="1495" width="9.140625" style="115"/>
    <col min="1496" max="1496" width="4.7109375" style="115" bestFit="1" customWidth="1"/>
    <col min="1497" max="1497" width="9.7109375" style="115" bestFit="1" customWidth="1"/>
    <col min="1498" max="1498" width="10" style="115" bestFit="1" customWidth="1"/>
    <col min="1499" max="1499" width="8.85546875" style="115" bestFit="1" customWidth="1"/>
    <col min="1500" max="1500" width="22.85546875" style="115" customWidth="1"/>
    <col min="1501" max="1501" width="59.7109375" style="115" bestFit="1" customWidth="1"/>
    <col min="1502" max="1502" width="57.85546875" style="115" bestFit="1" customWidth="1"/>
    <col min="1503" max="1503" width="35.28515625" style="115" bestFit="1" customWidth="1"/>
    <col min="1504" max="1504" width="28.140625" style="115" bestFit="1" customWidth="1"/>
    <col min="1505" max="1505" width="33.140625" style="115" bestFit="1" customWidth="1"/>
    <col min="1506" max="1506" width="26" style="115" bestFit="1" customWidth="1"/>
    <col min="1507" max="1507" width="19.140625" style="115" bestFit="1" customWidth="1"/>
    <col min="1508" max="1508" width="10.42578125" style="115" customWidth="1"/>
    <col min="1509" max="1509" width="11.85546875" style="115" customWidth="1"/>
    <col min="1510" max="1510" width="14.7109375" style="115" customWidth="1"/>
    <col min="1511" max="1511" width="9" style="115" bestFit="1" customWidth="1"/>
    <col min="1512" max="1751" width="9.140625" style="115"/>
    <col min="1752" max="1752" width="4.7109375" style="115" bestFit="1" customWidth="1"/>
    <col min="1753" max="1753" width="9.7109375" style="115" bestFit="1" customWidth="1"/>
    <col min="1754" max="1754" width="10" style="115" bestFit="1" customWidth="1"/>
    <col min="1755" max="1755" width="8.85546875" style="115" bestFit="1" customWidth="1"/>
    <col min="1756" max="1756" width="22.85546875" style="115" customWidth="1"/>
    <col min="1757" max="1757" width="59.7109375" style="115" bestFit="1" customWidth="1"/>
    <col min="1758" max="1758" width="57.85546875" style="115" bestFit="1" customWidth="1"/>
    <col min="1759" max="1759" width="35.28515625" style="115" bestFit="1" customWidth="1"/>
    <col min="1760" max="1760" width="28.140625" style="115" bestFit="1" customWidth="1"/>
    <col min="1761" max="1761" width="33.140625" style="115" bestFit="1" customWidth="1"/>
    <col min="1762" max="1762" width="26" style="115" bestFit="1" customWidth="1"/>
    <col min="1763" max="1763" width="19.140625" style="115" bestFit="1" customWidth="1"/>
    <col min="1764" max="1764" width="10.42578125" style="115" customWidth="1"/>
    <col min="1765" max="1765" width="11.85546875" style="115" customWidth="1"/>
    <col min="1766" max="1766" width="14.7109375" style="115" customWidth="1"/>
    <col min="1767" max="1767" width="9" style="115" bestFit="1" customWidth="1"/>
    <col min="1768" max="2007" width="9.140625" style="115"/>
    <col min="2008" max="2008" width="4.7109375" style="115" bestFit="1" customWidth="1"/>
    <col min="2009" max="2009" width="9.7109375" style="115" bestFit="1" customWidth="1"/>
    <col min="2010" max="2010" width="10" style="115" bestFit="1" customWidth="1"/>
    <col min="2011" max="2011" width="8.85546875" style="115" bestFit="1" customWidth="1"/>
    <col min="2012" max="2012" width="22.85546875" style="115" customWidth="1"/>
    <col min="2013" max="2013" width="59.7109375" style="115" bestFit="1" customWidth="1"/>
    <col min="2014" max="2014" width="57.85546875" style="115" bestFit="1" customWidth="1"/>
    <col min="2015" max="2015" width="35.28515625" style="115" bestFit="1" customWidth="1"/>
    <col min="2016" max="2016" width="28.140625" style="115" bestFit="1" customWidth="1"/>
    <col min="2017" max="2017" width="33.140625" style="115" bestFit="1" customWidth="1"/>
    <col min="2018" max="2018" width="26" style="115" bestFit="1" customWidth="1"/>
    <col min="2019" max="2019" width="19.140625" style="115" bestFit="1" customWidth="1"/>
    <col min="2020" max="2020" width="10.42578125" style="115" customWidth="1"/>
    <col min="2021" max="2021" width="11.85546875" style="115" customWidth="1"/>
    <col min="2022" max="2022" width="14.7109375" style="115" customWidth="1"/>
    <col min="2023" max="2023" width="9" style="115" bestFit="1" customWidth="1"/>
    <col min="2024" max="2263" width="9.140625" style="115"/>
    <col min="2264" max="2264" width="4.7109375" style="115" bestFit="1" customWidth="1"/>
    <col min="2265" max="2265" width="9.7109375" style="115" bestFit="1" customWidth="1"/>
    <col min="2266" max="2266" width="10" style="115" bestFit="1" customWidth="1"/>
    <col min="2267" max="2267" width="8.85546875" style="115" bestFit="1" customWidth="1"/>
    <col min="2268" max="2268" width="22.85546875" style="115" customWidth="1"/>
    <col min="2269" max="2269" width="59.7109375" style="115" bestFit="1" customWidth="1"/>
    <col min="2270" max="2270" width="57.85546875" style="115" bestFit="1" customWidth="1"/>
    <col min="2271" max="2271" width="35.28515625" style="115" bestFit="1" customWidth="1"/>
    <col min="2272" max="2272" width="28.140625" style="115" bestFit="1" customWidth="1"/>
    <col min="2273" max="2273" width="33.140625" style="115" bestFit="1" customWidth="1"/>
    <col min="2274" max="2274" width="26" style="115" bestFit="1" customWidth="1"/>
    <col min="2275" max="2275" width="19.140625" style="115" bestFit="1" customWidth="1"/>
    <col min="2276" max="2276" width="10.42578125" style="115" customWidth="1"/>
    <col min="2277" max="2277" width="11.85546875" style="115" customWidth="1"/>
    <col min="2278" max="2278" width="14.7109375" style="115" customWidth="1"/>
    <col min="2279" max="2279" width="9" style="115" bestFit="1" customWidth="1"/>
    <col min="2280" max="2519" width="9.140625" style="115"/>
    <col min="2520" max="2520" width="4.7109375" style="115" bestFit="1" customWidth="1"/>
    <col min="2521" max="2521" width="9.7109375" style="115" bestFit="1" customWidth="1"/>
    <col min="2522" max="2522" width="10" style="115" bestFit="1" customWidth="1"/>
    <col min="2523" max="2523" width="8.85546875" style="115" bestFit="1" customWidth="1"/>
    <col min="2524" max="2524" width="22.85546875" style="115" customWidth="1"/>
    <col min="2525" max="2525" width="59.7109375" style="115" bestFit="1" customWidth="1"/>
    <col min="2526" max="2526" width="57.85546875" style="115" bestFit="1" customWidth="1"/>
    <col min="2527" max="2527" width="35.28515625" style="115" bestFit="1" customWidth="1"/>
    <col min="2528" max="2528" width="28.140625" style="115" bestFit="1" customWidth="1"/>
    <col min="2529" max="2529" width="33.140625" style="115" bestFit="1" customWidth="1"/>
    <col min="2530" max="2530" width="26" style="115" bestFit="1" customWidth="1"/>
    <col min="2531" max="2531" width="19.140625" style="115" bestFit="1" customWidth="1"/>
    <col min="2532" max="2532" width="10.42578125" style="115" customWidth="1"/>
    <col min="2533" max="2533" width="11.85546875" style="115" customWidth="1"/>
    <col min="2534" max="2534" width="14.7109375" style="115" customWidth="1"/>
    <col min="2535" max="2535" width="9" style="115" bestFit="1" customWidth="1"/>
    <col min="2536" max="2775" width="9.140625" style="115"/>
    <col min="2776" max="2776" width="4.7109375" style="115" bestFit="1" customWidth="1"/>
    <col min="2777" max="2777" width="9.7109375" style="115" bestFit="1" customWidth="1"/>
    <col min="2778" max="2778" width="10" style="115" bestFit="1" customWidth="1"/>
    <col min="2779" max="2779" width="8.85546875" style="115" bestFit="1" customWidth="1"/>
    <col min="2780" max="2780" width="22.85546875" style="115" customWidth="1"/>
    <col min="2781" max="2781" width="59.7109375" style="115" bestFit="1" customWidth="1"/>
    <col min="2782" max="2782" width="57.85546875" style="115" bestFit="1" customWidth="1"/>
    <col min="2783" max="2783" width="35.28515625" style="115" bestFit="1" customWidth="1"/>
    <col min="2784" max="2784" width="28.140625" style="115" bestFit="1" customWidth="1"/>
    <col min="2785" max="2785" width="33.140625" style="115" bestFit="1" customWidth="1"/>
    <col min="2786" max="2786" width="26" style="115" bestFit="1" customWidth="1"/>
    <col min="2787" max="2787" width="19.140625" style="115" bestFit="1" customWidth="1"/>
    <col min="2788" max="2788" width="10.42578125" style="115" customWidth="1"/>
    <col min="2789" max="2789" width="11.85546875" style="115" customWidth="1"/>
    <col min="2790" max="2790" width="14.7109375" style="115" customWidth="1"/>
    <col min="2791" max="2791" width="9" style="115" bestFit="1" customWidth="1"/>
    <col min="2792" max="3031" width="9.140625" style="115"/>
    <col min="3032" max="3032" width="4.7109375" style="115" bestFit="1" customWidth="1"/>
    <col min="3033" max="3033" width="9.7109375" style="115" bestFit="1" customWidth="1"/>
    <col min="3034" max="3034" width="10" style="115" bestFit="1" customWidth="1"/>
    <col min="3035" max="3035" width="8.85546875" style="115" bestFit="1" customWidth="1"/>
    <col min="3036" max="3036" width="22.85546875" style="115" customWidth="1"/>
    <col min="3037" max="3037" width="59.7109375" style="115" bestFit="1" customWidth="1"/>
    <col min="3038" max="3038" width="57.85546875" style="115" bestFit="1" customWidth="1"/>
    <col min="3039" max="3039" width="35.28515625" style="115" bestFit="1" customWidth="1"/>
    <col min="3040" max="3040" width="28.140625" style="115" bestFit="1" customWidth="1"/>
    <col min="3041" max="3041" width="33.140625" style="115" bestFit="1" customWidth="1"/>
    <col min="3042" max="3042" width="26" style="115" bestFit="1" customWidth="1"/>
    <col min="3043" max="3043" width="19.140625" style="115" bestFit="1" customWidth="1"/>
    <col min="3044" max="3044" width="10.42578125" style="115" customWidth="1"/>
    <col min="3045" max="3045" width="11.85546875" style="115" customWidth="1"/>
    <col min="3046" max="3046" width="14.7109375" style="115" customWidth="1"/>
    <col min="3047" max="3047" width="9" style="115" bestFit="1" customWidth="1"/>
    <col min="3048" max="3287" width="9.140625" style="115"/>
    <col min="3288" max="3288" width="4.7109375" style="115" bestFit="1" customWidth="1"/>
    <col min="3289" max="3289" width="9.7109375" style="115" bestFit="1" customWidth="1"/>
    <col min="3290" max="3290" width="10" style="115" bestFit="1" customWidth="1"/>
    <col min="3291" max="3291" width="8.85546875" style="115" bestFit="1" customWidth="1"/>
    <col min="3292" max="3292" width="22.85546875" style="115" customWidth="1"/>
    <col min="3293" max="3293" width="59.7109375" style="115" bestFit="1" customWidth="1"/>
    <col min="3294" max="3294" width="57.85546875" style="115" bestFit="1" customWidth="1"/>
    <col min="3295" max="3295" width="35.28515625" style="115" bestFit="1" customWidth="1"/>
    <col min="3296" max="3296" width="28.140625" style="115" bestFit="1" customWidth="1"/>
    <col min="3297" max="3297" width="33.140625" style="115" bestFit="1" customWidth="1"/>
    <col min="3298" max="3298" width="26" style="115" bestFit="1" customWidth="1"/>
    <col min="3299" max="3299" width="19.140625" style="115" bestFit="1" customWidth="1"/>
    <col min="3300" max="3300" width="10.42578125" style="115" customWidth="1"/>
    <col min="3301" max="3301" width="11.85546875" style="115" customWidth="1"/>
    <col min="3302" max="3302" width="14.7109375" style="115" customWidth="1"/>
    <col min="3303" max="3303" width="9" style="115" bestFit="1" customWidth="1"/>
    <col min="3304" max="3543" width="9.140625" style="115"/>
    <col min="3544" max="3544" width="4.7109375" style="115" bestFit="1" customWidth="1"/>
    <col min="3545" max="3545" width="9.7109375" style="115" bestFit="1" customWidth="1"/>
    <col min="3546" max="3546" width="10" style="115" bestFit="1" customWidth="1"/>
    <col min="3547" max="3547" width="8.85546875" style="115" bestFit="1" customWidth="1"/>
    <col min="3548" max="3548" width="22.85546875" style="115" customWidth="1"/>
    <col min="3549" max="3549" width="59.7109375" style="115" bestFit="1" customWidth="1"/>
    <col min="3550" max="3550" width="57.85546875" style="115" bestFit="1" customWidth="1"/>
    <col min="3551" max="3551" width="35.28515625" style="115" bestFit="1" customWidth="1"/>
    <col min="3552" max="3552" width="28.140625" style="115" bestFit="1" customWidth="1"/>
    <col min="3553" max="3553" width="33.140625" style="115" bestFit="1" customWidth="1"/>
    <col min="3554" max="3554" width="26" style="115" bestFit="1" customWidth="1"/>
    <col min="3555" max="3555" width="19.140625" style="115" bestFit="1" customWidth="1"/>
    <col min="3556" max="3556" width="10.42578125" style="115" customWidth="1"/>
    <col min="3557" max="3557" width="11.85546875" style="115" customWidth="1"/>
    <col min="3558" max="3558" width="14.7109375" style="115" customWidth="1"/>
    <col min="3559" max="3559" width="9" style="115" bestFit="1" customWidth="1"/>
    <col min="3560" max="3799" width="9.140625" style="115"/>
    <col min="3800" max="3800" width="4.7109375" style="115" bestFit="1" customWidth="1"/>
    <col min="3801" max="3801" width="9.7109375" style="115" bestFit="1" customWidth="1"/>
    <col min="3802" max="3802" width="10" style="115" bestFit="1" customWidth="1"/>
    <col min="3803" max="3803" width="8.85546875" style="115" bestFit="1" customWidth="1"/>
    <col min="3804" max="3804" width="22.85546875" style="115" customWidth="1"/>
    <col min="3805" max="3805" width="59.7109375" style="115" bestFit="1" customWidth="1"/>
    <col min="3806" max="3806" width="57.85546875" style="115" bestFit="1" customWidth="1"/>
    <col min="3807" max="3807" width="35.28515625" style="115" bestFit="1" customWidth="1"/>
    <col min="3808" max="3808" width="28.140625" style="115" bestFit="1" customWidth="1"/>
    <col min="3809" max="3809" width="33.140625" style="115" bestFit="1" customWidth="1"/>
    <col min="3810" max="3810" width="26" style="115" bestFit="1" customWidth="1"/>
    <col min="3811" max="3811" width="19.140625" style="115" bestFit="1" customWidth="1"/>
    <col min="3812" max="3812" width="10.42578125" style="115" customWidth="1"/>
    <col min="3813" max="3813" width="11.85546875" style="115" customWidth="1"/>
    <col min="3814" max="3814" width="14.7109375" style="115" customWidth="1"/>
    <col min="3815" max="3815" width="9" style="115" bestFit="1" customWidth="1"/>
    <col min="3816" max="4055" width="9.140625" style="115"/>
    <col min="4056" max="4056" width="4.7109375" style="115" bestFit="1" customWidth="1"/>
    <col min="4057" max="4057" width="9.7109375" style="115" bestFit="1" customWidth="1"/>
    <col min="4058" max="4058" width="10" style="115" bestFit="1" customWidth="1"/>
    <col min="4059" max="4059" width="8.85546875" style="115" bestFit="1" customWidth="1"/>
    <col min="4060" max="4060" width="22.85546875" style="115" customWidth="1"/>
    <col min="4061" max="4061" width="59.7109375" style="115" bestFit="1" customWidth="1"/>
    <col min="4062" max="4062" width="57.85546875" style="115" bestFit="1" customWidth="1"/>
    <col min="4063" max="4063" width="35.28515625" style="115" bestFit="1" customWidth="1"/>
    <col min="4064" max="4064" width="28.140625" style="115" bestFit="1" customWidth="1"/>
    <col min="4065" max="4065" width="33.140625" style="115" bestFit="1" customWidth="1"/>
    <col min="4066" max="4066" width="26" style="115" bestFit="1" customWidth="1"/>
    <col min="4067" max="4067" width="19.140625" style="115" bestFit="1" customWidth="1"/>
    <col min="4068" max="4068" width="10.42578125" style="115" customWidth="1"/>
    <col min="4069" max="4069" width="11.85546875" style="115" customWidth="1"/>
    <col min="4070" max="4070" width="14.7109375" style="115" customWidth="1"/>
    <col min="4071" max="4071" width="9" style="115" bestFit="1" customWidth="1"/>
    <col min="4072" max="4311" width="9.140625" style="115"/>
    <col min="4312" max="4312" width="4.7109375" style="115" bestFit="1" customWidth="1"/>
    <col min="4313" max="4313" width="9.7109375" style="115" bestFit="1" customWidth="1"/>
    <col min="4314" max="4314" width="10" style="115" bestFit="1" customWidth="1"/>
    <col min="4315" max="4315" width="8.85546875" style="115" bestFit="1" customWidth="1"/>
    <col min="4316" max="4316" width="22.85546875" style="115" customWidth="1"/>
    <col min="4317" max="4317" width="59.7109375" style="115" bestFit="1" customWidth="1"/>
    <col min="4318" max="4318" width="57.85546875" style="115" bestFit="1" customWidth="1"/>
    <col min="4319" max="4319" width="35.28515625" style="115" bestFit="1" customWidth="1"/>
    <col min="4320" max="4320" width="28.140625" style="115" bestFit="1" customWidth="1"/>
    <col min="4321" max="4321" width="33.140625" style="115" bestFit="1" customWidth="1"/>
    <col min="4322" max="4322" width="26" style="115" bestFit="1" customWidth="1"/>
    <col min="4323" max="4323" width="19.140625" style="115" bestFit="1" customWidth="1"/>
    <col min="4324" max="4324" width="10.42578125" style="115" customWidth="1"/>
    <col min="4325" max="4325" width="11.85546875" style="115" customWidth="1"/>
    <col min="4326" max="4326" width="14.7109375" style="115" customWidth="1"/>
    <col min="4327" max="4327" width="9" style="115" bestFit="1" customWidth="1"/>
    <col min="4328" max="4567" width="9.140625" style="115"/>
    <col min="4568" max="4568" width="4.7109375" style="115" bestFit="1" customWidth="1"/>
    <col min="4569" max="4569" width="9.7109375" style="115" bestFit="1" customWidth="1"/>
    <col min="4570" max="4570" width="10" style="115" bestFit="1" customWidth="1"/>
    <col min="4571" max="4571" width="8.85546875" style="115" bestFit="1" customWidth="1"/>
    <col min="4572" max="4572" width="22.85546875" style="115" customWidth="1"/>
    <col min="4573" max="4573" width="59.7109375" style="115" bestFit="1" customWidth="1"/>
    <col min="4574" max="4574" width="57.85546875" style="115" bestFit="1" customWidth="1"/>
    <col min="4575" max="4575" width="35.28515625" style="115" bestFit="1" customWidth="1"/>
    <col min="4576" max="4576" width="28.140625" style="115" bestFit="1" customWidth="1"/>
    <col min="4577" max="4577" width="33.140625" style="115" bestFit="1" customWidth="1"/>
    <col min="4578" max="4578" width="26" style="115" bestFit="1" customWidth="1"/>
    <col min="4579" max="4579" width="19.140625" style="115" bestFit="1" customWidth="1"/>
    <col min="4580" max="4580" width="10.42578125" style="115" customWidth="1"/>
    <col min="4581" max="4581" width="11.85546875" style="115" customWidth="1"/>
    <col min="4582" max="4582" width="14.7109375" style="115" customWidth="1"/>
    <col min="4583" max="4583" width="9" style="115" bestFit="1" customWidth="1"/>
    <col min="4584" max="4823" width="9.140625" style="115"/>
    <col min="4824" max="4824" width="4.7109375" style="115" bestFit="1" customWidth="1"/>
    <col min="4825" max="4825" width="9.7109375" style="115" bestFit="1" customWidth="1"/>
    <col min="4826" max="4826" width="10" style="115" bestFit="1" customWidth="1"/>
    <col min="4827" max="4827" width="8.85546875" style="115" bestFit="1" customWidth="1"/>
    <col min="4828" max="4828" width="22.85546875" style="115" customWidth="1"/>
    <col min="4829" max="4829" width="59.7109375" style="115" bestFit="1" customWidth="1"/>
    <col min="4830" max="4830" width="57.85546875" style="115" bestFit="1" customWidth="1"/>
    <col min="4831" max="4831" width="35.28515625" style="115" bestFit="1" customWidth="1"/>
    <col min="4832" max="4832" width="28.140625" style="115" bestFit="1" customWidth="1"/>
    <col min="4833" max="4833" width="33.140625" style="115" bestFit="1" customWidth="1"/>
    <col min="4834" max="4834" width="26" style="115" bestFit="1" customWidth="1"/>
    <col min="4835" max="4835" width="19.140625" style="115" bestFit="1" customWidth="1"/>
    <col min="4836" max="4836" width="10.42578125" style="115" customWidth="1"/>
    <col min="4837" max="4837" width="11.85546875" style="115" customWidth="1"/>
    <col min="4838" max="4838" width="14.7109375" style="115" customWidth="1"/>
    <col min="4839" max="4839" width="9" style="115" bestFit="1" customWidth="1"/>
    <col min="4840" max="5079" width="9.140625" style="115"/>
    <col min="5080" max="5080" width="4.7109375" style="115" bestFit="1" customWidth="1"/>
    <col min="5081" max="5081" width="9.7109375" style="115" bestFit="1" customWidth="1"/>
    <col min="5082" max="5082" width="10" style="115" bestFit="1" customWidth="1"/>
    <col min="5083" max="5083" width="8.85546875" style="115" bestFit="1" customWidth="1"/>
    <col min="5084" max="5084" width="22.85546875" style="115" customWidth="1"/>
    <col min="5085" max="5085" width="59.7109375" style="115" bestFit="1" customWidth="1"/>
    <col min="5086" max="5086" width="57.85546875" style="115" bestFit="1" customWidth="1"/>
    <col min="5087" max="5087" width="35.28515625" style="115" bestFit="1" customWidth="1"/>
    <col min="5088" max="5088" width="28.140625" style="115" bestFit="1" customWidth="1"/>
    <col min="5089" max="5089" width="33.140625" style="115" bestFit="1" customWidth="1"/>
    <col min="5090" max="5090" width="26" style="115" bestFit="1" customWidth="1"/>
    <col min="5091" max="5091" width="19.140625" style="115" bestFit="1" customWidth="1"/>
    <col min="5092" max="5092" width="10.42578125" style="115" customWidth="1"/>
    <col min="5093" max="5093" width="11.85546875" style="115" customWidth="1"/>
    <col min="5094" max="5094" width="14.7109375" style="115" customWidth="1"/>
    <col min="5095" max="5095" width="9" style="115" bestFit="1" customWidth="1"/>
    <col min="5096" max="5335" width="9.140625" style="115"/>
    <col min="5336" max="5336" width="4.7109375" style="115" bestFit="1" customWidth="1"/>
    <col min="5337" max="5337" width="9.7109375" style="115" bestFit="1" customWidth="1"/>
    <col min="5338" max="5338" width="10" style="115" bestFit="1" customWidth="1"/>
    <col min="5339" max="5339" width="8.85546875" style="115" bestFit="1" customWidth="1"/>
    <col min="5340" max="5340" width="22.85546875" style="115" customWidth="1"/>
    <col min="5341" max="5341" width="59.7109375" style="115" bestFit="1" customWidth="1"/>
    <col min="5342" max="5342" width="57.85546875" style="115" bestFit="1" customWidth="1"/>
    <col min="5343" max="5343" width="35.28515625" style="115" bestFit="1" customWidth="1"/>
    <col min="5344" max="5344" width="28.140625" style="115" bestFit="1" customWidth="1"/>
    <col min="5345" max="5345" width="33.140625" style="115" bestFit="1" customWidth="1"/>
    <col min="5346" max="5346" width="26" style="115" bestFit="1" customWidth="1"/>
    <col min="5347" max="5347" width="19.140625" style="115" bestFit="1" customWidth="1"/>
    <col min="5348" max="5348" width="10.42578125" style="115" customWidth="1"/>
    <col min="5349" max="5349" width="11.85546875" style="115" customWidth="1"/>
    <col min="5350" max="5350" width="14.7109375" style="115" customWidth="1"/>
    <col min="5351" max="5351" width="9" style="115" bestFit="1" customWidth="1"/>
    <col min="5352" max="5591" width="9.140625" style="115"/>
    <col min="5592" max="5592" width="4.7109375" style="115" bestFit="1" customWidth="1"/>
    <col min="5593" max="5593" width="9.7109375" style="115" bestFit="1" customWidth="1"/>
    <col min="5594" max="5594" width="10" style="115" bestFit="1" customWidth="1"/>
    <col min="5595" max="5595" width="8.85546875" style="115" bestFit="1" customWidth="1"/>
    <col min="5596" max="5596" width="22.85546875" style="115" customWidth="1"/>
    <col min="5597" max="5597" width="59.7109375" style="115" bestFit="1" customWidth="1"/>
    <col min="5598" max="5598" width="57.85546875" style="115" bestFit="1" customWidth="1"/>
    <col min="5599" max="5599" width="35.28515625" style="115" bestFit="1" customWidth="1"/>
    <col min="5600" max="5600" width="28.140625" style="115" bestFit="1" customWidth="1"/>
    <col min="5601" max="5601" width="33.140625" style="115" bestFit="1" customWidth="1"/>
    <col min="5602" max="5602" width="26" style="115" bestFit="1" customWidth="1"/>
    <col min="5603" max="5603" width="19.140625" style="115" bestFit="1" customWidth="1"/>
    <col min="5604" max="5604" width="10.42578125" style="115" customWidth="1"/>
    <col min="5605" max="5605" width="11.85546875" style="115" customWidth="1"/>
    <col min="5606" max="5606" width="14.7109375" style="115" customWidth="1"/>
    <col min="5607" max="5607" width="9" style="115" bestFit="1" customWidth="1"/>
    <col min="5608" max="5847" width="9.140625" style="115"/>
    <col min="5848" max="5848" width="4.7109375" style="115" bestFit="1" customWidth="1"/>
    <col min="5849" max="5849" width="9.7109375" style="115" bestFit="1" customWidth="1"/>
    <col min="5850" max="5850" width="10" style="115" bestFit="1" customWidth="1"/>
    <col min="5851" max="5851" width="8.85546875" style="115" bestFit="1" customWidth="1"/>
    <col min="5852" max="5852" width="22.85546875" style="115" customWidth="1"/>
    <col min="5853" max="5853" width="59.7109375" style="115" bestFit="1" customWidth="1"/>
    <col min="5854" max="5854" width="57.85546875" style="115" bestFit="1" customWidth="1"/>
    <col min="5855" max="5855" width="35.28515625" style="115" bestFit="1" customWidth="1"/>
    <col min="5856" max="5856" width="28.140625" style="115" bestFit="1" customWidth="1"/>
    <col min="5857" max="5857" width="33.140625" style="115" bestFit="1" customWidth="1"/>
    <col min="5858" max="5858" width="26" style="115" bestFit="1" customWidth="1"/>
    <col min="5859" max="5859" width="19.140625" style="115" bestFit="1" customWidth="1"/>
    <col min="5860" max="5860" width="10.42578125" style="115" customWidth="1"/>
    <col min="5861" max="5861" width="11.85546875" style="115" customWidth="1"/>
    <col min="5862" max="5862" width="14.7109375" style="115" customWidth="1"/>
    <col min="5863" max="5863" width="9" style="115" bestFit="1" customWidth="1"/>
    <col min="5864" max="6103" width="9.140625" style="115"/>
    <col min="6104" max="6104" width="4.7109375" style="115" bestFit="1" customWidth="1"/>
    <col min="6105" max="6105" width="9.7109375" style="115" bestFit="1" customWidth="1"/>
    <col min="6106" max="6106" width="10" style="115" bestFit="1" customWidth="1"/>
    <col min="6107" max="6107" width="8.85546875" style="115" bestFit="1" customWidth="1"/>
    <col min="6108" max="6108" width="22.85546875" style="115" customWidth="1"/>
    <col min="6109" max="6109" width="59.7109375" style="115" bestFit="1" customWidth="1"/>
    <col min="6110" max="6110" width="57.85546875" style="115" bestFit="1" customWidth="1"/>
    <col min="6111" max="6111" width="35.28515625" style="115" bestFit="1" customWidth="1"/>
    <col min="6112" max="6112" width="28.140625" style="115" bestFit="1" customWidth="1"/>
    <col min="6113" max="6113" width="33.140625" style="115" bestFit="1" customWidth="1"/>
    <col min="6114" max="6114" width="26" style="115" bestFit="1" customWidth="1"/>
    <col min="6115" max="6115" width="19.140625" style="115" bestFit="1" customWidth="1"/>
    <col min="6116" max="6116" width="10.42578125" style="115" customWidth="1"/>
    <col min="6117" max="6117" width="11.85546875" style="115" customWidth="1"/>
    <col min="6118" max="6118" width="14.7109375" style="115" customWidth="1"/>
    <col min="6119" max="6119" width="9" style="115" bestFit="1" customWidth="1"/>
    <col min="6120" max="6359" width="9.140625" style="115"/>
    <col min="6360" max="6360" width="4.7109375" style="115" bestFit="1" customWidth="1"/>
    <col min="6361" max="6361" width="9.7109375" style="115" bestFit="1" customWidth="1"/>
    <col min="6362" max="6362" width="10" style="115" bestFit="1" customWidth="1"/>
    <col min="6363" max="6363" width="8.85546875" style="115" bestFit="1" customWidth="1"/>
    <col min="6364" max="6364" width="22.85546875" style="115" customWidth="1"/>
    <col min="6365" max="6365" width="59.7109375" style="115" bestFit="1" customWidth="1"/>
    <col min="6366" max="6366" width="57.85546875" style="115" bestFit="1" customWidth="1"/>
    <col min="6367" max="6367" width="35.28515625" style="115" bestFit="1" customWidth="1"/>
    <col min="6368" max="6368" width="28.140625" style="115" bestFit="1" customWidth="1"/>
    <col min="6369" max="6369" width="33.140625" style="115" bestFit="1" customWidth="1"/>
    <col min="6370" max="6370" width="26" style="115" bestFit="1" customWidth="1"/>
    <col min="6371" max="6371" width="19.140625" style="115" bestFit="1" customWidth="1"/>
    <col min="6372" max="6372" width="10.42578125" style="115" customWidth="1"/>
    <col min="6373" max="6373" width="11.85546875" style="115" customWidth="1"/>
    <col min="6374" max="6374" width="14.7109375" style="115" customWidth="1"/>
    <col min="6375" max="6375" width="9" style="115" bestFit="1" customWidth="1"/>
    <col min="6376" max="6615" width="9.140625" style="115"/>
    <col min="6616" max="6616" width="4.7109375" style="115" bestFit="1" customWidth="1"/>
    <col min="6617" max="6617" width="9.7109375" style="115" bestFit="1" customWidth="1"/>
    <col min="6618" max="6618" width="10" style="115" bestFit="1" customWidth="1"/>
    <col min="6619" max="6619" width="8.85546875" style="115" bestFit="1" customWidth="1"/>
    <col min="6620" max="6620" width="22.85546875" style="115" customWidth="1"/>
    <col min="6621" max="6621" width="59.7109375" style="115" bestFit="1" customWidth="1"/>
    <col min="6622" max="6622" width="57.85546875" style="115" bestFit="1" customWidth="1"/>
    <col min="6623" max="6623" width="35.28515625" style="115" bestFit="1" customWidth="1"/>
    <col min="6624" max="6624" width="28.140625" style="115" bestFit="1" customWidth="1"/>
    <col min="6625" max="6625" width="33.140625" style="115" bestFit="1" customWidth="1"/>
    <col min="6626" max="6626" width="26" style="115" bestFit="1" customWidth="1"/>
    <col min="6627" max="6627" width="19.140625" style="115" bestFit="1" customWidth="1"/>
    <col min="6628" max="6628" width="10.42578125" style="115" customWidth="1"/>
    <col min="6629" max="6629" width="11.85546875" style="115" customWidth="1"/>
    <col min="6630" max="6630" width="14.7109375" style="115" customWidth="1"/>
    <col min="6631" max="6631" width="9" style="115" bestFit="1" customWidth="1"/>
    <col min="6632" max="6871" width="9.140625" style="115"/>
    <col min="6872" max="6872" width="4.7109375" style="115" bestFit="1" customWidth="1"/>
    <col min="6873" max="6873" width="9.7109375" style="115" bestFit="1" customWidth="1"/>
    <col min="6874" max="6874" width="10" style="115" bestFit="1" customWidth="1"/>
    <col min="6875" max="6875" width="8.85546875" style="115" bestFit="1" customWidth="1"/>
    <col min="6876" max="6876" width="22.85546875" style="115" customWidth="1"/>
    <col min="6877" max="6877" width="59.7109375" style="115" bestFit="1" customWidth="1"/>
    <col min="6878" max="6878" width="57.85546875" style="115" bestFit="1" customWidth="1"/>
    <col min="6879" max="6879" width="35.28515625" style="115" bestFit="1" customWidth="1"/>
    <col min="6880" max="6880" width="28.140625" style="115" bestFit="1" customWidth="1"/>
    <col min="6881" max="6881" width="33.140625" style="115" bestFit="1" customWidth="1"/>
    <col min="6882" max="6882" width="26" style="115" bestFit="1" customWidth="1"/>
    <col min="6883" max="6883" width="19.140625" style="115" bestFit="1" customWidth="1"/>
    <col min="6884" max="6884" width="10.42578125" style="115" customWidth="1"/>
    <col min="6885" max="6885" width="11.85546875" style="115" customWidth="1"/>
    <col min="6886" max="6886" width="14.7109375" style="115" customWidth="1"/>
    <col min="6887" max="6887" width="9" style="115" bestFit="1" customWidth="1"/>
    <col min="6888" max="7127" width="9.140625" style="115"/>
    <col min="7128" max="7128" width="4.7109375" style="115" bestFit="1" customWidth="1"/>
    <col min="7129" max="7129" width="9.7109375" style="115" bestFit="1" customWidth="1"/>
    <col min="7130" max="7130" width="10" style="115" bestFit="1" customWidth="1"/>
    <col min="7131" max="7131" width="8.85546875" style="115" bestFit="1" customWidth="1"/>
    <col min="7132" max="7132" width="22.85546875" style="115" customWidth="1"/>
    <col min="7133" max="7133" width="59.7109375" style="115" bestFit="1" customWidth="1"/>
    <col min="7134" max="7134" width="57.85546875" style="115" bestFit="1" customWidth="1"/>
    <col min="7135" max="7135" width="35.28515625" style="115" bestFit="1" customWidth="1"/>
    <col min="7136" max="7136" width="28.140625" style="115" bestFit="1" customWidth="1"/>
    <col min="7137" max="7137" width="33.140625" style="115" bestFit="1" customWidth="1"/>
    <col min="7138" max="7138" width="26" style="115" bestFit="1" customWidth="1"/>
    <col min="7139" max="7139" width="19.140625" style="115" bestFit="1" customWidth="1"/>
    <col min="7140" max="7140" width="10.42578125" style="115" customWidth="1"/>
    <col min="7141" max="7141" width="11.85546875" style="115" customWidth="1"/>
    <col min="7142" max="7142" width="14.7109375" style="115" customWidth="1"/>
    <col min="7143" max="7143" width="9" style="115" bestFit="1" customWidth="1"/>
    <col min="7144" max="7383" width="9.140625" style="115"/>
    <col min="7384" max="7384" width="4.7109375" style="115" bestFit="1" customWidth="1"/>
    <col min="7385" max="7385" width="9.7109375" style="115" bestFit="1" customWidth="1"/>
    <col min="7386" max="7386" width="10" style="115" bestFit="1" customWidth="1"/>
    <col min="7387" max="7387" width="8.85546875" style="115" bestFit="1" customWidth="1"/>
    <col min="7388" max="7388" width="22.85546875" style="115" customWidth="1"/>
    <col min="7389" max="7389" width="59.7109375" style="115" bestFit="1" customWidth="1"/>
    <col min="7390" max="7390" width="57.85546875" style="115" bestFit="1" customWidth="1"/>
    <col min="7391" max="7391" width="35.28515625" style="115" bestFit="1" customWidth="1"/>
    <col min="7392" max="7392" width="28.140625" style="115" bestFit="1" customWidth="1"/>
    <col min="7393" max="7393" width="33.140625" style="115" bestFit="1" customWidth="1"/>
    <col min="7394" max="7394" width="26" style="115" bestFit="1" customWidth="1"/>
    <col min="7395" max="7395" width="19.140625" style="115" bestFit="1" customWidth="1"/>
    <col min="7396" max="7396" width="10.42578125" style="115" customWidth="1"/>
    <col min="7397" max="7397" width="11.85546875" style="115" customWidth="1"/>
    <col min="7398" max="7398" width="14.7109375" style="115" customWidth="1"/>
    <col min="7399" max="7399" width="9" style="115" bestFit="1" customWidth="1"/>
    <col min="7400" max="7639" width="9.140625" style="115"/>
    <col min="7640" max="7640" width="4.7109375" style="115" bestFit="1" customWidth="1"/>
    <col min="7641" max="7641" width="9.7109375" style="115" bestFit="1" customWidth="1"/>
    <col min="7642" max="7642" width="10" style="115" bestFit="1" customWidth="1"/>
    <col min="7643" max="7643" width="8.85546875" style="115" bestFit="1" customWidth="1"/>
    <col min="7644" max="7644" width="22.85546875" style="115" customWidth="1"/>
    <col min="7645" max="7645" width="59.7109375" style="115" bestFit="1" customWidth="1"/>
    <col min="7646" max="7646" width="57.85546875" style="115" bestFit="1" customWidth="1"/>
    <col min="7647" max="7647" width="35.28515625" style="115" bestFit="1" customWidth="1"/>
    <col min="7648" max="7648" width="28.140625" style="115" bestFit="1" customWidth="1"/>
    <col min="7649" max="7649" width="33.140625" style="115" bestFit="1" customWidth="1"/>
    <col min="7650" max="7650" width="26" style="115" bestFit="1" customWidth="1"/>
    <col min="7651" max="7651" width="19.140625" style="115" bestFit="1" customWidth="1"/>
    <col min="7652" max="7652" width="10.42578125" style="115" customWidth="1"/>
    <col min="7653" max="7653" width="11.85546875" style="115" customWidth="1"/>
    <col min="7654" max="7654" width="14.7109375" style="115" customWidth="1"/>
    <col min="7655" max="7655" width="9" style="115" bestFit="1" customWidth="1"/>
    <col min="7656" max="7895" width="9.140625" style="115"/>
    <col min="7896" max="7896" width="4.7109375" style="115" bestFit="1" customWidth="1"/>
    <col min="7897" max="7897" width="9.7109375" style="115" bestFit="1" customWidth="1"/>
    <col min="7898" max="7898" width="10" style="115" bestFit="1" customWidth="1"/>
    <col min="7899" max="7899" width="8.85546875" style="115" bestFit="1" customWidth="1"/>
    <col min="7900" max="7900" width="22.85546875" style="115" customWidth="1"/>
    <col min="7901" max="7901" width="59.7109375" style="115" bestFit="1" customWidth="1"/>
    <col min="7902" max="7902" width="57.85546875" style="115" bestFit="1" customWidth="1"/>
    <col min="7903" max="7903" width="35.28515625" style="115" bestFit="1" customWidth="1"/>
    <col min="7904" max="7904" width="28.140625" style="115" bestFit="1" customWidth="1"/>
    <col min="7905" max="7905" width="33.140625" style="115" bestFit="1" customWidth="1"/>
    <col min="7906" max="7906" width="26" style="115" bestFit="1" customWidth="1"/>
    <col min="7907" max="7907" width="19.140625" style="115" bestFit="1" customWidth="1"/>
    <col min="7908" max="7908" width="10.42578125" style="115" customWidth="1"/>
    <col min="7909" max="7909" width="11.85546875" style="115" customWidth="1"/>
    <col min="7910" max="7910" width="14.7109375" style="115" customWidth="1"/>
    <col min="7911" max="7911" width="9" style="115" bestFit="1" customWidth="1"/>
    <col min="7912" max="8151" width="9.140625" style="115"/>
    <col min="8152" max="8152" width="4.7109375" style="115" bestFit="1" customWidth="1"/>
    <col min="8153" max="8153" width="9.7109375" style="115" bestFit="1" customWidth="1"/>
    <col min="8154" max="8154" width="10" style="115" bestFit="1" customWidth="1"/>
    <col min="8155" max="8155" width="8.85546875" style="115" bestFit="1" customWidth="1"/>
    <col min="8156" max="8156" width="22.85546875" style="115" customWidth="1"/>
    <col min="8157" max="8157" width="59.7109375" style="115" bestFit="1" customWidth="1"/>
    <col min="8158" max="8158" width="57.85546875" style="115" bestFit="1" customWidth="1"/>
    <col min="8159" max="8159" width="35.28515625" style="115" bestFit="1" customWidth="1"/>
    <col min="8160" max="8160" width="28.140625" style="115" bestFit="1" customWidth="1"/>
    <col min="8161" max="8161" width="33.140625" style="115" bestFit="1" customWidth="1"/>
    <col min="8162" max="8162" width="26" style="115" bestFit="1" customWidth="1"/>
    <col min="8163" max="8163" width="19.140625" style="115" bestFit="1" customWidth="1"/>
    <col min="8164" max="8164" width="10.42578125" style="115" customWidth="1"/>
    <col min="8165" max="8165" width="11.85546875" style="115" customWidth="1"/>
    <col min="8166" max="8166" width="14.7109375" style="115" customWidth="1"/>
    <col min="8167" max="8167" width="9" style="115" bestFit="1" customWidth="1"/>
    <col min="8168" max="8407" width="9.140625" style="115"/>
    <col min="8408" max="8408" width="4.7109375" style="115" bestFit="1" customWidth="1"/>
    <col min="8409" max="8409" width="9.7109375" style="115" bestFit="1" customWidth="1"/>
    <col min="8410" max="8410" width="10" style="115" bestFit="1" customWidth="1"/>
    <col min="8411" max="8411" width="8.85546875" style="115" bestFit="1" customWidth="1"/>
    <col min="8412" max="8412" width="22.85546875" style="115" customWidth="1"/>
    <col min="8413" max="8413" width="59.7109375" style="115" bestFit="1" customWidth="1"/>
    <col min="8414" max="8414" width="57.85546875" style="115" bestFit="1" customWidth="1"/>
    <col min="8415" max="8415" width="35.28515625" style="115" bestFit="1" customWidth="1"/>
    <col min="8416" max="8416" width="28.140625" style="115" bestFit="1" customWidth="1"/>
    <col min="8417" max="8417" width="33.140625" style="115" bestFit="1" customWidth="1"/>
    <col min="8418" max="8418" width="26" style="115" bestFit="1" customWidth="1"/>
    <col min="8419" max="8419" width="19.140625" style="115" bestFit="1" customWidth="1"/>
    <col min="8420" max="8420" width="10.42578125" style="115" customWidth="1"/>
    <col min="8421" max="8421" width="11.85546875" style="115" customWidth="1"/>
    <col min="8422" max="8422" width="14.7109375" style="115" customWidth="1"/>
    <col min="8423" max="8423" width="9" style="115" bestFit="1" customWidth="1"/>
    <col min="8424" max="8663" width="9.140625" style="115"/>
    <col min="8664" max="8664" width="4.7109375" style="115" bestFit="1" customWidth="1"/>
    <col min="8665" max="8665" width="9.7109375" style="115" bestFit="1" customWidth="1"/>
    <col min="8666" max="8666" width="10" style="115" bestFit="1" customWidth="1"/>
    <col min="8667" max="8667" width="8.85546875" style="115" bestFit="1" customWidth="1"/>
    <col min="8668" max="8668" width="22.85546875" style="115" customWidth="1"/>
    <col min="8669" max="8669" width="59.7109375" style="115" bestFit="1" customWidth="1"/>
    <col min="8670" max="8670" width="57.85546875" style="115" bestFit="1" customWidth="1"/>
    <col min="8671" max="8671" width="35.28515625" style="115" bestFit="1" customWidth="1"/>
    <col min="8672" max="8672" width="28.140625" style="115" bestFit="1" customWidth="1"/>
    <col min="8673" max="8673" width="33.140625" style="115" bestFit="1" customWidth="1"/>
    <col min="8674" max="8674" width="26" style="115" bestFit="1" customWidth="1"/>
    <col min="8675" max="8675" width="19.140625" style="115" bestFit="1" customWidth="1"/>
    <col min="8676" max="8676" width="10.42578125" style="115" customWidth="1"/>
    <col min="8677" max="8677" width="11.85546875" style="115" customWidth="1"/>
    <col min="8678" max="8678" width="14.7109375" style="115" customWidth="1"/>
    <col min="8679" max="8679" width="9" style="115" bestFit="1" customWidth="1"/>
    <col min="8680" max="8919" width="9.140625" style="115"/>
    <col min="8920" max="8920" width="4.7109375" style="115" bestFit="1" customWidth="1"/>
    <col min="8921" max="8921" width="9.7109375" style="115" bestFit="1" customWidth="1"/>
    <col min="8922" max="8922" width="10" style="115" bestFit="1" customWidth="1"/>
    <col min="8923" max="8923" width="8.85546875" style="115" bestFit="1" customWidth="1"/>
    <col min="8924" max="8924" width="22.85546875" style="115" customWidth="1"/>
    <col min="8925" max="8925" width="59.7109375" style="115" bestFit="1" customWidth="1"/>
    <col min="8926" max="8926" width="57.85546875" style="115" bestFit="1" customWidth="1"/>
    <col min="8927" max="8927" width="35.28515625" style="115" bestFit="1" customWidth="1"/>
    <col min="8928" max="8928" width="28.140625" style="115" bestFit="1" customWidth="1"/>
    <col min="8929" max="8929" width="33.140625" style="115" bestFit="1" customWidth="1"/>
    <col min="8930" max="8930" width="26" style="115" bestFit="1" customWidth="1"/>
    <col min="8931" max="8931" width="19.140625" style="115" bestFit="1" customWidth="1"/>
    <col min="8932" max="8932" width="10.42578125" style="115" customWidth="1"/>
    <col min="8933" max="8933" width="11.85546875" style="115" customWidth="1"/>
    <col min="8934" max="8934" width="14.7109375" style="115" customWidth="1"/>
    <col min="8935" max="8935" width="9" style="115" bestFit="1" customWidth="1"/>
    <col min="8936" max="9175" width="9.140625" style="115"/>
    <col min="9176" max="9176" width="4.7109375" style="115" bestFit="1" customWidth="1"/>
    <col min="9177" max="9177" width="9.7109375" style="115" bestFit="1" customWidth="1"/>
    <col min="9178" max="9178" width="10" style="115" bestFit="1" customWidth="1"/>
    <col min="9179" max="9179" width="8.85546875" style="115" bestFit="1" customWidth="1"/>
    <col min="9180" max="9180" width="22.85546875" style="115" customWidth="1"/>
    <col min="9181" max="9181" width="59.7109375" style="115" bestFit="1" customWidth="1"/>
    <col min="9182" max="9182" width="57.85546875" style="115" bestFit="1" customWidth="1"/>
    <col min="9183" max="9183" width="35.28515625" style="115" bestFit="1" customWidth="1"/>
    <col min="9184" max="9184" width="28.140625" style="115" bestFit="1" customWidth="1"/>
    <col min="9185" max="9185" width="33.140625" style="115" bestFit="1" customWidth="1"/>
    <col min="9186" max="9186" width="26" style="115" bestFit="1" customWidth="1"/>
    <col min="9187" max="9187" width="19.140625" style="115" bestFit="1" customWidth="1"/>
    <col min="9188" max="9188" width="10.42578125" style="115" customWidth="1"/>
    <col min="9189" max="9189" width="11.85546875" style="115" customWidth="1"/>
    <col min="9190" max="9190" width="14.7109375" style="115" customWidth="1"/>
    <col min="9191" max="9191" width="9" style="115" bestFit="1" customWidth="1"/>
    <col min="9192" max="9431" width="9.140625" style="115"/>
    <col min="9432" max="9432" width="4.7109375" style="115" bestFit="1" customWidth="1"/>
    <col min="9433" max="9433" width="9.7109375" style="115" bestFit="1" customWidth="1"/>
    <col min="9434" max="9434" width="10" style="115" bestFit="1" customWidth="1"/>
    <col min="9435" max="9435" width="8.85546875" style="115" bestFit="1" customWidth="1"/>
    <col min="9436" max="9436" width="22.85546875" style="115" customWidth="1"/>
    <col min="9437" max="9437" width="59.7109375" style="115" bestFit="1" customWidth="1"/>
    <col min="9438" max="9438" width="57.85546875" style="115" bestFit="1" customWidth="1"/>
    <col min="9439" max="9439" width="35.28515625" style="115" bestFit="1" customWidth="1"/>
    <col min="9440" max="9440" width="28.140625" style="115" bestFit="1" customWidth="1"/>
    <col min="9441" max="9441" width="33.140625" style="115" bestFit="1" customWidth="1"/>
    <col min="9442" max="9442" width="26" style="115" bestFit="1" customWidth="1"/>
    <col min="9443" max="9443" width="19.140625" style="115" bestFit="1" customWidth="1"/>
    <col min="9444" max="9444" width="10.42578125" style="115" customWidth="1"/>
    <col min="9445" max="9445" width="11.85546875" style="115" customWidth="1"/>
    <col min="9446" max="9446" width="14.7109375" style="115" customWidth="1"/>
    <col min="9447" max="9447" width="9" style="115" bestFit="1" customWidth="1"/>
    <col min="9448" max="9687" width="9.140625" style="115"/>
    <col min="9688" max="9688" width="4.7109375" style="115" bestFit="1" customWidth="1"/>
    <col min="9689" max="9689" width="9.7109375" style="115" bestFit="1" customWidth="1"/>
    <col min="9690" max="9690" width="10" style="115" bestFit="1" customWidth="1"/>
    <col min="9691" max="9691" width="8.85546875" style="115" bestFit="1" customWidth="1"/>
    <col min="9692" max="9692" width="22.85546875" style="115" customWidth="1"/>
    <col min="9693" max="9693" width="59.7109375" style="115" bestFit="1" customWidth="1"/>
    <col min="9694" max="9694" width="57.85546875" style="115" bestFit="1" customWidth="1"/>
    <col min="9695" max="9695" width="35.28515625" style="115" bestFit="1" customWidth="1"/>
    <col min="9696" max="9696" width="28.140625" style="115" bestFit="1" customWidth="1"/>
    <col min="9697" max="9697" width="33.140625" style="115" bestFit="1" customWidth="1"/>
    <col min="9698" max="9698" width="26" style="115" bestFit="1" customWidth="1"/>
    <col min="9699" max="9699" width="19.140625" style="115" bestFit="1" customWidth="1"/>
    <col min="9700" max="9700" width="10.42578125" style="115" customWidth="1"/>
    <col min="9701" max="9701" width="11.85546875" style="115" customWidth="1"/>
    <col min="9702" max="9702" width="14.7109375" style="115" customWidth="1"/>
    <col min="9703" max="9703" width="9" style="115" bestFit="1" customWidth="1"/>
    <col min="9704" max="9943" width="9.140625" style="115"/>
    <col min="9944" max="9944" width="4.7109375" style="115" bestFit="1" customWidth="1"/>
    <col min="9945" max="9945" width="9.7109375" style="115" bestFit="1" customWidth="1"/>
    <col min="9946" max="9946" width="10" style="115" bestFit="1" customWidth="1"/>
    <col min="9947" max="9947" width="8.85546875" style="115" bestFit="1" customWidth="1"/>
    <col min="9948" max="9948" width="22.85546875" style="115" customWidth="1"/>
    <col min="9949" max="9949" width="59.7109375" style="115" bestFit="1" customWidth="1"/>
    <col min="9950" max="9950" width="57.85546875" style="115" bestFit="1" customWidth="1"/>
    <col min="9951" max="9951" width="35.28515625" style="115" bestFit="1" customWidth="1"/>
    <col min="9952" max="9952" width="28.140625" style="115" bestFit="1" customWidth="1"/>
    <col min="9953" max="9953" width="33.140625" style="115" bestFit="1" customWidth="1"/>
    <col min="9954" max="9954" width="26" style="115" bestFit="1" customWidth="1"/>
    <col min="9955" max="9955" width="19.140625" style="115" bestFit="1" customWidth="1"/>
    <col min="9956" max="9956" width="10.42578125" style="115" customWidth="1"/>
    <col min="9957" max="9957" width="11.85546875" style="115" customWidth="1"/>
    <col min="9958" max="9958" width="14.7109375" style="115" customWidth="1"/>
    <col min="9959" max="9959" width="9" style="115" bestFit="1" customWidth="1"/>
    <col min="9960" max="10199" width="9.140625" style="115"/>
    <col min="10200" max="10200" width="4.7109375" style="115" bestFit="1" customWidth="1"/>
    <col min="10201" max="10201" width="9.7109375" style="115" bestFit="1" customWidth="1"/>
    <col min="10202" max="10202" width="10" style="115" bestFit="1" customWidth="1"/>
    <col min="10203" max="10203" width="8.85546875" style="115" bestFit="1" customWidth="1"/>
    <col min="10204" max="10204" width="22.85546875" style="115" customWidth="1"/>
    <col min="10205" max="10205" width="59.7109375" style="115" bestFit="1" customWidth="1"/>
    <col min="10206" max="10206" width="57.85546875" style="115" bestFit="1" customWidth="1"/>
    <col min="10207" max="10207" width="35.28515625" style="115" bestFit="1" customWidth="1"/>
    <col min="10208" max="10208" width="28.140625" style="115" bestFit="1" customWidth="1"/>
    <col min="10209" max="10209" width="33.140625" style="115" bestFit="1" customWidth="1"/>
    <col min="10210" max="10210" width="26" style="115" bestFit="1" customWidth="1"/>
    <col min="10211" max="10211" width="19.140625" style="115" bestFit="1" customWidth="1"/>
    <col min="10212" max="10212" width="10.42578125" style="115" customWidth="1"/>
    <col min="10213" max="10213" width="11.85546875" style="115" customWidth="1"/>
    <col min="10214" max="10214" width="14.7109375" style="115" customWidth="1"/>
    <col min="10215" max="10215" width="9" style="115" bestFit="1" customWidth="1"/>
    <col min="10216" max="10455" width="9.140625" style="115"/>
    <col min="10456" max="10456" width="4.7109375" style="115" bestFit="1" customWidth="1"/>
    <col min="10457" max="10457" width="9.7109375" style="115" bestFit="1" customWidth="1"/>
    <col min="10458" max="10458" width="10" style="115" bestFit="1" customWidth="1"/>
    <col min="10459" max="10459" width="8.85546875" style="115" bestFit="1" customWidth="1"/>
    <col min="10460" max="10460" width="22.85546875" style="115" customWidth="1"/>
    <col min="10461" max="10461" width="59.7109375" style="115" bestFit="1" customWidth="1"/>
    <col min="10462" max="10462" width="57.85546875" style="115" bestFit="1" customWidth="1"/>
    <col min="10463" max="10463" width="35.28515625" style="115" bestFit="1" customWidth="1"/>
    <col min="10464" max="10464" width="28.140625" style="115" bestFit="1" customWidth="1"/>
    <col min="10465" max="10465" width="33.140625" style="115" bestFit="1" customWidth="1"/>
    <col min="10466" max="10466" width="26" style="115" bestFit="1" customWidth="1"/>
    <col min="10467" max="10467" width="19.140625" style="115" bestFit="1" customWidth="1"/>
    <col min="10468" max="10468" width="10.42578125" style="115" customWidth="1"/>
    <col min="10469" max="10469" width="11.85546875" style="115" customWidth="1"/>
    <col min="10470" max="10470" width="14.7109375" style="115" customWidth="1"/>
    <col min="10471" max="10471" width="9" style="115" bestFit="1" customWidth="1"/>
    <col min="10472" max="10711" width="9.140625" style="115"/>
    <col min="10712" max="10712" width="4.7109375" style="115" bestFit="1" customWidth="1"/>
    <col min="10713" max="10713" width="9.7109375" style="115" bestFit="1" customWidth="1"/>
    <col min="10714" max="10714" width="10" style="115" bestFit="1" customWidth="1"/>
    <col min="10715" max="10715" width="8.85546875" style="115" bestFit="1" customWidth="1"/>
    <col min="10716" max="10716" width="22.85546875" style="115" customWidth="1"/>
    <col min="10717" max="10717" width="59.7109375" style="115" bestFit="1" customWidth="1"/>
    <col min="10718" max="10718" width="57.85546875" style="115" bestFit="1" customWidth="1"/>
    <col min="10719" max="10719" width="35.28515625" style="115" bestFit="1" customWidth="1"/>
    <col min="10720" max="10720" width="28.140625" style="115" bestFit="1" customWidth="1"/>
    <col min="10721" max="10721" width="33.140625" style="115" bestFit="1" customWidth="1"/>
    <col min="10722" max="10722" width="26" style="115" bestFit="1" customWidth="1"/>
    <col min="10723" max="10723" width="19.140625" style="115" bestFit="1" customWidth="1"/>
    <col min="10724" max="10724" width="10.42578125" style="115" customWidth="1"/>
    <col min="10725" max="10725" width="11.85546875" style="115" customWidth="1"/>
    <col min="10726" max="10726" width="14.7109375" style="115" customWidth="1"/>
    <col min="10727" max="10727" width="9" style="115" bestFit="1" customWidth="1"/>
    <col min="10728" max="10967" width="9.140625" style="115"/>
    <col min="10968" max="10968" width="4.7109375" style="115" bestFit="1" customWidth="1"/>
    <col min="10969" max="10969" width="9.7109375" style="115" bestFit="1" customWidth="1"/>
    <col min="10970" max="10970" width="10" style="115" bestFit="1" customWidth="1"/>
    <col min="10971" max="10971" width="8.85546875" style="115" bestFit="1" customWidth="1"/>
    <col min="10972" max="10972" width="22.85546875" style="115" customWidth="1"/>
    <col min="10973" max="10973" width="59.7109375" style="115" bestFit="1" customWidth="1"/>
    <col min="10974" max="10974" width="57.85546875" style="115" bestFit="1" customWidth="1"/>
    <col min="10975" max="10975" width="35.28515625" style="115" bestFit="1" customWidth="1"/>
    <col min="10976" max="10976" width="28.140625" style="115" bestFit="1" customWidth="1"/>
    <col min="10977" max="10977" width="33.140625" style="115" bestFit="1" customWidth="1"/>
    <col min="10978" max="10978" width="26" style="115" bestFit="1" customWidth="1"/>
    <col min="10979" max="10979" width="19.140625" style="115" bestFit="1" customWidth="1"/>
    <col min="10980" max="10980" width="10.42578125" style="115" customWidth="1"/>
    <col min="10981" max="10981" width="11.85546875" style="115" customWidth="1"/>
    <col min="10982" max="10982" width="14.7109375" style="115" customWidth="1"/>
    <col min="10983" max="10983" width="9" style="115" bestFit="1" customWidth="1"/>
    <col min="10984" max="11223" width="9.140625" style="115"/>
    <col min="11224" max="11224" width="4.7109375" style="115" bestFit="1" customWidth="1"/>
    <col min="11225" max="11225" width="9.7109375" style="115" bestFit="1" customWidth="1"/>
    <col min="11226" max="11226" width="10" style="115" bestFit="1" customWidth="1"/>
    <col min="11227" max="11227" width="8.85546875" style="115" bestFit="1" customWidth="1"/>
    <col min="11228" max="11228" width="22.85546875" style="115" customWidth="1"/>
    <col min="11229" max="11229" width="59.7109375" style="115" bestFit="1" customWidth="1"/>
    <col min="11230" max="11230" width="57.85546875" style="115" bestFit="1" customWidth="1"/>
    <col min="11231" max="11231" width="35.28515625" style="115" bestFit="1" customWidth="1"/>
    <col min="11232" max="11232" width="28.140625" style="115" bestFit="1" customWidth="1"/>
    <col min="11233" max="11233" width="33.140625" style="115" bestFit="1" customWidth="1"/>
    <col min="11234" max="11234" width="26" style="115" bestFit="1" customWidth="1"/>
    <col min="11235" max="11235" width="19.140625" style="115" bestFit="1" customWidth="1"/>
    <col min="11236" max="11236" width="10.42578125" style="115" customWidth="1"/>
    <col min="11237" max="11237" width="11.85546875" style="115" customWidth="1"/>
    <col min="11238" max="11238" width="14.7109375" style="115" customWidth="1"/>
    <col min="11239" max="11239" width="9" style="115" bestFit="1" customWidth="1"/>
    <col min="11240" max="11479" width="9.140625" style="115"/>
    <col min="11480" max="11480" width="4.7109375" style="115" bestFit="1" customWidth="1"/>
    <col min="11481" max="11481" width="9.7109375" style="115" bestFit="1" customWidth="1"/>
    <col min="11482" max="11482" width="10" style="115" bestFit="1" customWidth="1"/>
    <col min="11483" max="11483" width="8.85546875" style="115" bestFit="1" customWidth="1"/>
    <col min="11484" max="11484" width="22.85546875" style="115" customWidth="1"/>
    <col min="11485" max="11485" width="59.7109375" style="115" bestFit="1" customWidth="1"/>
    <col min="11486" max="11486" width="57.85546875" style="115" bestFit="1" customWidth="1"/>
    <col min="11487" max="11487" width="35.28515625" style="115" bestFit="1" customWidth="1"/>
    <col min="11488" max="11488" width="28.140625" style="115" bestFit="1" customWidth="1"/>
    <col min="11489" max="11489" width="33.140625" style="115" bestFit="1" customWidth="1"/>
    <col min="11490" max="11490" width="26" style="115" bestFit="1" customWidth="1"/>
    <col min="11491" max="11491" width="19.140625" style="115" bestFit="1" customWidth="1"/>
    <col min="11492" max="11492" width="10.42578125" style="115" customWidth="1"/>
    <col min="11493" max="11493" width="11.85546875" style="115" customWidth="1"/>
    <col min="11494" max="11494" width="14.7109375" style="115" customWidth="1"/>
    <col min="11495" max="11495" width="9" style="115" bestFit="1" customWidth="1"/>
    <col min="11496" max="11735" width="9.140625" style="115"/>
    <col min="11736" max="11736" width="4.7109375" style="115" bestFit="1" customWidth="1"/>
    <col min="11737" max="11737" width="9.7109375" style="115" bestFit="1" customWidth="1"/>
    <col min="11738" max="11738" width="10" style="115" bestFit="1" customWidth="1"/>
    <col min="11739" max="11739" width="8.85546875" style="115" bestFit="1" customWidth="1"/>
    <col min="11740" max="11740" width="22.85546875" style="115" customWidth="1"/>
    <col min="11741" max="11741" width="59.7109375" style="115" bestFit="1" customWidth="1"/>
    <col min="11742" max="11742" width="57.85546875" style="115" bestFit="1" customWidth="1"/>
    <col min="11743" max="11743" width="35.28515625" style="115" bestFit="1" customWidth="1"/>
    <col min="11744" max="11744" width="28.140625" style="115" bestFit="1" customWidth="1"/>
    <col min="11745" max="11745" width="33.140625" style="115" bestFit="1" customWidth="1"/>
    <col min="11746" max="11746" width="26" style="115" bestFit="1" customWidth="1"/>
    <col min="11747" max="11747" width="19.140625" style="115" bestFit="1" customWidth="1"/>
    <col min="11748" max="11748" width="10.42578125" style="115" customWidth="1"/>
    <col min="11749" max="11749" width="11.85546875" style="115" customWidth="1"/>
    <col min="11750" max="11750" width="14.7109375" style="115" customWidth="1"/>
    <col min="11751" max="11751" width="9" style="115" bestFit="1" customWidth="1"/>
    <col min="11752" max="11991" width="9.140625" style="115"/>
    <col min="11992" max="11992" width="4.7109375" style="115" bestFit="1" customWidth="1"/>
    <col min="11993" max="11993" width="9.7109375" style="115" bestFit="1" customWidth="1"/>
    <col min="11994" max="11994" width="10" style="115" bestFit="1" customWidth="1"/>
    <col min="11995" max="11995" width="8.85546875" style="115" bestFit="1" customWidth="1"/>
    <col min="11996" max="11996" width="22.85546875" style="115" customWidth="1"/>
    <col min="11997" max="11997" width="59.7109375" style="115" bestFit="1" customWidth="1"/>
    <col min="11998" max="11998" width="57.85546875" style="115" bestFit="1" customWidth="1"/>
    <col min="11999" max="11999" width="35.28515625" style="115" bestFit="1" customWidth="1"/>
    <col min="12000" max="12000" width="28.140625" style="115" bestFit="1" customWidth="1"/>
    <col min="12001" max="12001" width="33.140625" style="115" bestFit="1" customWidth="1"/>
    <col min="12002" max="12002" width="26" style="115" bestFit="1" customWidth="1"/>
    <col min="12003" max="12003" width="19.140625" style="115" bestFit="1" customWidth="1"/>
    <col min="12004" max="12004" width="10.42578125" style="115" customWidth="1"/>
    <col min="12005" max="12005" width="11.85546875" style="115" customWidth="1"/>
    <col min="12006" max="12006" width="14.7109375" style="115" customWidth="1"/>
    <col min="12007" max="12007" width="9" style="115" bestFit="1" customWidth="1"/>
    <col min="12008" max="12247" width="9.140625" style="115"/>
    <col min="12248" max="12248" width="4.7109375" style="115" bestFit="1" customWidth="1"/>
    <col min="12249" max="12249" width="9.7109375" style="115" bestFit="1" customWidth="1"/>
    <col min="12250" max="12250" width="10" style="115" bestFit="1" customWidth="1"/>
    <col min="12251" max="12251" width="8.85546875" style="115" bestFit="1" customWidth="1"/>
    <col min="12252" max="12252" width="22.85546875" style="115" customWidth="1"/>
    <col min="12253" max="12253" width="59.7109375" style="115" bestFit="1" customWidth="1"/>
    <col min="12254" max="12254" width="57.85546875" style="115" bestFit="1" customWidth="1"/>
    <col min="12255" max="12255" width="35.28515625" style="115" bestFit="1" customWidth="1"/>
    <col min="12256" max="12256" width="28.140625" style="115" bestFit="1" customWidth="1"/>
    <col min="12257" max="12257" width="33.140625" style="115" bestFit="1" customWidth="1"/>
    <col min="12258" max="12258" width="26" style="115" bestFit="1" customWidth="1"/>
    <col min="12259" max="12259" width="19.140625" style="115" bestFit="1" customWidth="1"/>
    <col min="12260" max="12260" width="10.42578125" style="115" customWidth="1"/>
    <col min="12261" max="12261" width="11.85546875" style="115" customWidth="1"/>
    <col min="12262" max="12262" width="14.7109375" style="115" customWidth="1"/>
    <col min="12263" max="12263" width="9" style="115" bestFit="1" customWidth="1"/>
    <col min="12264" max="12503" width="9.140625" style="115"/>
    <col min="12504" max="12504" width="4.7109375" style="115" bestFit="1" customWidth="1"/>
    <col min="12505" max="12505" width="9.7109375" style="115" bestFit="1" customWidth="1"/>
    <col min="12506" max="12506" width="10" style="115" bestFit="1" customWidth="1"/>
    <col min="12507" max="12507" width="8.85546875" style="115" bestFit="1" customWidth="1"/>
    <col min="12508" max="12508" width="22.85546875" style="115" customWidth="1"/>
    <col min="12509" max="12509" width="59.7109375" style="115" bestFit="1" customWidth="1"/>
    <col min="12510" max="12510" width="57.85546875" style="115" bestFit="1" customWidth="1"/>
    <col min="12511" max="12511" width="35.28515625" style="115" bestFit="1" customWidth="1"/>
    <col min="12512" max="12512" width="28.140625" style="115" bestFit="1" customWidth="1"/>
    <col min="12513" max="12513" width="33.140625" style="115" bestFit="1" customWidth="1"/>
    <col min="12514" max="12514" width="26" style="115" bestFit="1" customWidth="1"/>
    <col min="12515" max="12515" width="19.140625" style="115" bestFit="1" customWidth="1"/>
    <col min="12516" max="12516" width="10.42578125" style="115" customWidth="1"/>
    <col min="12517" max="12517" width="11.85546875" style="115" customWidth="1"/>
    <col min="12518" max="12518" width="14.7109375" style="115" customWidth="1"/>
    <col min="12519" max="12519" width="9" style="115" bestFit="1" customWidth="1"/>
    <col min="12520" max="12759" width="9.140625" style="115"/>
    <col min="12760" max="12760" width="4.7109375" style="115" bestFit="1" customWidth="1"/>
    <col min="12761" max="12761" width="9.7109375" style="115" bestFit="1" customWidth="1"/>
    <col min="12762" max="12762" width="10" style="115" bestFit="1" customWidth="1"/>
    <col min="12763" max="12763" width="8.85546875" style="115" bestFit="1" customWidth="1"/>
    <col min="12764" max="12764" width="22.85546875" style="115" customWidth="1"/>
    <col min="12765" max="12765" width="59.7109375" style="115" bestFit="1" customWidth="1"/>
    <col min="12766" max="12766" width="57.85546875" style="115" bestFit="1" customWidth="1"/>
    <col min="12767" max="12767" width="35.28515625" style="115" bestFit="1" customWidth="1"/>
    <col min="12768" max="12768" width="28.140625" style="115" bestFit="1" customWidth="1"/>
    <col min="12769" max="12769" width="33.140625" style="115" bestFit="1" customWidth="1"/>
    <col min="12770" max="12770" width="26" style="115" bestFit="1" customWidth="1"/>
    <col min="12771" max="12771" width="19.140625" style="115" bestFit="1" customWidth="1"/>
    <col min="12772" max="12772" width="10.42578125" style="115" customWidth="1"/>
    <col min="12773" max="12773" width="11.85546875" style="115" customWidth="1"/>
    <col min="12774" max="12774" width="14.7109375" style="115" customWidth="1"/>
    <col min="12775" max="12775" width="9" style="115" bestFit="1" customWidth="1"/>
    <col min="12776" max="13015" width="9.140625" style="115"/>
    <col min="13016" max="13016" width="4.7109375" style="115" bestFit="1" customWidth="1"/>
    <col min="13017" max="13017" width="9.7109375" style="115" bestFit="1" customWidth="1"/>
    <col min="13018" max="13018" width="10" style="115" bestFit="1" customWidth="1"/>
    <col min="13019" max="13019" width="8.85546875" style="115" bestFit="1" customWidth="1"/>
    <col min="13020" max="13020" width="22.85546875" style="115" customWidth="1"/>
    <col min="13021" max="13021" width="59.7109375" style="115" bestFit="1" customWidth="1"/>
    <col min="13022" max="13022" width="57.85546875" style="115" bestFit="1" customWidth="1"/>
    <col min="13023" max="13023" width="35.28515625" style="115" bestFit="1" customWidth="1"/>
    <col min="13024" max="13024" width="28.140625" style="115" bestFit="1" customWidth="1"/>
    <col min="13025" max="13025" width="33.140625" style="115" bestFit="1" customWidth="1"/>
    <col min="13026" max="13026" width="26" style="115" bestFit="1" customWidth="1"/>
    <col min="13027" max="13027" width="19.140625" style="115" bestFit="1" customWidth="1"/>
    <col min="13028" max="13028" width="10.42578125" style="115" customWidth="1"/>
    <col min="13029" max="13029" width="11.85546875" style="115" customWidth="1"/>
    <col min="13030" max="13030" width="14.7109375" style="115" customWidth="1"/>
    <col min="13031" max="13031" width="9" style="115" bestFit="1" customWidth="1"/>
    <col min="13032" max="13271" width="9.140625" style="115"/>
    <col min="13272" max="13272" width="4.7109375" style="115" bestFit="1" customWidth="1"/>
    <col min="13273" max="13273" width="9.7109375" style="115" bestFit="1" customWidth="1"/>
    <col min="13274" max="13274" width="10" style="115" bestFit="1" customWidth="1"/>
    <col min="13275" max="13275" width="8.85546875" style="115" bestFit="1" customWidth="1"/>
    <col min="13276" max="13276" width="22.85546875" style="115" customWidth="1"/>
    <col min="13277" max="13277" width="59.7109375" style="115" bestFit="1" customWidth="1"/>
    <col min="13278" max="13278" width="57.85546875" style="115" bestFit="1" customWidth="1"/>
    <col min="13279" max="13279" width="35.28515625" style="115" bestFit="1" customWidth="1"/>
    <col min="13280" max="13280" width="28.140625" style="115" bestFit="1" customWidth="1"/>
    <col min="13281" max="13281" width="33.140625" style="115" bestFit="1" customWidth="1"/>
    <col min="13282" max="13282" width="26" style="115" bestFit="1" customWidth="1"/>
    <col min="13283" max="13283" width="19.140625" style="115" bestFit="1" customWidth="1"/>
    <col min="13284" max="13284" width="10.42578125" style="115" customWidth="1"/>
    <col min="13285" max="13285" width="11.85546875" style="115" customWidth="1"/>
    <col min="13286" max="13286" width="14.7109375" style="115" customWidth="1"/>
    <col min="13287" max="13287" width="9" style="115" bestFit="1" customWidth="1"/>
    <col min="13288" max="13527" width="9.140625" style="115"/>
    <col min="13528" max="13528" width="4.7109375" style="115" bestFit="1" customWidth="1"/>
    <col min="13529" max="13529" width="9.7109375" style="115" bestFit="1" customWidth="1"/>
    <col min="13530" max="13530" width="10" style="115" bestFit="1" customWidth="1"/>
    <col min="13531" max="13531" width="8.85546875" style="115" bestFit="1" customWidth="1"/>
    <col min="13532" max="13532" width="22.85546875" style="115" customWidth="1"/>
    <col min="13533" max="13533" width="59.7109375" style="115" bestFit="1" customWidth="1"/>
    <col min="13534" max="13534" width="57.85546875" style="115" bestFit="1" customWidth="1"/>
    <col min="13535" max="13535" width="35.28515625" style="115" bestFit="1" customWidth="1"/>
    <col min="13536" max="13536" width="28.140625" style="115" bestFit="1" customWidth="1"/>
    <col min="13537" max="13537" width="33.140625" style="115" bestFit="1" customWidth="1"/>
    <col min="13538" max="13538" width="26" style="115" bestFit="1" customWidth="1"/>
    <col min="13539" max="13539" width="19.140625" style="115" bestFit="1" customWidth="1"/>
    <col min="13540" max="13540" width="10.42578125" style="115" customWidth="1"/>
    <col min="13541" max="13541" width="11.85546875" style="115" customWidth="1"/>
    <col min="13542" max="13542" width="14.7109375" style="115" customWidth="1"/>
    <col min="13543" max="13543" width="9" style="115" bestFit="1" customWidth="1"/>
    <col min="13544" max="13783" width="9.140625" style="115"/>
    <col min="13784" max="13784" width="4.7109375" style="115" bestFit="1" customWidth="1"/>
    <col min="13785" max="13785" width="9.7109375" style="115" bestFit="1" customWidth="1"/>
    <col min="13786" max="13786" width="10" style="115" bestFit="1" customWidth="1"/>
    <col min="13787" max="13787" width="8.85546875" style="115" bestFit="1" customWidth="1"/>
    <col min="13788" max="13788" width="22.85546875" style="115" customWidth="1"/>
    <col min="13789" max="13789" width="59.7109375" style="115" bestFit="1" customWidth="1"/>
    <col min="13790" max="13790" width="57.85546875" style="115" bestFit="1" customWidth="1"/>
    <col min="13791" max="13791" width="35.28515625" style="115" bestFit="1" customWidth="1"/>
    <col min="13792" max="13792" width="28.140625" style="115" bestFit="1" customWidth="1"/>
    <col min="13793" max="13793" width="33.140625" style="115" bestFit="1" customWidth="1"/>
    <col min="13794" max="13794" width="26" style="115" bestFit="1" customWidth="1"/>
    <col min="13795" max="13795" width="19.140625" style="115" bestFit="1" customWidth="1"/>
    <col min="13796" max="13796" width="10.42578125" style="115" customWidth="1"/>
    <col min="13797" max="13797" width="11.85546875" style="115" customWidth="1"/>
    <col min="13798" max="13798" width="14.7109375" style="115" customWidth="1"/>
    <col min="13799" max="13799" width="9" style="115" bestFit="1" customWidth="1"/>
    <col min="13800" max="14039" width="9.140625" style="115"/>
    <col min="14040" max="14040" width="4.7109375" style="115" bestFit="1" customWidth="1"/>
    <col min="14041" max="14041" width="9.7109375" style="115" bestFit="1" customWidth="1"/>
    <col min="14042" max="14042" width="10" style="115" bestFit="1" customWidth="1"/>
    <col min="14043" max="14043" width="8.85546875" style="115" bestFit="1" customWidth="1"/>
    <col min="14044" max="14044" width="22.85546875" style="115" customWidth="1"/>
    <col min="14045" max="14045" width="59.7109375" style="115" bestFit="1" customWidth="1"/>
    <col min="14046" max="14046" width="57.85546875" style="115" bestFit="1" customWidth="1"/>
    <col min="14047" max="14047" width="35.28515625" style="115" bestFit="1" customWidth="1"/>
    <col min="14048" max="14048" width="28.140625" style="115" bestFit="1" customWidth="1"/>
    <col min="14049" max="14049" width="33.140625" style="115" bestFit="1" customWidth="1"/>
    <col min="14050" max="14050" width="26" style="115" bestFit="1" customWidth="1"/>
    <col min="14051" max="14051" width="19.140625" style="115" bestFit="1" customWidth="1"/>
    <col min="14052" max="14052" width="10.42578125" style="115" customWidth="1"/>
    <col min="14053" max="14053" width="11.85546875" style="115" customWidth="1"/>
    <col min="14054" max="14054" width="14.7109375" style="115" customWidth="1"/>
    <col min="14055" max="14055" width="9" style="115" bestFit="1" customWidth="1"/>
    <col min="14056" max="14295" width="9.140625" style="115"/>
    <col min="14296" max="14296" width="4.7109375" style="115" bestFit="1" customWidth="1"/>
    <col min="14297" max="14297" width="9.7109375" style="115" bestFit="1" customWidth="1"/>
    <col min="14298" max="14298" width="10" style="115" bestFit="1" customWidth="1"/>
    <col min="14299" max="14299" width="8.85546875" style="115" bestFit="1" customWidth="1"/>
    <col min="14300" max="14300" width="22.85546875" style="115" customWidth="1"/>
    <col min="14301" max="14301" width="59.7109375" style="115" bestFit="1" customWidth="1"/>
    <col min="14302" max="14302" width="57.85546875" style="115" bestFit="1" customWidth="1"/>
    <col min="14303" max="14303" width="35.28515625" style="115" bestFit="1" customWidth="1"/>
    <col min="14304" max="14304" width="28.140625" style="115" bestFit="1" customWidth="1"/>
    <col min="14305" max="14305" width="33.140625" style="115" bestFit="1" customWidth="1"/>
    <col min="14306" max="14306" width="26" style="115" bestFit="1" customWidth="1"/>
    <col min="14307" max="14307" width="19.140625" style="115" bestFit="1" customWidth="1"/>
    <col min="14308" max="14308" width="10.42578125" style="115" customWidth="1"/>
    <col min="14309" max="14309" width="11.85546875" style="115" customWidth="1"/>
    <col min="14310" max="14310" width="14.7109375" style="115" customWidth="1"/>
    <col min="14311" max="14311" width="9" style="115" bestFit="1" customWidth="1"/>
    <col min="14312" max="14551" width="9.140625" style="115"/>
    <col min="14552" max="14552" width="4.7109375" style="115" bestFit="1" customWidth="1"/>
    <col min="14553" max="14553" width="9.7109375" style="115" bestFit="1" customWidth="1"/>
    <col min="14554" max="14554" width="10" style="115" bestFit="1" customWidth="1"/>
    <col min="14555" max="14555" width="8.85546875" style="115" bestFit="1" customWidth="1"/>
    <col min="14556" max="14556" width="22.85546875" style="115" customWidth="1"/>
    <col min="14557" max="14557" width="59.7109375" style="115" bestFit="1" customWidth="1"/>
    <col min="14558" max="14558" width="57.85546875" style="115" bestFit="1" customWidth="1"/>
    <col min="14559" max="14559" width="35.28515625" style="115" bestFit="1" customWidth="1"/>
    <col min="14560" max="14560" width="28.140625" style="115" bestFit="1" customWidth="1"/>
    <col min="14561" max="14561" width="33.140625" style="115" bestFit="1" customWidth="1"/>
    <col min="14562" max="14562" width="26" style="115" bestFit="1" customWidth="1"/>
    <col min="14563" max="14563" width="19.140625" style="115" bestFit="1" customWidth="1"/>
    <col min="14564" max="14564" width="10.42578125" style="115" customWidth="1"/>
    <col min="14565" max="14565" width="11.85546875" style="115" customWidth="1"/>
    <col min="14566" max="14566" width="14.7109375" style="115" customWidth="1"/>
    <col min="14567" max="14567" width="9" style="115" bestFit="1" customWidth="1"/>
    <col min="14568" max="14807" width="9.140625" style="115"/>
    <col min="14808" max="14808" width="4.7109375" style="115" bestFit="1" customWidth="1"/>
    <col min="14809" max="14809" width="9.7109375" style="115" bestFit="1" customWidth="1"/>
    <col min="14810" max="14810" width="10" style="115" bestFit="1" customWidth="1"/>
    <col min="14811" max="14811" width="8.85546875" style="115" bestFit="1" customWidth="1"/>
    <col min="14812" max="14812" width="22.85546875" style="115" customWidth="1"/>
    <col min="14813" max="14813" width="59.7109375" style="115" bestFit="1" customWidth="1"/>
    <col min="14814" max="14814" width="57.85546875" style="115" bestFit="1" customWidth="1"/>
    <col min="14815" max="14815" width="35.28515625" style="115" bestFit="1" customWidth="1"/>
    <col min="14816" max="14816" width="28.140625" style="115" bestFit="1" customWidth="1"/>
    <col min="14817" max="14817" width="33.140625" style="115" bestFit="1" customWidth="1"/>
    <col min="14818" max="14818" width="26" style="115" bestFit="1" customWidth="1"/>
    <col min="14819" max="14819" width="19.140625" style="115" bestFit="1" customWidth="1"/>
    <col min="14820" max="14820" width="10.42578125" style="115" customWidth="1"/>
    <col min="14821" max="14821" width="11.85546875" style="115" customWidth="1"/>
    <col min="14822" max="14822" width="14.7109375" style="115" customWidth="1"/>
    <col min="14823" max="14823" width="9" style="115" bestFit="1" customWidth="1"/>
    <col min="14824" max="15063" width="9.140625" style="115"/>
    <col min="15064" max="15064" width="4.7109375" style="115" bestFit="1" customWidth="1"/>
    <col min="15065" max="15065" width="9.7109375" style="115" bestFit="1" customWidth="1"/>
    <col min="15066" max="15066" width="10" style="115" bestFit="1" customWidth="1"/>
    <col min="15067" max="15067" width="8.85546875" style="115" bestFit="1" customWidth="1"/>
    <col min="15068" max="15068" width="22.85546875" style="115" customWidth="1"/>
    <col min="15069" max="15069" width="59.7109375" style="115" bestFit="1" customWidth="1"/>
    <col min="15070" max="15070" width="57.85546875" style="115" bestFit="1" customWidth="1"/>
    <col min="15071" max="15071" width="35.28515625" style="115" bestFit="1" customWidth="1"/>
    <col min="15072" max="15072" width="28.140625" style="115" bestFit="1" customWidth="1"/>
    <col min="15073" max="15073" width="33.140625" style="115" bestFit="1" customWidth="1"/>
    <col min="15074" max="15074" width="26" style="115" bestFit="1" customWidth="1"/>
    <col min="15075" max="15075" width="19.140625" style="115" bestFit="1" customWidth="1"/>
    <col min="15076" max="15076" width="10.42578125" style="115" customWidth="1"/>
    <col min="15077" max="15077" width="11.85546875" style="115" customWidth="1"/>
    <col min="15078" max="15078" width="14.7109375" style="115" customWidth="1"/>
    <col min="15079" max="15079" width="9" style="115" bestFit="1" customWidth="1"/>
    <col min="15080" max="15319" width="9.140625" style="115"/>
    <col min="15320" max="15320" width="4.7109375" style="115" bestFit="1" customWidth="1"/>
    <col min="15321" max="15321" width="9.7109375" style="115" bestFit="1" customWidth="1"/>
    <col min="15322" max="15322" width="10" style="115" bestFit="1" customWidth="1"/>
    <col min="15323" max="15323" width="8.85546875" style="115" bestFit="1" customWidth="1"/>
    <col min="15324" max="15324" width="22.85546875" style="115" customWidth="1"/>
    <col min="15325" max="15325" width="59.7109375" style="115" bestFit="1" customWidth="1"/>
    <col min="15326" max="15326" width="57.85546875" style="115" bestFit="1" customWidth="1"/>
    <col min="15327" max="15327" width="35.28515625" style="115" bestFit="1" customWidth="1"/>
    <col min="15328" max="15328" width="28.140625" style="115" bestFit="1" customWidth="1"/>
    <col min="15329" max="15329" width="33.140625" style="115" bestFit="1" customWidth="1"/>
    <col min="15330" max="15330" width="26" style="115" bestFit="1" customWidth="1"/>
    <col min="15331" max="15331" width="19.140625" style="115" bestFit="1" customWidth="1"/>
    <col min="15332" max="15332" width="10.42578125" style="115" customWidth="1"/>
    <col min="15333" max="15333" width="11.85546875" style="115" customWidth="1"/>
    <col min="15334" max="15334" width="14.7109375" style="115" customWidth="1"/>
    <col min="15335" max="15335" width="9" style="115" bestFit="1" customWidth="1"/>
    <col min="15336" max="15575" width="9.140625" style="115"/>
    <col min="15576" max="15576" width="4.7109375" style="115" bestFit="1" customWidth="1"/>
    <col min="15577" max="15577" width="9.7109375" style="115" bestFit="1" customWidth="1"/>
    <col min="15578" max="15578" width="10" style="115" bestFit="1" customWidth="1"/>
    <col min="15579" max="15579" width="8.85546875" style="115" bestFit="1" customWidth="1"/>
    <col min="15580" max="15580" width="22.85546875" style="115" customWidth="1"/>
    <col min="15581" max="15581" width="59.7109375" style="115" bestFit="1" customWidth="1"/>
    <col min="15582" max="15582" width="57.85546875" style="115" bestFit="1" customWidth="1"/>
    <col min="15583" max="15583" width="35.28515625" style="115" bestFit="1" customWidth="1"/>
    <col min="15584" max="15584" width="28.140625" style="115" bestFit="1" customWidth="1"/>
    <col min="15585" max="15585" width="33.140625" style="115" bestFit="1" customWidth="1"/>
    <col min="15586" max="15586" width="26" style="115" bestFit="1" customWidth="1"/>
    <col min="15587" max="15587" width="19.140625" style="115" bestFit="1" customWidth="1"/>
    <col min="15588" max="15588" width="10.42578125" style="115" customWidth="1"/>
    <col min="15589" max="15589" width="11.85546875" style="115" customWidth="1"/>
    <col min="15590" max="15590" width="14.7109375" style="115" customWidth="1"/>
    <col min="15591" max="15591" width="9" style="115" bestFit="1" customWidth="1"/>
    <col min="15592" max="15831" width="9.140625" style="115"/>
    <col min="15832" max="15832" width="4.7109375" style="115" bestFit="1" customWidth="1"/>
    <col min="15833" max="15833" width="9.7109375" style="115" bestFit="1" customWidth="1"/>
    <col min="15834" max="15834" width="10" style="115" bestFit="1" customWidth="1"/>
    <col min="15835" max="15835" width="8.85546875" style="115" bestFit="1" customWidth="1"/>
    <col min="15836" max="15836" width="22.85546875" style="115" customWidth="1"/>
    <col min="15837" max="15837" width="59.7109375" style="115" bestFit="1" customWidth="1"/>
    <col min="15838" max="15838" width="57.85546875" style="115" bestFit="1" customWidth="1"/>
    <col min="15839" max="15839" width="35.28515625" style="115" bestFit="1" customWidth="1"/>
    <col min="15840" max="15840" width="28.140625" style="115" bestFit="1" customWidth="1"/>
    <col min="15841" max="15841" width="33.140625" style="115" bestFit="1" customWidth="1"/>
    <col min="15842" max="15842" width="26" style="115" bestFit="1" customWidth="1"/>
    <col min="15843" max="15843" width="19.140625" style="115" bestFit="1" customWidth="1"/>
    <col min="15844" max="15844" width="10.42578125" style="115" customWidth="1"/>
    <col min="15845" max="15845" width="11.85546875" style="115" customWidth="1"/>
    <col min="15846" max="15846" width="14.7109375" style="115" customWidth="1"/>
    <col min="15847" max="15847" width="9" style="115" bestFit="1" customWidth="1"/>
    <col min="15848" max="16087" width="9.140625" style="115"/>
    <col min="16088" max="16088" width="4.7109375" style="115" bestFit="1" customWidth="1"/>
    <col min="16089" max="16089" width="9.7109375" style="115" bestFit="1" customWidth="1"/>
    <col min="16090" max="16090" width="10" style="115" bestFit="1" customWidth="1"/>
    <col min="16091" max="16091" width="8.85546875" style="115" bestFit="1" customWidth="1"/>
    <col min="16092" max="16092" width="22.85546875" style="115" customWidth="1"/>
    <col min="16093" max="16093" width="59.7109375" style="115" bestFit="1" customWidth="1"/>
    <col min="16094" max="16094" width="57.85546875" style="115" bestFit="1" customWidth="1"/>
    <col min="16095" max="16095" width="35.28515625" style="115" bestFit="1" customWidth="1"/>
    <col min="16096" max="16096" width="28.140625" style="115" bestFit="1" customWidth="1"/>
    <col min="16097" max="16097" width="33.140625" style="115" bestFit="1" customWidth="1"/>
    <col min="16098" max="16098" width="26" style="115" bestFit="1" customWidth="1"/>
    <col min="16099" max="16099" width="19.140625" style="115" bestFit="1" customWidth="1"/>
    <col min="16100" max="16100" width="10.42578125" style="115" customWidth="1"/>
    <col min="16101" max="16101" width="11.85546875" style="115" customWidth="1"/>
    <col min="16102" max="16102" width="14.7109375" style="115" customWidth="1"/>
    <col min="16103" max="16103" width="9" style="115" bestFit="1" customWidth="1"/>
    <col min="16104" max="16384" width="9.140625" style="115"/>
  </cols>
  <sheetData>
    <row r="1" spans="1:42">
      <c r="AP1" s="119"/>
    </row>
    <row r="2" spans="1:42">
      <c r="A2" s="1" t="s">
        <v>3514</v>
      </c>
      <c r="B2" s="120"/>
      <c r="C2" s="120"/>
      <c r="D2" s="120"/>
      <c r="E2" s="121"/>
      <c r="F2" s="121"/>
      <c r="G2" s="120"/>
      <c r="H2" s="120"/>
      <c r="I2" s="120"/>
      <c r="J2" s="121"/>
      <c r="K2" s="120"/>
      <c r="L2" s="120"/>
      <c r="M2" s="121"/>
      <c r="N2" s="121"/>
      <c r="O2" s="121"/>
      <c r="P2" s="121"/>
      <c r="Q2" s="122"/>
      <c r="R2" s="123"/>
      <c r="S2" s="121"/>
      <c r="T2" s="124"/>
      <c r="AP2" s="119"/>
    </row>
    <row r="3" spans="1:42">
      <c r="A3" s="121"/>
      <c r="B3" s="120"/>
      <c r="C3" s="120"/>
      <c r="D3" s="120"/>
      <c r="E3" s="121"/>
      <c r="F3" s="121"/>
      <c r="G3" s="120"/>
      <c r="H3" s="120"/>
      <c r="I3" s="120"/>
      <c r="J3" s="121"/>
      <c r="K3" s="120"/>
      <c r="L3" s="120"/>
      <c r="M3" s="121"/>
      <c r="N3" s="121"/>
      <c r="O3" s="121"/>
      <c r="P3" s="121"/>
      <c r="Q3" s="122"/>
      <c r="R3" s="123"/>
      <c r="S3" s="121"/>
      <c r="T3" s="124"/>
      <c r="AP3" s="119"/>
    </row>
    <row r="4" spans="1:42" ht="65.25" customHeight="1">
      <c r="A4" s="823" t="s">
        <v>0</v>
      </c>
      <c r="B4" s="825" t="s">
        <v>1</v>
      </c>
      <c r="C4" s="825" t="s">
        <v>2</v>
      </c>
      <c r="D4" s="825" t="s">
        <v>3</v>
      </c>
      <c r="E4" s="826" t="s">
        <v>4</v>
      </c>
      <c r="F4" s="826" t="s">
        <v>5</v>
      </c>
      <c r="G4" s="826" t="s">
        <v>6</v>
      </c>
      <c r="H4" s="825" t="s">
        <v>7</v>
      </c>
      <c r="I4" s="825"/>
      <c r="J4" s="826" t="s">
        <v>8</v>
      </c>
      <c r="K4" s="829" t="s">
        <v>553</v>
      </c>
      <c r="L4" s="701"/>
      <c r="M4" s="825" t="s">
        <v>10</v>
      </c>
      <c r="N4" s="825"/>
      <c r="O4" s="825" t="s">
        <v>554</v>
      </c>
      <c r="P4" s="825"/>
      <c r="Q4" s="825" t="s">
        <v>12</v>
      </c>
      <c r="R4" s="825" t="s">
        <v>13</v>
      </c>
      <c r="S4" s="825">
        <f>SUM(S96:S96)</f>
        <v>0</v>
      </c>
      <c r="T4" s="825">
        <f>SUM(T96:T96)</f>
        <v>0</v>
      </c>
      <c r="U4" s="125" t="s">
        <v>555</v>
      </c>
      <c r="V4" s="827">
        <v>0</v>
      </c>
      <c r="W4" s="827">
        <v>3585205</v>
      </c>
      <c r="X4" s="827">
        <f>V4-S4</f>
        <v>0</v>
      </c>
      <c r="Y4" s="827">
        <f>W4-T4</f>
        <v>3585205</v>
      </c>
      <c r="Z4" s="126">
        <f>SUM(X4:Y4)</f>
        <v>3585205</v>
      </c>
      <c r="AA4" s="827"/>
      <c r="AB4" s="827"/>
      <c r="AC4" s="827"/>
      <c r="AD4" s="827"/>
      <c r="AE4" s="827"/>
      <c r="AF4" s="827"/>
      <c r="AG4" s="827"/>
      <c r="AH4" s="827"/>
      <c r="AP4" s="119"/>
    </row>
    <row r="5" spans="1:42" ht="24" customHeight="1">
      <c r="A5" s="824"/>
      <c r="B5" s="825"/>
      <c r="C5" s="825"/>
      <c r="D5" s="825"/>
      <c r="E5" s="826"/>
      <c r="F5" s="826"/>
      <c r="G5" s="826"/>
      <c r="H5" s="128" t="s">
        <v>14</v>
      </c>
      <c r="I5" s="128" t="s">
        <v>15</v>
      </c>
      <c r="J5" s="826"/>
      <c r="K5" s="128">
        <v>2018</v>
      </c>
      <c r="L5" s="128">
        <v>2019</v>
      </c>
      <c r="M5" s="128">
        <v>2018</v>
      </c>
      <c r="N5" s="128">
        <v>2019</v>
      </c>
      <c r="O5" s="128">
        <v>2018</v>
      </c>
      <c r="P5" s="128">
        <v>2019</v>
      </c>
      <c r="Q5" s="825"/>
      <c r="R5" s="825"/>
      <c r="S5" s="825" t="e">
        <f>SUM(S7:S95)+#REF!</f>
        <v>#REF!</v>
      </c>
      <c r="T5" s="825" t="e">
        <f>SUM(T7:T95)+#REF!</f>
        <v>#REF!</v>
      </c>
      <c r="U5" s="129" t="s">
        <v>556</v>
      </c>
      <c r="V5" s="828">
        <v>2504121.98</v>
      </c>
      <c r="W5" s="828">
        <v>3500668.1311000003</v>
      </c>
      <c r="X5" s="828" t="e">
        <f>V5-S5</f>
        <v>#REF!</v>
      </c>
      <c r="Y5" s="828" t="e">
        <f>W5-T5</f>
        <v>#REF!</v>
      </c>
      <c r="Z5" s="127" t="e">
        <f>SUM(X5:Y5)</f>
        <v>#REF!</v>
      </c>
      <c r="AA5" s="828"/>
      <c r="AB5" s="828"/>
      <c r="AC5" s="828"/>
      <c r="AD5" s="828"/>
      <c r="AE5" s="828"/>
      <c r="AF5" s="828"/>
      <c r="AG5" s="828"/>
      <c r="AH5" s="828"/>
      <c r="AP5" s="119"/>
    </row>
    <row r="6" spans="1:42" ht="15.75" customHeight="1">
      <c r="A6" s="156" t="s">
        <v>16</v>
      </c>
      <c r="B6" s="128" t="s">
        <v>17</v>
      </c>
      <c r="C6" s="128" t="s">
        <v>18</v>
      </c>
      <c r="D6" s="128" t="s">
        <v>19</v>
      </c>
      <c r="E6" s="159" t="s">
        <v>20</v>
      </c>
      <c r="F6" s="159" t="s">
        <v>21</v>
      </c>
      <c r="G6" s="159" t="s">
        <v>22</v>
      </c>
      <c r="H6" s="128" t="s">
        <v>23</v>
      </c>
      <c r="I6" s="128" t="s">
        <v>24</v>
      </c>
      <c r="J6" s="159" t="s">
        <v>25</v>
      </c>
      <c r="K6" s="128" t="s">
        <v>26</v>
      </c>
      <c r="L6" s="128" t="s">
        <v>27</v>
      </c>
      <c r="M6" s="128" t="s">
        <v>28</v>
      </c>
      <c r="N6" s="128" t="s">
        <v>29</v>
      </c>
      <c r="O6" s="128" t="s">
        <v>30</v>
      </c>
      <c r="P6" s="128" t="s">
        <v>31</v>
      </c>
      <c r="Q6" s="128" t="s">
        <v>32</v>
      </c>
      <c r="R6" s="128" t="s">
        <v>33</v>
      </c>
      <c r="S6" s="128">
        <v>2016</v>
      </c>
      <c r="T6" s="128">
        <v>2017</v>
      </c>
      <c r="U6" s="129"/>
      <c r="V6" s="127"/>
      <c r="W6" s="127"/>
      <c r="X6" s="127"/>
      <c r="Y6" s="127"/>
      <c r="Z6" s="127"/>
      <c r="AA6" s="127"/>
      <c r="AB6" s="127"/>
      <c r="AC6" s="127"/>
      <c r="AD6" s="127"/>
      <c r="AE6" s="127"/>
      <c r="AF6" s="127"/>
      <c r="AG6" s="127"/>
      <c r="AH6" s="127"/>
      <c r="AP6" s="119"/>
    </row>
    <row r="7" spans="1:42" s="61" customFormat="1" ht="330">
      <c r="A7" s="157">
        <v>1</v>
      </c>
      <c r="B7" s="130">
        <v>2</v>
      </c>
      <c r="C7" s="130">
        <v>3</v>
      </c>
      <c r="D7" s="130">
        <v>13</v>
      </c>
      <c r="E7" s="131" t="s">
        <v>557</v>
      </c>
      <c r="F7" s="131" t="s">
        <v>558</v>
      </c>
      <c r="G7" s="130" t="s">
        <v>559</v>
      </c>
      <c r="H7" s="130" t="s">
        <v>560</v>
      </c>
      <c r="I7" s="130" t="s">
        <v>561</v>
      </c>
      <c r="J7" s="131" t="s">
        <v>562</v>
      </c>
      <c r="K7" s="449" t="s">
        <v>114</v>
      </c>
      <c r="L7" s="449" t="s">
        <v>114</v>
      </c>
      <c r="M7" s="132">
        <v>450000</v>
      </c>
      <c r="N7" s="132">
        <v>450000</v>
      </c>
      <c r="O7" s="132">
        <f>M7</f>
        <v>450000</v>
      </c>
      <c r="P7" s="132">
        <f>N7</f>
        <v>450000</v>
      </c>
      <c r="Q7" s="130" t="s">
        <v>563</v>
      </c>
      <c r="R7" s="144" t="s">
        <v>564</v>
      </c>
      <c r="S7" s="160">
        <f>O7</f>
        <v>450000</v>
      </c>
      <c r="T7" s="161">
        <f>P7</f>
        <v>450000</v>
      </c>
      <c r="V7" s="133"/>
      <c r="W7" s="133"/>
      <c r="X7" s="133"/>
      <c r="AP7" s="134"/>
    </row>
    <row r="8" spans="1:42" s="61" customFormat="1" ht="225">
      <c r="A8" s="157">
        <v>2</v>
      </c>
      <c r="B8" s="130">
        <v>3</v>
      </c>
      <c r="C8" s="130" t="s">
        <v>565</v>
      </c>
      <c r="D8" s="130">
        <v>10</v>
      </c>
      <c r="E8" s="131" t="s">
        <v>566</v>
      </c>
      <c r="F8" s="131" t="s">
        <v>567</v>
      </c>
      <c r="G8" s="130" t="s">
        <v>568</v>
      </c>
      <c r="H8" s="130" t="s">
        <v>569</v>
      </c>
      <c r="I8" s="130" t="s">
        <v>570</v>
      </c>
      <c r="J8" s="131" t="s">
        <v>571</v>
      </c>
      <c r="K8" s="130" t="s">
        <v>572</v>
      </c>
      <c r="L8" s="130" t="s">
        <v>572</v>
      </c>
      <c r="M8" s="132">
        <v>450000</v>
      </c>
      <c r="N8" s="132">
        <v>450000</v>
      </c>
      <c r="O8" s="132">
        <f t="shared" ref="O8:P8" si="0">M8</f>
        <v>450000</v>
      </c>
      <c r="P8" s="132">
        <f t="shared" si="0"/>
        <v>450000</v>
      </c>
      <c r="Q8" s="130" t="s">
        <v>563</v>
      </c>
      <c r="R8" s="144" t="s">
        <v>564</v>
      </c>
      <c r="S8" s="162">
        <f>O8</f>
        <v>450000</v>
      </c>
      <c r="T8" s="163">
        <f>P8</f>
        <v>450000</v>
      </c>
      <c r="V8" s="133"/>
      <c r="W8" s="133"/>
      <c r="X8" s="133"/>
    </row>
    <row r="9" spans="1:42" s="10" customFormat="1" ht="231.75" customHeight="1">
      <c r="A9" s="449">
        <v>3</v>
      </c>
      <c r="B9" s="449">
        <v>1</v>
      </c>
      <c r="C9" s="449">
        <v>3</v>
      </c>
      <c r="D9" s="449">
        <v>13</v>
      </c>
      <c r="E9" s="131" t="s">
        <v>573</v>
      </c>
      <c r="F9" s="131" t="s">
        <v>2973</v>
      </c>
      <c r="G9" s="449" t="s">
        <v>574</v>
      </c>
      <c r="H9" s="449" t="s">
        <v>575</v>
      </c>
      <c r="I9" s="449">
        <v>2</v>
      </c>
      <c r="J9" s="131" t="s">
        <v>576</v>
      </c>
      <c r="K9" s="449" t="s">
        <v>127</v>
      </c>
      <c r="L9" s="449" t="s">
        <v>127</v>
      </c>
      <c r="M9" s="132">
        <v>45000</v>
      </c>
      <c r="N9" s="132">
        <v>45000</v>
      </c>
      <c r="O9" s="132">
        <f t="shared" ref="O9:P9" si="1">M9</f>
        <v>45000</v>
      </c>
      <c r="P9" s="132">
        <f t="shared" si="1"/>
        <v>45000</v>
      </c>
      <c r="Q9" s="449" t="s">
        <v>563</v>
      </c>
      <c r="R9" s="448" t="s">
        <v>564</v>
      </c>
      <c r="S9" s="164"/>
      <c r="T9" s="165"/>
      <c r="V9" s="137"/>
      <c r="W9" s="137"/>
      <c r="X9" s="137"/>
    </row>
    <row r="10" spans="1:42" s="10" customFormat="1" ht="150">
      <c r="A10" s="157">
        <v>4</v>
      </c>
      <c r="B10" s="130">
        <v>1</v>
      </c>
      <c r="C10" s="130">
        <v>1</v>
      </c>
      <c r="D10" s="130">
        <v>6</v>
      </c>
      <c r="E10" s="131" t="s">
        <v>577</v>
      </c>
      <c r="F10" s="131" t="s">
        <v>578</v>
      </c>
      <c r="G10" s="130" t="s">
        <v>579</v>
      </c>
      <c r="H10" s="130" t="s">
        <v>580</v>
      </c>
      <c r="I10" s="130">
        <v>5</v>
      </c>
      <c r="J10" s="131" t="s">
        <v>581</v>
      </c>
      <c r="K10" s="130" t="s">
        <v>582</v>
      </c>
      <c r="L10" s="130" t="s">
        <v>582</v>
      </c>
      <c r="M10" s="132">
        <v>57000</v>
      </c>
      <c r="N10" s="132">
        <v>48500</v>
      </c>
      <c r="O10" s="132">
        <f t="shared" ref="O10:P40" si="2">M10</f>
        <v>57000</v>
      </c>
      <c r="P10" s="132">
        <f t="shared" si="2"/>
        <v>48500</v>
      </c>
      <c r="Q10" s="130" t="s">
        <v>583</v>
      </c>
      <c r="R10" s="144" t="s">
        <v>564</v>
      </c>
      <c r="S10" s="164"/>
      <c r="T10" s="165"/>
      <c r="V10" s="137"/>
      <c r="W10" s="137"/>
      <c r="X10" s="137"/>
    </row>
    <row r="11" spans="1:42" s="10" customFormat="1" ht="325.5" customHeight="1">
      <c r="A11" s="157">
        <v>5</v>
      </c>
      <c r="B11" s="130">
        <v>1</v>
      </c>
      <c r="C11" s="130">
        <v>1</v>
      </c>
      <c r="D11" s="130">
        <v>6</v>
      </c>
      <c r="E11" s="131" t="s">
        <v>584</v>
      </c>
      <c r="F11" s="131" t="s">
        <v>585</v>
      </c>
      <c r="G11" s="130" t="s">
        <v>586</v>
      </c>
      <c r="H11" s="130" t="s">
        <v>587</v>
      </c>
      <c r="I11" s="130" t="s">
        <v>588</v>
      </c>
      <c r="J11" s="131" t="s">
        <v>2974</v>
      </c>
      <c r="K11" s="130" t="s">
        <v>589</v>
      </c>
      <c r="L11" s="130" t="s">
        <v>590</v>
      </c>
      <c r="M11" s="132">
        <v>71000</v>
      </c>
      <c r="N11" s="132">
        <v>131000</v>
      </c>
      <c r="O11" s="132">
        <f t="shared" si="2"/>
        <v>71000</v>
      </c>
      <c r="P11" s="132">
        <f t="shared" si="2"/>
        <v>131000</v>
      </c>
      <c r="Q11" s="130" t="s">
        <v>583</v>
      </c>
      <c r="R11" s="144" t="s">
        <v>564</v>
      </c>
      <c r="S11" s="166">
        <f>O9</f>
        <v>45000</v>
      </c>
      <c r="T11" s="167">
        <f>P9</f>
        <v>45000</v>
      </c>
      <c r="V11" s="137"/>
      <c r="W11" s="137"/>
      <c r="X11" s="137"/>
    </row>
    <row r="12" spans="1:42" s="10" customFormat="1" ht="150">
      <c r="A12" s="157">
        <v>6</v>
      </c>
      <c r="B12" s="130">
        <v>3</v>
      </c>
      <c r="C12" s="130" t="s">
        <v>565</v>
      </c>
      <c r="D12" s="130">
        <v>10</v>
      </c>
      <c r="E12" s="131" t="s">
        <v>591</v>
      </c>
      <c r="F12" s="131" t="s">
        <v>592</v>
      </c>
      <c r="G12" s="130" t="s">
        <v>593</v>
      </c>
      <c r="H12" s="130" t="s">
        <v>594</v>
      </c>
      <c r="I12" s="130">
        <v>3</v>
      </c>
      <c r="J12" s="131" t="s">
        <v>595</v>
      </c>
      <c r="K12" s="130" t="s">
        <v>289</v>
      </c>
      <c r="L12" s="130" t="s">
        <v>137</v>
      </c>
      <c r="M12" s="132">
        <v>280000</v>
      </c>
      <c r="N12" s="132">
        <v>600000</v>
      </c>
      <c r="O12" s="132">
        <f t="shared" ref="O12:P12" si="3">M12</f>
        <v>280000</v>
      </c>
      <c r="P12" s="132">
        <f t="shared" si="3"/>
        <v>600000</v>
      </c>
      <c r="Q12" s="130" t="s">
        <v>596</v>
      </c>
      <c r="R12" s="144" t="s">
        <v>564</v>
      </c>
      <c r="S12" s="164"/>
      <c r="T12" s="165"/>
      <c r="V12" s="137"/>
      <c r="W12" s="137"/>
      <c r="X12" s="137"/>
    </row>
    <row r="13" spans="1:42" s="10" customFormat="1" ht="240">
      <c r="A13" s="157">
        <v>7</v>
      </c>
      <c r="B13" s="130">
        <v>1</v>
      </c>
      <c r="C13" s="130">
        <v>1</v>
      </c>
      <c r="D13" s="130">
        <v>6</v>
      </c>
      <c r="E13" s="131" t="s">
        <v>597</v>
      </c>
      <c r="F13" s="131" t="s">
        <v>598</v>
      </c>
      <c r="G13" s="130" t="s">
        <v>599</v>
      </c>
      <c r="H13" s="130" t="s">
        <v>600</v>
      </c>
      <c r="I13" s="141" t="s">
        <v>601</v>
      </c>
      <c r="J13" s="131" t="s">
        <v>602</v>
      </c>
      <c r="K13" s="130" t="s">
        <v>590</v>
      </c>
      <c r="L13" s="130" t="s">
        <v>603</v>
      </c>
      <c r="M13" s="132">
        <v>215000</v>
      </c>
      <c r="N13" s="132">
        <v>135000</v>
      </c>
      <c r="O13" s="132">
        <f t="shared" si="2"/>
        <v>215000</v>
      </c>
      <c r="P13" s="132">
        <f t="shared" si="2"/>
        <v>135000</v>
      </c>
      <c r="Q13" s="130" t="s">
        <v>604</v>
      </c>
      <c r="R13" s="144" t="s">
        <v>564</v>
      </c>
      <c r="S13" s="164"/>
      <c r="T13" s="165"/>
      <c r="V13" s="137"/>
      <c r="W13" s="137"/>
      <c r="X13" s="137"/>
    </row>
    <row r="14" spans="1:42" s="10" customFormat="1" ht="216.75" customHeight="1">
      <c r="A14" s="157">
        <v>8</v>
      </c>
      <c r="B14" s="130">
        <v>6</v>
      </c>
      <c r="C14" s="130">
        <v>1</v>
      </c>
      <c r="D14" s="130">
        <v>6</v>
      </c>
      <c r="E14" s="131" t="s">
        <v>605</v>
      </c>
      <c r="F14" s="131" t="s">
        <v>606</v>
      </c>
      <c r="G14" s="130" t="s">
        <v>607</v>
      </c>
      <c r="H14" s="130" t="s">
        <v>608</v>
      </c>
      <c r="I14" s="141" t="s">
        <v>609</v>
      </c>
      <c r="J14" s="131" t="s">
        <v>610</v>
      </c>
      <c r="K14" s="130" t="s">
        <v>590</v>
      </c>
      <c r="L14" s="130" t="s">
        <v>590</v>
      </c>
      <c r="M14" s="132">
        <v>1925000</v>
      </c>
      <c r="N14" s="132">
        <v>2000000</v>
      </c>
      <c r="O14" s="132">
        <f t="shared" si="2"/>
        <v>1925000</v>
      </c>
      <c r="P14" s="132">
        <f t="shared" si="2"/>
        <v>2000000</v>
      </c>
      <c r="Q14" s="130" t="s">
        <v>604</v>
      </c>
      <c r="R14" s="144" t="s">
        <v>564</v>
      </c>
      <c r="S14" s="166">
        <f>O14</f>
        <v>1925000</v>
      </c>
      <c r="T14" s="167">
        <f>P14</f>
        <v>2000000</v>
      </c>
      <c r="V14" s="137"/>
      <c r="W14" s="137"/>
      <c r="X14" s="137"/>
    </row>
    <row r="15" spans="1:42" s="10" customFormat="1" ht="375">
      <c r="A15" s="157">
        <v>9</v>
      </c>
      <c r="B15" s="130">
        <v>6</v>
      </c>
      <c r="C15" s="130">
        <v>5</v>
      </c>
      <c r="D15" s="130">
        <v>11</v>
      </c>
      <c r="E15" s="131" t="s">
        <v>611</v>
      </c>
      <c r="F15" s="131" t="s">
        <v>612</v>
      </c>
      <c r="G15" s="130" t="s">
        <v>613</v>
      </c>
      <c r="H15" s="130" t="s">
        <v>614</v>
      </c>
      <c r="I15" s="130">
        <v>1</v>
      </c>
      <c r="J15" s="142" t="s">
        <v>2975</v>
      </c>
      <c r="K15" s="130"/>
      <c r="L15" s="130" t="s">
        <v>582</v>
      </c>
      <c r="M15" s="132">
        <v>0</v>
      </c>
      <c r="N15" s="132">
        <v>200000</v>
      </c>
      <c r="O15" s="132">
        <f t="shared" si="2"/>
        <v>0</v>
      </c>
      <c r="P15" s="132">
        <f t="shared" si="2"/>
        <v>200000</v>
      </c>
      <c r="Q15" s="130" t="s">
        <v>604</v>
      </c>
      <c r="R15" s="144" t="s">
        <v>564</v>
      </c>
      <c r="S15" s="164"/>
      <c r="T15" s="165"/>
      <c r="V15" s="137"/>
      <c r="W15" s="137"/>
      <c r="X15" s="137"/>
    </row>
    <row r="16" spans="1:42" s="10" customFormat="1" ht="195">
      <c r="A16" s="157">
        <v>10</v>
      </c>
      <c r="B16" s="130">
        <v>1</v>
      </c>
      <c r="C16" s="130">
        <v>1</v>
      </c>
      <c r="D16" s="130">
        <v>6</v>
      </c>
      <c r="E16" s="131" t="s">
        <v>615</v>
      </c>
      <c r="F16" s="131" t="s">
        <v>2976</v>
      </c>
      <c r="G16" s="130" t="s">
        <v>616</v>
      </c>
      <c r="H16" s="130" t="s">
        <v>580</v>
      </c>
      <c r="I16" s="130">
        <v>4</v>
      </c>
      <c r="J16" s="131" t="s">
        <v>617</v>
      </c>
      <c r="K16" s="130" t="s">
        <v>618</v>
      </c>
      <c r="L16" s="130" t="s">
        <v>618</v>
      </c>
      <c r="M16" s="132">
        <v>80000</v>
      </c>
      <c r="N16" s="132">
        <v>80000</v>
      </c>
      <c r="O16" s="132">
        <f t="shared" si="2"/>
        <v>80000</v>
      </c>
      <c r="P16" s="132">
        <f t="shared" si="2"/>
        <v>80000</v>
      </c>
      <c r="Q16" s="130" t="s">
        <v>604</v>
      </c>
      <c r="R16" s="144" t="s">
        <v>564</v>
      </c>
      <c r="S16" s="166">
        <f>O15</f>
        <v>0</v>
      </c>
      <c r="T16" s="167">
        <f>P15</f>
        <v>200000</v>
      </c>
      <c r="V16" s="137"/>
      <c r="W16" s="137"/>
      <c r="X16" s="137"/>
    </row>
    <row r="17" spans="1:24" s="10" customFormat="1" ht="297.75" customHeight="1">
      <c r="A17" s="157">
        <v>11</v>
      </c>
      <c r="B17" s="130">
        <v>1</v>
      </c>
      <c r="C17" s="130">
        <v>1</v>
      </c>
      <c r="D17" s="130">
        <v>6</v>
      </c>
      <c r="E17" s="131" t="s">
        <v>619</v>
      </c>
      <c r="F17" s="131" t="s">
        <v>2977</v>
      </c>
      <c r="G17" s="130" t="s">
        <v>620</v>
      </c>
      <c r="H17" s="130" t="s">
        <v>621</v>
      </c>
      <c r="I17" s="130">
        <v>6</v>
      </c>
      <c r="J17" s="131" t="s">
        <v>622</v>
      </c>
      <c r="K17" s="130" t="s">
        <v>582</v>
      </c>
      <c r="L17" s="130" t="s">
        <v>582</v>
      </c>
      <c r="M17" s="132">
        <v>45000</v>
      </c>
      <c r="N17" s="132">
        <v>45000</v>
      </c>
      <c r="O17" s="132">
        <f t="shared" si="2"/>
        <v>45000</v>
      </c>
      <c r="P17" s="132">
        <f t="shared" si="2"/>
        <v>45000</v>
      </c>
      <c r="Q17" s="130" t="s">
        <v>604</v>
      </c>
      <c r="R17" s="144" t="s">
        <v>564</v>
      </c>
      <c r="S17" s="164"/>
      <c r="T17" s="165"/>
      <c r="V17" s="137"/>
      <c r="W17" s="137"/>
      <c r="X17" s="137"/>
    </row>
    <row r="18" spans="1:24" s="10" customFormat="1" ht="165">
      <c r="A18" s="157">
        <v>12</v>
      </c>
      <c r="B18" s="130">
        <v>1</v>
      </c>
      <c r="C18" s="130">
        <v>2</v>
      </c>
      <c r="D18" s="130">
        <v>12</v>
      </c>
      <c r="E18" s="131" t="s">
        <v>623</v>
      </c>
      <c r="F18" s="131" t="s">
        <v>624</v>
      </c>
      <c r="G18" s="130" t="s">
        <v>625</v>
      </c>
      <c r="H18" s="130" t="s">
        <v>626</v>
      </c>
      <c r="I18" s="130">
        <v>8</v>
      </c>
      <c r="J18" s="143" t="s">
        <v>627</v>
      </c>
      <c r="K18" s="130" t="s">
        <v>603</v>
      </c>
      <c r="L18" s="130" t="s">
        <v>603</v>
      </c>
      <c r="M18" s="132">
        <v>150000</v>
      </c>
      <c r="N18" s="132">
        <v>150000</v>
      </c>
      <c r="O18" s="132">
        <f t="shared" si="2"/>
        <v>150000</v>
      </c>
      <c r="P18" s="132">
        <f t="shared" si="2"/>
        <v>150000</v>
      </c>
      <c r="Q18" s="130" t="s">
        <v>604</v>
      </c>
      <c r="R18" s="144" t="s">
        <v>564</v>
      </c>
      <c r="S18" s="164"/>
      <c r="T18" s="165"/>
      <c r="V18" s="137"/>
      <c r="W18" s="137"/>
      <c r="X18" s="137"/>
    </row>
    <row r="19" spans="1:24" s="10" customFormat="1" ht="165">
      <c r="A19" s="157">
        <v>13</v>
      </c>
      <c r="B19" s="130">
        <v>1</v>
      </c>
      <c r="C19" s="130">
        <v>1</v>
      </c>
      <c r="D19" s="130">
        <v>6</v>
      </c>
      <c r="E19" s="131" t="s">
        <v>628</v>
      </c>
      <c r="F19" s="131" t="s">
        <v>629</v>
      </c>
      <c r="G19" s="130" t="s">
        <v>630</v>
      </c>
      <c r="H19" s="130" t="s">
        <v>135</v>
      </c>
      <c r="I19" s="130">
        <v>54</v>
      </c>
      <c r="J19" s="131" t="s">
        <v>631</v>
      </c>
      <c r="K19" s="130"/>
      <c r="L19" s="130" t="s">
        <v>590</v>
      </c>
      <c r="M19" s="132">
        <v>0</v>
      </c>
      <c r="N19" s="132">
        <v>120000</v>
      </c>
      <c r="O19" s="132">
        <f t="shared" si="2"/>
        <v>0</v>
      </c>
      <c r="P19" s="132">
        <f t="shared" si="2"/>
        <v>120000</v>
      </c>
      <c r="Q19" s="130" t="s">
        <v>604</v>
      </c>
      <c r="R19" s="144" t="s">
        <v>564</v>
      </c>
      <c r="S19" s="164"/>
      <c r="T19" s="165"/>
      <c r="V19" s="137"/>
      <c r="W19" s="137"/>
      <c r="X19" s="137"/>
    </row>
    <row r="20" spans="1:24" s="10" customFormat="1" ht="165">
      <c r="A20" s="157">
        <v>14</v>
      </c>
      <c r="B20" s="130">
        <v>1</v>
      </c>
      <c r="C20" s="130">
        <v>1</v>
      </c>
      <c r="D20" s="130">
        <v>6</v>
      </c>
      <c r="E20" s="131" t="s">
        <v>632</v>
      </c>
      <c r="F20" s="131" t="s">
        <v>633</v>
      </c>
      <c r="G20" s="130" t="s">
        <v>634</v>
      </c>
      <c r="H20" s="130" t="s">
        <v>614</v>
      </c>
      <c r="I20" s="130">
        <v>6</v>
      </c>
      <c r="J20" s="131" t="s">
        <v>635</v>
      </c>
      <c r="K20" s="130" t="s">
        <v>636</v>
      </c>
      <c r="L20" s="130" t="s">
        <v>636</v>
      </c>
      <c r="M20" s="132">
        <v>150000</v>
      </c>
      <c r="N20" s="132">
        <v>150000</v>
      </c>
      <c r="O20" s="132">
        <f t="shared" si="2"/>
        <v>150000</v>
      </c>
      <c r="P20" s="132">
        <f t="shared" si="2"/>
        <v>150000</v>
      </c>
      <c r="Q20" s="130" t="s">
        <v>604</v>
      </c>
      <c r="R20" s="144" t="s">
        <v>564</v>
      </c>
      <c r="S20" s="166">
        <f>O17</f>
        <v>45000</v>
      </c>
      <c r="T20" s="167">
        <f>P17</f>
        <v>45000</v>
      </c>
      <c r="V20" s="137"/>
      <c r="W20" s="137"/>
      <c r="X20" s="137"/>
    </row>
    <row r="21" spans="1:24" s="10" customFormat="1" ht="126.75" customHeight="1">
      <c r="A21" s="157">
        <v>15</v>
      </c>
      <c r="B21" s="130">
        <v>1</v>
      </c>
      <c r="C21" s="130">
        <v>4</v>
      </c>
      <c r="D21" s="130">
        <v>2</v>
      </c>
      <c r="E21" s="131" t="s">
        <v>637</v>
      </c>
      <c r="F21" s="131" t="s">
        <v>638</v>
      </c>
      <c r="G21" s="130" t="s">
        <v>639</v>
      </c>
      <c r="H21" s="130" t="s">
        <v>640</v>
      </c>
      <c r="I21" s="130">
        <v>1500</v>
      </c>
      <c r="J21" s="131" t="s">
        <v>641</v>
      </c>
      <c r="K21" s="130" t="s">
        <v>603</v>
      </c>
      <c r="L21" s="130"/>
      <c r="M21" s="132">
        <v>15000</v>
      </c>
      <c r="N21" s="132">
        <v>0</v>
      </c>
      <c r="O21" s="132">
        <f t="shared" si="2"/>
        <v>15000</v>
      </c>
      <c r="P21" s="132">
        <f t="shared" si="2"/>
        <v>0</v>
      </c>
      <c r="Q21" s="130" t="s">
        <v>642</v>
      </c>
      <c r="R21" s="144" t="s">
        <v>564</v>
      </c>
      <c r="S21" s="164"/>
      <c r="T21" s="165"/>
      <c r="V21" s="137"/>
      <c r="W21" s="137"/>
      <c r="X21" s="137"/>
    </row>
    <row r="22" spans="1:24" s="10" customFormat="1" ht="105">
      <c r="A22" s="157">
        <v>16</v>
      </c>
      <c r="B22" s="130">
        <v>1</v>
      </c>
      <c r="C22" s="130" t="s">
        <v>643</v>
      </c>
      <c r="D22" s="130">
        <v>7</v>
      </c>
      <c r="E22" s="131" t="s">
        <v>644</v>
      </c>
      <c r="F22" s="131" t="s">
        <v>645</v>
      </c>
      <c r="G22" s="130" t="s">
        <v>646</v>
      </c>
      <c r="H22" s="130" t="s">
        <v>621</v>
      </c>
      <c r="I22" s="130">
        <v>2</v>
      </c>
      <c r="J22" s="130" t="s">
        <v>647</v>
      </c>
      <c r="K22" s="130"/>
      <c r="L22" s="130" t="s">
        <v>590</v>
      </c>
      <c r="M22" s="132">
        <v>0</v>
      </c>
      <c r="N22" s="132">
        <v>15000</v>
      </c>
      <c r="O22" s="132">
        <f t="shared" si="2"/>
        <v>0</v>
      </c>
      <c r="P22" s="132">
        <f t="shared" si="2"/>
        <v>15000</v>
      </c>
      <c r="Q22" s="130" t="s">
        <v>642</v>
      </c>
      <c r="R22" s="144" t="s">
        <v>564</v>
      </c>
      <c r="S22" s="166">
        <f t="shared" ref="S22:T25" si="4">O22</f>
        <v>0</v>
      </c>
      <c r="T22" s="167">
        <f t="shared" si="4"/>
        <v>15000</v>
      </c>
      <c r="V22" s="137"/>
      <c r="W22" s="137"/>
      <c r="X22" s="137"/>
    </row>
    <row r="23" spans="1:24" s="10" customFormat="1" ht="111.75" customHeight="1">
      <c r="A23" s="157">
        <v>17</v>
      </c>
      <c r="B23" s="130">
        <v>1</v>
      </c>
      <c r="C23" s="130">
        <v>4</v>
      </c>
      <c r="D23" s="130">
        <v>2</v>
      </c>
      <c r="E23" s="131" t="s">
        <v>648</v>
      </c>
      <c r="F23" s="131" t="s">
        <v>649</v>
      </c>
      <c r="G23" s="130" t="s">
        <v>650</v>
      </c>
      <c r="H23" s="130" t="s">
        <v>651</v>
      </c>
      <c r="I23" s="130" t="s">
        <v>652</v>
      </c>
      <c r="J23" s="131" t="s">
        <v>641</v>
      </c>
      <c r="K23" s="130"/>
      <c r="L23" s="130" t="s">
        <v>217</v>
      </c>
      <c r="M23" s="132">
        <v>0</v>
      </c>
      <c r="N23" s="132">
        <v>150000</v>
      </c>
      <c r="O23" s="132">
        <f t="shared" si="2"/>
        <v>0</v>
      </c>
      <c r="P23" s="132">
        <f t="shared" si="2"/>
        <v>150000</v>
      </c>
      <c r="Q23" s="130" t="s">
        <v>642</v>
      </c>
      <c r="R23" s="144" t="s">
        <v>564</v>
      </c>
      <c r="S23" s="166">
        <f t="shared" si="4"/>
        <v>0</v>
      </c>
      <c r="T23" s="167">
        <f t="shared" si="4"/>
        <v>150000</v>
      </c>
      <c r="V23" s="137"/>
      <c r="W23" s="137"/>
      <c r="X23" s="137"/>
    </row>
    <row r="24" spans="1:24" s="10" customFormat="1" ht="225">
      <c r="A24" s="157">
        <v>18</v>
      </c>
      <c r="B24" s="130">
        <v>6</v>
      </c>
      <c r="C24" s="130" t="s">
        <v>653</v>
      </c>
      <c r="D24" s="130">
        <v>13</v>
      </c>
      <c r="E24" s="131" t="s">
        <v>654</v>
      </c>
      <c r="F24" s="131" t="s">
        <v>655</v>
      </c>
      <c r="G24" s="130" t="s">
        <v>316</v>
      </c>
      <c r="H24" s="130" t="s">
        <v>656</v>
      </c>
      <c r="I24" s="130">
        <v>16</v>
      </c>
      <c r="J24" s="131" t="s">
        <v>657</v>
      </c>
      <c r="K24" s="145" t="s">
        <v>109</v>
      </c>
      <c r="L24" s="130" t="s">
        <v>296</v>
      </c>
      <c r="M24" s="132">
        <v>0</v>
      </c>
      <c r="N24" s="132">
        <v>142000</v>
      </c>
      <c r="O24" s="132">
        <f t="shared" ref="O24:P24" si="5">M24</f>
        <v>0</v>
      </c>
      <c r="P24" s="132">
        <f t="shared" si="5"/>
        <v>142000</v>
      </c>
      <c r="Q24" s="130" t="s">
        <v>642</v>
      </c>
      <c r="R24" s="144" t="s">
        <v>564</v>
      </c>
      <c r="S24" s="166">
        <f t="shared" si="4"/>
        <v>0</v>
      </c>
      <c r="T24" s="167">
        <f t="shared" si="4"/>
        <v>142000</v>
      </c>
      <c r="V24" s="137"/>
      <c r="W24" s="137"/>
      <c r="X24" s="137"/>
    </row>
    <row r="25" spans="1:24" s="135" customFormat="1" ht="133.5" customHeight="1">
      <c r="A25" s="157">
        <v>19</v>
      </c>
      <c r="B25" s="130">
        <v>1</v>
      </c>
      <c r="C25" s="130">
        <v>4</v>
      </c>
      <c r="D25" s="130">
        <v>2</v>
      </c>
      <c r="E25" s="131" t="s">
        <v>658</v>
      </c>
      <c r="F25" s="131" t="s">
        <v>659</v>
      </c>
      <c r="G25" s="130" t="s">
        <v>646</v>
      </c>
      <c r="H25" s="130" t="s">
        <v>621</v>
      </c>
      <c r="I25" s="130">
        <v>6</v>
      </c>
      <c r="J25" s="131" t="s">
        <v>660</v>
      </c>
      <c r="K25" s="130" t="s">
        <v>590</v>
      </c>
      <c r="L25" s="130" t="s">
        <v>590</v>
      </c>
      <c r="M25" s="132">
        <v>40000</v>
      </c>
      <c r="N25" s="132">
        <v>50000</v>
      </c>
      <c r="O25" s="132">
        <f t="shared" si="2"/>
        <v>40000</v>
      </c>
      <c r="P25" s="132">
        <f t="shared" si="2"/>
        <v>50000</v>
      </c>
      <c r="Q25" s="130" t="s">
        <v>642</v>
      </c>
      <c r="R25" s="144" t="s">
        <v>564</v>
      </c>
      <c r="S25" s="166">
        <f t="shared" si="4"/>
        <v>40000</v>
      </c>
      <c r="T25" s="167">
        <f t="shared" si="4"/>
        <v>50000</v>
      </c>
      <c r="V25" s="139"/>
      <c r="W25" s="139"/>
      <c r="X25" s="139"/>
    </row>
    <row r="26" spans="1:24" s="10" customFormat="1" ht="128.25" customHeight="1">
      <c r="A26" s="157">
        <v>20</v>
      </c>
      <c r="B26" s="130">
        <v>1</v>
      </c>
      <c r="C26" s="130">
        <v>4</v>
      </c>
      <c r="D26" s="130">
        <v>2</v>
      </c>
      <c r="E26" s="131" t="s">
        <v>661</v>
      </c>
      <c r="F26" s="131" t="s">
        <v>662</v>
      </c>
      <c r="G26" s="130" t="s">
        <v>646</v>
      </c>
      <c r="H26" s="130" t="s">
        <v>621</v>
      </c>
      <c r="I26" s="130">
        <v>1</v>
      </c>
      <c r="J26" s="131" t="s">
        <v>663</v>
      </c>
      <c r="K26" s="130" t="s">
        <v>296</v>
      </c>
      <c r="L26" s="130"/>
      <c r="M26" s="132">
        <v>10000</v>
      </c>
      <c r="N26" s="132">
        <v>0</v>
      </c>
      <c r="O26" s="132">
        <f t="shared" si="2"/>
        <v>10000</v>
      </c>
      <c r="P26" s="132">
        <f t="shared" si="2"/>
        <v>0</v>
      </c>
      <c r="Q26" s="130" t="s">
        <v>642</v>
      </c>
      <c r="R26" s="144" t="s">
        <v>564</v>
      </c>
      <c r="S26" s="166">
        <f t="shared" ref="S26:T27" si="6">O26</f>
        <v>10000</v>
      </c>
      <c r="T26" s="167">
        <f t="shared" si="6"/>
        <v>0</v>
      </c>
      <c r="V26" s="137"/>
      <c r="W26" s="137"/>
      <c r="X26" s="137"/>
    </row>
    <row r="27" spans="1:24" s="10" customFormat="1" ht="210">
      <c r="A27" s="157">
        <v>21</v>
      </c>
      <c r="B27" s="130">
        <v>1</v>
      </c>
      <c r="C27" s="130">
        <v>4</v>
      </c>
      <c r="D27" s="130">
        <v>2</v>
      </c>
      <c r="E27" s="131" t="s">
        <v>664</v>
      </c>
      <c r="F27" s="131" t="s">
        <v>665</v>
      </c>
      <c r="G27" s="130" t="s">
        <v>568</v>
      </c>
      <c r="H27" s="130" t="s">
        <v>569</v>
      </c>
      <c r="I27" s="130">
        <v>3</v>
      </c>
      <c r="J27" s="131" t="s">
        <v>666</v>
      </c>
      <c r="K27" s="130" t="s">
        <v>667</v>
      </c>
      <c r="L27" s="130" t="s">
        <v>668</v>
      </c>
      <c r="M27" s="132">
        <v>90000</v>
      </c>
      <c r="N27" s="132">
        <v>200000</v>
      </c>
      <c r="O27" s="132">
        <f t="shared" ref="O27:P27" si="7">M27</f>
        <v>90000</v>
      </c>
      <c r="P27" s="132">
        <f t="shared" si="7"/>
        <v>200000</v>
      </c>
      <c r="Q27" s="130" t="s">
        <v>642</v>
      </c>
      <c r="R27" s="144" t="s">
        <v>564</v>
      </c>
      <c r="S27" s="166">
        <f t="shared" si="6"/>
        <v>90000</v>
      </c>
      <c r="T27" s="167">
        <f t="shared" si="6"/>
        <v>200000</v>
      </c>
      <c r="V27" s="137"/>
      <c r="W27" s="137"/>
      <c r="X27" s="137"/>
    </row>
    <row r="28" spans="1:24" s="10" customFormat="1" ht="135">
      <c r="A28" s="157">
        <v>22</v>
      </c>
      <c r="B28" s="130">
        <v>1</v>
      </c>
      <c r="C28" s="130">
        <v>4</v>
      </c>
      <c r="D28" s="130">
        <v>2</v>
      </c>
      <c r="E28" s="131" t="s">
        <v>669</v>
      </c>
      <c r="F28" s="131" t="s">
        <v>670</v>
      </c>
      <c r="G28" s="130" t="s">
        <v>671</v>
      </c>
      <c r="H28" s="130" t="s">
        <v>614</v>
      </c>
      <c r="I28" s="130">
        <v>2</v>
      </c>
      <c r="J28" s="131" t="s">
        <v>672</v>
      </c>
      <c r="K28" s="130" t="s">
        <v>667</v>
      </c>
      <c r="L28" s="130" t="s">
        <v>603</v>
      </c>
      <c r="M28" s="132">
        <v>130000</v>
      </c>
      <c r="N28" s="132">
        <v>130000</v>
      </c>
      <c r="O28" s="132">
        <f t="shared" si="2"/>
        <v>130000</v>
      </c>
      <c r="P28" s="132">
        <f t="shared" si="2"/>
        <v>130000</v>
      </c>
      <c r="Q28" s="130" t="s">
        <v>642</v>
      </c>
      <c r="R28" s="144" t="s">
        <v>564</v>
      </c>
      <c r="S28" s="166">
        <f>O28</f>
        <v>130000</v>
      </c>
      <c r="T28" s="167">
        <f>P28</f>
        <v>130000</v>
      </c>
      <c r="V28" s="137"/>
      <c r="W28" s="137"/>
      <c r="X28" s="137"/>
    </row>
    <row r="29" spans="1:24" s="10" customFormat="1" ht="165">
      <c r="A29" s="157">
        <v>23</v>
      </c>
      <c r="B29" s="130">
        <v>1</v>
      </c>
      <c r="C29" s="130">
        <v>4</v>
      </c>
      <c r="D29" s="130">
        <v>2</v>
      </c>
      <c r="E29" s="131" t="s">
        <v>673</v>
      </c>
      <c r="F29" s="131" t="s">
        <v>674</v>
      </c>
      <c r="G29" s="130" t="s">
        <v>316</v>
      </c>
      <c r="H29" s="131" t="s">
        <v>675</v>
      </c>
      <c r="I29" s="130">
        <v>2</v>
      </c>
      <c r="J29" s="131" t="s">
        <v>676</v>
      </c>
      <c r="K29" s="130" t="s">
        <v>217</v>
      </c>
      <c r="L29" s="130" t="s">
        <v>289</v>
      </c>
      <c r="M29" s="132">
        <v>175000</v>
      </c>
      <c r="N29" s="132">
        <v>175000</v>
      </c>
      <c r="O29" s="132">
        <f t="shared" ref="O29:P29" si="8">M29</f>
        <v>175000</v>
      </c>
      <c r="P29" s="132">
        <f t="shared" si="8"/>
        <v>175000</v>
      </c>
      <c r="Q29" s="130" t="s">
        <v>642</v>
      </c>
      <c r="R29" s="144" t="s">
        <v>564</v>
      </c>
      <c r="S29" s="168">
        <f>O29</f>
        <v>175000</v>
      </c>
      <c r="T29" s="167">
        <f>P29</f>
        <v>175000</v>
      </c>
      <c r="V29" s="137"/>
      <c r="W29" s="137"/>
      <c r="X29" s="137"/>
    </row>
    <row r="30" spans="1:24" s="10" customFormat="1" ht="90">
      <c r="A30" s="157">
        <v>24</v>
      </c>
      <c r="B30" s="130">
        <v>1</v>
      </c>
      <c r="C30" s="130">
        <v>4</v>
      </c>
      <c r="D30" s="130">
        <v>2</v>
      </c>
      <c r="E30" s="131" t="s">
        <v>677</v>
      </c>
      <c r="F30" s="131" t="s">
        <v>678</v>
      </c>
      <c r="G30" s="130" t="s">
        <v>646</v>
      </c>
      <c r="H30" s="130" t="s">
        <v>679</v>
      </c>
      <c r="I30" s="130" t="s">
        <v>680</v>
      </c>
      <c r="J30" s="131" t="s">
        <v>681</v>
      </c>
      <c r="K30" s="130" t="s">
        <v>589</v>
      </c>
      <c r="L30" s="130" t="s">
        <v>590</v>
      </c>
      <c r="M30" s="132">
        <v>50000</v>
      </c>
      <c r="N30" s="132">
        <v>40000</v>
      </c>
      <c r="O30" s="132">
        <f t="shared" si="2"/>
        <v>50000</v>
      </c>
      <c r="P30" s="132">
        <f t="shared" si="2"/>
        <v>40000</v>
      </c>
      <c r="Q30" s="130" t="s">
        <v>642</v>
      </c>
      <c r="R30" s="144" t="s">
        <v>564</v>
      </c>
      <c r="S30" s="164"/>
      <c r="T30" s="165"/>
      <c r="V30" s="137"/>
      <c r="W30" s="137"/>
      <c r="X30" s="137"/>
    </row>
    <row r="31" spans="1:24" s="10" customFormat="1" ht="90">
      <c r="A31" s="157">
        <v>25</v>
      </c>
      <c r="B31" s="449">
        <v>1</v>
      </c>
      <c r="C31" s="449">
        <v>1</v>
      </c>
      <c r="D31" s="449">
        <v>6</v>
      </c>
      <c r="E31" s="131" t="s">
        <v>682</v>
      </c>
      <c r="F31" s="463" t="s">
        <v>683</v>
      </c>
      <c r="G31" s="449" t="s">
        <v>646</v>
      </c>
      <c r="H31" s="449" t="s">
        <v>684</v>
      </c>
      <c r="I31" s="449">
        <v>7</v>
      </c>
      <c r="J31" s="464" t="s">
        <v>685</v>
      </c>
      <c r="K31" s="449" t="s">
        <v>590</v>
      </c>
      <c r="L31" s="449" t="s">
        <v>590</v>
      </c>
      <c r="M31" s="132">
        <v>60000</v>
      </c>
      <c r="N31" s="132">
        <v>90000</v>
      </c>
      <c r="O31" s="132">
        <f t="shared" si="2"/>
        <v>60000</v>
      </c>
      <c r="P31" s="132">
        <f t="shared" si="2"/>
        <v>90000</v>
      </c>
      <c r="Q31" s="449" t="s">
        <v>642</v>
      </c>
      <c r="R31" s="448" t="s">
        <v>564</v>
      </c>
      <c r="S31" s="164"/>
      <c r="T31" s="165"/>
      <c r="V31" s="137"/>
      <c r="W31" s="137"/>
      <c r="X31" s="137"/>
    </row>
    <row r="32" spans="1:24" s="10" customFormat="1" ht="165">
      <c r="A32" s="157">
        <v>26</v>
      </c>
      <c r="B32" s="449">
        <v>1</v>
      </c>
      <c r="C32" s="449">
        <v>4</v>
      </c>
      <c r="D32" s="449">
        <v>2</v>
      </c>
      <c r="E32" s="131" t="s">
        <v>686</v>
      </c>
      <c r="F32" s="131" t="s">
        <v>687</v>
      </c>
      <c r="G32" s="449" t="s">
        <v>646</v>
      </c>
      <c r="H32" s="449" t="s">
        <v>688</v>
      </c>
      <c r="I32" s="449">
        <v>6</v>
      </c>
      <c r="J32" s="143" t="s">
        <v>689</v>
      </c>
      <c r="K32" s="449" t="s">
        <v>43</v>
      </c>
      <c r="L32" s="449" t="s">
        <v>43</v>
      </c>
      <c r="M32" s="132">
        <v>180000</v>
      </c>
      <c r="N32" s="132">
        <v>180000</v>
      </c>
      <c r="O32" s="132">
        <f t="shared" ref="O32:P32" si="9">M32</f>
        <v>180000</v>
      </c>
      <c r="P32" s="132">
        <f t="shared" si="9"/>
        <v>180000</v>
      </c>
      <c r="Q32" s="449" t="s">
        <v>642</v>
      </c>
      <c r="R32" s="448" t="s">
        <v>564</v>
      </c>
      <c r="S32" s="166">
        <f>O31</f>
        <v>60000</v>
      </c>
      <c r="T32" s="167">
        <f>P31</f>
        <v>90000</v>
      </c>
      <c r="V32" s="137"/>
      <c r="W32" s="137"/>
      <c r="X32" s="137"/>
    </row>
    <row r="33" spans="1:48" s="10" customFormat="1" ht="225">
      <c r="A33" s="157">
        <v>27</v>
      </c>
      <c r="B33" s="449">
        <v>1</v>
      </c>
      <c r="C33" s="449">
        <v>1</v>
      </c>
      <c r="D33" s="449">
        <v>6</v>
      </c>
      <c r="E33" s="131" t="s">
        <v>690</v>
      </c>
      <c r="F33" s="131" t="s">
        <v>691</v>
      </c>
      <c r="G33" s="449" t="s">
        <v>692</v>
      </c>
      <c r="H33" s="449" t="s">
        <v>693</v>
      </c>
      <c r="I33" s="449" t="s">
        <v>694</v>
      </c>
      <c r="J33" s="131" t="s">
        <v>695</v>
      </c>
      <c r="K33" s="449" t="s">
        <v>217</v>
      </c>
      <c r="L33" s="145" t="s">
        <v>109</v>
      </c>
      <c r="M33" s="132">
        <v>40000</v>
      </c>
      <c r="N33" s="132">
        <v>0</v>
      </c>
      <c r="O33" s="132">
        <f t="shared" si="2"/>
        <v>40000</v>
      </c>
      <c r="P33" s="132">
        <f t="shared" si="2"/>
        <v>0</v>
      </c>
      <c r="Q33" s="449" t="s">
        <v>642</v>
      </c>
      <c r="R33" s="471" t="s">
        <v>564</v>
      </c>
      <c r="S33" s="166">
        <f>O33</f>
        <v>40000</v>
      </c>
      <c r="T33" s="167">
        <f>P33</f>
        <v>0</v>
      </c>
      <c r="V33" s="137"/>
      <c r="W33" s="137"/>
      <c r="X33" s="137"/>
    </row>
    <row r="34" spans="1:48" s="10" customFormat="1" ht="90">
      <c r="A34" s="157">
        <v>28</v>
      </c>
      <c r="B34" s="130">
        <v>1</v>
      </c>
      <c r="C34" s="130">
        <v>1</v>
      </c>
      <c r="D34" s="130">
        <v>6</v>
      </c>
      <c r="E34" s="131" t="s">
        <v>696</v>
      </c>
      <c r="F34" s="131" t="s">
        <v>697</v>
      </c>
      <c r="G34" s="130" t="s">
        <v>698</v>
      </c>
      <c r="H34" s="130" t="s">
        <v>614</v>
      </c>
      <c r="I34" s="130">
        <v>1</v>
      </c>
      <c r="J34" s="131" t="s">
        <v>699</v>
      </c>
      <c r="K34" s="145" t="s">
        <v>109</v>
      </c>
      <c r="L34" s="130" t="s">
        <v>296</v>
      </c>
      <c r="M34" s="132">
        <v>0</v>
      </c>
      <c r="N34" s="132">
        <v>157400</v>
      </c>
      <c r="O34" s="132">
        <f t="shared" si="2"/>
        <v>0</v>
      </c>
      <c r="P34" s="132">
        <f t="shared" si="2"/>
        <v>157400</v>
      </c>
      <c r="Q34" s="130" t="s">
        <v>642</v>
      </c>
      <c r="R34" s="144" t="s">
        <v>564</v>
      </c>
      <c r="S34" s="164"/>
      <c r="T34" s="165"/>
      <c r="V34" s="137"/>
      <c r="W34" s="137"/>
      <c r="X34" s="137"/>
    </row>
    <row r="35" spans="1:48" s="10" customFormat="1" ht="225">
      <c r="A35" s="157">
        <v>29</v>
      </c>
      <c r="B35" s="130">
        <v>1</v>
      </c>
      <c r="C35" s="130">
        <v>1</v>
      </c>
      <c r="D35" s="130">
        <v>6</v>
      </c>
      <c r="E35" s="131" t="s">
        <v>700</v>
      </c>
      <c r="F35" s="131" t="s">
        <v>701</v>
      </c>
      <c r="G35" s="130" t="s">
        <v>692</v>
      </c>
      <c r="H35" s="130" t="s">
        <v>702</v>
      </c>
      <c r="I35" s="130" t="s">
        <v>694</v>
      </c>
      <c r="J35" s="131" t="s">
        <v>703</v>
      </c>
      <c r="K35" s="145" t="s">
        <v>109</v>
      </c>
      <c r="L35" s="130" t="s">
        <v>667</v>
      </c>
      <c r="M35" s="132">
        <v>0</v>
      </c>
      <c r="N35" s="132">
        <v>40000</v>
      </c>
      <c r="O35" s="132">
        <f t="shared" si="2"/>
        <v>0</v>
      </c>
      <c r="P35" s="132">
        <f t="shared" si="2"/>
        <v>40000</v>
      </c>
      <c r="Q35" s="130" t="s">
        <v>642</v>
      </c>
      <c r="R35" s="144" t="s">
        <v>564</v>
      </c>
      <c r="S35" s="164"/>
      <c r="T35" s="165"/>
      <c r="V35" s="137"/>
      <c r="W35" s="137"/>
      <c r="X35" s="137"/>
      <c r="AI35" s="115"/>
      <c r="AJ35" s="115"/>
      <c r="AK35" s="115"/>
    </row>
    <row r="36" spans="1:48" s="10" customFormat="1" ht="135">
      <c r="A36" s="157">
        <v>30</v>
      </c>
      <c r="B36" s="130">
        <v>1</v>
      </c>
      <c r="C36" s="130">
        <v>4</v>
      </c>
      <c r="D36" s="130">
        <v>7</v>
      </c>
      <c r="E36" s="131" t="s">
        <v>704</v>
      </c>
      <c r="F36" s="131" t="s">
        <v>705</v>
      </c>
      <c r="G36" s="130" t="s">
        <v>634</v>
      </c>
      <c r="H36" s="130" t="s">
        <v>614</v>
      </c>
      <c r="I36" s="130">
        <v>1</v>
      </c>
      <c r="J36" s="169" t="s">
        <v>706</v>
      </c>
      <c r="K36" s="130" t="s">
        <v>289</v>
      </c>
      <c r="L36" s="130"/>
      <c r="M36" s="132">
        <v>80000</v>
      </c>
      <c r="N36" s="132">
        <v>0</v>
      </c>
      <c r="O36" s="132">
        <f t="shared" si="2"/>
        <v>80000</v>
      </c>
      <c r="P36" s="132">
        <f t="shared" si="2"/>
        <v>0</v>
      </c>
      <c r="Q36" s="130" t="s">
        <v>642</v>
      </c>
      <c r="R36" s="144" t="s">
        <v>564</v>
      </c>
      <c r="S36" s="166">
        <f>O35</f>
        <v>0</v>
      </c>
      <c r="T36" s="167">
        <f>P35</f>
        <v>40000</v>
      </c>
      <c r="V36" s="137"/>
      <c r="W36" s="137"/>
      <c r="X36" s="137"/>
      <c r="AI36" s="115"/>
      <c r="AJ36" s="115"/>
      <c r="AK36" s="115"/>
    </row>
    <row r="37" spans="1:48" s="10" customFormat="1" ht="135">
      <c r="A37" s="157">
        <v>31</v>
      </c>
      <c r="B37" s="130">
        <v>1</v>
      </c>
      <c r="C37" s="130">
        <v>1.4</v>
      </c>
      <c r="D37" s="130">
        <v>7</v>
      </c>
      <c r="E37" s="131" t="s">
        <v>707</v>
      </c>
      <c r="F37" s="131" t="s">
        <v>2978</v>
      </c>
      <c r="G37" s="130" t="s">
        <v>316</v>
      </c>
      <c r="H37" s="130" t="s">
        <v>708</v>
      </c>
      <c r="I37" s="130">
        <v>1</v>
      </c>
      <c r="J37" s="131" t="s">
        <v>709</v>
      </c>
      <c r="K37" s="130"/>
      <c r="L37" s="130" t="s">
        <v>289</v>
      </c>
      <c r="M37" s="132">
        <v>0</v>
      </c>
      <c r="N37" s="132">
        <v>120000</v>
      </c>
      <c r="O37" s="132">
        <f t="shared" si="2"/>
        <v>0</v>
      </c>
      <c r="P37" s="132">
        <f t="shared" si="2"/>
        <v>120000</v>
      </c>
      <c r="Q37" s="130" t="s">
        <v>642</v>
      </c>
      <c r="R37" s="144" t="s">
        <v>564</v>
      </c>
      <c r="S37" s="166">
        <f>O37</f>
        <v>0</v>
      </c>
      <c r="T37" s="167">
        <f>P37</f>
        <v>120000</v>
      </c>
      <c r="V37" s="137"/>
      <c r="W37" s="137"/>
      <c r="X37" s="137"/>
      <c r="AI37" s="115"/>
      <c r="AJ37" s="115"/>
      <c r="AK37" s="115"/>
    </row>
    <row r="38" spans="1:48" s="10" customFormat="1" ht="90">
      <c r="A38" s="157">
        <v>32</v>
      </c>
      <c r="B38" s="449">
        <v>1</v>
      </c>
      <c r="C38" s="449">
        <v>1</v>
      </c>
      <c r="D38" s="449">
        <v>6</v>
      </c>
      <c r="E38" s="131" t="s">
        <v>710</v>
      </c>
      <c r="F38" s="131" t="s">
        <v>711</v>
      </c>
      <c r="G38" s="449" t="s">
        <v>2995</v>
      </c>
      <c r="H38" s="449" t="s">
        <v>621</v>
      </c>
      <c r="I38" s="449">
        <v>3</v>
      </c>
      <c r="J38" s="131" t="s">
        <v>712</v>
      </c>
      <c r="K38" s="449"/>
      <c r="L38" s="449" t="s">
        <v>296</v>
      </c>
      <c r="M38" s="132">
        <v>0</v>
      </c>
      <c r="N38" s="132">
        <v>71261</v>
      </c>
      <c r="O38" s="132">
        <f t="shared" si="2"/>
        <v>0</v>
      </c>
      <c r="P38" s="132">
        <f t="shared" si="2"/>
        <v>71261</v>
      </c>
      <c r="Q38" s="449" t="s">
        <v>642</v>
      </c>
      <c r="R38" s="471" t="s">
        <v>564</v>
      </c>
      <c r="S38" s="164"/>
      <c r="T38" s="165"/>
      <c r="V38" s="137"/>
      <c r="W38" s="137"/>
      <c r="X38" s="137"/>
      <c r="AI38" s="115"/>
      <c r="AJ38" s="115"/>
      <c r="AK38" s="115"/>
    </row>
    <row r="39" spans="1:48" s="10" customFormat="1" ht="225">
      <c r="A39" s="157">
        <v>33</v>
      </c>
      <c r="B39" s="130">
        <v>5</v>
      </c>
      <c r="C39" s="130">
        <v>2</v>
      </c>
      <c r="D39" s="130">
        <v>3</v>
      </c>
      <c r="E39" s="131" t="s">
        <v>713</v>
      </c>
      <c r="F39" s="131" t="s">
        <v>714</v>
      </c>
      <c r="G39" s="130" t="s">
        <v>579</v>
      </c>
      <c r="H39" s="130" t="s">
        <v>715</v>
      </c>
      <c r="I39" s="65" t="s">
        <v>716</v>
      </c>
      <c r="J39" s="131" t="s">
        <v>717</v>
      </c>
      <c r="K39" s="130" t="s">
        <v>217</v>
      </c>
      <c r="L39" s="145" t="s">
        <v>109</v>
      </c>
      <c r="M39" s="132">
        <v>50000</v>
      </c>
      <c r="N39" s="132">
        <v>0</v>
      </c>
      <c r="O39" s="132">
        <f t="shared" ref="O39:P39" si="10">M39</f>
        <v>50000</v>
      </c>
      <c r="P39" s="132">
        <f t="shared" si="10"/>
        <v>0</v>
      </c>
      <c r="Q39" s="130" t="s">
        <v>718</v>
      </c>
      <c r="R39" s="144" t="s">
        <v>564</v>
      </c>
      <c r="S39" s="166">
        <f t="shared" ref="S39:T40" si="11">O39</f>
        <v>50000</v>
      </c>
      <c r="T39" s="167">
        <f t="shared" si="11"/>
        <v>0</v>
      </c>
      <c r="V39" s="137"/>
      <c r="W39" s="137"/>
      <c r="X39" s="137"/>
      <c r="AI39" s="115"/>
      <c r="AJ39" s="115"/>
      <c r="AK39" s="115"/>
    </row>
    <row r="40" spans="1:48" s="148" customFormat="1" ht="240">
      <c r="A40" s="157">
        <v>34</v>
      </c>
      <c r="B40" s="130">
        <v>1</v>
      </c>
      <c r="C40" s="130">
        <v>1</v>
      </c>
      <c r="D40" s="130">
        <v>6</v>
      </c>
      <c r="E40" s="131" t="s">
        <v>719</v>
      </c>
      <c r="F40" s="147" t="s">
        <v>2979</v>
      </c>
      <c r="G40" s="130" t="s">
        <v>720</v>
      </c>
      <c r="H40" s="130" t="s">
        <v>721</v>
      </c>
      <c r="I40" s="130" t="s">
        <v>722</v>
      </c>
      <c r="J40" s="131" t="s">
        <v>723</v>
      </c>
      <c r="K40" s="130" t="s">
        <v>589</v>
      </c>
      <c r="L40" s="130"/>
      <c r="M40" s="132">
        <v>488500</v>
      </c>
      <c r="N40" s="132">
        <v>0</v>
      </c>
      <c r="O40" s="132">
        <f t="shared" si="2"/>
        <v>488500</v>
      </c>
      <c r="P40" s="132">
        <f t="shared" si="2"/>
        <v>0</v>
      </c>
      <c r="Q40" s="130" t="s">
        <v>604</v>
      </c>
      <c r="R40" s="144" t="s">
        <v>564</v>
      </c>
      <c r="S40" s="170">
        <f t="shared" si="11"/>
        <v>488500</v>
      </c>
      <c r="T40" s="151">
        <f t="shared" si="11"/>
        <v>0</v>
      </c>
      <c r="V40" s="149"/>
      <c r="W40" s="149"/>
      <c r="X40" s="149"/>
      <c r="AI40" s="115"/>
      <c r="AJ40" s="115"/>
      <c r="AK40" s="115"/>
      <c r="AL40" s="117"/>
      <c r="AM40" s="117"/>
      <c r="AN40" s="117"/>
      <c r="AO40" s="117"/>
      <c r="AP40" s="117"/>
      <c r="AQ40" s="117"/>
      <c r="AR40" s="117"/>
      <c r="AS40" s="117"/>
      <c r="AT40" s="117"/>
      <c r="AU40" s="117"/>
      <c r="AV40" s="117"/>
    </row>
    <row r="41" spans="1:48" s="148" customFormat="1" ht="270" customHeight="1">
      <c r="A41" s="461">
        <v>35</v>
      </c>
      <c r="B41" s="449">
        <v>1</v>
      </c>
      <c r="C41" s="150" t="s">
        <v>724</v>
      </c>
      <c r="D41" s="449">
        <v>3</v>
      </c>
      <c r="E41" s="131" t="s">
        <v>725</v>
      </c>
      <c r="F41" s="131" t="s">
        <v>2971</v>
      </c>
      <c r="G41" s="449" t="s">
        <v>316</v>
      </c>
      <c r="H41" s="449" t="s">
        <v>656</v>
      </c>
      <c r="I41" s="449">
        <v>4</v>
      </c>
      <c r="J41" s="131" t="s">
        <v>726</v>
      </c>
      <c r="K41" s="145" t="s">
        <v>109</v>
      </c>
      <c r="L41" s="449" t="s">
        <v>137</v>
      </c>
      <c r="M41" s="132">
        <v>0</v>
      </c>
      <c r="N41" s="132">
        <v>225000</v>
      </c>
      <c r="O41" s="132">
        <f t="shared" ref="O41:P41" si="12">M41</f>
        <v>0</v>
      </c>
      <c r="P41" s="132">
        <f t="shared" si="12"/>
        <v>225000</v>
      </c>
      <c r="Q41" s="449" t="s">
        <v>2972</v>
      </c>
      <c r="R41" s="448" t="s">
        <v>564</v>
      </c>
      <c r="S41" s="462">
        <f t="shared" ref="S41:T41" si="13">O41</f>
        <v>0</v>
      </c>
      <c r="T41" s="151">
        <f t="shared" si="13"/>
        <v>225000</v>
      </c>
      <c r="V41" s="149"/>
      <c r="W41" s="149"/>
      <c r="X41" s="149"/>
      <c r="AI41" s="115"/>
      <c r="AJ41" s="115"/>
      <c r="AK41" s="115"/>
      <c r="AL41" s="117"/>
      <c r="AM41" s="117"/>
      <c r="AN41" s="117"/>
      <c r="AO41" s="117"/>
      <c r="AP41" s="117"/>
      <c r="AQ41" s="117"/>
      <c r="AR41" s="117"/>
      <c r="AS41" s="117"/>
      <c r="AT41" s="117"/>
      <c r="AU41" s="117"/>
      <c r="AV41" s="117"/>
    </row>
    <row r="42" spans="1:48" s="61" customFormat="1" ht="150">
      <c r="A42" s="461">
        <v>36</v>
      </c>
      <c r="B42" s="461">
        <v>2</v>
      </c>
      <c r="C42" s="461" t="s">
        <v>667</v>
      </c>
      <c r="D42" s="461" t="s">
        <v>2164</v>
      </c>
      <c r="E42" s="496" t="s">
        <v>3147</v>
      </c>
      <c r="F42" s="496" t="s">
        <v>3148</v>
      </c>
      <c r="G42" s="461" t="s">
        <v>316</v>
      </c>
      <c r="H42" s="461" t="s">
        <v>3149</v>
      </c>
      <c r="I42" s="461" t="s">
        <v>3150</v>
      </c>
      <c r="J42" s="497" t="s">
        <v>3151</v>
      </c>
      <c r="K42" s="461" t="s">
        <v>289</v>
      </c>
      <c r="L42" s="496"/>
      <c r="M42" s="498">
        <v>186688</v>
      </c>
      <c r="N42" s="498"/>
      <c r="O42" s="498">
        <v>186688</v>
      </c>
      <c r="P42" s="498"/>
      <c r="Q42" s="461" t="s">
        <v>1403</v>
      </c>
      <c r="R42" s="485" t="s">
        <v>3152</v>
      </c>
    </row>
    <row r="43" spans="1:48" s="61" customFormat="1" ht="75">
      <c r="A43" s="500">
        <v>37</v>
      </c>
      <c r="B43" s="500">
        <v>6</v>
      </c>
      <c r="C43" s="500" t="s">
        <v>3153</v>
      </c>
      <c r="D43" s="500">
        <v>11</v>
      </c>
      <c r="E43" s="501" t="s">
        <v>3154</v>
      </c>
      <c r="F43" s="501" t="s">
        <v>3155</v>
      </c>
      <c r="G43" s="500" t="s">
        <v>3156</v>
      </c>
      <c r="H43" s="500" t="s">
        <v>3157</v>
      </c>
      <c r="I43" s="500" t="s">
        <v>3158</v>
      </c>
      <c r="J43" s="502" t="s">
        <v>3159</v>
      </c>
      <c r="K43" s="500" t="s">
        <v>43</v>
      </c>
      <c r="L43" s="500"/>
      <c r="M43" s="503">
        <v>172880.16</v>
      </c>
      <c r="N43" s="503"/>
      <c r="O43" s="503">
        <v>172880.16</v>
      </c>
      <c r="P43" s="503"/>
      <c r="Q43" s="500" t="s">
        <v>3160</v>
      </c>
      <c r="R43" s="486" t="s">
        <v>3161</v>
      </c>
    </row>
    <row r="44" spans="1:48" s="311" customFormat="1" ht="137.25" customHeight="1">
      <c r="A44" s="449">
        <v>38</v>
      </c>
      <c r="B44" s="449">
        <v>1</v>
      </c>
      <c r="C44" s="449" t="s">
        <v>667</v>
      </c>
      <c r="D44" s="449">
        <v>6</v>
      </c>
      <c r="E44" s="131" t="s">
        <v>3162</v>
      </c>
      <c r="F44" s="504" t="s">
        <v>3163</v>
      </c>
      <c r="G44" s="449" t="s">
        <v>698</v>
      </c>
      <c r="H44" s="449" t="s">
        <v>3164</v>
      </c>
      <c r="I44" s="449" t="s">
        <v>3165</v>
      </c>
      <c r="J44" s="505" t="s">
        <v>3166</v>
      </c>
      <c r="K44" s="449" t="s">
        <v>808</v>
      </c>
      <c r="L44" s="449"/>
      <c r="M44" s="132">
        <v>90929.75</v>
      </c>
      <c r="N44" s="132"/>
      <c r="O44" s="132">
        <v>90929.75</v>
      </c>
      <c r="P44" s="132"/>
      <c r="Q44" s="449" t="s">
        <v>3167</v>
      </c>
      <c r="R44" s="488" t="s">
        <v>3168</v>
      </c>
    </row>
    <row r="45" spans="1:48" s="311" customFormat="1" ht="307.5" customHeight="1">
      <c r="A45" s="449">
        <v>39</v>
      </c>
      <c r="B45" s="449">
        <v>6</v>
      </c>
      <c r="C45" s="449" t="s">
        <v>3169</v>
      </c>
      <c r="D45" s="449">
        <v>4</v>
      </c>
      <c r="E45" s="131" t="s">
        <v>3170</v>
      </c>
      <c r="F45" s="131" t="s">
        <v>3494</v>
      </c>
      <c r="G45" s="449" t="s">
        <v>3171</v>
      </c>
      <c r="H45" s="449" t="s">
        <v>3172</v>
      </c>
      <c r="I45" s="514" t="s">
        <v>3173</v>
      </c>
      <c r="J45" s="506" t="s">
        <v>3495</v>
      </c>
      <c r="K45" s="449" t="s">
        <v>114</v>
      </c>
      <c r="L45" s="449"/>
      <c r="M45" s="132">
        <v>622202.06000000006</v>
      </c>
      <c r="N45" s="132"/>
      <c r="O45" s="132">
        <v>622202.06000000006</v>
      </c>
      <c r="P45" s="132"/>
      <c r="Q45" s="449" t="s">
        <v>3174</v>
      </c>
      <c r="R45" s="488" t="s">
        <v>3175</v>
      </c>
    </row>
    <row r="46" spans="1:48" s="311" customFormat="1" ht="150">
      <c r="A46" s="449">
        <v>40</v>
      </c>
      <c r="B46" s="449">
        <v>6</v>
      </c>
      <c r="C46" s="449" t="s">
        <v>3153</v>
      </c>
      <c r="D46" s="449">
        <v>4</v>
      </c>
      <c r="E46" s="131" t="s">
        <v>3176</v>
      </c>
      <c r="F46" s="131" t="s">
        <v>3177</v>
      </c>
      <c r="G46" s="449" t="s">
        <v>3178</v>
      </c>
      <c r="H46" s="449" t="s">
        <v>3179</v>
      </c>
      <c r="I46" s="449" t="s">
        <v>3180</v>
      </c>
      <c r="J46" s="506" t="s">
        <v>3181</v>
      </c>
      <c r="K46" s="449" t="s">
        <v>114</v>
      </c>
      <c r="L46" s="449"/>
      <c r="M46" s="132">
        <v>147706.04</v>
      </c>
      <c r="N46" s="132"/>
      <c r="O46" s="132">
        <v>147706.04</v>
      </c>
      <c r="P46" s="132"/>
      <c r="Q46" s="490" t="s">
        <v>2619</v>
      </c>
      <c r="R46" s="160" t="s">
        <v>3182</v>
      </c>
    </row>
    <row r="47" spans="1:48" s="311" customFormat="1" ht="270">
      <c r="A47" s="449">
        <v>41</v>
      </c>
      <c r="B47" s="449">
        <v>1</v>
      </c>
      <c r="C47" s="449" t="s">
        <v>667</v>
      </c>
      <c r="D47" s="449">
        <v>6</v>
      </c>
      <c r="E47" s="131" t="s">
        <v>3183</v>
      </c>
      <c r="F47" s="131" t="s">
        <v>3184</v>
      </c>
      <c r="G47" s="449" t="s">
        <v>3066</v>
      </c>
      <c r="H47" s="449" t="s">
        <v>3185</v>
      </c>
      <c r="I47" s="449">
        <v>1</v>
      </c>
      <c r="J47" s="506" t="s">
        <v>3186</v>
      </c>
      <c r="K47" s="449" t="s">
        <v>114</v>
      </c>
      <c r="L47" s="449"/>
      <c r="M47" s="132">
        <v>61500</v>
      </c>
      <c r="N47" s="132"/>
      <c r="O47" s="132">
        <v>61500</v>
      </c>
      <c r="P47" s="132"/>
      <c r="Q47" s="490" t="s">
        <v>3187</v>
      </c>
      <c r="R47" s="489" t="s">
        <v>3188</v>
      </c>
    </row>
    <row r="48" spans="1:48" s="311" customFormat="1" ht="385.5" customHeight="1">
      <c r="A48" s="449">
        <v>42</v>
      </c>
      <c r="B48" s="449">
        <v>2</v>
      </c>
      <c r="C48" s="449" t="s">
        <v>667</v>
      </c>
      <c r="D48" s="449">
        <v>6</v>
      </c>
      <c r="E48" s="131" t="s">
        <v>3189</v>
      </c>
      <c r="F48" s="131" t="s">
        <v>3190</v>
      </c>
      <c r="G48" s="449" t="s">
        <v>3191</v>
      </c>
      <c r="H48" s="449" t="s">
        <v>3192</v>
      </c>
      <c r="I48" s="141" t="s">
        <v>3193</v>
      </c>
      <c r="J48" s="506" t="s">
        <v>3493</v>
      </c>
      <c r="K48" s="449" t="s">
        <v>43</v>
      </c>
      <c r="L48" s="449"/>
      <c r="M48" s="132">
        <v>255979.85</v>
      </c>
      <c r="N48" s="132"/>
      <c r="O48" s="132">
        <v>255979.85</v>
      </c>
      <c r="P48" s="132"/>
      <c r="Q48" s="157" t="s">
        <v>3194</v>
      </c>
      <c r="R48" s="488" t="s">
        <v>3195</v>
      </c>
    </row>
    <row r="49" spans="1:18" s="311" customFormat="1" ht="290.25" customHeight="1">
      <c r="A49" s="449">
        <v>43</v>
      </c>
      <c r="B49" s="449">
        <v>2</v>
      </c>
      <c r="C49" s="449" t="s">
        <v>296</v>
      </c>
      <c r="D49" s="449">
        <v>12</v>
      </c>
      <c r="E49" s="131" t="s">
        <v>3196</v>
      </c>
      <c r="F49" s="131" t="s">
        <v>3197</v>
      </c>
      <c r="G49" s="449" t="s">
        <v>3018</v>
      </c>
      <c r="H49" s="449" t="s">
        <v>2028</v>
      </c>
      <c r="I49" s="141">
        <v>6</v>
      </c>
      <c r="J49" s="506" t="s">
        <v>3492</v>
      </c>
      <c r="K49" s="449" t="s">
        <v>43</v>
      </c>
      <c r="L49" s="449"/>
      <c r="M49" s="132">
        <v>113649.22</v>
      </c>
      <c r="N49" s="132"/>
      <c r="O49" s="132">
        <v>113649.22</v>
      </c>
      <c r="P49" s="132"/>
      <c r="Q49" s="157" t="s">
        <v>3198</v>
      </c>
      <c r="R49" s="488" t="s">
        <v>3199</v>
      </c>
    </row>
    <row r="50" spans="1:18" s="311" customFormat="1" ht="357.75" customHeight="1">
      <c r="A50" s="449">
        <v>44</v>
      </c>
      <c r="B50" s="449">
        <v>3</v>
      </c>
      <c r="C50" s="449" t="s">
        <v>289</v>
      </c>
      <c r="D50" s="449">
        <v>13</v>
      </c>
      <c r="E50" s="131" t="s">
        <v>3200</v>
      </c>
      <c r="F50" s="131" t="s">
        <v>3201</v>
      </c>
      <c r="G50" s="449" t="s">
        <v>3202</v>
      </c>
      <c r="H50" s="449" t="s">
        <v>3203</v>
      </c>
      <c r="I50" s="449" t="s">
        <v>3204</v>
      </c>
      <c r="J50" s="506" t="s">
        <v>3205</v>
      </c>
      <c r="K50" s="449" t="s">
        <v>43</v>
      </c>
      <c r="L50" s="449"/>
      <c r="M50" s="132">
        <v>154500</v>
      </c>
      <c r="N50" s="132"/>
      <c r="O50" s="132">
        <v>154500</v>
      </c>
      <c r="P50" s="132"/>
      <c r="Q50" s="157" t="s">
        <v>3206</v>
      </c>
      <c r="R50" s="488" t="s">
        <v>3207</v>
      </c>
    </row>
    <row r="51" spans="1:18" s="311" customFormat="1" ht="203.25" customHeight="1">
      <c r="A51" s="449">
        <v>45</v>
      </c>
      <c r="B51" s="449">
        <v>6</v>
      </c>
      <c r="C51" s="449" t="s">
        <v>3153</v>
      </c>
      <c r="D51" s="449">
        <v>4</v>
      </c>
      <c r="E51" s="131" t="s">
        <v>3208</v>
      </c>
      <c r="F51" s="131" t="s">
        <v>3209</v>
      </c>
      <c r="G51" s="449" t="s">
        <v>316</v>
      </c>
      <c r="H51" s="449" t="s">
        <v>3210</v>
      </c>
      <c r="I51" s="449" t="s">
        <v>3150</v>
      </c>
      <c r="J51" s="506" t="s">
        <v>3211</v>
      </c>
      <c r="K51" s="449" t="s">
        <v>50</v>
      </c>
      <c r="L51" s="449"/>
      <c r="M51" s="132">
        <v>140540</v>
      </c>
      <c r="N51" s="132"/>
      <c r="O51" s="132">
        <v>140540</v>
      </c>
      <c r="P51" s="132"/>
      <c r="Q51" s="157" t="s">
        <v>3212</v>
      </c>
      <c r="R51" s="488" t="s">
        <v>3213</v>
      </c>
    </row>
    <row r="52" spans="1:18" s="311" customFormat="1" ht="400.5" customHeight="1">
      <c r="A52" s="449">
        <v>46</v>
      </c>
      <c r="B52" s="449">
        <v>2</v>
      </c>
      <c r="C52" s="449" t="s">
        <v>289</v>
      </c>
      <c r="D52" s="449">
        <v>10</v>
      </c>
      <c r="E52" s="131" t="s">
        <v>3214</v>
      </c>
      <c r="F52" s="131" t="s">
        <v>3215</v>
      </c>
      <c r="G52" s="449" t="s">
        <v>3216</v>
      </c>
      <c r="H52" s="449" t="s">
        <v>3217</v>
      </c>
      <c r="I52" s="449" t="s">
        <v>3218</v>
      </c>
      <c r="J52" s="506" t="s">
        <v>3219</v>
      </c>
      <c r="K52" s="449" t="s">
        <v>582</v>
      </c>
      <c r="L52" s="449"/>
      <c r="M52" s="132">
        <v>45091.37</v>
      </c>
      <c r="N52" s="132"/>
      <c r="O52" s="132">
        <v>45091.37</v>
      </c>
      <c r="P52" s="132"/>
      <c r="Q52" s="157" t="s">
        <v>3220</v>
      </c>
      <c r="R52" s="488" t="s">
        <v>2263</v>
      </c>
    </row>
    <row r="53" spans="1:18" s="311" customFormat="1" ht="387" customHeight="1">
      <c r="A53" s="449">
        <v>47</v>
      </c>
      <c r="B53" s="449">
        <v>5</v>
      </c>
      <c r="C53" s="449" t="s">
        <v>667</v>
      </c>
      <c r="D53" s="449">
        <v>13</v>
      </c>
      <c r="E53" s="131" t="s">
        <v>3221</v>
      </c>
      <c r="F53" s="131" t="s">
        <v>3222</v>
      </c>
      <c r="G53" s="449" t="s">
        <v>3223</v>
      </c>
      <c r="H53" s="449" t="s">
        <v>3224</v>
      </c>
      <c r="I53" s="449" t="s">
        <v>3225</v>
      </c>
      <c r="J53" s="507" t="s">
        <v>3226</v>
      </c>
      <c r="K53" s="449" t="s">
        <v>43</v>
      </c>
      <c r="L53" s="449"/>
      <c r="M53" s="132">
        <v>116894.1</v>
      </c>
      <c r="N53" s="132"/>
      <c r="O53" s="132">
        <v>116894.1</v>
      </c>
      <c r="P53" s="132"/>
      <c r="Q53" s="157" t="s">
        <v>3227</v>
      </c>
      <c r="R53" s="488" t="s">
        <v>3228</v>
      </c>
    </row>
    <row r="54" spans="1:18" s="311" customFormat="1" ht="225">
      <c r="A54" s="449">
        <v>48</v>
      </c>
      <c r="B54" s="449">
        <v>5</v>
      </c>
      <c r="C54" s="449" t="s">
        <v>667</v>
      </c>
      <c r="D54" s="449">
        <v>13</v>
      </c>
      <c r="E54" s="131" t="s">
        <v>3229</v>
      </c>
      <c r="F54" s="131" t="s">
        <v>3230</v>
      </c>
      <c r="G54" s="449" t="s">
        <v>3231</v>
      </c>
      <c r="H54" s="449" t="s">
        <v>3232</v>
      </c>
      <c r="I54" s="449" t="s">
        <v>3233</v>
      </c>
      <c r="J54" s="506" t="s">
        <v>3234</v>
      </c>
      <c r="K54" s="449" t="s">
        <v>43</v>
      </c>
      <c r="L54" s="449"/>
      <c r="M54" s="132">
        <v>101480</v>
      </c>
      <c r="N54" s="132"/>
      <c r="O54" s="132">
        <v>101480</v>
      </c>
      <c r="P54" s="132"/>
      <c r="Q54" s="157" t="s">
        <v>3227</v>
      </c>
      <c r="R54" s="488" t="s">
        <v>3228</v>
      </c>
    </row>
    <row r="55" spans="1:18" s="311" customFormat="1" ht="257.25" customHeight="1">
      <c r="A55" s="449">
        <v>49</v>
      </c>
      <c r="B55" s="449">
        <v>1</v>
      </c>
      <c r="C55" s="449" t="s">
        <v>296</v>
      </c>
      <c r="D55" s="449">
        <v>12</v>
      </c>
      <c r="E55" s="131" t="s">
        <v>3235</v>
      </c>
      <c r="F55" s="131" t="s">
        <v>3236</v>
      </c>
      <c r="G55" s="449" t="s">
        <v>3237</v>
      </c>
      <c r="H55" s="449" t="s">
        <v>3238</v>
      </c>
      <c r="I55" s="449" t="s">
        <v>3239</v>
      </c>
      <c r="J55" s="506" t="s">
        <v>3240</v>
      </c>
      <c r="K55" s="449" t="s">
        <v>137</v>
      </c>
      <c r="L55" s="449"/>
      <c r="M55" s="132">
        <v>625244.15</v>
      </c>
      <c r="N55" s="132"/>
      <c r="O55" s="132">
        <v>625244.15</v>
      </c>
      <c r="P55" s="132"/>
      <c r="Q55" s="157" t="s">
        <v>3241</v>
      </c>
      <c r="R55" s="488" t="s">
        <v>3242</v>
      </c>
    </row>
    <row r="56" spans="1:18" s="311" customFormat="1" ht="409.5" customHeight="1">
      <c r="A56" s="449">
        <v>50</v>
      </c>
      <c r="B56" s="449">
        <v>6</v>
      </c>
      <c r="C56" s="449" t="s">
        <v>3153</v>
      </c>
      <c r="D56" s="449">
        <v>11</v>
      </c>
      <c r="E56" s="131" t="s">
        <v>3243</v>
      </c>
      <c r="F56" s="131" t="s">
        <v>3244</v>
      </c>
      <c r="G56" s="449" t="s">
        <v>3245</v>
      </c>
      <c r="H56" s="449" t="s">
        <v>3246</v>
      </c>
      <c r="I56" s="449" t="s">
        <v>3247</v>
      </c>
      <c r="J56" s="506" t="s">
        <v>3248</v>
      </c>
      <c r="K56" s="449" t="s">
        <v>43</v>
      </c>
      <c r="L56" s="449"/>
      <c r="M56" s="132">
        <v>181693.53</v>
      </c>
      <c r="N56" s="132"/>
      <c r="O56" s="132">
        <v>181693.53</v>
      </c>
      <c r="P56" s="132"/>
      <c r="Q56" s="157" t="s">
        <v>3249</v>
      </c>
      <c r="R56" s="488" t="s">
        <v>2263</v>
      </c>
    </row>
    <row r="57" spans="1:18" s="311" customFormat="1" ht="285" customHeight="1">
      <c r="A57" s="449">
        <v>51</v>
      </c>
      <c r="B57" s="449">
        <v>2</v>
      </c>
      <c r="C57" s="449" t="s">
        <v>296</v>
      </c>
      <c r="D57" s="449">
        <v>12</v>
      </c>
      <c r="E57" s="131" t="s">
        <v>3250</v>
      </c>
      <c r="F57" s="131" t="s">
        <v>3251</v>
      </c>
      <c r="G57" s="449" t="s">
        <v>3252</v>
      </c>
      <c r="H57" s="449" t="s">
        <v>3253</v>
      </c>
      <c r="I57" s="449" t="s">
        <v>3254</v>
      </c>
      <c r="J57" s="506" t="s">
        <v>3255</v>
      </c>
      <c r="K57" s="449" t="s">
        <v>127</v>
      </c>
      <c r="L57" s="449"/>
      <c r="M57" s="132">
        <v>209720.76</v>
      </c>
      <c r="N57" s="132"/>
      <c r="O57" s="132">
        <v>209720.76</v>
      </c>
      <c r="P57" s="132"/>
      <c r="Q57" s="157" t="s">
        <v>279</v>
      </c>
      <c r="R57" s="488" t="s">
        <v>3256</v>
      </c>
    </row>
    <row r="58" spans="1:18" s="311" customFormat="1" ht="409.6" customHeight="1">
      <c r="A58" s="449">
        <v>52</v>
      </c>
      <c r="B58" s="449">
        <v>3</v>
      </c>
      <c r="C58" s="449" t="s">
        <v>667</v>
      </c>
      <c r="D58" s="449">
        <v>6</v>
      </c>
      <c r="E58" s="131" t="s">
        <v>3257</v>
      </c>
      <c r="F58" s="131" t="s">
        <v>3491</v>
      </c>
      <c r="G58" s="449" t="s">
        <v>3191</v>
      </c>
      <c r="H58" s="449" t="s">
        <v>3258</v>
      </c>
      <c r="I58" s="449" t="s">
        <v>3259</v>
      </c>
      <c r="J58" s="506" t="s">
        <v>3260</v>
      </c>
      <c r="K58" s="449" t="s">
        <v>289</v>
      </c>
      <c r="L58" s="449"/>
      <c r="M58" s="132">
        <v>48068.68</v>
      </c>
      <c r="N58" s="132"/>
      <c r="O58" s="132">
        <v>48068.68</v>
      </c>
      <c r="P58" s="132"/>
      <c r="Q58" s="157" t="s">
        <v>279</v>
      </c>
      <c r="R58" s="488" t="s">
        <v>3256</v>
      </c>
    </row>
    <row r="59" spans="1:18" s="61" customFormat="1" ht="350.25" customHeight="1">
      <c r="A59" s="449">
        <v>53</v>
      </c>
      <c r="B59" s="449">
        <v>6</v>
      </c>
      <c r="C59" s="449" t="s">
        <v>3261</v>
      </c>
      <c r="D59" s="449">
        <v>13</v>
      </c>
      <c r="E59" s="131" t="s">
        <v>3262</v>
      </c>
      <c r="F59" s="499" t="s">
        <v>3490</v>
      </c>
      <c r="G59" s="489" t="s">
        <v>3263</v>
      </c>
      <c r="H59" s="508" t="s">
        <v>3164</v>
      </c>
      <c r="I59" s="449" t="s">
        <v>3264</v>
      </c>
      <c r="J59" s="509" t="s">
        <v>3265</v>
      </c>
      <c r="K59" s="145" t="s">
        <v>43</v>
      </c>
      <c r="L59" s="449"/>
      <c r="M59" s="132">
        <v>40224.44</v>
      </c>
      <c r="N59" s="132"/>
      <c r="O59" s="132">
        <v>40224.44</v>
      </c>
      <c r="P59" s="132"/>
      <c r="Q59" s="157" t="s">
        <v>3266</v>
      </c>
      <c r="R59" s="488" t="s">
        <v>3267</v>
      </c>
    </row>
    <row r="60" spans="1:18" s="135" customFormat="1" ht="243" customHeight="1">
      <c r="A60" s="449">
        <v>54</v>
      </c>
      <c r="B60" s="449">
        <v>1</v>
      </c>
      <c r="C60" s="449" t="s">
        <v>667</v>
      </c>
      <c r="D60" s="449">
        <v>9</v>
      </c>
      <c r="E60" s="131" t="s">
        <v>3268</v>
      </c>
      <c r="F60" s="131" t="s">
        <v>3489</v>
      </c>
      <c r="G60" s="449" t="s">
        <v>3269</v>
      </c>
      <c r="H60" s="449" t="s">
        <v>3270</v>
      </c>
      <c r="I60" s="449" t="s">
        <v>3271</v>
      </c>
      <c r="J60" s="506" t="s">
        <v>3272</v>
      </c>
      <c r="K60" s="449" t="s">
        <v>43</v>
      </c>
      <c r="L60" s="449"/>
      <c r="M60" s="132">
        <v>611741.5</v>
      </c>
      <c r="N60" s="132"/>
      <c r="O60" s="132">
        <v>611741.5</v>
      </c>
      <c r="P60" s="132"/>
      <c r="Q60" s="157" t="s">
        <v>3273</v>
      </c>
      <c r="R60" s="488" t="s">
        <v>3274</v>
      </c>
    </row>
    <row r="61" spans="1:18" s="311" customFormat="1" ht="408.75" customHeight="1">
      <c r="A61" s="449">
        <v>55</v>
      </c>
      <c r="B61" s="449">
        <v>1</v>
      </c>
      <c r="C61" s="449" t="s">
        <v>667</v>
      </c>
      <c r="D61" s="449">
        <v>6</v>
      </c>
      <c r="E61" s="131" t="s">
        <v>3275</v>
      </c>
      <c r="F61" s="131" t="s">
        <v>3276</v>
      </c>
      <c r="G61" s="449" t="s">
        <v>3277</v>
      </c>
      <c r="H61" s="449" t="s">
        <v>3496</v>
      </c>
      <c r="I61" s="449" t="s">
        <v>3497</v>
      </c>
      <c r="J61" s="506" t="s">
        <v>3278</v>
      </c>
      <c r="K61" s="449" t="s">
        <v>43</v>
      </c>
      <c r="L61" s="449"/>
      <c r="M61" s="132">
        <v>135046.85</v>
      </c>
      <c r="N61" s="132"/>
      <c r="O61" s="132">
        <v>135046.85</v>
      </c>
      <c r="P61" s="132"/>
      <c r="Q61" s="449" t="s">
        <v>1527</v>
      </c>
      <c r="R61" s="487" t="s">
        <v>3279</v>
      </c>
    </row>
    <row r="62" spans="1:18" s="311" customFormat="1" ht="225">
      <c r="A62" s="449">
        <v>56</v>
      </c>
      <c r="B62" s="449">
        <v>3</v>
      </c>
      <c r="C62" s="449" t="s">
        <v>667</v>
      </c>
      <c r="D62" s="449">
        <v>6</v>
      </c>
      <c r="E62" s="131" t="s">
        <v>3280</v>
      </c>
      <c r="F62" s="131" t="s">
        <v>3281</v>
      </c>
      <c r="G62" s="449" t="s">
        <v>3282</v>
      </c>
      <c r="H62" s="449" t="s">
        <v>3283</v>
      </c>
      <c r="I62" s="449" t="s">
        <v>3284</v>
      </c>
      <c r="J62" s="506" t="s">
        <v>3285</v>
      </c>
      <c r="K62" s="449" t="s">
        <v>43</v>
      </c>
      <c r="L62" s="449"/>
      <c r="M62" s="132">
        <v>225971</v>
      </c>
      <c r="N62" s="132"/>
      <c r="O62" s="132">
        <v>225971</v>
      </c>
      <c r="P62" s="132"/>
      <c r="Q62" s="157" t="s">
        <v>3286</v>
      </c>
      <c r="R62" s="488" t="s">
        <v>3287</v>
      </c>
    </row>
    <row r="63" spans="1:18" s="311" customFormat="1" ht="243.75" customHeight="1">
      <c r="A63" s="449">
        <v>57</v>
      </c>
      <c r="B63" s="449">
        <v>1</v>
      </c>
      <c r="C63" s="449" t="s">
        <v>667</v>
      </c>
      <c r="D63" s="449">
        <v>13</v>
      </c>
      <c r="E63" s="131" t="s">
        <v>3288</v>
      </c>
      <c r="F63" s="131" t="s">
        <v>3289</v>
      </c>
      <c r="G63" s="449" t="s">
        <v>3290</v>
      </c>
      <c r="H63" s="449" t="s">
        <v>3291</v>
      </c>
      <c r="I63" s="449" t="s">
        <v>3292</v>
      </c>
      <c r="J63" s="506" t="s">
        <v>3293</v>
      </c>
      <c r="K63" s="449" t="s">
        <v>114</v>
      </c>
      <c r="L63" s="449"/>
      <c r="M63" s="132">
        <v>60257.07</v>
      </c>
      <c r="N63" s="132"/>
      <c r="O63" s="132">
        <v>60257.07</v>
      </c>
      <c r="P63" s="132"/>
      <c r="Q63" s="157" t="s">
        <v>3294</v>
      </c>
      <c r="R63" s="488" t="s">
        <v>3295</v>
      </c>
    </row>
    <row r="64" spans="1:18" s="311" customFormat="1" ht="195">
      <c r="A64" s="449">
        <v>58</v>
      </c>
      <c r="B64" s="449">
        <v>6</v>
      </c>
      <c r="C64" s="449" t="s">
        <v>3153</v>
      </c>
      <c r="D64" s="449">
        <v>4</v>
      </c>
      <c r="E64" s="131" t="s">
        <v>3296</v>
      </c>
      <c r="F64" s="131" t="s">
        <v>3297</v>
      </c>
      <c r="G64" s="449" t="s">
        <v>3298</v>
      </c>
      <c r="H64" s="131" t="s">
        <v>3299</v>
      </c>
      <c r="I64" s="449" t="s">
        <v>3300</v>
      </c>
      <c r="J64" s="506" t="s">
        <v>3301</v>
      </c>
      <c r="K64" s="449" t="s">
        <v>50</v>
      </c>
      <c r="L64" s="449"/>
      <c r="M64" s="132">
        <v>226181.34</v>
      </c>
      <c r="N64" s="132"/>
      <c r="O64" s="132">
        <v>226181.34</v>
      </c>
      <c r="P64" s="132"/>
      <c r="Q64" s="157" t="s">
        <v>3302</v>
      </c>
      <c r="R64" s="488" t="s">
        <v>3303</v>
      </c>
    </row>
    <row r="65" spans="1:18" s="311" customFormat="1" ht="195">
      <c r="A65" s="449">
        <v>59</v>
      </c>
      <c r="B65" s="449">
        <v>3</v>
      </c>
      <c r="C65" s="449" t="s">
        <v>3304</v>
      </c>
      <c r="D65" s="449">
        <v>13</v>
      </c>
      <c r="E65" s="131" t="s">
        <v>3305</v>
      </c>
      <c r="F65" s="131" t="s">
        <v>3306</v>
      </c>
      <c r="G65" s="449" t="s">
        <v>744</v>
      </c>
      <c r="H65" s="449" t="s">
        <v>3307</v>
      </c>
      <c r="I65" s="449" t="s">
        <v>3308</v>
      </c>
      <c r="J65" s="506" t="s">
        <v>3309</v>
      </c>
      <c r="K65" s="449" t="s">
        <v>43</v>
      </c>
      <c r="L65" s="449"/>
      <c r="M65" s="132">
        <v>78396.3</v>
      </c>
      <c r="N65" s="132"/>
      <c r="O65" s="132">
        <v>78396.3</v>
      </c>
      <c r="P65" s="132"/>
      <c r="Q65" s="157" t="s">
        <v>2590</v>
      </c>
      <c r="R65" s="488" t="s">
        <v>3310</v>
      </c>
    </row>
    <row r="66" spans="1:18" s="311" customFormat="1" ht="240">
      <c r="A66" s="449">
        <v>60</v>
      </c>
      <c r="B66" s="449">
        <v>1</v>
      </c>
      <c r="C66" s="449" t="s">
        <v>667</v>
      </c>
      <c r="D66" s="449">
        <v>6</v>
      </c>
      <c r="E66" s="131" t="s">
        <v>3311</v>
      </c>
      <c r="F66" s="147" t="s">
        <v>3312</v>
      </c>
      <c r="G66" s="449" t="s">
        <v>3263</v>
      </c>
      <c r="H66" s="449" t="s">
        <v>3313</v>
      </c>
      <c r="I66" s="449" t="s">
        <v>3314</v>
      </c>
      <c r="J66" s="507" t="s">
        <v>3315</v>
      </c>
      <c r="K66" s="449" t="s">
        <v>43</v>
      </c>
      <c r="L66" s="449"/>
      <c r="M66" s="132">
        <v>25012.76</v>
      </c>
      <c r="N66" s="132"/>
      <c r="O66" s="132">
        <v>25012.76</v>
      </c>
      <c r="P66" s="132"/>
      <c r="Q66" s="157" t="s">
        <v>3316</v>
      </c>
      <c r="R66" s="488" t="s">
        <v>3317</v>
      </c>
    </row>
    <row r="67" spans="1:18" s="311" customFormat="1" ht="210">
      <c r="A67" s="449">
        <v>61</v>
      </c>
      <c r="B67" s="449">
        <v>1</v>
      </c>
      <c r="C67" s="449" t="s">
        <v>667</v>
      </c>
      <c r="D67" s="449">
        <v>6</v>
      </c>
      <c r="E67" s="131" t="s">
        <v>3318</v>
      </c>
      <c r="F67" s="131" t="s">
        <v>3319</v>
      </c>
      <c r="G67" s="449" t="s">
        <v>3282</v>
      </c>
      <c r="H67" s="449" t="s">
        <v>3320</v>
      </c>
      <c r="I67" s="449" t="s">
        <v>3321</v>
      </c>
      <c r="J67" s="507" t="s">
        <v>3322</v>
      </c>
      <c r="K67" s="449" t="s">
        <v>114</v>
      </c>
      <c r="L67" s="449"/>
      <c r="M67" s="132">
        <v>140537.67000000001</v>
      </c>
      <c r="N67" s="132"/>
      <c r="O67" s="132">
        <v>140537.67000000001</v>
      </c>
      <c r="P67" s="132"/>
      <c r="Q67" s="157" t="s">
        <v>3323</v>
      </c>
      <c r="R67" s="488" t="s">
        <v>3317</v>
      </c>
    </row>
    <row r="68" spans="1:18" s="311" customFormat="1" ht="162" customHeight="1">
      <c r="A68" s="449">
        <v>62</v>
      </c>
      <c r="B68" s="449">
        <v>2</v>
      </c>
      <c r="C68" s="449" t="s">
        <v>289</v>
      </c>
      <c r="D68" s="449">
        <v>10</v>
      </c>
      <c r="E68" s="131" t="s">
        <v>3324</v>
      </c>
      <c r="F68" s="131" t="s">
        <v>3325</v>
      </c>
      <c r="G68" s="449" t="s">
        <v>972</v>
      </c>
      <c r="H68" s="449" t="s">
        <v>937</v>
      </c>
      <c r="I68" s="449">
        <v>1</v>
      </c>
      <c r="J68" s="506" t="s">
        <v>3326</v>
      </c>
      <c r="K68" s="449" t="s">
        <v>50</v>
      </c>
      <c r="L68" s="145"/>
      <c r="M68" s="132">
        <v>38245</v>
      </c>
      <c r="N68" s="132"/>
      <c r="O68" s="132">
        <v>38245</v>
      </c>
      <c r="P68" s="132"/>
      <c r="Q68" s="157" t="s">
        <v>3327</v>
      </c>
      <c r="R68" s="488" t="s">
        <v>3328</v>
      </c>
    </row>
    <row r="69" spans="1:18" s="311" customFormat="1" ht="408" customHeight="1">
      <c r="A69" s="449">
        <v>63</v>
      </c>
      <c r="B69" s="449">
        <v>3</v>
      </c>
      <c r="C69" s="449" t="s">
        <v>3261</v>
      </c>
      <c r="D69" s="449">
        <v>13</v>
      </c>
      <c r="E69" s="131" t="s">
        <v>3329</v>
      </c>
      <c r="F69" s="131" t="s">
        <v>3330</v>
      </c>
      <c r="G69" s="449" t="s">
        <v>3331</v>
      </c>
      <c r="H69" s="449" t="s">
        <v>3332</v>
      </c>
      <c r="I69" s="449" t="s">
        <v>3333</v>
      </c>
      <c r="J69" s="506" t="s">
        <v>3334</v>
      </c>
      <c r="K69" s="449" t="s">
        <v>43</v>
      </c>
      <c r="L69" s="449"/>
      <c r="M69" s="132">
        <v>329400</v>
      </c>
      <c r="N69" s="132"/>
      <c r="O69" s="132">
        <v>329400</v>
      </c>
      <c r="P69" s="132"/>
      <c r="Q69" s="157" t="s">
        <v>3335</v>
      </c>
      <c r="R69" s="488" t="s">
        <v>3336</v>
      </c>
    </row>
    <row r="70" spans="1:18" s="311" customFormat="1" ht="270">
      <c r="A70" s="449">
        <v>64</v>
      </c>
      <c r="B70" s="449">
        <v>2</v>
      </c>
      <c r="C70" s="449" t="s">
        <v>667</v>
      </c>
      <c r="D70" s="449">
        <v>6</v>
      </c>
      <c r="E70" s="131" t="s">
        <v>3337</v>
      </c>
      <c r="F70" s="131" t="s">
        <v>3338</v>
      </c>
      <c r="G70" s="449" t="s">
        <v>3339</v>
      </c>
      <c r="H70" s="449" t="s">
        <v>3340</v>
      </c>
      <c r="I70" s="449" t="s">
        <v>3341</v>
      </c>
      <c r="J70" s="506" t="s">
        <v>3342</v>
      </c>
      <c r="K70" s="145" t="s">
        <v>114</v>
      </c>
      <c r="L70" s="449"/>
      <c r="M70" s="132">
        <v>28855.8</v>
      </c>
      <c r="N70" s="132"/>
      <c r="O70" s="132">
        <v>28855.8</v>
      </c>
      <c r="P70" s="132"/>
      <c r="Q70" s="157" t="s">
        <v>3343</v>
      </c>
      <c r="R70" s="488" t="s">
        <v>3344</v>
      </c>
    </row>
    <row r="71" spans="1:18" s="311" customFormat="1" ht="150">
      <c r="A71" s="449">
        <v>65</v>
      </c>
      <c r="B71" s="449">
        <v>6</v>
      </c>
      <c r="C71" s="449" t="s">
        <v>3153</v>
      </c>
      <c r="D71" s="449">
        <v>11</v>
      </c>
      <c r="E71" s="131" t="s">
        <v>3345</v>
      </c>
      <c r="F71" s="131" t="s">
        <v>3346</v>
      </c>
      <c r="G71" s="449" t="s">
        <v>3347</v>
      </c>
      <c r="H71" s="449" t="s">
        <v>3348</v>
      </c>
      <c r="I71" s="449" t="s">
        <v>3349</v>
      </c>
      <c r="J71" s="510" t="s">
        <v>3350</v>
      </c>
      <c r="K71" s="449" t="s">
        <v>114</v>
      </c>
      <c r="L71" s="449"/>
      <c r="M71" s="132">
        <v>231922</v>
      </c>
      <c r="N71" s="132"/>
      <c r="O71" s="132">
        <v>231922</v>
      </c>
      <c r="P71" s="132"/>
      <c r="Q71" s="488" t="s">
        <v>3351</v>
      </c>
      <c r="R71" s="487" t="s">
        <v>3352</v>
      </c>
    </row>
    <row r="72" spans="1:18" s="311" customFormat="1" ht="225">
      <c r="A72" s="449">
        <v>66</v>
      </c>
      <c r="B72" s="449">
        <v>1</v>
      </c>
      <c r="C72" s="449" t="s">
        <v>667</v>
      </c>
      <c r="D72" s="449">
        <v>6</v>
      </c>
      <c r="E72" s="131" t="s">
        <v>3353</v>
      </c>
      <c r="F72" s="131" t="s">
        <v>3354</v>
      </c>
      <c r="G72" s="449" t="s">
        <v>3355</v>
      </c>
      <c r="H72" s="449" t="s">
        <v>3356</v>
      </c>
      <c r="I72" s="449" t="s">
        <v>3357</v>
      </c>
      <c r="J72" s="506" t="s">
        <v>3358</v>
      </c>
      <c r="K72" s="449" t="s">
        <v>43</v>
      </c>
      <c r="L72" s="449"/>
      <c r="M72" s="132">
        <v>218630.7</v>
      </c>
      <c r="N72" s="132"/>
      <c r="O72" s="132">
        <v>218630.7</v>
      </c>
      <c r="P72" s="132"/>
      <c r="Q72" s="157" t="s">
        <v>1527</v>
      </c>
      <c r="R72" s="488" t="s">
        <v>3359</v>
      </c>
    </row>
    <row r="73" spans="1:18" s="311" customFormat="1" ht="369" customHeight="1">
      <c r="A73" s="449">
        <v>67</v>
      </c>
      <c r="B73" s="449">
        <v>6</v>
      </c>
      <c r="C73" s="449" t="s">
        <v>667</v>
      </c>
      <c r="D73" s="449">
        <v>6</v>
      </c>
      <c r="E73" s="131" t="s">
        <v>3360</v>
      </c>
      <c r="F73" s="131" t="s">
        <v>3361</v>
      </c>
      <c r="G73" s="449" t="s">
        <v>3362</v>
      </c>
      <c r="H73" s="138" t="s">
        <v>3363</v>
      </c>
      <c r="I73" s="138" t="s">
        <v>3364</v>
      </c>
      <c r="J73" s="506" t="s">
        <v>3365</v>
      </c>
      <c r="K73" s="449" t="s">
        <v>114</v>
      </c>
      <c r="L73" s="449"/>
      <c r="M73" s="132">
        <v>19898.55</v>
      </c>
      <c r="N73" s="132"/>
      <c r="O73" s="132">
        <v>19898.55</v>
      </c>
      <c r="P73" s="132"/>
      <c r="Q73" s="157" t="s">
        <v>3316</v>
      </c>
      <c r="R73" s="488" t="s">
        <v>3317</v>
      </c>
    </row>
    <row r="74" spans="1:18" s="311" customFormat="1" ht="150">
      <c r="A74" s="449">
        <v>68</v>
      </c>
      <c r="B74" s="449">
        <v>3</v>
      </c>
      <c r="C74" s="449" t="s">
        <v>296</v>
      </c>
      <c r="D74" s="449">
        <v>10</v>
      </c>
      <c r="E74" s="131" t="s">
        <v>3366</v>
      </c>
      <c r="F74" s="131" t="s">
        <v>3367</v>
      </c>
      <c r="G74" s="449" t="s">
        <v>3368</v>
      </c>
      <c r="H74" s="449" t="s">
        <v>3369</v>
      </c>
      <c r="I74" s="449" t="s">
        <v>3370</v>
      </c>
      <c r="J74" s="506" t="s">
        <v>3371</v>
      </c>
      <c r="K74" s="449" t="s">
        <v>137</v>
      </c>
      <c r="L74" s="145"/>
      <c r="M74" s="132">
        <v>378545</v>
      </c>
      <c r="N74" s="132"/>
      <c r="O74" s="132">
        <v>378545</v>
      </c>
      <c r="P74" s="132"/>
      <c r="Q74" s="157" t="s">
        <v>3372</v>
      </c>
      <c r="R74" s="488" t="s">
        <v>3373</v>
      </c>
    </row>
    <row r="75" spans="1:18" s="148" customFormat="1" ht="409.5" customHeight="1">
      <c r="A75" s="449">
        <v>69</v>
      </c>
      <c r="B75" s="449">
        <v>3</v>
      </c>
      <c r="C75" s="449" t="s">
        <v>3261</v>
      </c>
      <c r="D75" s="449">
        <v>13</v>
      </c>
      <c r="E75" s="131" t="s">
        <v>3374</v>
      </c>
      <c r="F75" s="147" t="s">
        <v>3375</v>
      </c>
      <c r="G75" s="449" t="s">
        <v>3376</v>
      </c>
      <c r="H75" s="449" t="s">
        <v>3377</v>
      </c>
      <c r="I75" s="449" t="s">
        <v>3378</v>
      </c>
      <c r="J75" s="506" t="s">
        <v>3379</v>
      </c>
      <c r="K75" s="449" t="s">
        <v>137</v>
      </c>
      <c r="L75" s="449"/>
      <c r="M75" s="132">
        <v>313019.88</v>
      </c>
      <c r="N75" s="132"/>
      <c r="O75" s="132">
        <v>313019.88</v>
      </c>
      <c r="P75" s="132"/>
      <c r="Q75" s="157" t="s">
        <v>3380</v>
      </c>
      <c r="R75" s="488" t="s">
        <v>3381</v>
      </c>
    </row>
    <row r="76" spans="1:18" s="148" customFormat="1" ht="225">
      <c r="A76" s="449">
        <v>70</v>
      </c>
      <c r="B76" s="461">
        <v>6</v>
      </c>
      <c r="C76" s="511" t="s">
        <v>667</v>
      </c>
      <c r="D76" s="461" t="s">
        <v>2164</v>
      </c>
      <c r="E76" s="496" t="s">
        <v>3382</v>
      </c>
      <c r="F76" s="496" t="s">
        <v>3383</v>
      </c>
      <c r="G76" s="461" t="s">
        <v>2212</v>
      </c>
      <c r="H76" s="461" t="s">
        <v>3384</v>
      </c>
      <c r="I76" s="461" t="s">
        <v>3385</v>
      </c>
      <c r="J76" s="512" t="s">
        <v>3386</v>
      </c>
      <c r="K76" s="513" t="s">
        <v>296</v>
      </c>
      <c r="L76" s="461"/>
      <c r="M76" s="498">
        <v>49048.2</v>
      </c>
      <c r="N76" s="498"/>
      <c r="O76" s="498">
        <v>49048.2</v>
      </c>
      <c r="P76" s="498"/>
      <c r="Q76" s="158" t="s">
        <v>1323</v>
      </c>
      <c r="R76" s="488" t="s">
        <v>3387</v>
      </c>
    </row>
    <row r="77" spans="1:18" s="311" customFormat="1" ht="210">
      <c r="A77" s="449">
        <v>71</v>
      </c>
      <c r="B77" s="449">
        <v>6</v>
      </c>
      <c r="C77" s="449" t="s">
        <v>667</v>
      </c>
      <c r="D77" s="449">
        <v>6</v>
      </c>
      <c r="E77" s="131" t="s">
        <v>3388</v>
      </c>
      <c r="F77" s="131" t="s">
        <v>3389</v>
      </c>
      <c r="G77" s="461" t="s">
        <v>2212</v>
      </c>
      <c r="H77" s="449" t="s">
        <v>3390</v>
      </c>
      <c r="I77" s="449" t="s">
        <v>3385</v>
      </c>
      <c r="J77" s="506" t="s">
        <v>3391</v>
      </c>
      <c r="K77" s="449" t="s">
        <v>50</v>
      </c>
      <c r="L77" s="449"/>
      <c r="M77" s="132">
        <v>48195</v>
      </c>
      <c r="N77" s="132"/>
      <c r="O77" s="132">
        <v>48195</v>
      </c>
      <c r="P77" s="132"/>
      <c r="Q77" s="157" t="s">
        <v>1323</v>
      </c>
      <c r="R77" s="488" t="s">
        <v>3387</v>
      </c>
    </row>
    <row r="78" spans="1:18" s="311" customFormat="1" ht="240">
      <c r="A78" s="449">
        <v>72</v>
      </c>
      <c r="B78" s="449">
        <v>6</v>
      </c>
      <c r="C78" s="449" t="s">
        <v>3153</v>
      </c>
      <c r="D78" s="449">
        <v>6</v>
      </c>
      <c r="E78" s="131" t="s">
        <v>3392</v>
      </c>
      <c r="F78" s="131" t="s">
        <v>3393</v>
      </c>
      <c r="G78" s="449" t="s">
        <v>3263</v>
      </c>
      <c r="H78" s="449" t="s">
        <v>3164</v>
      </c>
      <c r="I78" s="449" t="s">
        <v>3394</v>
      </c>
      <c r="J78" s="506" t="s">
        <v>3395</v>
      </c>
      <c r="K78" s="449" t="s">
        <v>50</v>
      </c>
      <c r="L78" s="449"/>
      <c r="M78" s="132">
        <v>65708.2</v>
      </c>
      <c r="N78" s="132"/>
      <c r="O78" s="132">
        <v>65708.2</v>
      </c>
      <c r="P78" s="132"/>
      <c r="Q78" s="157" t="s">
        <v>1323</v>
      </c>
      <c r="R78" s="488" t="s">
        <v>3387</v>
      </c>
    </row>
    <row r="79" spans="1:18" s="311" customFormat="1" ht="135">
      <c r="A79" s="449">
        <v>73</v>
      </c>
      <c r="B79" s="449">
        <v>2</v>
      </c>
      <c r="C79" s="449" t="s">
        <v>667</v>
      </c>
      <c r="D79" s="449">
        <v>13</v>
      </c>
      <c r="E79" s="131" t="s">
        <v>3396</v>
      </c>
      <c r="F79" s="131" t="s">
        <v>3397</v>
      </c>
      <c r="G79" s="449" t="s">
        <v>316</v>
      </c>
      <c r="H79" s="449" t="s">
        <v>3210</v>
      </c>
      <c r="I79" s="449" t="s">
        <v>3398</v>
      </c>
      <c r="J79" s="506" t="s">
        <v>3399</v>
      </c>
      <c r="K79" s="449" t="s">
        <v>50</v>
      </c>
      <c r="L79" s="449"/>
      <c r="M79" s="132">
        <v>87144</v>
      </c>
      <c r="N79" s="132"/>
      <c r="O79" s="132">
        <v>87144</v>
      </c>
      <c r="P79" s="132"/>
      <c r="Q79" s="157" t="s">
        <v>1556</v>
      </c>
      <c r="R79" s="138" t="s">
        <v>3400</v>
      </c>
    </row>
    <row r="80" spans="1:18" s="311" customFormat="1" ht="315" customHeight="1">
      <c r="A80" s="449">
        <v>74</v>
      </c>
      <c r="B80" s="449">
        <v>1</v>
      </c>
      <c r="C80" s="449" t="s">
        <v>296</v>
      </c>
      <c r="D80" s="449">
        <v>12</v>
      </c>
      <c r="E80" s="131" t="s">
        <v>3401</v>
      </c>
      <c r="F80" s="131" t="s">
        <v>3488</v>
      </c>
      <c r="G80" s="449" t="s">
        <v>3402</v>
      </c>
      <c r="H80" s="449" t="s">
        <v>3403</v>
      </c>
      <c r="I80" s="449" t="s">
        <v>3404</v>
      </c>
      <c r="J80" s="506" t="s">
        <v>3405</v>
      </c>
      <c r="K80" s="449" t="s">
        <v>296</v>
      </c>
      <c r="L80" s="449"/>
      <c r="M80" s="132">
        <v>43332.55</v>
      </c>
      <c r="N80" s="132"/>
      <c r="O80" s="132">
        <v>43332.55</v>
      </c>
      <c r="P80" s="132"/>
      <c r="Q80" s="157" t="s">
        <v>3406</v>
      </c>
      <c r="R80" s="138" t="s">
        <v>3407</v>
      </c>
    </row>
    <row r="81" spans="1:34" s="311" customFormat="1" ht="180">
      <c r="A81" s="449">
        <v>75</v>
      </c>
      <c r="B81" s="449">
        <v>6</v>
      </c>
      <c r="C81" s="449" t="s">
        <v>3153</v>
      </c>
      <c r="D81" s="449">
        <v>11</v>
      </c>
      <c r="E81" s="131" t="s">
        <v>3408</v>
      </c>
      <c r="F81" s="131" t="s">
        <v>3409</v>
      </c>
      <c r="G81" s="449" t="s">
        <v>3018</v>
      </c>
      <c r="H81" s="449" t="s">
        <v>3410</v>
      </c>
      <c r="I81" s="449" t="s">
        <v>3411</v>
      </c>
      <c r="J81" s="506" t="s">
        <v>3412</v>
      </c>
      <c r="K81" s="449" t="s">
        <v>43</v>
      </c>
      <c r="L81" s="449"/>
      <c r="M81" s="132">
        <v>131516.32</v>
      </c>
      <c r="N81" s="132"/>
      <c r="O81" s="132">
        <v>131516.32</v>
      </c>
      <c r="P81" s="132"/>
      <c r="Q81" s="157" t="s">
        <v>3413</v>
      </c>
      <c r="R81" s="138" t="s">
        <v>3414</v>
      </c>
    </row>
    <row r="82" spans="1:34" s="311" customFormat="1" ht="231" customHeight="1">
      <c r="A82" s="449">
        <v>76</v>
      </c>
      <c r="B82" s="449">
        <v>1</v>
      </c>
      <c r="C82" s="449" t="s">
        <v>667</v>
      </c>
      <c r="D82" s="449">
        <v>6</v>
      </c>
      <c r="E82" s="131" t="s">
        <v>3415</v>
      </c>
      <c r="F82" s="131" t="s">
        <v>3416</v>
      </c>
      <c r="G82" s="449" t="s">
        <v>3417</v>
      </c>
      <c r="H82" s="449" t="s">
        <v>3418</v>
      </c>
      <c r="I82" s="449" t="s">
        <v>3419</v>
      </c>
      <c r="J82" s="506" t="s">
        <v>3420</v>
      </c>
      <c r="K82" s="449" t="s">
        <v>405</v>
      </c>
      <c r="L82" s="449"/>
      <c r="M82" s="132">
        <v>10890.5</v>
      </c>
      <c r="N82" s="132"/>
      <c r="O82" s="132">
        <v>10350</v>
      </c>
      <c r="P82" s="132"/>
      <c r="Q82" s="157" t="s">
        <v>3421</v>
      </c>
      <c r="R82" s="138" t="s">
        <v>3422</v>
      </c>
    </row>
    <row r="83" spans="1:34" s="311" customFormat="1" ht="225">
      <c r="A83" s="449">
        <v>77</v>
      </c>
      <c r="B83" s="449">
        <v>6</v>
      </c>
      <c r="C83" s="449" t="s">
        <v>667</v>
      </c>
      <c r="D83" s="449">
        <v>6</v>
      </c>
      <c r="E83" s="131" t="s">
        <v>3423</v>
      </c>
      <c r="F83" s="131" t="s">
        <v>3424</v>
      </c>
      <c r="G83" s="449" t="s">
        <v>3263</v>
      </c>
      <c r="H83" s="449" t="s">
        <v>3164</v>
      </c>
      <c r="I83" s="449" t="s">
        <v>3394</v>
      </c>
      <c r="J83" s="506" t="s">
        <v>3425</v>
      </c>
      <c r="K83" s="449" t="s">
        <v>50</v>
      </c>
      <c r="L83" s="449"/>
      <c r="M83" s="132">
        <v>66077.2</v>
      </c>
      <c r="N83" s="132"/>
      <c r="O83" s="132">
        <v>66077.2</v>
      </c>
      <c r="P83" s="132"/>
      <c r="Q83" s="157" t="s">
        <v>1323</v>
      </c>
      <c r="R83" s="488" t="s">
        <v>3387</v>
      </c>
    </row>
    <row r="84" spans="1:34" s="311" customFormat="1" ht="209.25" customHeight="1">
      <c r="A84" s="449">
        <v>78</v>
      </c>
      <c r="B84" s="449">
        <v>6</v>
      </c>
      <c r="C84" s="449" t="s">
        <v>667</v>
      </c>
      <c r="D84" s="449">
        <v>6</v>
      </c>
      <c r="E84" s="131" t="s">
        <v>3426</v>
      </c>
      <c r="F84" s="131" t="s">
        <v>3427</v>
      </c>
      <c r="G84" s="449" t="s">
        <v>2212</v>
      </c>
      <c r="H84" s="449" t="s">
        <v>3384</v>
      </c>
      <c r="I84" s="449" t="s">
        <v>3385</v>
      </c>
      <c r="J84" s="506" t="s">
        <v>3428</v>
      </c>
      <c r="K84" s="449" t="s">
        <v>296</v>
      </c>
      <c r="L84" s="449"/>
      <c r="M84" s="132">
        <v>49621.2</v>
      </c>
      <c r="N84" s="132"/>
      <c r="O84" s="132">
        <v>49621.2</v>
      </c>
      <c r="P84" s="132"/>
      <c r="Q84" s="157" t="s">
        <v>1323</v>
      </c>
      <c r="R84" s="488" t="s">
        <v>3387</v>
      </c>
    </row>
    <row r="85" spans="1:34" s="311" customFormat="1" ht="210">
      <c r="A85" s="449">
        <v>79</v>
      </c>
      <c r="B85" s="449">
        <v>6</v>
      </c>
      <c r="C85" s="449" t="s">
        <v>667</v>
      </c>
      <c r="D85" s="449">
        <v>6</v>
      </c>
      <c r="E85" s="131" t="s">
        <v>3429</v>
      </c>
      <c r="F85" s="131" t="s">
        <v>3430</v>
      </c>
      <c r="G85" s="449" t="s">
        <v>3263</v>
      </c>
      <c r="H85" s="449" t="s">
        <v>3164</v>
      </c>
      <c r="I85" s="449" t="s">
        <v>3394</v>
      </c>
      <c r="J85" s="506" t="s">
        <v>3431</v>
      </c>
      <c r="K85" s="449" t="s">
        <v>296</v>
      </c>
      <c r="L85" s="449"/>
      <c r="M85" s="132">
        <v>65892.7</v>
      </c>
      <c r="N85" s="132"/>
      <c r="O85" s="132">
        <v>65892.7</v>
      </c>
      <c r="P85" s="132"/>
      <c r="Q85" s="157" t="s">
        <v>1323</v>
      </c>
      <c r="R85" s="488" t="s">
        <v>3387</v>
      </c>
    </row>
    <row r="86" spans="1:34" s="311" customFormat="1" ht="225">
      <c r="A86" s="449">
        <v>80</v>
      </c>
      <c r="B86" s="449">
        <v>6</v>
      </c>
      <c r="C86" s="449" t="s">
        <v>667</v>
      </c>
      <c r="D86" s="449">
        <v>6</v>
      </c>
      <c r="E86" s="131" t="s">
        <v>3432</v>
      </c>
      <c r="F86" s="131" t="s">
        <v>3433</v>
      </c>
      <c r="G86" s="449" t="s">
        <v>3263</v>
      </c>
      <c r="H86" s="449" t="s">
        <v>3164</v>
      </c>
      <c r="I86" s="449" t="s">
        <v>3394</v>
      </c>
      <c r="J86" s="506" t="s">
        <v>3434</v>
      </c>
      <c r="K86" s="449" t="s">
        <v>296</v>
      </c>
      <c r="L86" s="449"/>
      <c r="M86" s="132">
        <v>66507.7</v>
      </c>
      <c r="N86" s="132"/>
      <c r="O86" s="132">
        <v>66507.7</v>
      </c>
      <c r="P86" s="132"/>
      <c r="Q86" s="157" t="s">
        <v>1323</v>
      </c>
      <c r="R86" s="488" t="s">
        <v>3387</v>
      </c>
    </row>
    <row r="87" spans="1:34" s="311" customFormat="1" ht="225">
      <c r="A87" s="449">
        <v>81</v>
      </c>
      <c r="B87" s="449">
        <v>6</v>
      </c>
      <c r="C87" s="449" t="s">
        <v>667</v>
      </c>
      <c r="D87" s="449">
        <v>6</v>
      </c>
      <c r="E87" s="131" t="s">
        <v>3435</v>
      </c>
      <c r="F87" s="131" t="s">
        <v>3436</v>
      </c>
      <c r="G87" s="449" t="s">
        <v>2212</v>
      </c>
      <c r="H87" s="449" t="s">
        <v>3384</v>
      </c>
      <c r="I87" s="449" t="s">
        <v>3385</v>
      </c>
      <c r="J87" s="506" t="s">
        <v>3437</v>
      </c>
      <c r="K87" s="449" t="s">
        <v>50</v>
      </c>
      <c r="L87" s="449"/>
      <c r="M87" s="132">
        <v>48759.3</v>
      </c>
      <c r="N87" s="132"/>
      <c r="O87" s="132">
        <v>48759.3</v>
      </c>
      <c r="P87" s="132"/>
      <c r="Q87" s="157" t="s">
        <v>1323</v>
      </c>
      <c r="R87" s="488" t="s">
        <v>3387</v>
      </c>
    </row>
    <row r="88" spans="1:34" s="311" customFormat="1" ht="252" customHeight="1">
      <c r="A88" s="449">
        <v>82</v>
      </c>
      <c r="B88" s="449">
        <v>3</v>
      </c>
      <c r="C88" s="449" t="s">
        <v>3169</v>
      </c>
      <c r="D88" s="449">
        <v>6</v>
      </c>
      <c r="E88" s="131" t="s">
        <v>3438</v>
      </c>
      <c r="F88" s="131" t="s">
        <v>3439</v>
      </c>
      <c r="G88" s="449" t="s">
        <v>3440</v>
      </c>
      <c r="H88" s="449" t="s">
        <v>3441</v>
      </c>
      <c r="I88" s="449" t="s">
        <v>3442</v>
      </c>
      <c r="J88" s="506" t="s">
        <v>3443</v>
      </c>
      <c r="K88" s="449" t="s">
        <v>114</v>
      </c>
      <c r="L88" s="449"/>
      <c r="M88" s="132">
        <v>155843.38</v>
      </c>
      <c r="N88" s="132"/>
      <c r="O88" s="132">
        <v>155843.38</v>
      </c>
      <c r="P88" s="132"/>
      <c r="Q88" s="157" t="s">
        <v>3444</v>
      </c>
      <c r="R88" s="138" t="s">
        <v>3445</v>
      </c>
    </row>
    <row r="89" spans="1:34" s="311" customFormat="1" ht="345" customHeight="1">
      <c r="A89" s="449">
        <v>83</v>
      </c>
      <c r="B89" s="449">
        <v>1</v>
      </c>
      <c r="C89" s="449" t="s">
        <v>296</v>
      </c>
      <c r="D89" s="449">
        <v>10</v>
      </c>
      <c r="E89" s="131" t="s">
        <v>3446</v>
      </c>
      <c r="F89" s="131" t="s">
        <v>3447</v>
      </c>
      <c r="G89" s="449" t="s">
        <v>3448</v>
      </c>
      <c r="H89" s="449" t="s">
        <v>3449</v>
      </c>
      <c r="I89" s="449" t="s">
        <v>3450</v>
      </c>
      <c r="J89" s="506" t="s">
        <v>3451</v>
      </c>
      <c r="K89" s="449" t="s">
        <v>127</v>
      </c>
      <c r="L89" s="449"/>
      <c r="M89" s="132">
        <v>178034.78</v>
      </c>
      <c r="N89" s="132"/>
      <c r="O89" s="132">
        <v>178034.78</v>
      </c>
      <c r="P89" s="132"/>
      <c r="Q89" s="157" t="s">
        <v>440</v>
      </c>
      <c r="R89" s="138" t="s">
        <v>3452</v>
      </c>
    </row>
    <row r="90" spans="1:34" s="311" customFormat="1" ht="120">
      <c r="A90" s="449">
        <v>84</v>
      </c>
      <c r="B90" s="449">
        <v>1</v>
      </c>
      <c r="C90" s="449" t="s">
        <v>667</v>
      </c>
      <c r="D90" s="449">
        <v>6</v>
      </c>
      <c r="E90" s="131" t="s">
        <v>3453</v>
      </c>
      <c r="F90" s="131" t="s">
        <v>3454</v>
      </c>
      <c r="G90" s="449" t="s">
        <v>744</v>
      </c>
      <c r="H90" s="449" t="s">
        <v>3210</v>
      </c>
      <c r="I90" s="449" t="s">
        <v>3455</v>
      </c>
      <c r="J90" s="506" t="s">
        <v>3456</v>
      </c>
      <c r="K90" s="449" t="s">
        <v>137</v>
      </c>
      <c r="L90" s="449"/>
      <c r="M90" s="132">
        <v>151411.78</v>
      </c>
      <c r="N90" s="132"/>
      <c r="O90" s="132">
        <v>151411.78</v>
      </c>
      <c r="P90" s="132"/>
      <c r="Q90" s="157" t="s">
        <v>1419</v>
      </c>
      <c r="R90" s="138" t="s">
        <v>3457</v>
      </c>
    </row>
    <row r="91" spans="1:34" s="311" customFormat="1" ht="255">
      <c r="A91" s="449">
        <v>85</v>
      </c>
      <c r="B91" s="449">
        <v>1</v>
      </c>
      <c r="C91" s="449" t="s">
        <v>667</v>
      </c>
      <c r="D91" s="449">
        <v>6</v>
      </c>
      <c r="E91" s="131" t="s">
        <v>3458</v>
      </c>
      <c r="F91" s="131" t="s">
        <v>3459</v>
      </c>
      <c r="G91" s="449" t="s">
        <v>3460</v>
      </c>
      <c r="H91" s="449" t="s">
        <v>3461</v>
      </c>
      <c r="I91" s="449" t="s">
        <v>3462</v>
      </c>
      <c r="J91" s="506" t="s">
        <v>3463</v>
      </c>
      <c r="K91" s="449" t="s">
        <v>137</v>
      </c>
      <c r="L91" s="449"/>
      <c r="M91" s="132">
        <v>45962.55</v>
      </c>
      <c r="N91" s="132"/>
      <c r="O91" s="132">
        <v>45962.55</v>
      </c>
      <c r="P91" s="132"/>
      <c r="Q91" s="157" t="s">
        <v>1419</v>
      </c>
      <c r="R91" s="138" t="s">
        <v>3457</v>
      </c>
    </row>
    <row r="92" spans="1:34" s="311" customFormat="1" ht="330">
      <c r="A92" s="449">
        <v>86</v>
      </c>
      <c r="B92" s="449">
        <v>2</v>
      </c>
      <c r="C92" s="449" t="s">
        <v>667</v>
      </c>
      <c r="D92" s="449">
        <v>9</v>
      </c>
      <c r="E92" s="131" t="s">
        <v>3464</v>
      </c>
      <c r="F92" s="131" t="s">
        <v>3465</v>
      </c>
      <c r="G92" s="449" t="s">
        <v>3466</v>
      </c>
      <c r="H92" s="449" t="s">
        <v>3467</v>
      </c>
      <c r="I92" s="449" t="s">
        <v>3468</v>
      </c>
      <c r="J92" s="506" t="s">
        <v>3469</v>
      </c>
      <c r="K92" s="449" t="s">
        <v>114</v>
      </c>
      <c r="L92" s="449"/>
      <c r="M92" s="132">
        <v>60290.1</v>
      </c>
      <c r="N92" s="132"/>
      <c r="O92" s="132">
        <v>49023.78</v>
      </c>
      <c r="P92" s="132"/>
      <c r="Q92" s="157" t="s">
        <v>3470</v>
      </c>
      <c r="R92" s="138" t="s">
        <v>3471</v>
      </c>
    </row>
    <row r="93" spans="1:34" s="311" customFormat="1" ht="315">
      <c r="A93" s="449">
        <v>87</v>
      </c>
      <c r="B93" s="449">
        <v>2</v>
      </c>
      <c r="C93" s="449" t="s">
        <v>3153</v>
      </c>
      <c r="D93" s="449">
        <v>11</v>
      </c>
      <c r="E93" s="131" t="s">
        <v>3472</v>
      </c>
      <c r="F93" s="131" t="s">
        <v>3473</v>
      </c>
      <c r="G93" s="449" t="s">
        <v>3474</v>
      </c>
      <c r="H93" s="449" t="s">
        <v>3475</v>
      </c>
      <c r="I93" s="449" t="s">
        <v>3476</v>
      </c>
      <c r="J93" s="506" t="s">
        <v>3477</v>
      </c>
      <c r="K93" s="449" t="s">
        <v>43</v>
      </c>
      <c r="L93" s="449"/>
      <c r="M93" s="132">
        <v>185853</v>
      </c>
      <c r="N93" s="132"/>
      <c r="O93" s="132">
        <v>185853</v>
      </c>
      <c r="P93" s="132"/>
      <c r="Q93" s="157" t="s">
        <v>3478</v>
      </c>
      <c r="R93" s="138" t="s">
        <v>3479</v>
      </c>
    </row>
    <row r="94" spans="1:34" s="311" customFormat="1" ht="409.6" customHeight="1">
      <c r="A94" s="449">
        <v>88</v>
      </c>
      <c r="B94" s="449">
        <v>4</v>
      </c>
      <c r="C94" s="449" t="s">
        <v>3261</v>
      </c>
      <c r="D94" s="449">
        <v>13</v>
      </c>
      <c r="E94" s="131" t="s">
        <v>3480</v>
      </c>
      <c r="F94" s="131" t="s">
        <v>3481</v>
      </c>
      <c r="G94" s="449" t="s">
        <v>3482</v>
      </c>
      <c r="H94" s="449" t="s">
        <v>3483</v>
      </c>
      <c r="I94" s="449" t="s">
        <v>3484</v>
      </c>
      <c r="J94" s="506" t="s">
        <v>3485</v>
      </c>
      <c r="K94" s="449" t="s">
        <v>43</v>
      </c>
      <c r="L94" s="449"/>
      <c r="M94" s="132">
        <v>21379.13</v>
      </c>
      <c r="N94" s="132"/>
      <c r="O94" s="132">
        <v>18657.18</v>
      </c>
      <c r="P94" s="132"/>
      <c r="Q94" s="157" t="s">
        <v>3486</v>
      </c>
      <c r="R94" s="138" t="s">
        <v>3487</v>
      </c>
    </row>
    <row r="95" spans="1:34" s="10" customFormat="1">
      <c r="A95" s="146"/>
      <c r="B95" s="146"/>
      <c r="C95" s="146"/>
      <c r="D95" s="146"/>
      <c r="E95" s="152"/>
      <c r="F95" s="152"/>
      <c r="G95" s="146"/>
      <c r="H95" s="146"/>
      <c r="I95" s="146"/>
      <c r="J95" s="152"/>
      <c r="K95" s="146"/>
      <c r="L95" s="146"/>
      <c r="M95" s="153"/>
      <c r="N95" s="153"/>
      <c r="O95" s="153"/>
      <c r="P95" s="153"/>
      <c r="Q95" s="146"/>
      <c r="R95" s="115"/>
      <c r="S95" s="139"/>
      <c r="T95" s="140"/>
      <c r="U95" s="135"/>
      <c r="V95" s="139"/>
      <c r="W95" s="139"/>
      <c r="X95" s="139"/>
      <c r="Y95" s="135"/>
      <c r="Z95" s="135"/>
      <c r="AA95" s="135"/>
      <c r="AB95" s="135"/>
      <c r="AC95" s="135"/>
      <c r="AD95" s="135"/>
      <c r="AE95" s="135"/>
      <c r="AF95" s="135"/>
      <c r="AG95" s="135"/>
      <c r="AH95" s="135"/>
    </row>
    <row r="96" spans="1:34" s="10" customFormat="1">
      <c r="A96" s="146"/>
      <c r="B96" s="146"/>
      <c r="C96" s="146"/>
      <c r="D96" s="146"/>
      <c r="E96" s="152"/>
      <c r="F96" s="152"/>
      <c r="G96" s="146"/>
      <c r="H96" s="146"/>
      <c r="I96" s="146"/>
      <c r="J96" s="152"/>
      <c r="K96" s="146"/>
      <c r="L96" s="146"/>
      <c r="M96" s="656" t="s">
        <v>130</v>
      </c>
      <c r="N96" s="657"/>
      <c r="O96" s="657" t="s">
        <v>131</v>
      </c>
      <c r="P96" s="658"/>
      <c r="Q96" s="146"/>
      <c r="R96" s="115"/>
      <c r="S96" s="135"/>
      <c r="T96" s="136"/>
      <c r="U96" s="135"/>
      <c r="V96" s="139"/>
      <c r="W96" s="139"/>
      <c r="X96" s="139"/>
      <c r="Y96" s="135"/>
      <c r="Z96" s="135"/>
      <c r="AA96" s="135"/>
      <c r="AB96" s="135"/>
      <c r="AC96" s="135"/>
      <c r="AD96" s="135"/>
      <c r="AE96" s="135"/>
      <c r="AF96" s="135"/>
      <c r="AG96" s="135"/>
      <c r="AH96" s="135"/>
    </row>
    <row r="97" spans="6:24">
      <c r="F97" s="117"/>
      <c r="M97" s="25" t="s">
        <v>107</v>
      </c>
      <c r="N97" s="25" t="s">
        <v>108</v>
      </c>
      <c r="O97" s="25" t="s">
        <v>107</v>
      </c>
      <c r="P97" s="25" t="s">
        <v>108</v>
      </c>
      <c r="R97" s="115"/>
      <c r="T97" s="154"/>
      <c r="V97" s="155"/>
      <c r="W97" s="155"/>
      <c r="X97" s="155"/>
    </row>
    <row r="98" spans="6:24">
      <c r="F98" s="117"/>
      <c r="M98" s="41">
        <v>35</v>
      </c>
      <c r="N98" s="42">
        <v>11716661</v>
      </c>
      <c r="O98" s="28">
        <v>53</v>
      </c>
      <c r="P98" s="29">
        <v>7893592.3499999996</v>
      </c>
      <c r="R98" s="115"/>
      <c r="T98" s="154"/>
      <c r="V98" s="155"/>
      <c r="W98" s="155"/>
      <c r="X98" s="155"/>
    </row>
    <row r="99" spans="6:24">
      <c r="F99" s="117"/>
      <c r="R99" s="115"/>
      <c r="T99" s="154"/>
      <c r="V99" s="155"/>
      <c r="W99" s="155"/>
      <c r="X99" s="155"/>
    </row>
    <row r="100" spans="6:24">
      <c r="F100" s="117"/>
      <c r="R100" s="115"/>
      <c r="T100" s="154"/>
      <c r="V100" s="155"/>
      <c r="W100" s="155"/>
      <c r="X100" s="155"/>
    </row>
    <row r="101" spans="6:24">
      <c r="F101" s="117"/>
      <c r="J101" s="117"/>
      <c r="M101" s="155"/>
      <c r="R101" s="115"/>
      <c r="T101" s="154"/>
      <c r="V101" s="155"/>
      <c r="W101" s="155"/>
      <c r="X101" s="155"/>
    </row>
    <row r="102" spans="6:24">
      <c r="F102" s="117"/>
      <c r="J102" s="117"/>
      <c r="R102" s="115"/>
      <c r="T102" s="154"/>
      <c r="V102" s="155"/>
      <c r="W102" s="155"/>
      <c r="X102" s="155"/>
    </row>
    <row r="103" spans="6:24">
      <c r="F103" s="117"/>
      <c r="J103" s="117"/>
      <c r="R103" s="115"/>
      <c r="T103" s="154"/>
      <c r="V103" s="155"/>
      <c r="W103" s="155"/>
      <c r="X103" s="155"/>
    </row>
    <row r="104" spans="6:24">
      <c r="F104" s="117"/>
      <c r="J104" s="117"/>
      <c r="R104" s="115"/>
      <c r="T104" s="154"/>
      <c r="V104" s="155"/>
      <c r="W104" s="155"/>
      <c r="X104" s="155"/>
    </row>
    <row r="105" spans="6:24">
      <c r="F105" s="117"/>
      <c r="J105" s="117"/>
      <c r="R105" s="115"/>
      <c r="T105" s="154"/>
      <c r="V105" s="155"/>
      <c r="W105" s="155"/>
      <c r="X105" s="155"/>
    </row>
    <row r="106" spans="6:24">
      <c r="F106" s="117"/>
      <c r="J106" s="117"/>
      <c r="R106" s="115"/>
      <c r="T106" s="154"/>
      <c r="V106" s="155"/>
      <c r="W106" s="155"/>
      <c r="X106" s="155"/>
    </row>
    <row r="107" spans="6:24">
      <c r="R107" s="115"/>
    </row>
    <row r="108" spans="6:24">
      <c r="R108" s="115"/>
    </row>
    <row r="109" spans="6:24">
      <c r="R109" s="115"/>
    </row>
    <row r="110" spans="6:24">
      <c r="R110" s="115"/>
    </row>
    <row r="111" spans="6:24">
      <c r="R111" s="115"/>
    </row>
    <row r="112" spans="6:24">
      <c r="R112" s="115"/>
    </row>
    <row r="113" spans="18:18">
      <c r="R113" s="115"/>
    </row>
    <row r="114" spans="18:18">
      <c r="R114" s="115"/>
    </row>
    <row r="115" spans="18:18">
      <c r="R115" s="115"/>
    </row>
    <row r="116" spans="18:18">
      <c r="R116" s="115"/>
    </row>
    <row r="117" spans="18:18">
      <c r="R117" s="115"/>
    </row>
    <row r="118" spans="18:18">
      <c r="R118" s="115"/>
    </row>
    <row r="119" spans="18:18">
      <c r="R119" s="115"/>
    </row>
    <row r="120" spans="18:18">
      <c r="R120" s="115"/>
    </row>
    <row r="121" spans="18:18">
      <c r="R121" s="115"/>
    </row>
    <row r="122" spans="18:18">
      <c r="R122" s="115"/>
    </row>
    <row r="123" spans="18:18">
      <c r="R123" s="115"/>
    </row>
    <row r="124" spans="18:18">
      <c r="R124" s="115"/>
    </row>
    <row r="125" spans="18:18">
      <c r="R125" s="115"/>
    </row>
    <row r="126" spans="18:18">
      <c r="R126" s="115"/>
    </row>
    <row r="127" spans="18:18">
      <c r="R127" s="115"/>
    </row>
    <row r="128" spans="18:18">
      <c r="R128" s="115"/>
    </row>
    <row r="129" spans="18:18">
      <c r="R129" s="115"/>
    </row>
    <row r="130" spans="18:18">
      <c r="R130" s="115"/>
    </row>
    <row r="131" spans="18:18">
      <c r="R131" s="115"/>
    </row>
    <row r="132" spans="18:18">
      <c r="R132" s="115"/>
    </row>
    <row r="133" spans="18:18">
      <c r="R133" s="115"/>
    </row>
    <row r="134" spans="18:18">
      <c r="R134" s="115"/>
    </row>
    <row r="135" spans="18:18">
      <c r="R135" s="115"/>
    </row>
    <row r="136" spans="18:18">
      <c r="R136" s="115"/>
    </row>
    <row r="137" spans="18:18">
      <c r="R137" s="115"/>
    </row>
    <row r="138" spans="18:18">
      <c r="R138" s="115"/>
    </row>
    <row r="139" spans="18:18">
      <c r="R139" s="115"/>
    </row>
    <row r="140" spans="18:18">
      <c r="R140" s="115"/>
    </row>
    <row r="141" spans="18:18">
      <c r="R141" s="115"/>
    </row>
    <row r="142" spans="18:18">
      <c r="R142" s="115"/>
    </row>
    <row r="143" spans="18:18">
      <c r="R143" s="115"/>
    </row>
    <row r="144" spans="18:18">
      <c r="R144" s="115"/>
    </row>
    <row r="145" spans="18:18">
      <c r="R145" s="115"/>
    </row>
    <row r="146" spans="18:18">
      <c r="R146" s="115"/>
    </row>
    <row r="147" spans="18:18">
      <c r="R147" s="115"/>
    </row>
    <row r="148" spans="18:18">
      <c r="R148" s="115"/>
    </row>
    <row r="149" spans="18:18">
      <c r="R149" s="115"/>
    </row>
    <row r="150" spans="18:18">
      <c r="R150" s="115"/>
    </row>
    <row r="151" spans="18:18">
      <c r="R151" s="115"/>
    </row>
    <row r="152" spans="18:18">
      <c r="R152" s="115"/>
    </row>
    <row r="153" spans="18:18">
      <c r="R153" s="115"/>
    </row>
    <row r="154" spans="18:18">
      <c r="R154" s="115"/>
    </row>
    <row r="155" spans="18:18">
      <c r="R155" s="115"/>
    </row>
    <row r="156" spans="18:18">
      <c r="R156" s="115"/>
    </row>
    <row r="157" spans="18:18">
      <c r="R157" s="115"/>
    </row>
    <row r="158" spans="18:18">
      <c r="R158" s="115"/>
    </row>
    <row r="159" spans="18:18">
      <c r="R159" s="115"/>
    </row>
    <row r="160" spans="18:18">
      <c r="R160" s="115"/>
    </row>
    <row r="161" spans="18:18">
      <c r="R161" s="115"/>
    </row>
    <row r="162" spans="18:18">
      <c r="R162" s="115"/>
    </row>
    <row r="163" spans="18:18">
      <c r="R163" s="115"/>
    </row>
    <row r="164" spans="18:18">
      <c r="R164" s="115"/>
    </row>
    <row r="165" spans="18:18">
      <c r="R165" s="115"/>
    </row>
    <row r="166" spans="18:18">
      <c r="R166" s="115"/>
    </row>
    <row r="167" spans="18:18">
      <c r="R167" s="115"/>
    </row>
    <row r="168" spans="18:18">
      <c r="R168" s="115"/>
    </row>
    <row r="169" spans="18:18">
      <c r="R169" s="115"/>
    </row>
    <row r="170" spans="18:18">
      <c r="R170" s="115"/>
    </row>
    <row r="171" spans="18:18">
      <c r="R171" s="115"/>
    </row>
    <row r="172" spans="18:18">
      <c r="R172" s="115"/>
    </row>
    <row r="173" spans="18:18">
      <c r="R173" s="115"/>
    </row>
    <row r="174" spans="18:18">
      <c r="R174" s="115"/>
    </row>
    <row r="175" spans="18:18">
      <c r="R175" s="115"/>
    </row>
    <row r="176" spans="18:18">
      <c r="R176" s="115"/>
    </row>
    <row r="177" spans="18:18">
      <c r="R177" s="115"/>
    </row>
    <row r="178" spans="18:18">
      <c r="R178" s="115"/>
    </row>
    <row r="179" spans="18:18">
      <c r="R179" s="115"/>
    </row>
    <row r="180" spans="18:18">
      <c r="R180" s="115"/>
    </row>
    <row r="181" spans="18:18">
      <c r="R181" s="115"/>
    </row>
    <row r="182" spans="18:18">
      <c r="R182" s="115"/>
    </row>
    <row r="183" spans="18:18">
      <c r="R183" s="115"/>
    </row>
    <row r="184" spans="18:18">
      <c r="R184" s="115"/>
    </row>
    <row r="185" spans="18:18">
      <c r="R185" s="115"/>
    </row>
    <row r="186" spans="18:18">
      <c r="R186" s="115"/>
    </row>
    <row r="187" spans="18:18">
      <c r="R187" s="115"/>
    </row>
    <row r="188" spans="18:18">
      <c r="R188" s="115"/>
    </row>
    <row r="189" spans="18:18">
      <c r="R189" s="115"/>
    </row>
    <row r="190" spans="18:18">
      <c r="R190" s="115"/>
    </row>
    <row r="191" spans="18:18">
      <c r="R191" s="115"/>
    </row>
    <row r="192" spans="18:18">
      <c r="R192" s="115"/>
    </row>
    <row r="193" spans="18:18">
      <c r="R193" s="115"/>
    </row>
    <row r="194" spans="18:18">
      <c r="R194" s="115"/>
    </row>
    <row r="195" spans="18:18">
      <c r="R195" s="115"/>
    </row>
    <row r="196" spans="18:18">
      <c r="R196" s="115"/>
    </row>
    <row r="197" spans="18:18">
      <c r="R197" s="115"/>
    </row>
    <row r="198" spans="18:18">
      <c r="R198" s="115"/>
    </row>
    <row r="199" spans="18:18">
      <c r="R199" s="115"/>
    </row>
    <row r="200" spans="18:18">
      <c r="R200" s="115"/>
    </row>
    <row r="201" spans="18:18">
      <c r="R201" s="115"/>
    </row>
    <row r="202" spans="18:18">
      <c r="R202" s="115"/>
    </row>
    <row r="203" spans="18:18">
      <c r="R203" s="115"/>
    </row>
    <row r="204" spans="18:18">
      <c r="R204" s="115"/>
    </row>
    <row r="205" spans="18:18">
      <c r="R205" s="115"/>
    </row>
    <row r="206" spans="18:18">
      <c r="R206" s="115"/>
    </row>
    <row r="207" spans="18:18">
      <c r="R207" s="115"/>
    </row>
    <row r="208" spans="18:18">
      <c r="R208" s="115"/>
    </row>
    <row r="209" spans="18:18">
      <c r="R209" s="115"/>
    </row>
    <row r="210" spans="18:18">
      <c r="R210" s="115"/>
    </row>
    <row r="211" spans="18:18">
      <c r="R211" s="115"/>
    </row>
    <row r="212" spans="18:18">
      <c r="R212" s="115"/>
    </row>
    <row r="213" spans="18:18">
      <c r="R213" s="115"/>
    </row>
    <row r="214" spans="18:18">
      <c r="R214" s="115"/>
    </row>
    <row r="215" spans="18:18">
      <c r="R215" s="115"/>
    </row>
    <row r="216" spans="18:18">
      <c r="R216" s="115"/>
    </row>
    <row r="217" spans="18:18">
      <c r="R217" s="115"/>
    </row>
    <row r="218" spans="18:18">
      <c r="R218" s="115"/>
    </row>
    <row r="219" spans="18:18">
      <c r="R219" s="115"/>
    </row>
    <row r="220" spans="18:18">
      <c r="R220" s="115"/>
    </row>
    <row r="221" spans="18:18">
      <c r="R221" s="115"/>
    </row>
    <row r="222" spans="18:18">
      <c r="R222" s="115"/>
    </row>
    <row r="223" spans="18:18">
      <c r="R223" s="115"/>
    </row>
    <row r="224" spans="18:18">
      <c r="R224" s="115"/>
    </row>
    <row r="225" spans="18:18">
      <c r="R225" s="115"/>
    </row>
    <row r="226" spans="18:18">
      <c r="R226" s="115"/>
    </row>
    <row r="227" spans="18:18">
      <c r="R227" s="115"/>
    </row>
    <row r="228" spans="18:18">
      <c r="R228" s="115"/>
    </row>
    <row r="229" spans="18:18">
      <c r="R229" s="115"/>
    </row>
    <row r="230" spans="18:18">
      <c r="R230" s="115"/>
    </row>
    <row r="231" spans="18:18">
      <c r="R231" s="115"/>
    </row>
    <row r="232" spans="18:18">
      <c r="R232" s="115"/>
    </row>
    <row r="233" spans="18:18">
      <c r="R233" s="115"/>
    </row>
    <row r="234" spans="18:18">
      <c r="R234" s="115"/>
    </row>
    <row r="235" spans="18:18">
      <c r="R235" s="115"/>
    </row>
    <row r="236" spans="18:18">
      <c r="R236" s="115"/>
    </row>
    <row r="237" spans="18:18">
      <c r="R237" s="115"/>
    </row>
    <row r="238" spans="18:18">
      <c r="R238" s="115"/>
    </row>
    <row r="239" spans="18:18">
      <c r="R239" s="115"/>
    </row>
    <row r="240" spans="18:18">
      <c r="R240" s="115"/>
    </row>
    <row r="241" spans="18:18">
      <c r="R241" s="115"/>
    </row>
    <row r="242" spans="18:18">
      <c r="R242" s="115"/>
    </row>
    <row r="243" spans="18:18">
      <c r="R243" s="115"/>
    </row>
    <row r="244" spans="18:18">
      <c r="R244" s="115"/>
    </row>
    <row r="245" spans="18:18">
      <c r="R245" s="115"/>
    </row>
    <row r="246" spans="18:18">
      <c r="R246" s="115"/>
    </row>
    <row r="247" spans="18:18">
      <c r="R247" s="115"/>
    </row>
    <row r="248" spans="18:18">
      <c r="R248" s="115"/>
    </row>
    <row r="249" spans="18:18">
      <c r="R249" s="115"/>
    </row>
    <row r="250" spans="18:18">
      <c r="R250" s="115"/>
    </row>
    <row r="251" spans="18:18">
      <c r="R251" s="115"/>
    </row>
    <row r="252" spans="18:18">
      <c r="R252" s="115"/>
    </row>
    <row r="253" spans="18:18">
      <c r="R253" s="115"/>
    </row>
    <row r="254" spans="18:18">
      <c r="R254" s="115"/>
    </row>
    <row r="255" spans="18:18">
      <c r="R255" s="115"/>
    </row>
    <row r="256" spans="18:18">
      <c r="R256" s="115"/>
    </row>
    <row r="257" spans="18:18">
      <c r="R257" s="115"/>
    </row>
    <row r="258" spans="18:18">
      <c r="R258" s="115"/>
    </row>
    <row r="259" spans="18:18">
      <c r="R259" s="115"/>
    </row>
    <row r="260" spans="18:18">
      <c r="R260" s="115"/>
    </row>
    <row r="261" spans="18:18">
      <c r="R261" s="115"/>
    </row>
    <row r="262" spans="18:18">
      <c r="R262" s="115"/>
    </row>
    <row r="263" spans="18:18">
      <c r="R263" s="115"/>
    </row>
    <row r="264" spans="18:18">
      <c r="R264" s="115"/>
    </row>
    <row r="265" spans="18:18">
      <c r="R265" s="115"/>
    </row>
    <row r="266" spans="18:18">
      <c r="R266" s="115"/>
    </row>
    <row r="267" spans="18:18">
      <c r="R267" s="115"/>
    </row>
    <row r="268" spans="18:18">
      <c r="R268" s="115"/>
    </row>
    <row r="269" spans="18:18">
      <c r="R269" s="115"/>
    </row>
    <row r="270" spans="18:18">
      <c r="R270" s="115"/>
    </row>
    <row r="271" spans="18:18">
      <c r="R271" s="115"/>
    </row>
    <row r="272" spans="18:18">
      <c r="R272" s="115"/>
    </row>
    <row r="273" spans="18:18">
      <c r="R273" s="115"/>
    </row>
    <row r="274" spans="18:18">
      <c r="R274" s="115"/>
    </row>
    <row r="275" spans="18:18">
      <c r="R275" s="115"/>
    </row>
    <row r="276" spans="18:18">
      <c r="R276" s="115"/>
    </row>
    <row r="277" spans="18:18">
      <c r="R277" s="115"/>
    </row>
    <row r="278" spans="18:18">
      <c r="R278" s="115"/>
    </row>
    <row r="279" spans="18:18">
      <c r="R279" s="115"/>
    </row>
    <row r="280" spans="18:18">
      <c r="R280" s="115"/>
    </row>
    <row r="281" spans="18:18">
      <c r="R281" s="115"/>
    </row>
    <row r="282" spans="18:18">
      <c r="R282" s="115"/>
    </row>
    <row r="283" spans="18:18">
      <c r="R283" s="115"/>
    </row>
    <row r="284" spans="18:18">
      <c r="R284" s="115"/>
    </row>
    <row r="285" spans="18:18">
      <c r="R285" s="115"/>
    </row>
    <row r="286" spans="18:18">
      <c r="R286" s="115"/>
    </row>
    <row r="287" spans="18:18">
      <c r="R287" s="115"/>
    </row>
    <row r="288" spans="18:18">
      <c r="R288" s="115"/>
    </row>
    <row r="289" spans="18:18">
      <c r="R289" s="115"/>
    </row>
    <row r="290" spans="18:18">
      <c r="R290" s="115"/>
    </row>
    <row r="291" spans="18:18">
      <c r="R291" s="115"/>
    </row>
    <row r="292" spans="18:18">
      <c r="R292" s="115"/>
    </row>
    <row r="293" spans="18:18">
      <c r="R293" s="115"/>
    </row>
    <row r="294" spans="18:18">
      <c r="R294" s="115"/>
    </row>
    <row r="295" spans="18:18">
      <c r="R295" s="115"/>
    </row>
    <row r="296" spans="18:18">
      <c r="R296" s="115"/>
    </row>
    <row r="297" spans="18:18">
      <c r="R297" s="115"/>
    </row>
    <row r="298" spans="18:18">
      <c r="R298" s="115"/>
    </row>
    <row r="299" spans="18:18">
      <c r="R299" s="115"/>
    </row>
    <row r="300" spans="18:18">
      <c r="R300" s="115"/>
    </row>
    <row r="301" spans="18:18">
      <c r="R301" s="115"/>
    </row>
    <row r="302" spans="18:18">
      <c r="R302" s="115"/>
    </row>
    <row r="303" spans="18:18">
      <c r="R303" s="115"/>
    </row>
    <row r="304" spans="18:18">
      <c r="R304" s="115"/>
    </row>
    <row r="305" spans="18:18">
      <c r="R305" s="115"/>
    </row>
    <row r="306" spans="18:18">
      <c r="R306" s="115"/>
    </row>
    <row r="307" spans="18:18">
      <c r="R307" s="115"/>
    </row>
    <row r="308" spans="18:18">
      <c r="R308" s="115"/>
    </row>
    <row r="309" spans="18:18">
      <c r="R309" s="115"/>
    </row>
    <row r="310" spans="18:18">
      <c r="R310" s="115"/>
    </row>
    <row r="311" spans="18:18">
      <c r="R311" s="115"/>
    </row>
    <row r="312" spans="18:18">
      <c r="R312" s="115"/>
    </row>
    <row r="313" spans="18:18">
      <c r="R313" s="115"/>
    </row>
    <row r="314" spans="18:18">
      <c r="R314" s="115"/>
    </row>
    <row r="315" spans="18:18">
      <c r="R315" s="115"/>
    </row>
    <row r="316" spans="18:18">
      <c r="R316" s="115"/>
    </row>
    <row r="317" spans="18:18">
      <c r="R317" s="115"/>
    </row>
    <row r="318" spans="18:18">
      <c r="R318" s="115"/>
    </row>
    <row r="319" spans="18:18">
      <c r="R319" s="115"/>
    </row>
    <row r="320" spans="18:18">
      <c r="R320" s="115"/>
    </row>
    <row r="321" spans="18:18">
      <c r="R321" s="115"/>
    </row>
    <row r="322" spans="18:18">
      <c r="R322" s="115"/>
    </row>
    <row r="323" spans="18:18">
      <c r="R323" s="115"/>
    </row>
    <row r="324" spans="18:18">
      <c r="R324" s="115"/>
    </row>
    <row r="325" spans="18:18">
      <c r="R325" s="115"/>
    </row>
    <row r="326" spans="18:18">
      <c r="R326" s="115"/>
    </row>
    <row r="327" spans="18:18">
      <c r="R327" s="115"/>
    </row>
    <row r="328" spans="18:18">
      <c r="R328" s="115"/>
    </row>
    <row r="329" spans="18:18">
      <c r="R329" s="115"/>
    </row>
    <row r="330" spans="18:18">
      <c r="R330" s="115"/>
    </row>
    <row r="331" spans="18:18">
      <c r="R331" s="115"/>
    </row>
    <row r="332" spans="18:18">
      <c r="R332" s="115"/>
    </row>
    <row r="333" spans="18:18">
      <c r="R333" s="115"/>
    </row>
    <row r="334" spans="18:18">
      <c r="R334" s="115"/>
    </row>
    <row r="335" spans="18:18">
      <c r="R335" s="115"/>
    </row>
    <row r="336" spans="18:18">
      <c r="R336" s="115"/>
    </row>
    <row r="337" spans="18:18">
      <c r="R337" s="115"/>
    </row>
    <row r="338" spans="18:18">
      <c r="R338" s="115"/>
    </row>
    <row r="339" spans="18:18">
      <c r="R339" s="115"/>
    </row>
    <row r="340" spans="18:18">
      <c r="R340" s="115"/>
    </row>
    <row r="341" spans="18:18">
      <c r="R341" s="115"/>
    </row>
    <row r="342" spans="18:18">
      <c r="R342" s="115"/>
    </row>
    <row r="343" spans="18:18">
      <c r="R343" s="115"/>
    </row>
    <row r="344" spans="18:18">
      <c r="R344" s="115"/>
    </row>
    <row r="345" spans="18:18">
      <c r="R345" s="115"/>
    </row>
    <row r="346" spans="18:18">
      <c r="R346" s="115"/>
    </row>
    <row r="347" spans="18:18">
      <c r="R347" s="115"/>
    </row>
    <row r="348" spans="18:18">
      <c r="R348" s="115"/>
    </row>
    <row r="349" spans="18:18">
      <c r="R349" s="115"/>
    </row>
    <row r="350" spans="18:18">
      <c r="R350" s="115"/>
    </row>
    <row r="351" spans="18:18">
      <c r="R351" s="115"/>
    </row>
    <row r="352" spans="18:18">
      <c r="R352" s="115"/>
    </row>
    <row r="353" spans="18:18">
      <c r="R353" s="115"/>
    </row>
    <row r="354" spans="18:18">
      <c r="R354" s="115"/>
    </row>
    <row r="355" spans="18:18">
      <c r="R355" s="115"/>
    </row>
    <row r="356" spans="18:18">
      <c r="R356" s="115"/>
    </row>
    <row r="357" spans="18:18">
      <c r="R357" s="115"/>
    </row>
    <row r="358" spans="18:18">
      <c r="R358" s="115"/>
    </row>
    <row r="359" spans="18:18">
      <c r="R359" s="115"/>
    </row>
    <row r="360" spans="18:18">
      <c r="R360" s="115"/>
    </row>
    <row r="361" spans="18:18">
      <c r="R361" s="115"/>
    </row>
    <row r="362" spans="18:18">
      <c r="R362" s="115"/>
    </row>
    <row r="363" spans="18:18">
      <c r="R363" s="115"/>
    </row>
    <row r="364" spans="18:18">
      <c r="R364" s="115"/>
    </row>
    <row r="365" spans="18:18">
      <c r="R365" s="115"/>
    </row>
    <row r="366" spans="18:18">
      <c r="R366" s="115"/>
    </row>
    <row r="367" spans="18:18">
      <c r="R367" s="115"/>
    </row>
    <row r="368" spans="18:18">
      <c r="R368" s="115"/>
    </row>
    <row r="369" spans="18:18">
      <c r="R369" s="115"/>
    </row>
    <row r="370" spans="18:18">
      <c r="R370" s="115"/>
    </row>
    <row r="371" spans="18:18">
      <c r="R371" s="115"/>
    </row>
    <row r="372" spans="18:18">
      <c r="R372" s="115"/>
    </row>
    <row r="373" spans="18:18">
      <c r="R373" s="115"/>
    </row>
    <row r="374" spans="18:18">
      <c r="R374" s="115"/>
    </row>
    <row r="375" spans="18:18">
      <c r="R375" s="115"/>
    </row>
  </sheetData>
  <mergeCells count="30">
    <mergeCell ref="M96:N96"/>
    <mergeCell ref="O96:P96"/>
    <mergeCell ref="W4:W5"/>
    <mergeCell ref="G4:G5"/>
    <mergeCell ref="F4:F5"/>
    <mergeCell ref="Q4:Q5"/>
    <mergeCell ref="R4:R5"/>
    <mergeCell ref="S4:S5"/>
    <mergeCell ref="T4:T5"/>
    <mergeCell ref="V4:V5"/>
    <mergeCell ref="H4:I4"/>
    <mergeCell ref="J4:J5"/>
    <mergeCell ref="K4:L4"/>
    <mergeCell ref="M4:N4"/>
    <mergeCell ref="O4:P4"/>
    <mergeCell ref="AG4:AG5"/>
    <mergeCell ref="AH4:AH5"/>
    <mergeCell ref="X4:X5"/>
    <mergeCell ref="Y4:Y5"/>
    <mergeCell ref="AA4:AA5"/>
    <mergeCell ref="AB4:AB5"/>
    <mergeCell ref="AC4:AC5"/>
    <mergeCell ref="AD4:AD5"/>
    <mergeCell ref="AE4:AE5"/>
    <mergeCell ref="AF4:AF5"/>
    <mergeCell ref="A4:A5"/>
    <mergeCell ref="B4:B5"/>
    <mergeCell ref="C4:C5"/>
    <mergeCell ref="D4:D5"/>
    <mergeCell ref="E4:E5"/>
  </mergeCells>
  <dataValidations count="4">
    <dataValidation type="list" allowBlank="1" showInputMessage="1" showErrorMessage="1" sqref="Q95:Q96 Q36 Q35 Q33 Q13 Q20 Q19 Q18 Q17 Q16 Q15 Q14 Q21 Q38 Q37 Q34 Q40 Q25 Q30 Q23 Q26 Q31 Q28 Q22 Q10:Q11">
      <formula1>$AP$1:$AP$7</formula1>
    </dataValidation>
    <dataValidation type="list" allowBlank="1" showInputMessage="1" showErrorMessage="1" sqref="Q32 Q12 Q29 Q27 Q24 Q39 Q7 Q8">
      <formula1>$AQ$1:$AQ$7</formula1>
    </dataValidation>
    <dataValidation type="list" allowBlank="1" showInputMessage="1" showErrorMessage="1" sqref="Q9">
      <formula1>$AR$1:$AR$6</formula1>
    </dataValidation>
    <dataValidation type="list" allowBlank="1" showInputMessage="1" showErrorMessage="1" sqref="Q76 Q64 Q62 Q59 Q74 Q67 Q42 Q43 Q44 Q70 Q66 Q73 Q45 Q57 Q58 Q61 Q93 Q51 Q50 Q63 Q65 Q68 Q75 Q79 Q78 Q56 Q86 Q85 Q88 Q48 Q49 Q52 Q53 Q54 Q94 Q60 Q69 Q72 Q77 Q80 Q81 Q84 Q87 Q89 Q90 Q91 Q92 Q55 Q82 Q83">
      <formula1>#REF!</formula1>
    </dataValidation>
  </dataValidations>
  <pageMargins left="0.7" right="0.7" top="0.75" bottom="0.75" header="0.3" footer="0.3"/>
  <pageSetup paperSize="9" orientation="portrait" r:id="rId1"/>
  <legacyDrawing r:id="rId2"/>
</worksheet>
</file>

<file path=xl/worksheets/sheet18.xml><?xml version="1.0" encoding="utf-8"?>
<worksheet xmlns="http://schemas.openxmlformats.org/spreadsheetml/2006/main" xmlns:r="http://schemas.openxmlformats.org/officeDocument/2006/relationships">
  <sheetPr codeName="Arkusz18"/>
  <dimension ref="A2:S247"/>
  <sheetViews>
    <sheetView zoomScale="60" zoomScaleNormal="60" workbookViewId="0">
      <selection activeCell="E29" sqref="E29"/>
    </sheetView>
  </sheetViews>
  <sheetFormatPr defaultRowHeight="15"/>
  <cols>
    <col min="1" max="1" width="4.7109375" customWidth="1"/>
    <col min="2" max="2" width="8.85546875" customWidth="1"/>
    <col min="3" max="3" width="11.42578125" customWidth="1"/>
    <col min="4" max="4" width="9.7109375" customWidth="1"/>
    <col min="5" max="5" width="45.7109375" customWidth="1"/>
    <col min="6" max="6" width="57.7109375" customWidth="1"/>
    <col min="7" max="7" width="35.7109375" customWidth="1"/>
    <col min="8" max="8" width="19.28515625" customWidth="1"/>
    <col min="9" max="9" width="10.42578125" customWidth="1"/>
    <col min="10" max="10" width="29.7109375" customWidth="1"/>
    <col min="11" max="11" width="10.7109375" customWidth="1"/>
    <col min="12" max="12" width="12.7109375" customWidth="1"/>
    <col min="13" max="16" width="14.7109375" style="2" customWidth="1"/>
    <col min="17" max="17" width="16.7109375" customWidth="1"/>
    <col min="18" max="18" width="19.42578125" customWidth="1"/>
    <col min="19" max="19" width="19.5703125" customWidth="1"/>
    <col min="259" max="259" width="4.7109375" bestFit="1" customWidth="1"/>
    <col min="260" max="260" width="9.7109375" bestFit="1" customWidth="1"/>
    <col min="261" max="261" width="10" bestFit="1" customWidth="1"/>
    <col min="262" max="262" width="8.85546875" bestFit="1" customWidth="1"/>
    <col min="263" max="263" width="22.85546875" customWidth="1"/>
    <col min="264" max="264" width="59.7109375" bestFit="1" customWidth="1"/>
    <col min="265" max="265" width="57.85546875" bestFit="1" customWidth="1"/>
    <col min="266" max="266" width="35.28515625" bestFit="1" customWidth="1"/>
    <col min="267" max="267" width="28.140625" bestFit="1" customWidth="1"/>
    <col min="268" max="268" width="33.140625" bestFit="1" customWidth="1"/>
    <col min="269" max="269" width="26" bestFit="1" customWidth="1"/>
    <col min="270" max="270" width="19.140625" bestFit="1" customWidth="1"/>
    <col min="271" max="271" width="10.42578125" customWidth="1"/>
    <col min="272" max="272" width="11.85546875" customWidth="1"/>
    <col min="273" max="273" width="14.7109375" customWidth="1"/>
    <col min="274" max="274" width="9" bestFit="1" customWidth="1"/>
    <col min="515" max="515" width="4.7109375" bestFit="1" customWidth="1"/>
    <col min="516" max="516" width="9.7109375" bestFit="1" customWidth="1"/>
    <col min="517" max="517" width="10" bestFit="1" customWidth="1"/>
    <col min="518" max="518" width="8.85546875" bestFit="1" customWidth="1"/>
    <col min="519" max="519" width="22.85546875" customWidth="1"/>
    <col min="520" max="520" width="59.7109375" bestFit="1" customWidth="1"/>
    <col min="521" max="521" width="57.85546875" bestFit="1" customWidth="1"/>
    <col min="522" max="522" width="35.28515625" bestFit="1" customWidth="1"/>
    <col min="523" max="523" width="28.140625" bestFit="1" customWidth="1"/>
    <col min="524" max="524" width="33.140625" bestFit="1" customWidth="1"/>
    <col min="525" max="525" width="26" bestFit="1" customWidth="1"/>
    <col min="526" max="526" width="19.140625" bestFit="1" customWidth="1"/>
    <col min="527" max="527" width="10.42578125" customWidth="1"/>
    <col min="528" max="528" width="11.85546875" customWidth="1"/>
    <col min="529" max="529" width="14.7109375" customWidth="1"/>
    <col min="530" max="530" width="9" bestFit="1" customWidth="1"/>
    <col min="771" max="771" width="4.7109375" bestFit="1" customWidth="1"/>
    <col min="772" max="772" width="9.7109375" bestFit="1" customWidth="1"/>
    <col min="773" max="773" width="10" bestFit="1" customWidth="1"/>
    <col min="774" max="774" width="8.85546875" bestFit="1" customWidth="1"/>
    <col min="775" max="775" width="22.85546875" customWidth="1"/>
    <col min="776" max="776" width="59.7109375" bestFit="1" customWidth="1"/>
    <col min="777" max="777" width="57.85546875" bestFit="1" customWidth="1"/>
    <col min="778" max="778" width="35.28515625" bestFit="1" customWidth="1"/>
    <col min="779" max="779" width="28.140625" bestFit="1" customWidth="1"/>
    <col min="780" max="780" width="33.140625" bestFit="1" customWidth="1"/>
    <col min="781" max="781" width="26" bestFit="1" customWidth="1"/>
    <col min="782" max="782" width="19.140625" bestFit="1" customWidth="1"/>
    <col min="783" max="783" width="10.42578125" customWidth="1"/>
    <col min="784" max="784" width="11.85546875" customWidth="1"/>
    <col min="785" max="785" width="14.7109375" customWidth="1"/>
    <col min="786" max="786" width="9" bestFit="1" customWidth="1"/>
    <col min="1027" max="1027" width="4.7109375" bestFit="1" customWidth="1"/>
    <col min="1028" max="1028" width="9.7109375" bestFit="1" customWidth="1"/>
    <col min="1029" max="1029" width="10" bestFit="1" customWidth="1"/>
    <col min="1030" max="1030" width="8.85546875" bestFit="1" customWidth="1"/>
    <col min="1031" max="1031" width="22.85546875" customWidth="1"/>
    <col min="1032" max="1032" width="59.7109375" bestFit="1" customWidth="1"/>
    <col min="1033" max="1033" width="57.85546875" bestFit="1" customWidth="1"/>
    <col min="1034" max="1034" width="35.28515625" bestFit="1" customWidth="1"/>
    <col min="1035" max="1035" width="28.140625" bestFit="1" customWidth="1"/>
    <col min="1036" max="1036" width="33.140625" bestFit="1" customWidth="1"/>
    <col min="1037" max="1037" width="26" bestFit="1" customWidth="1"/>
    <col min="1038" max="1038" width="19.140625" bestFit="1" customWidth="1"/>
    <col min="1039" max="1039" width="10.42578125" customWidth="1"/>
    <col min="1040" max="1040" width="11.85546875" customWidth="1"/>
    <col min="1041" max="1041" width="14.7109375" customWidth="1"/>
    <col min="1042" max="1042" width="9" bestFit="1" customWidth="1"/>
    <col min="1283" max="1283" width="4.7109375" bestFit="1" customWidth="1"/>
    <col min="1284" max="1284" width="9.7109375" bestFit="1" customWidth="1"/>
    <col min="1285" max="1285" width="10" bestFit="1" customWidth="1"/>
    <col min="1286" max="1286" width="8.85546875" bestFit="1" customWidth="1"/>
    <col min="1287" max="1287" width="22.85546875" customWidth="1"/>
    <col min="1288" max="1288" width="59.7109375" bestFit="1" customWidth="1"/>
    <col min="1289" max="1289" width="57.85546875" bestFit="1" customWidth="1"/>
    <col min="1290" max="1290" width="35.28515625" bestFit="1" customWidth="1"/>
    <col min="1291" max="1291" width="28.140625" bestFit="1" customWidth="1"/>
    <col min="1292" max="1292" width="33.140625" bestFit="1" customWidth="1"/>
    <col min="1293" max="1293" width="26" bestFit="1" customWidth="1"/>
    <col min="1294" max="1294" width="19.140625" bestFit="1" customWidth="1"/>
    <col min="1295" max="1295" width="10.42578125" customWidth="1"/>
    <col min="1296" max="1296" width="11.85546875" customWidth="1"/>
    <col min="1297" max="1297" width="14.7109375" customWidth="1"/>
    <col min="1298" max="1298" width="9" bestFit="1" customWidth="1"/>
    <col min="1539" max="1539" width="4.7109375" bestFit="1" customWidth="1"/>
    <col min="1540" max="1540" width="9.7109375" bestFit="1" customWidth="1"/>
    <col min="1541" max="1541" width="10" bestFit="1" customWidth="1"/>
    <col min="1542" max="1542" width="8.85546875" bestFit="1" customWidth="1"/>
    <col min="1543" max="1543" width="22.85546875" customWidth="1"/>
    <col min="1544" max="1544" width="59.7109375" bestFit="1" customWidth="1"/>
    <col min="1545" max="1545" width="57.85546875" bestFit="1" customWidth="1"/>
    <col min="1546" max="1546" width="35.28515625" bestFit="1" customWidth="1"/>
    <col min="1547" max="1547" width="28.140625" bestFit="1" customWidth="1"/>
    <col min="1548" max="1548" width="33.140625" bestFit="1" customWidth="1"/>
    <col min="1549" max="1549" width="26" bestFit="1" customWidth="1"/>
    <col min="1550" max="1550" width="19.140625" bestFit="1" customWidth="1"/>
    <col min="1551" max="1551" width="10.42578125" customWidth="1"/>
    <col min="1552" max="1552" width="11.85546875" customWidth="1"/>
    <col min="1553" max="1553" width="14.7109375" customWidth="1"/>
    <col min="1554" max="1554" width="9" bestFit="1" customWidth="1"/>
    <col min="1795" max="1795" width="4.7109375" bestFit="1" customWidth="1"/>
    <col min="1796" max="1796" width="9.7109375" bestFit="1" customWidth="1"/>
    <col min="1797" max="1797" width="10" bestFit="1" customWidth="1"/>
    <col min="1798" max="1798" width="8.85546875" bestFit="1" customWidth="1"/>
    <col min="1799" max="1799" width="22.85546875" customWidth="1"/>
    <col min="1800" max="1800" width="59.7109375" bestFit="1" customWidth="1"/>
    <col min="1801" max="1801" width="57.85546875" bestFit="1" customWidth="1"/>
    <col min="1802" max="1802" width="35.28515625" bestFit="1" customWidth="1"/>
    <col min="1803" max="1803" width="28.140625" bestFit="1" customWidth="1"/>
    <col min="1804" max="1804" width="33.140625" bestFit="1" customWidth="1"/>
    <col min="1805" max="1805" width="26" bestFit="1" customWidth="1"/>
    <col min="1806" max="1806" width="19.140625" bestFit="1" customWidth="1"/>
    <col min="1807" max="1807" width="10.42578125" customWidth="1"/>
    <col min="1808" max="1808" width="11.85546875" customWidth="1"/>
    <col min="1809" max="1809" width="14.7109375" customWidth="1"/>
    <col min="1810" max="1810" width="9" bestFit="1" customWidth="1"/>
    <col min="2051" max="2051" width="4.7109375" bestFit="1" customWidth="1"/>
    <col min="2052" max="2052" width="9.7109375" bestFit="1" customWidth="1"/>
    <col min="2053" max="2053" width="10" bestFit="1" customWidth="1"/>
    <col min="2054" max="2054" width="8.85546875" bestFit="1" customWidth="1"/>
    <col min="2055" max="2055" width="22.85546875" customWidth="1"/>
    <col min="2056" max="2056" width="59.7109375" bestFit="1" customWidth="1"/>
    <col min="2057" max="2057" width="57.85546875" bestFit="1" customWidth="1"/>
    <col min="2058" max="2058" width="35.28515625" bestFit="1" customWidth="1"/>
    <col min="2059" max="2059" width="28.140625" bestFit="1" customWidth="1"/>
    <col min="2060" max="2060" width="33.140625" bestFit="1" customWidth="1"/>
    <col min="2061" max="2061" width="26" bestFit="1" customWidth="1"/>
    <col min="2062" max="2062" width="19.140625" bestFit="1" customWidth="1"/>
    <col min="2063" max="2063" width="10.42578125" customWidth="1"/>
    <col min="2064" max="2064" width="11.85546875" customWidth="1"/>
    <col min="2065" max="2065" width="14.7109375" customWidth="1"/>
    <col min="2066" max="2066" width="9" bestFit="1" customWidth="1"/>
    <col min="2307" max="2307" width="4.7109375" bestFit="1" customWidth="1"/>
    <col min="2308" max="2308" width="9.7109375" bestFit="1" customWidth="1"/>
    <col min="2309" max="2309" width="10" bestFit="1" customWidth="1"/>
    <col min="2310" max="2310" width="8.85546875" bestFit="1" customWidth="1"/>
    <col min="2311" max="2311" width="22.85546875" customWidth="1"/>
    <col min="2312" max="2312" width="59.7109375" bestFit="1" customWidth="1"/>
    <col min="2313" max="2313" width="57.85546875" bestFit="1" customWidth="1"/>
    <col min="2314" max="2314" width="35.28515625" bestFit="1" customWidth="1"/>
    <col min="2315" max="2315" width="28.140625" bestFit="1" customWidth="1"/>
    <col min="2316" max="2316" width="33.140625" bestFit="1" customWidth="1"/>
    <col min="2317" max="2317" width="26" bestFit="1" customWidth="1"/>
    <col min="2318" max="2318" width="19.140625" bestFit="1" customWidth="1"/>
    <col min="2319" max="2319" width="10.42578125" customWidth="1"/>
    <col min="2320" max="2320" width="11.85546875" customWidth="1"/>
    <col min="2321" max="2321" width="14.7109375" customWidth="1"/>
    <col min="2322" max="2322" width="9" bestFit="1" customWidth="1"/>
    <col min="2563" max="2563" width="4.7109375" bestFit="1" customWidth="1"/>
    <col min="2564" max="2564" width="9.7109375" bestFit="1" customWidth="1"/>
    <col min="2565" max="2565" width="10" bestFit="1" customWidth="1"/>
    <col min="2566" max="2566" width="8.85546875" bestFit="1" customWidth="1"/>
    <col min="2567" max="2567" width="22.85546875" customWidth="1"/>
    <col min="2568" max="2568" width="59.7109375" bestFit="1" customWidth="1"/>
    <col min="2569" max="2569" width="57.85546875" bestFit="1" customWidth="1"/>
    <col min="2570" max="2570" width="35.28515625" bestFit="1" customWidth="1"/>
    <col min="2571" max="2571" width="28.140625" bestFit="1" customWidth="1"/>
    <col min="2572" max="2572" width="33.140625" bestFit="1" customWidth="1"/>
    <col min="2573" max="2573" width="26" bestFit="1" customWidth="1"/>
    <col min="2574" max="2574" width="19.140625" bestFit="1" customWidth="1"/>
    <col min="2575" max="2575" width="10.42578125" customWidth="1"/>
    <col min="2576" max="2576" width="11.85546875" customWidth="1"/>
    <col min="2577" max="2577" width="14.7109375" customWidth="1"/>
    <col min="2578" max="2578" width="9" bestFit="1" customWidth="1"/>
    <col min="2819" max="2819" width="4.7109375" bestFit="1" customWidth="1"/>
    <col min="2820" max="2820" width="9.7109375" bestFit="1" customWidth="1"/>
    <col min="2821" max="2821" width="10" bestFit="1" customWidth="1"/>
    <col min="2822" max="2822" width="8.85546875" bestFit="1" customWidth="1"/>
    <col min="2823" max="2823" width="22.85546875" customWidth="1"/>
    <col min="2824" max="2824" width="59.7109375" bestFit="1" customWidth="1"/>
    <col min="2825" max="2825" width="57.85546875" bestFit="1" customWidth="1"/>
    <col min="2826" max="2826" width="35.28515625" bestFit="1" customWidth="1"/>
    <col min="2827" max="2827" width="28.140625" bestFit="1" customWidth="1"/>
    <col min="2828" max="2828" width="33.140625" bestFit="1" customWidth="1"/>
    <col min="2829" max="2829" width="26" bestFit="1" customWidth="1"/>
    <col min="2830" max="2830" width="19.140625" bestFit="1" customWidth="1"/>
    <col min="2831" max="2831" width="10.42578125" customWidth="1"/>
    <col min="2832" max="2832" width="11.85546875" customWidth="1"/>
    <col min="2833" max="2833" width="14.7109375" customWidth="1"/>
    <col min="2834" max="2834" width="9" bestFit="1" customWidth="1"/>
    <col min="3075" max="3075" width="4.7109375" bestFit="1" customWidth="1"/>
    <col min="3076" max="3076" width="9.7109375" bestFit="1" customWidth="1"/>
    <col min="3077" max="3077" width="10" bestFit="1" customWidth="1"/>
    <col min="3078" max="3078" width="8.85546875" bestFit="1" customWidth="1"/>
    <col min="3079" max="3079" width="22.85546875" customWidth="1"/>
    <col min="3080" max="3080" width="59.7109375" bestFit="1" customWidth="1"/>
    <col min="3081" max="3081" width="57.85546875" bestFit="1" customWidth="1"/>
    <col min="3082" max="3082" width="35.28515625" bestFit="1" customWidth="1"/>
    <col min="3083" max="3083" width="28.140625" bestFit="1" customWidth="1"/>
    <col min="3084" max="3084" width="33.140625" bestFit="1" customWidth="1"/>
    <col min="3085" max="3085" width="26" bestFit="1" customWidth="1"/>
    <col min="3086" max="3086" width="19.140625" bestFit="1" customWidth="1"/>
    <col min="3087" max="3087" width="10.42578125" customWidth="1"/>
    <col min="3088" max="3088" width="11.85546875" customWidth="1"/>
    <col min="3089" max="3089" width="14.7109375" customWidth="1"/>
    <col min="3090" max="3090" width="9" bestFit="1" customWidth="1"/>
    <col min="3331" max="3331" width="4.7109375" bestFit="1" customWidth="1"/>
    <col min="3332" max="3332" width="9.7109375" bestFit="1" customWidth="1"/>
    <col min="3333" max="3333" width="10" bestFit="1" customWidth="1"/>
    <col min="3334" max="3334" width="8.85546875" bestFit="1" customWidth="1"/>
    <col min="3335" max="3335" width="22.85546875" customWidth="1"/>
    <col min="3336" max="3336" width="59.7109375" bestFit="1" customWidth="1"/>
    <col min="3337" max="3337" width="57.85546875" bestFit="1" customWidth="1"/>
    <col min="3338" max="3338" width="35.28515625" bestFit="1" customWidth="1"/>
    <col min="3339" max="3339" width="28.140625" bestFit="1" customWidth="1"/>
    <col min="3340" max="3340" width="33.140625" bestFit="1" customWidth="1"/>
    <col min="3341" max="3341" width="26" bestFit="1" customWidth="1"/>
    <col min="3342" max="3342" width="19.140625" bestFit="1" customWidth="1"/>
    <col min="3343" max="3343" width="10.42578125" customWidth="1"/>
    <col min="3344" max="3344" width="11.85546875" customWidth="1"/>
    <col min="3345" max="3345" width="14.7109375" customWidth="1"/>
    <col min="3346" max="3346" width="9" bestFit="1" customWidth="1"/>
    <col min="3587" max="3587" width="4.7109375" bestFit="1" customWidth="1"/>
    <col min="3588" max="3588" width="9.7109375" bestFit="1" customWidth="1"/>
    <col min="3589" max="3589" width="10" bestFit="1" customWidth="1"/>
    <col min="3590" max="3590" width="8.85546875" bestFit="1" customWidth="1"/>
    <col min="3591" max="3591" width="22.85546875" customWidth="1"/>
    <col min="3592" max="3592" width="59.7109375" bestFit="1" customWidth="1"/>
    <col min="3593" max="3593" width="57.85546875" bestFit="1" customWidth="1"/>
    <col min="3594" max="3594" width="35.28515625" bestFit="1" customWidth="1"/>
    <col min="3595" max="3595" width="28.140625" bestFit="1" customWidth="1"/>
    <col min="3596" max="3596" width="33.140625" bestFit="1" customWidth="1"/>
    <col min="3597" max="3597" width="26" bestFit="1" customWidth="1"/>
    <col min="3598" max="3598" width="19.140625" bestFit="1" customWidth="1"/>
    <col min="3599" max="3599" width="10.42578125" customWidth="1"/>
    <col min="3600" max="3600" width="11.85546875" customWidth="1"/>
    <col min="3601" max="3601" width="14.7109375" customWidth="1"/>
    <col min="3602" max="3602" width="9" bestFit="1" customWidth="1"/>
    <col min="3843" max="3843" width="4.7109375" bestFit="1" customWidth="1"/>
    <col min="3844" max="3844" width="9.7109375" bestFit="1" customWidth="1"/>
    <col min="3845" max="3845" width="10" bestFit="1" customWidth="1"/>
    <col min="3846" max="3846" width="8.85546875" bestFit="1" customWidth="1"/>
    <col min="3847" max="3847" width="22.85546875" customWidth="1"/>
    <col min="3848" max="3848" width="59.7109375" bestFit="1" customWidth="1"/>
    <col min="3849" max="3849" width="57.85546875" bestFit="1" customWidth="1"/>
    <col min="3850" max="3850" width="35.28515625" bestFit="1" customWidth="1"/>
    <col min="3851" max="3851" width="28.140625" bestFit="1" customWidth="1"/>
    <col min="3852" max="3852" width="33.140625" bestFit="1" customWidth="1"/>
    <col min="3853" max="3853" width="26" bestFit="1" customWidth="1"/>
    <col min="3854" max="3854" width="19.140625" bestFit="1" customWidth="1"/>
    <col min="3855" max="3855" width="10.42578125" customWidth="1"/>
    <col min="3856" max="3856" width="11.85546875" customWidth="1"/>
    <col min="3857" max="3857" width="14.7109375" customWidth="1"/>
    <col min="3858" max="3858" width="9" bestFit="1" customWidth="1"/>
    <col min="4099" max="4099" width="4.7109375" bestFit="1" customWidth="1"/>
    <col min="4100" max="4100" width="9.7109375" bestFit="1" customWidth="1"/>
    <col min="4101" max="4101" width="10" bestFit="1" customWidth="1"/>
    <col min="4102" max="4102" width="8.85546875" bestFit="1" customWidth="1"/>
    <col min="4103" max="4103" width="22.85546875" customWidth="1"/>
    <col min="4104" max="4104" width="59.7109375" bestFit="1" customWidth="1"/>
    <col min="4105" max="4105" width="57.85546875" bestFit="1" customWidth="1"/>
    <col min="4106" max="4106" width="35.28515625" bestFit="1" customWidth="1"/>
    <col min="4107" max="4107" width="28.140625" bestFit="1" customWidth="1"/>
    <col min="4108" max="4108" width="33.140625" bestFit="1" customWidth="1"/>
    <col min="4109" max="4109" width="26" bestFit="1" customWidth="1"/>
    <col min="4110" max="4110" width="19.140625" bestFit="1" customWidth="1"/>
    <col min="4111" max="4111" width="10.42578125" customWidth="1"/>
    <col min="4112" max="4112" width="11.85546875" customWidth="1"/>
    <col min="4113" max="4113" width="14.7109375" customWidth="1"/>
    <col min="4114" max="4114" width="9" bestFit="1" customWidth="1"/>
    <col min="4355" max="4355" width="4.7109375" bestFit="1" customWidth="1"/>
    <col min="4356" max="4356" width="9.7109375" bestFit="1" customWidth="1"/>
    <col min="4357" max="4357" width="10" bestFit="1" customWidth="1"/>
    <col min="4358" max="4358" width="8.85546875" bestFit="1" customWidth="1"/>
    <col min="4359" max="4359" width="22.85546875" customWidth="1"/>
    <col min="4360" max="4360" width="59.7109375" bestFit="1" customWidth="1"/>
    <col min="4361" max="4361" width="57.85546875" bestFit="1" customWidth="1"/>
    <col min="4362" max="4362" width="35.28515625" bestFit="1" customWidth="1"/>
    <col min="4363" max="4363" width="28.140625" bestFit="1" customWidth="1"/>
    <col min="4364" max="4364" width="33.140625" bestFit="1" customWidth="1"/>
    <col min="4365" max="4365" width="26" bestFit="1" customWidth="1"/>
    <col min="4366" max="4366" width="19.140625" bestFit="1" customWidth="1"/>
    <col min="4367" max="4367" width="10.42578125" customWidth="1"/>
    <col min="4368" max="4368" width="11.85546875" customWidth="1"/>
    <col min="4369" max="4369" width="14.7109375" customWidth="1"/>
    <col min="4370" max="4370" width="9" bestFit="1" customWidth="1"/>
    <col min="4611" max="4611" width="4.7109375" bestFit="1" customWidth="1"/>
    <col min="4612" max="4612" width="9.7109375" bestFit="1" customWidth="1"/>
    <col min="4613" max="4613" width="10" bestFit="1" customWidth="1"/>
    <col min="4614" max="4614" width="8.85546875" bestFit="1" customWidth="1"/>
    <col min="4615" max="4615" width="22.85546875" customWidth="1"/>
    <col min="4616" max="4616" width="59.7109375" bestFit="1" customWidth="1"/>
    <col min="4617" max="4617" width="57.85546875" bestFit="1" customWidth="1"/>
    <col min="4618" max="4618" width="35.28515625" bestFit="1" customWidth="1"/>
    <col min="4619" max="4619" width="28.140625" bestFit="1" customWidth="1"/>
    <col min="4620" max="4620" width="33.140625" bestFit="1" customWidth="1"/>
    <col min="4621" max="4621" width="26" bestFit="1" customWidth="1"/>
    <col min="4622" max="4622" width="19.140625" bestFit="1" customWidth="1"/>
    <col min="4623" max="4623" width="10.42578125" customWidth="1"/>
    <col min="4624" max="4624" width="11.85546875" customWidth="1"/>
    <col min="4625" max="4625" width="14.7109375" customWidth="1"/>
    <col min="4626" max="4626" width="9" bestFit="1" customWidth="1"/>
    <col min="4867" max="4867" width="4.7109375" bestFit="1" customWidth="1"/>
    <col min="4868" max="4868" width="9.7109375" bestFit="1" customWidth="1"/>
    <col min="4869" max="4869" width="10" bestFit="1" customWidth="1"/>
    <col min="4870" max="4870" width="8.85546875" bestFit="1" customWidth="1"/>
    <col min="4871" max="4871" width="22.85546875" customWidth="1"/>
    <col min="4872" max="4872" width="59.7109375" bestFit="1" customWidth="1"/>
    <col min="4873" max="4873" width="57.85546875" bestFit="1" customWidth="1"/>
    <col min="4874" max="4874" width="35.28515625" bestFit="1" customWidth="1"/>
    <col min="4875" max="4875" width="28.140625" bestFit="1" customWidth="1"/>
    <col min="4876" max="4876" width="33.140625" bestFit="1" customWidth="1"/>
    <col min="4877" max="4877" width="26" bestFit="1" customWidth="1"/>
    <col min="4878" max="4878" width="19.140625" bestFit="1" customWidth="1"/>
    <col min="4879" max="4879" width="10.42578125" customWidth="1"/>
    <col min="4880" max="4880" width="11.85546875" customWidth="1"/>
    <col min="4881" max="4881" width="14.7109375" customWidth="1"/>
    <col min="4882" max="4882" width="9" bestFit="1" customWidth="1"/>
    <col min="5123" max="5123" width="4.7109375" bestFit="1" customWidth="1"/>
    <col min="5124" max="5124" width="9.7109375" bestFit="1" customWidth="1"/>
    <col min="5125" max="5125" width="10" bestFit="1" customWidth="1"/>
    <col min="5126" max="5126" width="8.85546875" bestFit="1" customWidth="1"/>
    <col min="5127" max="5127" width="22.85546875" customWidth="1"/>
    <col min="5128" max="5128" width="59.7109375" bestFit="1" customWidth="1"/>
    <col min="5129" max="5129" width="57.85546875" bestFit="1" customWidth="1"/>
    <col min="5130" max="5130" width="35.28515625" bestFit="1" customWidth="1"/>
    <col min="5131" max="5131" width="28.140625" bestFit="1" customWidth="1"/>
    <col min="5132" max="5132" width="33.140625" bestFit="1" customWidth="1"/>
    <col min="5133" max="5133" width="26" bestFit="1" customWidth="1"/>
    <col min="5134" max="5134" width="19.140625" bestFit="1" customWidth="1"/>
    <col min="5135" max="5135" width="10.42578125" customWidth="1"/>
    <col min="5136" max="5136" width="11.85546875" customWidth="1"/>
    <col min="5137" max="5137" width="14.7109375" customWidth="1"/>
    <col min="5138" max="5138" width="9" bestFit="1" customWidth="1"/>
    <col min="5379" max="5379" width="4.7109375" bestFit="1" customWidth="1"/>
    <col min="5380" max="5380" width="9.7109375" bestFit="1" customWidth="1"/>
    <col min="5381" max="5381" width="10" bestFit="1" customWidth="1"/>
    <col min="5382" max="5382" width="8.85546875" bestFit="1" customWidth="1"/>
    <col min="5383" max="5383" width="22.85546875" customWidth="1"/>
    <col min="5384" max="5384" width="59.7109375" bestFit="1" customWidth="1"/>
    <col min="5385" max="5385" width="57.85546875" bestFit="1" customWidth="1"/>
    <col min="5386" max="5386" width="35.28515625" bestFit="1" customWidth="1"/>
    <col min="5387" max="5387" width="28.140625" bestFit="1" customWidth="1"/>
    <col min="5388" max="5388" width="33.140625" bestFit="1" customWidth="1"/>
    <col min="5389" max="5389" width="26" bestFit="1" customWidth="1"/>
    <col min="5390" max="5390" width="19.140625" bestFit="1" customWidth="1"/>
    <col min="5391" max="5391" width="10.42578125" customWidth="1"/>
    <col min="5392" max="5392" width="11.85546875" customWidth="1"/>
    <col min="5393" max="5393" width="14.7109375" customWidth="1"/>
    <col min="5394" max="5394" width="9" bestFit="1" customWidth="1"/>
    <col min="5635" max="5635" width="4.7109375" bestFit="1" customWidth="1"/>
    <col min="5636" max="5636" width="9.7109375" bestFit="1" customWidth="1"/>
    <col min="5637" max="5637" width="10" bestFit="1" customWidth="1"/>
    <col min="5638" max="5638" width="8.85546875" bestFit="1" customWidth="1"/>
    <col min="5639" max="5639" width="22.85546875" customWidth="1"/>
    <col min="5640" max="5640" width="59.7109375" bestFit="1" customWidth="1"/>
    <col min="5641" max="5641" width="57.85546875" bestFit="1" customWidth="1"/>
    <col min="5642" max="5642" width="35.28515625" bestFit="1" customWidth="1"/>
    <col min="5643" max="5643" width="28.140625" bestFit="1" customWidth="1"/>
    <col min="5644" max="5644" width="33.140625" bestFit="1" customWidth="1"/>
    <col min="5645" max="5645" width="26" bestFit="1" customWidth="1"/>
    <col min="5646" max="5646" width="19.140625" bestFit="1" customWidth="1"/>
    <col min="5647" max="5647" width="10.42578125" customWidth="1"/>
    <col min="5648" max="5648" width="11.85546875" customWidth="1"/>
    <col min="5649" max="5649" width="14.7109375" customWidth="1"/>
    <col min="5650" max="5650" width="9" bestFit="1" customWidth="1"/>
    <col min="5891" max="5891" width="4.7109375" bestFit="1" customWidth="1"/>
    <col min="5892" max="5892" width="9.7109375" bestFit="1" customWidth="1"/>
    <col min="5893" max="5893" width="10" bestFit="1" customWidth="1"/>
    <col min="5894" max="5894" width="8.85546875" bestFit="1" customWidth="1"/>
    <col min="5895" max="5895" width="22.85546875" customWidth="1"/>
    <col min="5896" max="5896" width="59.7109375" bestFit="1" customWidth="1"/>
    <col min="5897" max="5897" width="57.85546875" bestFit="1" customWidth="1"/>
    <col min="5898" max="5898" width="35.28515625" bestFit="1" customWidth="1"/>
    <col min="5899" max="5899" width="28.140625" bestFit="1" customWidth="1"/>
    <col min="5900" max="5900" width="33.140625" bestFit="1" customWidth="1"/>
    <col min="5901" max="5901" width="26" bestFit="1" customWidth="1"/>
    <col min="5902" max="5902" width="19.140625" bestFit="1" customWidth="1"/>
    <col min="5903" max="5903" width="10.42578125" customWidth="1"/>
    <col min="5904" max="5904" width="11.85546875" customWidth="1"/>
    <col min="5905" max="5905" width="14.7109375" customWidth="1"/>
    <col min="5906" max="5906" width="9" bestFit="1" customWidth="1"/>
    <col min="6147" max="6147" width="4.7109375" bestFit="1" customWidth="1"/>
    <col min="6148" max="6148" width="9.7109375" bestFit="1" customWidth="1"/>
    <col min="6149" max="6149" width="10" bestFit="1" customWidth="1"/>
    <col min="6150" max="6150" width="8.85546875" bestFit="1" customWidth="1"/>
    <col min="6151" max="6151" width="22.85546875" customWidth="1"/>
    <col min="6152" max="6152" width="59.7109375" bestFit="1" customWidth="1"/>
    <col min="6153" max="6153" width="57.85546875" bestFit="1" customWidth="1"/>
    <col min="6154" max="6154" width="35.28515625" bestFit="1" customWidth="1"/>
    <col min="6155" max="6155" width="28.140625" bestFit="1" customWidth="1"/>
    <col min="6156" max="6156" width="33.140625" bestFit="1" customWidth="1"/>
    <col min="6157" max="6157" width="26" bestFit="1" customWidth="1"/>
    <col min="6158" max="6158" width="19.140625" bestFit="1" customWidth="1"/>
    <col min="6159" max="6159" width="10.42578125" customWidth="1"/>
    <col min="6160" max="6160" width="11.85546875" customWidth="1"/>
    <col min="6161" max="6161" width="14.7109375" customWidth="1"/>
    <col min="6162" max="6162" width="9" bestFit="1" customWidth="1"/>
    <col min="6403" max="6403" width="4.7109375" bestFit="1" customWidth="1"/>
    <col min="6404" max="6404" width="9.7109375" bestFit="1" customWidth="1"/>
    <col min="6405" max="6405" width="10" bestFit="1" customWidth="1"/>
    <col min="6406" max="6406" width="8.85546875" bestFit="1" customWidth="1"/>
    <col min="6407" max="6407" width="22.85546875" customWidth="1"/>
    <col min="6408" max="6408" width="59.7109375" bestFit="1" customWidth="1"/>
    <col min="6409" max="6409" width="57.85546875" bestFit="1" customWidth="1"/>
    <col min="6410" max="6410" width="35.28515625" bestFit="1" customWidth="1"/>
    <col min="6411" max="6411" width="28.140625" bestFit="1" customWidth="1"/>
    <col min="6412" max="6412" width="33.140625" bestFit="1" customWidth="1"/>
    <col min="6413" max="6413" width="26" bestFit="1" customWidth="1"/>
    <col min="6414" max="6414" width="19.140625" bestFit="1" customWidth="1"/>
    <col min="6415" max="6415" width="10.42578125" customWidth="1"/>
    <col min="6416" max="6416" width="11.85546875" customWidth="1"/>
    <col min="6417" max="6417" width="14.7109375" customWidth="1"/>
    <col min="6418" max="6418" width="9" bestFit="1" customWidth="1"/>
    <col min="6659" max="6659" width="4.7109375" bestFit="1" customWidth="1"/>
    <col min="6660" max="6660" width="9.7109375" bestFit="1" customWidth="1"/>
    <col min="6661" max="6661" width="10" bestFit="1" customWidth="1"/>
    <col min="6662" max="6662" width="8.85546875" bestFit="1" customWidth="1"/>
    <col min="6663" max="6663" width="22.85546875" customWidth="1"/>
    <col min="6664" max="6664" width="59.7109375" bestFit="1" customWidth="1"/>
    <col min="6665" max="6665" width="57.85546875" bestFit="1" customWidth="1"/>
    <col min="6666" max="6666" width="35.28515625" bestFit="1" customWidth="1"/>
    <col min="6667" max="6667" width="28.140625" bestFit="1" customWidth="1"/>
    <col min="6668" max="6668" width="33.140625" bestFit="1" customWidth="1"/>
    <col min="6669" max="6669" width="26" bestFit="1" customWidth="1"/>
    <col min="6670" max="6670" width="19.140625" bestFit="1" customWidth="1"/>
    <col min="6671" max="6671" width="10.42578125" customWidth="1"/>
    <col min="6672" max="6672" width="11.85546875" customWidth="1"/>
    <col min="6673" max="6673" width="14.7109375" customWidth="1"/>
    <col min="6674" max="6674" width="9" bestFit="1" customWidth="1"/>
    <col min="6915" max="6915" width="4.7109375" bestFit="1" customWidth="1"/>
    <col min="6916" max="6916" width="9.7109375" bestFit="1" customWidth="1"/>
    <col min="6917" max="6917" width="10" bestFit="1" customWidth="1"/>
    <col min="6918" max="6918" width="8.85546875" bestFit="1" customWidth="1"/>
    <col min="6919" max="6919" width="22.85546875" customWidth="1"/>
    <col min="6920" max="6920" width="59.7109375" bestFit="1" customWidth="1"/>
    <col min="6921" max="6921" width="57.85546875" bestFit="1" customWidth="1"/>
    <col min="6922" max="6922" width="35.28515625" bestFit="1" customWidth="1"/>
    <col min="6923" max="6923" width="28.140625" bestFit="1" customWidth="1"/>
    <col min="6924" max="6924" width="33.140625" bestFit="1" customWidth="1"/>
    <col min="6925" max="6925" width="26" bestFit="1" customWidth="1"/>
    <col min="6926" max="6926" width="19.140625" bestFit="1" customWidth="1"/>
    <col min="6927" max="6927" width="10.42578125" customWidth="1"/>
    <col min="6928" max="6928" width="11.85546875" customWidth="1"/>
    <col min="6929" max="6929" width="14.7109375" customWidth="1"/>
    <col min="6930" max="6930" width="9" bestFit="1" customWidth="1"/>
    <col min="7171" max="7171" width="4.7109375" bestFit="1" customWidth="1"/>
    <col min="7172" max="7172" width="9.7109375" bestFit="1" customWidth="1"/>
    <col min="7173" max="7173" width="10" bestFit="1" customWidth="1"/>
    <col min="7174" max="7174" width="8.85546875" bestFit="1" customWidth="1"/>
    <col min="7175" max="7175" width="22.85546875" customWidth="1"/>
    <col min="7176" max="7176" width="59.7109375" bestFit="1" customWidth="1"/>
    <col min="7177" max="7177" width="57.85546875" bestFit="1" customWidth="1"/>
    <col min="7178" max="7178" width="35.28515625" bestFit="1" customWidth="1"/>
    <col min="7179" max="7179" width="28.140625" bestFit="1" customWidth="1"/>
    <col min="7180" max="7180" width="33.140625" bestFit="1" customWidth="1"/>
    <col min="7181" max="7181" width="26" bestFit="1" customWidth="1"/>
    <col min="7182" max="7182" width="19.140625" bestFit="1" customWidth="1"/>
    <col min="7183" max="7183" width="10.42578125" customWidth="1"/>
    <col min="7184" max="7184" width="11.85546875" customWidth="1"/>
    <col min="7185" max="7185" width="14.7109375" customWidth="1"/>
    <col min="7186" max="7186" width="9" bestFit="1" customWidth="1"/>
    <col min="7427" max="7427" width="4.7109375" bestFit="1" customWidth="1"/>
    <col min="7428" max="7428" width="9.7109375" bestFit="1" customWidth="1"/>
    <col min="7429" max="7429" width="10" bestFit="1" customWidth="1"/>
    <col min="7430" max="7430" width="8.85546875" bestFit="1" customWidth="1"/>
    <col min="7431" max="7431" width="22.85546875" customWidth="1"/>
    <col min="7432" max="7432" width="59.7109375" bestFit="1" customWidth="1"/>
    <col min="7433" max="7433" width="57.85546875" bestFit="1" customWidth="1"/>
    <col min="7434" max="7434" width="35.28515625" bestFit="1" customWidth="1"/>
    <col min="7435" max="7435" width="28.140625" bestFit="1" customWidth="1"/>
    <col min="7436" max="7436" width="33.140625" bestFit="1" customWidth="1"/>
    <col min="7437" max="7437" width="26" bestFit="1" customWidth="1"/>
    <col min="7438" max="7438" width="19.140625" bestFit="1" customWidth="1"/>
    <col min="7439" max="7439" width="10.42578125" customWidth="1"/>
    <col min="7440" max="7440" width="11.85546875" customWidth="1"/>
    <col min="7441" max="7441" width="14.7109375" customWidth="1"/>
    <col min="7442" max="7442" width="9" bestFit="1" customWidth="1"/>
    <col min="7683" max="7683" width="4.7109375" bestFit="1" customWidth="1"/>
    <col min="7684" max="7684" width="9.7109375" bestFit="1" customWidth="1"/>
    <col min="7685" max="7685" width="10" bestFit="1" customWidth="1"/>
    <col min="7686" max="7686" width="8.85546875" bestFit="1" customWidth="1"/>
    <col min="7687" max="7687" width="22.85546875" customWidth="1"/>
    <col min="7688" max="7688" width="59.7109375" bestFit="1" customWidth="1"/>
    <col min="7689" max="7689" width="57.85546875" bestFit="1" customWidth="1"/>
    <col min="7690" max="7690" width="35.28515625" bestFit="1" customWidth="1"/>
    <col min="7691" max="7691" width="28.140625" bestFit="1" customWidth="1"/>
    <col min="7692" max="7692" width="33.140625" bestFit="1" customWidth="1"/>
    <col min="7693" max="7693" width="26" bestFit="1" customWidth="1"/>
    <col min="7694" max="7694" width="19.140625" bestFit="1" customWidth="1"/>
    <col min="7695" max="7695" width="10.42578125" customWidth="1"/>
    <col min="7696" max="7696" width="11.85546875" customWidth="1"/>
    <col min="7697" max="7697" width="14.7109375" customWidth="1"/>
    <col min="7698" max="7698" width="9" bestFit="1" customWidth="1"/>
    <col min="7939" max="7939" width="4.7109375" bestFit="1" customWidth="1"/>
    <col min="7940" max="7940" width="9.7109375" bestFit="1" customWidth="1"/>
    <col min="7941" max="7941" width="10" bestFit="1" customWidth="1"/>
    <col min="7942" max="7942" width="8.85546875" bestFit="1" customWidth="1"/>
    <col min="7943" max="7943" width="22.85546875" customWidth="1"/>
    <col min="7944" max="7944" width="59.7109375" bestFit="1" customWidth="1"/>
    <col min="7945" max="7945" width="57.85546875" bestFit="1" customWidth="1"/>
    <col min="7946" max="7946" width="35.28515625" bestFit="1" customWidth="1"/>
    <col min="7947" max="7947" width="28.140625" bestFit="1" customWidth="1"/>
    <col min="7948" max="7948" width="33.140625" bestFit="1" customWidth="1"/>
    <col min="7949" max="7949" width="26" bestFit="1" customWidth="1"/>
    <col min="7950" max="7950" width="19.140625" bestFit="1" customWidth="1"/>
    <col min="7951" max="7951" width="10.42578125" customWidth="1"/>
    <col min="7952" max="7952" width="11.85546875" customWidth="1"/>
    <col min="7953" max="7953" width="14.7109375" customWidth="1"/>
    <col min="7954" max="7954" width="9" bestFit="1" customWidth="1"/>
    <col min="8195" max="8195" width="4.7109375" bestFit="1" customWidth="1"/>
    <col min="8196" max="8196" width="9.7109375" bestFit="1" customWidth="1"/>
    <col min="8197" max="8197" width="10" bestFit="1" customWidth="1"/>
    <col min="8198" max="8198" width="8.85546875" bestFit="1" customWidth="1"/>
    <col min="8199" max="8199" width="22.85546875" customWidth="1"/>
    <col min="8200" max="8200" width="59.7109375" bestFit="1" customWidth="1"/>
    <col min="8201" max="8201" width="57.85546875" bestFit="1" customWidth="1"/>
    <col min="8202" max="8202" width="35.28515625" bestFit="1" customWidth="1"/>
    <col min="8203" max="8203" width="28.140625" bestFit="1" customWidth="1"/>
    <col min="8204" max="8204" width="33.140625" bestFit="1" customWidth="1"/>
    <col min="8205" max="8205" width="26" bestFit="1" customWidth="1"/>
    <col min="8206" max="8206" width="19.140625" bestFit="1" customWidth="1"/>
    <col min="8207" max="8207" width="10.42578125" customWidth="1"/>
    <col min="8208" max="8208" width="11.85546875" customWidth="1"/>
    <col min="8209" max="8209" width="14.7109375" customWidth="1"/>
    <col min="8210" max="8210" width="9" bestFit="1" customWidth="1"/>
    <col min="8451" max="8451" width="4.7109375" bestFit="1" customWidth="1"/>
    <col min="8452" max="8452" width="9.7109375" bestFit="1" customWidth="1"/>
    <col min="8453" max="8453" width="10" bestFit="1" customWidth="1"/>
    <col min="8454" max="8454" width="8.85546875" bestFit="1" customWidth="1"/>
    <col min="8455" max="8455" width="22.85546875" customWidth="1"/>
    <col min="8456" max="8456" width="59.7109375" bestFit="1" customWidth="1"/>
    <col min="8457" max="8457" width="57.85546875" bestFit="1" customWidth="1"/>
    <col min="8458" max="8458" width="35.28515625" bestFit="1" customWidth="1"/>
    <col min="8459" max="8459" width="28.140625" bestFit="1" customWidth="1"/>
    <col min="8460" max="8460" width="33.140625" bestFit="1" customWidth="1"/>
    <col min="8461" max="8461" width="26" bestFit="1" customWidth="1"/>
    <col min="8462" max="8462" width="19.140625" bestFit="1" customWidth="1"/>
    <col min="8463" max="8463" width="10.42578125" customWidth="1"/>
    <col min="8464" max="8464" width="11.85546875" customWidth="1"/>
    <col min="8465" max="8465" width="14.7109375" customWidth="1"/>
    <col min="8466" max="8466" width="9" bestFit="1" customWidth="1"/>
    <col min="8707" max="8707" width="4.7109375" bestFit="1" customWidth="1"/>
    <col min="8708" max="8708" width="9.7109375" bestFit="1" customWidth="1"/>
    <col min="8709" max="8709" width="10" bestFit="1" customWidth="1"/>
    <col min="8710" max="8710" width="8.85546875" bestFit="1" customWidth="1"/>
    <col min="8711" max="8711" width="22.85546875" customWidth="1"/>
    <col min="8712" max="8712" width="59.7109375" bestFit="1" customWidth="1"/>
    <col min="8713" max="8713" width="57.85546875" bestFit="1" customWidth="1"/>
    <col min="8714" max="8714" width="35.28515625" bestFit="1" customWidth="1"/>
    <col min="8715" max="8715" width="28.140625" bestFit="1" customWidth="1"/>
    <col min="8716" max="8716" width="33.140625" bestFit="1" customWidth="1"/>
    <col min="8717" max="8717" width="26" bestFit="1" customWidth="1"/>
    <col min="8718" max="8718" width="19.140625" bestFit="1" customWidth="1"/>
    <col min="8719" max="8719" width="10.42578125" customWidth="1"/>
    <col min="8720" max="8720" width="11.85546875" customWidth="1"/>
    <col min="8721" max="8721" width="14.7109375" customWidth="1"/>
    <col min="8722" max="8722" width="9" bestFit="1" customWidth="1"/>
    <col min="8963" max="8963" width="4.7109375" bestFit="1" customWidth="1"/>
    <col min="8964" max="8964" width="9.7109375" bestFit="1" customWidth="1"/>
    <col min="8965" max="8965" width="10" bestFit="1" customWidth="1"/>
    <col min="8966" max="8966" width="8.85546875" bestFit="1" customWidth="1"/>
    <col min="8967" max="8967" width="22.85546875" customWidth="1"/>
    <col min="8968" max="8968" width="59.7109375" bestFit="1" customWidth="1"/>
    <col min="8969" max="8969" width="57.85546875" bestFit="1" customWidth="1"/>
    <col min="8970" max="8970" width="35.28515625" bestFit="1" customWidth="1"/>
    <col min="8971" max="8971" width="28.140625" bestFit="1" customWidth="1"/>
    <col min="8972" max="8972" width="33.140625" bestFit="1" customWidth="1"/>
    <col min="8973" max="8973" width="26" bestFit="1" customWidth="1"/>
    <col min="8974" max="8974" width="19.140625" bestFit="1" customWidth="1"/>
    <col min="8975" max="8975" width="10.42578125" customWidth="1"/>
    <col min="8976" max="8976" width="11.85546875" customWidth="1"/>
    <col min="8977" max="8977" width="14.7109375" customWidth="1"/>
    <col min="8978" max="8978" width="9" bestFit="1" customWidth="1"/>
    <col min="9219" max="9219" width="4.7109375" bestFit="1" customWidth="1"/>
    <col min="9220" max="9220" width="9.7109375" bestFit="1" customWidth="1"/>
    <col min="9221" max="9221" width="10" bestFit="1" customWidth="1"/>
    <col min="9222" max="9222" width="8.85546875" bestFit="1" customWidth="1"/>
    <col min="9223" max="9223" width="22.85546875" customWidth="1"/>
    <col min="9224" max="9224" width="59.7109375" bestFit="1" customWidth="1"/>
    <col min="9225" max="9225" width="57.85546875" bestFit="1" customWidth="1"/>
    <col min="9226" max="9226" width="35.28515625" bestFit="1" customWidth="1"/>
    <col min="9227" max="9227" width="28.140625" bestFit="1" customWidth="1"/>
    <col min="9228" max="9228" width="33.140625" bestFit="1" customWidth="1"/>
    <col min="9229" max="9229" width="26" bestFit="1" customWidth="1"/>
    <col min="9230" max="9230" width="19.140625" bestFit="1" customWidth="1"/>
    <col min="9231" max="9231" width="10.42578125" customWidth="1"/>
    <col min="9232" max="9232" width="11.85546875" customWidth="1"/>
    <col min="9233" max="9233" width="14.7109375" customWidth="1"/>
    <col min="9234" max="9234" width="9" bestFit="1" customWidth="1"/>
    <col min="9475" max="9475" width="4.7109375" bestFit="1" customWidth="1"/>
    <col min="9476" max="9476" width="9.7109375" bestFit="1" customWidth="1"/>
    <col min="9477" max="9477" width="10" bestFit="1" customWidth="1"/>
    <col min="9478" max="9478" width="8.85546875" bestFit="1" customWidth="1"/>
    <col min="9479" max="9479" width="22.85546875" customWidth="1"/>
    <col min="9480" max="9480" width="59.7109375" bestFit="1" customWidth="1"/>
    <col min="9481" max="9481" width="57.85546875" bestFit="1" customWidth="1"/>
    <col min="9482" max="9482" width="35.28515625" bestFit="1" customWidth="1"/>
    <col min="9483" max="9483" width="28.140625" bestFit="1" customWidth="1"/>
    <col min="9484" max="9484" width="33.140625" bestFit="1" customWidth="1"/>
    <col min="9485" max="9485" width="26" bestFit="1" customWidth="1"/>
    <col min="9486" max="9486" width="19.140625" bestFit="1" customWidth="1"/>
    <col min="9487" max="9487" width="10.42578125" customWidth="1"/>
    <col min="9488" max="9488" width="11.85546875" customWidth="1"/>
    <col min="9489" max="9489" width="14.7109375" customWidth="1"/>
    <col min="9490" max="9490" width="9" bestFit="1" customWidth="1"/>
    <col min="9731" max="9731" width="4.7109375" bestFit="1" customWidth="1"/>
    <col min="9732" max="9732" width="9.7109375" bestFit="1" customWidth="1"/>
    <col min="9733" max="9733" width="10" bestFit="1" customWidth="1"/>
    <col min="9734" max="9734" width="8.85546875" bestFit="1" customWidth="1"/>
    <col min="9735" max="9735" width="22.85546875" customWidth="1"/>
    <col min="9736" max="9736" width="59.7109375" bestFit="1" customWidth="1"/>
    <col min="9737" max="9737" width="57.85546875" bestFit="1" customWidth="1"/>
    <col min="9738" max="9738" width="35.28515625" bestFit="1" customWidth="1"/>
    <col min="9739" max="9739" width="28.140625" bestFit="1" customWidth="1"/>
    <col min="9740" max="9740" width="33.140625" bestFit="1" customWidth="1"/>
    <col min="9741" max="9741" width="26" bestFit="1" customWidth="1"/>
    <col min="9742" max="9742" width="19.140625" bestFit="1" customWidth="1"/>
    <col min="9743" max="9743" width="10.42578125" customWidth="1"/>
    <col min="9744" max="9744" width="11.85546875" customWidth="1"/>
    <col min="9745" max="9745" width="14.7109375" customWidth="1"/>
    <col min="9746" max="9746" width="9" bestFit="1" customWidth="1"/>
    <col min="9987" max="9987" width="4.7109375" bestFit="1" customWidth="1"/>
    <col min="9988" max="9988" width="9.7109375" bestFit="1" customWidth="1"/>
    <col min="9989" max="9989" width="10" bestFit="1" customWidth="1"/>
    <col min="9990" max="9990" width="8.85546875" bestFit="1" customWidth="1"/>
    <col min="9991" max="9991" width="22.85546875" customWidth="1"/>
    <col min="9992" max="9992" width="59.7109375" bestFit="1" customWidth="1"/>
    <col min="9993" max="9993" width="57.85546875" bestFit="1" customWidth="1"/>
    <col min="9994" max="9994" width="35.28515625" bestFit="1" customWidth="1"/>
    <col min="9995" max="9995" width="28.140625" bestFit="1" customWidth="1"/>
    <col min="9996" max="9996" width="33.140625" bestFit="1" customWidth="1"/>
    <col min="9997" max="9997" width="26" bestFit="1" customWidth="1"/>
    <col min="9998" max="9998" width="19.140625" bestFit="1" customWidth="1"/>
    <col min="9999" max="9999" width="10.42578125" customWidth="1"/>
    <col min="10000" max="10000" width="11.85546875" customWidth="1"/>
    <col min="10001" max="10001" width="14.7109375" customWidth="1"/>
    <col min="10002" max="10002" width="9" bestFit="1" customWidth="1"/>
    <col min="10243" max="10243" width="4.7109375" bestFit="1" customWidth="1"/>
    <col min="10244" max="10244" width="9.7109375" bestFit="1" customWidth="1"/>
    <col min="10245" max="10245" width="10" bestFit="1" customWidth="1"/>
    <col min="10246" max="10246" width="8.85546875" bestFit="1" customWidth="1"/>
    <col min="10247" max="10247" width="22.85546875" customWidth="1"/>
    <col min="10248" max="10248" width="59.7109375" bestFit="1" customWidth="1"/>
    <col min="10249" max="10249" width="57.85546875" bestFit="1" customWidth="1"/>
    <col min="10250" max="10250" width="35.28515625" bestFit="1" customWidth="1"/>
    <col min="10251" max="10251" width="28.140625" bestFit="1" customWidth="1"/>
    <col min="10252" max="10252" width="33.140625" bestFit="1" customWidth="1"/>
    <col min="10253" max="10253" width="26" bestFit="1" customWidth="1"/>
    <col min="10254" max="10254" width="19.140625" bestFit="1" customWidth="1"/>
    <col min="10255" max="10255" width="10.42578125" customWidth="1"/>
    <col min="10256" max="10256" width="11.85546875" customWidth="1"/>
    <col min="10257" max="10257" width="14.7109375" customWidth="1"/>
    <col min="10258" max="10258" width="9" bestFit="1" customWidth="1"/>
    <col min="10499" max="10499" width="4.7109375" bestFit="1" customWidth="1"/>
    <col min="10500" max="10500" width="9.7109375" bestFit="1" customWidth="1"/>
    <col min="10501" max="10501" width="10" bestFit="1" customWidth="1"/>
    <col min="10502" max="10502" width="8.85546875" bestFit="1" customWidth="1"/>
    <col min="10503" max="10503" width="22.85546875" customWidth="1"/>
    <col min="10504" max="10504" width="59.7109375" bestFit="1" customWidth="1"/>
    <col min="10505" max="10505" width="57.85546875" bestFit="1" customWidth="1"/>
    <col min="10506" max="10506" width="35.28515625" bestFit="1" customWidth="1"/>
    <col min="10507" max="10507" width="28.140625" bestFit="1" customWidth="1"/>
    <col min="10508" max="10508" width="33.140625" bestFit="1" customWidth="1"/>
    <col min="10509" max="10509" width="26" bestFit="1" customWidth="1"/>
    <col min="10510" max="10510" width="19.140625" bestFit="1" customWidth="1"/>
    <col min="10511" max="10511" width="10.42578125" customWidth="1"/>
    <col min="10512" max="10512" width="11.85546875" customWidth="1"/>
    <col min="10513" max="10513" width="14.7109375" customWidth="1"/>
    <col min="10514" max="10514" width="9" bestFit="1" customWidth="1"/>
    <col min="10755" max="10755" width="4.7109375" bestFit="1" customWidth="1"/>
    <col min="10756" max="10756" width="9.7109375" bestFit="1" customWidth="1"/>
    <col min="10757" max="10757" width="10" bestFit="1" customWidth="1"/>
    <col min="10758" max="10758" width="8.85546875" bestFit="1" customWidth="1"/>
    <col min="10759" max="10759" width="22.85546875" customWidth="1"/>
    <col min="10760" max="10760" width="59.7109375" bestFit="1" customWidth="1"/>
    <col min="10761" max="10761" width="57.85546875" bestFit="1" customWidth="1"/>
    <col min="10762" max="10762" width="35.28515625" bestFit="1" customWidth="1"/>
    <col min="10763" max="10763" width="28.140625" bestFit="1" customWidth="1"/>
    <col min="10764" max="10764" width="33.140625" bestFit="1" customWidth="1"/>
    <col min="10765" max="10765" width="26" bestFit="1" customWidth="1"/>
    <col min="10766" max="10766" width="19.140625" bestFit="1" customWidth="1"/>
    <col min="10767" max="10767" width="10.42578125" customWidth="1"/>
    <col min="10768" max="10768" width="11.85546875" customWidth="1"/>
    <col min="10769" max="10769" width="14.7109375" customWidth="1"/>
    <col min="10770" max="10770" width="9" bestFit="1" customWidth="1"/>
    <col min="11011" max="11011" width="4.7109375" bestFit="1" customWidth="1"/>
    <col min="11012" max="11012" width="9.7109375" bestFit="1" customWidth="1"/>
    <col min="11013" max="11013" width="10" bestFit="1" customWidth="1"/>
    <col min="11014" max="11014" width="8.85546875" bestFit="1" customWidth="1"/>
    <col min="11015" max="11015" width="22.85546875" customWidth="1"/>
    <col min="11016" max="11016" width="59.7109375" bestFit="1" customWidth="1"/>
    <col min="11017" max="11017" width="57.85546875" bestFit="1" customWidth="1"/>
    <col min="11018" max="11018" width="35.28515625" bestFit="1" customWidth="1"/>
    <col min="11019" max="11019" width="28.140625" bestFit="1" customWidth="1"/>
    <col min="11020" max="11020" width="33.140625" bestFit="1" customWidth="1"/>
    <col min="11021" max="11021" width="26" bestFit="1" customWidth="1"/>
    <col min="11022" max="11022" width="19.140625" bestFit="1" customWidth="1"/>
    <col min="11023" max="11023" width="10.42578125" customWidth="1"/>
    <col min="11024" max="11024" width="11.85546875" customWidth="1"/>
    <col min="11025" max="11025" width="14.7109375" customWidth="1"/>
    <col min="11026" max="11026" width="9" bestFit="1" customWidth="1"/>
    <col min="11267" max="11267" width="4.7109375" bestFit="1" customWidth="1"/>
    <col min="11268" max="11268" width="9.7109375" bestFit="1" customWidth="1"/>
    <col min="11269" max="11269" width="10" bestFit="1" customWidth="1"/>
    <col min="11270" max="11270" width="8.85546875" bestFit="1" customWidth="1"/>
    <col min="11271" max="11271" width="22.85546875" customWidth="1"/>
    <col min="11272" max="11272" width="59.7109375" bestFit="1" customWidth="1"/>
    <col min="11273" max="11273" width="57.85546875" bestFit="1" customWidth="1"/>
    <col min="11274" max="11274" width="35.28515625" bestFit="1" customWidth="1"/>
    <col min="11275" max="11275" width="28.140625" bestFit="1" customWidth="1"/>
    <col min="11276" max="11276" width="33.140625" bestFit="1" customWidth="1"/>
    <col min="11277" max="11277" width="26" bestFit="1" customWidth="1"/>
    <col min="11278" max="11278" width="19.140625" bestFit="1" customWidth="1"/>
    <col min="11279" max="11279" width="10.42578125" customWidth="1"/>
    <col min="11280" max="11280" width="11.85546875" customWidth="1"/>
    <col min="11281" max="11281" width="14.7109375" customWidth="1"/>
    <col min="11282" max="11282" width="9" bestFit="1" customWidth="1"/>
    <col min="11523" max="11523" width="4.7109375" bestFit="1" customWidth="1"/>
    <col min="11524" max="11524" width="9.7109375" bestFit="1" customWidth="1"/>
    <col min="11525" max="11525" width="10" bestFit="1" customWidth="1"/>
    <col min="11526" max="11526" width="8.85546875" bestFit="1" customWidth="1"/>
    <col min="11527" max="11527" width="22.85546875" customWidth="1"/>
    <col min="11528" max="11528" width="59.7109375" bestFit="1" customWidth="1"/>
    <col min="11529" max="11529" width="57.85546875" bestFit="1" customWidth="1"/>
    <col min="11530" max="11530" width="35.28515625" bestFit="1" customWidth="1"/>
    <col min="11531" max="11531" width="28.140625" bestFit="1" customWidth="1"/>
    <col min="11532" max="11532" width="33.140625" bestFit="1" customWidth="1"/>
    <col min="11533" max="11533" width="26" bestFit="1" customWidth="1"/>
    <col min="11534" max="11534" width="19.140625" bestFit="1" customWidth="1"/>
    <col min="11535" max="11535" width="10.42578125" customWidth="1"/>
    <col min="11536" max="11536" width="11.85546875" customWidth="1"/>
    <col min="11537" max="11537" width="14.7109375" customWidth="1"/>
    <col min="11538" max="11538" width="9" bestFit="1" customWidth="1"/>
    <col min="11779" max="11779" width="4.7109375" bestFit="1" customWidth="1"/>
    <col min="11780" max="11780" width="9.7109375" bestFit="1" customWidth="1"/>
    <col min="11781" max="11781" width="10" bestFit="1" customWidth="1"/>
    <col min="11782" max="11782" width="8.85546875" bestFit="1" customWidth="1"/>
    <col min="11783" max="11783" width="22.85546875" customWidth="1"/>
    <col min="11784" max="11784" width="59.7109375" bestFit="1" customWidth="1"/>
    <col min="11785" max="11785" width="57.85546875" bestFit="1" customWidth="1"/>
    <col min="11786" max="11786" width="35.28515625" bestFit="1" customWidth="1"/>
    <col min="11787" max="11787" width="28.140625" bestFit="1" customWidth="1"/>
    <col min="11788" max="11788" width="33.140625" bestFit="1" customWidth="1"/>
    <col min="11789" max="11789" width="26" bestFit="1" customWidth="1"/>
    <col min="11790" max="11790" width="19.140625" bestFit="1" customWidth="1"/>
    <col min="11791" max="11791" width="10.42578125" customWidth="1"/>
    <col min="11792" max="11792" width="11.85546875" customWidth="1"/>
    <col min="11793" max="11793" width="14.7109375" customWidth="1"/>
    <col min="11794" max="11794" width="9" bestFit="1" customWidth="1"/>
    <col min="12035" max="12035" width="4.7109375" bestFit="1" customWidth="1"/>
    <col min="12036" max="12036" width="9.7109375" bestFit="1" customWidth="1"/>
    <col min="12037" max="12037" width="10" bestFit="1" customWidth="1"/>
    <col min="12038" max="12038" width="8.85546875" bestFit="1" customWidth="1"/>
    <col min="12039" max="12039" width="22.85546875" customWidth="1"/>
    <col min="12040" max="12040" width="59.7109375" bestFit="1" customWidth="1"/>
    <col min="12041" max="12041" width="57.85546875" bestFit="1" customWidth="1"/>
    <col min="12042" max="12042" width="35.28515625" bestFit="1" customWidth="1"/>
    <col min="12043" max="12043" width="28.140625" bestFit="1" customWidth="1"/>
    <col min="12044" max="12044" width="33.140625" bestFit="1" customWidth="1"/>
    <col min="12045" max="12045" width="26" bestFit="1" customWidth="1"/>
    <col min="12046" max="12046" width="19.140625" bestFit="1" customWidth="1"/>
    <col min="12047" max="12047" width="10.42578125" customWidth="1"/>
    <col min="12048" max="12048" width="11.85546875" customWidth="1"/>
    <col min="12049" max="12049" width="14.7109375" customWidth="1"/>
    <col min="12050" max="12050" width="9" bestFit="1" customWidth="1"/>
    <col min="12291" max="12291" width="4.7109375" bestFit="1" customWidth="1"/>
    <col min="12292" max="12292" width="9.7109375" bestFit="1" customWidth="1"/>
    <col min="12293" max="12293" width="10" bestFit="1" customWidth="1"/>
    <col min="12294" max="12294" width="8.85546875" bestFit="1" customWidth="1"/>
    <col min="12295" max="12295" width="22.85546875" customWidth="1"/>
    <col min="12296" max="12296" width="59.7109375" bestFit="1" customWidth="1"/>
    <col min="12297" max="12297" width="57.85546875" bestFit="1" customWidth="1"/>
    <col min="12298" max="12298" width="35.28515625" bestFit="1" customWidth="1"/>
    <col min="12299" max="12299" width="28.140625" bestFit="1" customWidth="1"/>
    <col min="12300" max="12300" width="33.140625" bestFit="1" customWidth="1"/>
    <col min="12301" max="12301" width="26" bestFit="1" customWidth="1"/>
    <col min="12302" max="12302" width="19.140625" bestFit="1" customWidth="1"/>
    <col min="12303" max="12303" width="10.42578125" customWidth="1"/>
    <col min="12304" max="12304" width="11.85546875" customWidth="1"/>
    <col min="12305" max="12305" width="14.7109375" customWidth="1"/>
    <col min="12306" max="12306" width="9" bestFit="1" customWidth="1"/>
    <col min="12547" max="12547" width="4.7109375" bestFit="1" customWidth="1"/>
    <col min="12548" max="12548" width="9.7109375" bestFit="1" customWidth="1"/>
    <col min="12549" max="12549" width="10" bestFit="1" customWidth="1"/>
    <col min="12550" max="12550" width="8.85546875" bestFit="1" customWidth="1"/>
    <col min="12551" max="12551" width="22.85546875" customWidth="1"/>
    <col min="12552" max="12552" width="59.7109375" bestFit="1" customWidth="1"/>
    <col min="12553" max="12553" width="57.85546875" bestFit="1" customWidth="1"/>
    <col min="12554" max="12554" width="35.28515625" bestFit="1" customWidth="1"/>
    <col min="12555" max="12555" width="28.140625" bestFit="1" customWidth="1"/>
    <col min="12556" max="12556" width="33.140625" bestFit="1" customWidth="1"/>
    <col min="12557" max="12557" width="26" bestFit="1" customWidth="1"/>
    <col min="12558" max="12558" width="19.140625" bestFit="1" customWidth="1"/>
    <col min="12559" max="12559" width="10.42578125" customWidth="1"/>
    <col min="12560" max="12560" width="11.85546875" customWidth="1"/>
    <col min="12561" max="12561" width="14.7109375" customWidth="1"/>
    <col min="12562" max="12562" width="9" bestFit="1" customWidth="1"/>
    <col min="12803" max="12803" width="4.7109375" bestFit="1" customWidth="1"/>
    <col min="12804" max="12804" width="9.7109375" bestFit="1" customWidth="1"/>
    <col min="12805" max="12805" width="10" bestFit="1" customWidth="1"/>
    <col min="12806" max="12806" width="8.85546875" bestFit="1" customWidth="1"/>
    <col min="12807" max="12807" width="22.85546875" customWidth="1"/>
    <col min="12808" max="12808" width="59.7109375" bestFit="1" customWidth="1"/>
    <col min="12809" max="12809" width="57.85546875" bestFit="1" customWidth="1"/>
    <col min="12810" max="12810" width="35.28515625" bestFit="1" customWidth="1"/>
    <col min="12811" max="12811" width="28.140625" bestFit="1" customWidth="1"/>
    <col min="12812" max="12812" width="33.140625" bestFit="1" customWidth="1"/>
    <col min="12813" max="12813" width="26" bestFit="1" customWidth="1"/>
    <col min="12814" max="12814" width="19.140625" bestFit="1" customWidth="1"/>
    <col min="12815" max="12815" width="10.42578125" customWidth="1"/>
    <col min="12816" max="12816" width="11.85546875" customWidth="1"/>
    <col min="12817" max="12817" width="14.7109375" customWidth="1"/>
    <col min="12818" max="12818" width="9" bestFit="1" customWidth="1"/>
    <col min="13059" max="13059" width="4.7109375" bestFit="1" customWidth="1"/>
    <col min="13060" max="13060" width="9.7109375" bestFit="1" customWidth="1"/>
    <col min="13061" max="13061" width="10" bestFit="1" customWidth="1"/>
    <col min="13062" max="13062" width="8.85546875" bestFit="1" customWidth="1"/>
    <col min="13063" max="13063" width="22.85546875" customWidth="1"/>
    <col min="13064" max="13064" width="59.7109375" bestFit="1" customWidth="1"/>
    <col min="13065" max="13065" width="57.85546875" bestFit="1" customWidth="1"/>
    <col min="13066" max="13066" width="35.28515625" bestFit="1" customWidth="1"/>
    <col min="13067" max="13067" width="28.140625" bestFit="1" customWidth="1"/>
    <col min="13068" max="13068" width="33.140625" bestFit="1" customWidth="1"/>
    <col min="13069" max="13069" width="26" bestFit="1" customWidth="1"/>
    <col min="13070" max="13070" width="19.140625" bestFit="1" customWidth="1"/>
    <col min="13071" max="13071" width="10.42578125" customWidth="1"/>
    <col min="13072" max="13072" width="11.85546875" customWidth="1"/>
    <col min="13073" max="13073" width="14.7109375" customWidth="1"/>
    <col min="13074" max="13074" width="9" bestFit="1" customWidth="1"/>
    <col min="13315" max="13315" width="4.7109375" bestFit="1" customWidth="1"/>
    <col min="13316" max="13316" width="9.7109375" bestFit="1" customWidth="1"/>
    <col min="13317" max="13317" width="10" bestFit="1" customWidth="1"/>
    <col min="13318" max="13318" width="8.85546875" bestFit="1" customWidth="1"/>
    <col min="13319" max="13319" width="22.85546875" customWidth="1"/>
    <col min="13320" max="13320" width="59.7109375" bestFit="1" customWidth="1"/>
    <col min="13321" max="13321" width="57.85546875" bestFit="1" customWidth="1"/>
    <col min="13322" max="13322" width="35.28515625" bestFit="1" customWidth="1"/>
    <col min="13323" max="13323" width="28.140625" bestFit="1" customWidth="1"/>
    <col min="13324" max="13324" width="33.140625" bestFit="1" customWidth="1"/>
    <col min="13325" max="13325" width="26" bestFit="1" customWidth="1"/>
    <col min="13326" max="13326" width="19.140625" bestFit="1" customWidth="1"/>
    <col min="13327" max="13327" width="10.42578125" customWidth="1"/>
    <col min="13328" max="13328" width="11.85546875" customWidth="1"/>
    <col min="13329" max="13329" width="14.7109375" customWidth="1"/>
    <col min="13330" max="13330" width="9" bestFit="1" customWidth="1"/>
    <col min="13571" max="13571" width="4.7109375" bestFit="1" customWidth="1"/>
    <col min="13572" max="13572" width="9.7109375" bestFit="1" customWidth="1"/>
    <col min="13573" max="13573" width="10" bestFit="1" customWidth="1"/>
    <col min="13574" max="13574" width="8.85546875" bestFit="1" customWidth="1"/>
    <col min="13575" max="13575" width="22.85546875" customWidth="1"/>
    <col min="13576" max="13576" width="59.7109375" bestFit="1" customWidth="1"/>
    <col min="13577" max="13577" width="57.85546875" bestFit="1" customWidth="1"/>
    <col min="13578" max="13578" width="35.28515625" bestFit="1" customWidth="1"/>
    <col min="13579" max="13579" width="28.140625" bestFit="1" customWidth="1"/>
    <col min="13580" max="13580" width="33.140625" bestFit="1" customWidth="1"/>
    <col min="13581" max="13581" width="26" bestFit="1" customWidth="1"/>
    <col min="13582" max="13582" width="19.140625" bestFit="1" customWidth="1"/>
    <col min="13583" max="13583" width="10.42578125" customWidth="1"/>
    <col min="13584" max="13584" width="11.85546875" customWidth="1"/>
    <col min="13585" max="13585" width="14.7109375" customWidth="1"/>
    <col min="13586" max="13586" width="9" bestFit="1" customWidth="1"/>
    <col min="13827" max="13827" width="4.7109375" bestFit="1" customWidth="1"/>
    <col min="13828" max="13828" width="9.7109375" bestFit="1" customWidth="1"/>
    <col min="13829" max="13829" width="10" bestFit="1" customWidth="1"/>
    <col min="13830" max="13830" width="8.85546875" bestFit="1" customWidth="1"/>
    <col min="13831" max="13831" width="22.85546875" customWidth="1"/>
    <col min="13832" max="13832" width="59.7109375" bestFit="1" customWidth="1"/>
    <col min="13833" max="13833" width="57.85546875" bestFit="1" customWidth="1"/>
    <col min="13834" max="13834" width="35.28515625" bestFit="1" customWidth="1"/>
    <col min="13835" max="13835" width="28.140625" bestFit="1" customWidth="1"/>
    <col min="13836" max="13836" width="33.140625" bestFit="1" customWidth="1"/>
    <col min="13837" max="13837" width="26" bestFit="1" customWidth="1"/>
    <col min="13838" max="13838" width="19.140625" bestFit="1" customWidth="1"/>
    <col min="13839" max="13839" width="10.42578125" customWidth="1"/>
    <col min="13840" max="13840" width="11.85546875" customWidth="1"/>
    <col min="13841" max="13841" width="14.7109375" customWidth="1"/>
    <col min="13842" max="13842" width="9" bestFit="1" customWidth="1"/>
    <col min="14083" max="14083" width="4.7109375" bestFit="1" customWidth="1"/>
    <col min="14084" max="14084" width="9.7109375" bestFit="1" customWidth="1"/>
    <col min="14085" max="14085" width="10" bestFit="1" customWidth="1"/>
    <col min="14086" max="14086" width="8.85546875" bestFit="1" customWidth="1"/>
    <col min="14087" max="14087" width="22.85546875" customWidth="1"/>
    <col min="14088" max="14088" width="59.7109375" bestFit="1" customWidth="1"/>
    <col min="14089" max="14089" width="57.85546875" bestFit="1" customWidth="1"/>
    <col min="14090" max="14090" width="35.28515625" bestFit="1" customWidth="1"/>
    <col min="14091" max="14091" width="28.140625" bestFit="1" customWidth="1"/>
    <col min="14092" max="14092" width="33.140625" bestFit="1" customWidth="1"/>
    <col min="14093" max="14093" width="26" bestFit="1" customWidth="1"/>
    <col min="14094" max="14094" width="19.140625" bestFit="1" customWidth="1"/>
    <col min="14095" max="14095" width="10.42578125" customWidth="1"/>
    <col min="14096" max="14096" width="11.85546875" customWidth="1"/>
    <col min="14097" max="14097" width="14.7109375" customWidth="1"/>
    <col min="14098" max="14098" width="9" bestFit="1" customWidth="1"/>
    <col min="14339" max="14339" width="4.7109375" bestFit="1" customWidth="1"/>
    <col min="14340" max="14340" width="9.7109375" bestFit="1" customWidth="1"/>
    <col min="14341" max="14341" width="10" bestFit="1" customWidth="1"/>
    <col min="14342" max="14342" width="8.85546875" bestFit="1" customWidth="1"/>
    <col min="14343" max="14343" width="22.85546875" customWidth="1"/>
    <col min="14344" max="14344" width="59.7109375" bestFit="1" customWidth="1"/>
    <col min="14345" max="14345" width="57.85546875" bestFit="1" customWidth="1"/>
    <col min="14346" max="14346" width="35.28515625" bestFit="1" customWidth="1"/>
    <col min="14347" max="14347" width="28.140625" bestFit="1" customWidth="1"/>
    <col min="14348" max="14348" width="33.140625" bestFit="1" customWidth="1"/>
    <col min="14349" max="14349" width="26" bestFit="1" customWidth="1"/>
    <col min="14350" max="14350" width="19.140625" bestFit="1" customWidth="1"/>
    <col min="14351" max="14351" width="10.42578125" customWidth="1"/>
    <col min="14352" max="14352" width="11.85546875" customWidth="1"/>
    <col min="14353" max="14353" width="14.7109375" customWidth="1"/>
    <col min="14354" max="14354" width="9" bestFit="1" customWidth="1"/>
    <col min="14595" max="14595" width="4.7109375" bestFit="1" customWidth="1"/>
    <col min="14596" max="14596" width="9.7109375" bestFit="1" customWidth="1"/>
    <col min="14597" max="14597" width="10" bestFit="1" customWidth="1"/>
    <col min="14598" max="14598" width="8.85546875" bestFit="1" customWidth="1"/>
    <col min="14599" max="14599" width="22.85546875" customWidth="1"/>
    <col min="14600" max="14600" width="59.7109375" bestFit="1" customWidth="1"/>
    <col min="14601" max="14601" width="57.85546875" bestFit="1" customWidth="1"/>
    <col min="14602" max="14602" width="35.28515625" bestFit="1" customWidth="1"/>
    <col min="14603" max="14603" width="28.140625" bestFit="1" customWidth="1"/>
    <col min="14604" max="14604" width="33.140625" bestFit="1" customWidth="1"/>
    <col min="14605" max="14605" width="26" bestFit="1" customWidth="1"/>
    <col min="14606" max="14606" width="19.140625" bestFit="1" customWidth="1"/>
    <col min="14607" max="14607" width="10.42578125" customWidth="1"/>
    <col min="14608" max="14608" width="11.85546875" customWidth="1"/>
    <col min="14609" max="14609" width="14.7109375" customWidth="1"/>
    <col min="14610" max="14610" width="9" bestFit="1" customWidth="1"/>
    <col min="14851" max="14851" width="4.7109375" bestFit="1" customWidth="1"/>
    <col min="14852" max="14852" width="9.7109375" bestFit="1" customWidth="1"/>
    <col min="14853" max="14853" width="10" bestFit="1" customWidth="1"/>
    <col min="14854" max="14854" width="8.85546875" bestFit="1" customWidth="1"/>
    <col min="14855" max="14855" width="22.85546875" customWidth="1"/>
    <col min="14856" max="14856" width="59.7109375" bestFit="1" customWidth="1"/>
    <col min="14857" max="14857" width="57.85546875" bestFit="1" customWidth="1"/>
    <col min="14858" max="14858" width="35.28515625" bestFit="1" customWidth="1"/>
    <col min="14859" max="14859" width="28.140625" bestFit="1" customWidth="1"/>
    <col min="14860" max="14860" width="33.140625" bestFit="1" customWidth="1"/>
    <col min="14861" max="14861" width="26" bestFit="1" customWidth="1"/>
    <col min="14862" max="14862" width="19.140625" bestFit="1" customWidth="1"/>
    <col min="14863" max="14863" width="10.42578125" customWidth="1"/>
    <col min="14864" max="14864" width="11.85546875" customWidth="1"/>
    <col min="14865" max="14865" width="14.7109375" customWidth="1"/>
    <col min="14866" max="14866" width="9" bestFit="1" customWidth="1"/>
    <col min="15107" max="15107" width="4.7109375" bestFit="1" customWidth="1"/>
    <col min="15108" max="15108" width="9.7109375" bestFit="1" customWidth="1"/>
    <col min="15109" max="15109" width="10" bestFit="1" customWidth="1"/>
    <col min="15110" max="15110" width="8.85546875" bestFit="1" customWidth="1"/>
    <col min="15111" max="15111" width="22.85546875" customWidth="1"/>
    <col min="15112" max="15112" width="59.7109375" bestFit="1" customWidth="1"/>
    <col min="15113" max="15113" width="57.85546875" bestFit="1" customWidth="1"/>
    <col min="15114" max="15114" width="35.28515625" bestFit="1" customWidth="1"/>
    <col min="15115" max="15115" width="28.140625" bestFit="1" customWidth="1"/>
    <col min="15116" max="15116" width="33.140625" bestFit="1" customWidth="1"/>
    <col min="15117" max="15117" width="26" bestFit="1" customWidth="1"/>
    <col min="15118" max="15118" width="19.140625" bestFit="1" customWidth="1"/>
    <col min="15119" max="15119" width="10.42578125" customWidth="1"/>
    <col min="15120" max="15120" width="11.85546875" customWidth="1"/>
    <col min="15121" max="15121" width="14.7109375" customWidth="1"/>
    <col min="15122" max="15122" width="9" bestFit="1" customWidth="1"/>
    <col min="15363" max="15363" width="4.7109375" bestFit="1" customWidth="1"/>
    <col min="15364" max="15364" width="9.7109375" bestFit="1" customWidth="1"/>
    <col min="15365" max="15365" width="10" bestFit="1" customWidth="1"/>
    <col min="15366" max="15366" width="8.85546875" bestFit="1" customWidth="1"/>
    <col min="15367" max="15367" width="22.85546875" customWidth="1"/>
    <col min="15368" max="15368" width="59.7109375" bestFit="1" customWidth="1"/>
    <col min="15369" max="15369" width="57.85546875" bestFit="1" customWidth="1"/>
    <col min="15370" max="15370" width="35.28515625" bestFit="1" customWidth="1"/>
    <col min="15371" max="15371" width="28.140625" bestFit="1" customWidth="1"/>
    <col min="15372" max="15372" width="33.140625" bestFit="1" customWidth="1"/>
    <col min="15373" max="15373" width="26" bestFit="1" customWidth="1"/>
    <col min="15374" max="15374" width="19.140625" bestFit="1" customWidth="1"/>
    <col min="15375" max="15375" width="10.42578125" customWidth="1"/>
    <col min="15376" max="15376" width="11.85546875" customWidth="1"/>
    <col min="15377" max="15377" width="14.7109375" customWidth="1"/>
    <col min="15378" max="15378" width="9" bestFit="1" customWidth="1"/>
    <col min="15619" max="15619" width="4.7109375" bestFit="1" customWidth="1"/>
    <col min="15620" max="15620" width="9.7109375" bestFit="1" customWidth="1"/>
    <col min="15621" max="15621" width="10" bestFit="1" customWidth="1"/>
    <col min="15622" max="15622" width="8.85546875" bestFit="1" customWidth="1"/>
    <col min="15623" max="15623" width="22.85546875" customWidth="1"/>
    <col min="15624" max="15624" width="59.7109375" bestFit="1" customWidth="1"/>
    <col min="15625" max="15625" width="57.85546875" bestFit="1" customWidth="1"/>
    <col min="15626" max="15626" width="35.28515625" bestFit="1" customWidth="1"/>
    <col min="15627" max="15627" width="28.140625" bestFit="1" customWidth="1"/>
    <col min="15628" max="15628" width="33.140625" bestFit="1" customWidth="1"/>
    <col min="15629" max="15629" width="26" bestFit="1" customWidth="1"/>
    <col min="15630" max="15630" width="19.140625" bestFit="1" customWidth="1"/>
    <col min="15631" max="15631" width="10.42578125" customWidth="1"/>
    <col min="15632" max="15632" width="11.85546875" customWidth="1"/>
    <col min="15633" max="15633" width="14.7109375" customWidth="1"/>
    <col min="15634" max="15634" width="9" bestFit="1" customWidth="1"/>
    <col min="15875" max="15875" width="4.7109375" bestFit="1" customWidth="1"/>
    <col min="15876" max="15876" width="9.7109375" bestFit="1" customWidth="1"/>
    <col min="15877" max="15877" width="10" bestFit="1" customWidth="1"/>
    <col min="15878" max="15878" width="8.85546875" bestFit="1" customWidth="1"/>
    <col min="15879" max="15879" width="22.85546875" customWidth="1"/>
    <col min="15880" max="15880" width="59.7109375" bestFit="1" customWidth="1"/>
    <col min="15881" max="15881" width="57.85546875" bestFit="1" customWidth="1"/>
    <col min="15882" max="15882" width="35.28515625" bestFit="1" customWidth="1"/>
    <col min="15883" max="15883" width="28.140625" bestFit="1" customWidth="1"/>
    <col min="15884" max="15884" width="33.140625" bestFit="1" customWidth="1"/>
    <col min="15885" max="15885" width="26" bestFit="1" customWidth="1"/>
    <col min="15886" max="15886" width="19.140625" bestFit="1" customWidth="1"/>
    <col min="15887" max="15887" width="10.42578125" customWidth="1"/>
    <col min="15888" max="15888" width="11.85546875" customWidth="1"/>
    <col min="15889" max="15889" width="14.7109375" customWidth="1"/>
    <col min="15890" max="15890" width="9" bestFit="1" customWidth="1"/>
    <col min="16131" max="16131" width="4.7109375" bestFit="1" customWidth="1"/>
    <col min="16132" max="16132" width="9.7109375" bestFit="1" customWidth="1"/>
    <col min="16133" max="16133" width="10" bestFit="1" customWidth="1"/>
    <col min="16134" max="16134" width="8.85546875" bestFit="1" customWidth="1"/>
    <col min="16135" max="16135" width="22.85546875" customWidth="1"/>
    <col min="16136" max="16136" width="59.7109375" bestFit="1" customWidth="1"/>
    <col min="16137" max="16137" width="57.85546875" bestFit="1" customWidth="1"/>
    <col min="16138" max="16138" width="35.28515625" bestFit="1" customWidth="1"/>
    <col min="16139" max="16139" width="28.140625" bestFit="1" customWidth="1"/>
    <col min="16140" max="16140" width="33.140625" bestFit="1" customWidth="1"/>
    <col min="16141" max="16141" width="26" bestFit="1" customWidth="1"/>
    <col min="16142" max="16142" width="19.140625" bestFit="1" customWidth="1"/>
    <col min="16143" max="16143" width="10.42578125" customWidth="1"/>
    <col min="16144" max="16144" width="11.85546875" customWidth="1"/>
    <col min="16145" max="16145" width="14.7109375" customWidth="1"/>
    <col min="16146" max="16146" width="9" bestFit="1" customWidth="1"/>
  </cols>
  <sheetData>
    <row r="2" spans="1:19">
      <c r="A2" s="1" t="s">
        <v>3515</v>
      </c>
    </row>
    <row r="4" spans="1:19" s="4" customFormat="1" ht="47.25" customHeight="1">
      <c r="A4" s="596" t="s">
        <v>0</v>
      </c>
      <c r="B4" s="598" t="s">
        <v>1</v>
      </c>
      <c r="C4" s="598" t="s">
        <v>2</v>
      </c>
      <c r="D4" s="598" t="s">
        <v>3</v>
      </c>
      <c r="E4" s="596" t="s">
        <v>4</v>
      </c>
      <c r="F4" s="596" t="s">
        <v>5</v>
      </c>
      <c r="G4" s="596" t="s">
        <v>6</v>
      </c>
      <c r="H4" s="601" t="s">
        <v>7</v>
      </c>
      <c r="I4" s="601"/>
      <c r="J4" s="596" t="s">
        <v>8</v>
      </c>
      <c r="K4" s="602" t="s">
        <v>9</v>
      </c>
      <c r="L4" s="603"/>
      <c r="M4" s="604" t="s">
        <v>10</v>
      </c>
      <c r="N4" s="604"/>
      <c r="O4" s="604" t="s">
        <v>11</v>
      </c>
      <c r="P4" s="604"/>
      <c r="Q4" s="596" t="s">
        <v>12</v>
      </c>
      <c r="R4" s="598" t="s">
        <v>13</v>
      </c>
      <c r="S4" s="3"/>
    </row>
    <row r="5" spans="1:19" s="4" customFormat="1" ht="35.25" customHeight="1">
      <c r="A5" s="597"/>
      <c r="B5" s="599"/>
      <c r="C5" s="599"/>
      <c r="D5" s="599"/>
      <c r="E5" s="597"/>
      <c r="F5" s="597"/>
      <c r="G5" s="597"/>
      <c r="H5" s="107" t="s">
        <v>14</v>
      </c>
      <c r="I5" s="107" t="s">
        <v>15</v>
      </c>
      <c r="J5" s="597"/>
      <c r="K5" s="108">
        <v>2018</v>
      </c>
      <c r="L5" s="108">
        <v>2019</v>
      </c>
      <c r="M5" s="13">
        <v>2018</v>
      </c>
      <c r="N5" s="13">
        <v>2019</v>
      </c>
      <c r="O5" s="13">
        <v>2018</v>
      </c>
      <c r="P5" s="13">
        <v>2019</v>
      </c>
      <c r="Q5" s="597"/>
      <c r="R5" s="599"/>
      <c r="S5" s="3"/>
    </row>
    <row r="6" spans="1:19" s="4" customFormat="1" ht="15.75" customHeight="1">
      <c r="A6" s="106" t="s">
        <v>16</v>
      </c>
      <c r="B6" s="107" t="s">
        <v>17</v>
      </c>
      <c r="C6" s="107" t="s">
        <v>18</v>
      </c>
      <c r="D6" s="107" t="s">
        <v>19</v>
      </c>
      <c r="E6" s="106" t="s">
        <v>20</v>
      </c>
      <c r="F6" s="106" t="s">
        <v>21</v>
      </c>
      <c r="G6" s="106" t="s">
        <v>22</v>
      </c>
      <c r="H6" s="107" t="s">
        <v>23</v>
      </c>
      <c r="I6" s="107" t="s">
        <v>24</v>
      </c>
      <c r="J6" s="106" t="s">
        <v>25</v>
      </c>
      <c r="K6" s="108" t="s">
        <v>26</v>
      </c>
      <c r="L6" s="108" t="s">
        <v>27</v>
      </c>
      <c r="M6" s="109" t="s">
        <v>28</v>
      </c>
      <c r="N6" s="109" t="s">
        <v>29</v>
      </c>
      <c r="O6" s="109" t="s">
        <v>30</v>
      </c>
      <c r="P6" s="109" t="s">
        <v>31</v>
      </c>
      <c r="Q6" s="106" t="s">
        <v>32</v>
      </c>
      <c r="R6" s="107" t="s">
        <v>33</v>
      </c>
      <c r="S6" s="3"/>
    </row>
    <row r="7" spans="1:19" s="356" customFormat="1" ht="63" customHeight="1">
      <c r="A7" s="585">
        <v>1</v>
      </c>
      <c r="B7" s="543" t="s">
        <v>545</v>
      </c>
      <c r="C7" s="585" t="s">
        <v>546</v>
      </c>
      <c r="D7" s="543">
        <v>3</v>
      </c>
      <c r="E7" s="830" t="s">
        <v>547</v>
      </c>
      <c r="F7" s="543" t="s">
        <v>548</v>
      </c>
      <c r="G7" s="543" t="s">
        <v>549</v>
      </c>
      <c r="H7" s="533" t="s">
        <v>37</v>
      </c>
      <c r="I7" s="533">
        <v>1</v>
      </c>
      <c r="J7" s="810" t="s">
        <v>550</v>
      </c>
      <c r="K7" s="810" t="s">
        <v>43</v>
      </c>
      <c r="L7" s="810"/>
      <c r="M7" s="833">
        <v>100000</v>
      </c>
      <c r="N7" s="812"/>
      <c r="O7" s="812">
        <v>100000</v>
      </c>
      <c r="P7" s="812"/>
      <c r="Q7" s="810" t="s">
        <v>551</v>
      </c>
      <c r="R7" s="810" t="s">
        <v>552</v>
      </c>
      <c r="S7" s="355"/>
    </row>
    <row r="8" spans="1:19" s="356" customFormat="1" ht="66" customHeight="1">
      <c r="A8" s="685"/>
      <c r="B8" s="544"/>
      <c r="C8" s="685"/>
      <c r="D8" s="544"/>
      <c r="E8" s="831"/>
      <c r="F8" s="544"/>
      <c r="G8" s="544"/>
      <c r="H8" s="533" t="s">
        <v>42</v>
      </c>
      <c r="I8" s="533">
        <v>100</v>
      </c>
      <c r="J8" s="832"/>
      <c r="K8" s="832"/>
      <c r="L8" s="832"/>
      <c r="M8" s="834"/>
      <c r="N8" s="835"/>
      <c r="O8" s="835"/>
      <c r="P8" s="835"/>
      <c r="Q8" s="832"/>
      <c r="R8" s="832"/>
      <c r="S8" s="355"/>
    </row>
    <row r="10" spans="1:19">
      <c r="M10" s="656" t="s">
        <v>130</v>
      </c>
      <c r="N10" s="657"/>
      <c r="O10" s="657" t="s">
        <v>131</v>
      </c>
      <c r="P10" s="658"/>
    </row>
    <row r="11" spans="1:19">
      <c r="M11" s="284" t="s">
        <v>107</v>
      </c>
      <c r="N11" s="284" t="s">
        <v>108</v>
      </c>
      <c r="O11" s="284" t="s">
        <v>107</v>
      </c>
      <c r="P11" s="284" t="s">
        <v>108</v>
      </c>
    </row>
    <row r="12" spans="1:19">
      <c r="M12" s="41">
        <v>1</v>
      </c>
      <c r="N12" s="519">
        <v>100000</v>
      </c>
      <c r="O12" s="287" t="s">
        <v>109</v>
      </c>
      <c r="P12" s="29" t="s">
        <v>109</v>
      </c>
    </row>
    <row r="115" spans="1:19" s="10" customFormat="1" ht="27" customHeight="1">
      <c r="A115" s="14"/>
      <c r="B115" s="15"/>
      <c r="C115" s="15"/>
      <c r="D115" s="15"/>
      <c r="E115" s="15"/>
      <c r="F115" s="15"/>
      <c r="G115" s="15"/>
      <c r="H115" s="15"/>
      <c r="I115" s="15"/>
      <c r="J115" s="15"/>
      <c r="K115" s="15"/>
      <c r="L115" s="15"/>
      <c r="M115" s="15"/>
      <c r="N115" s="15"/>
      <c r="O115" s="15"/>
      <c r="P115" s="15"/>
      <c r="Q115" s="15"/>
      <c r="R115" s="15"/>
      <c r="S115" s="9"/>
    </row>
    <row r="116" spans="1:19" s="10" customFormat="1" ht="18" customHeight="1">
      <c r="A116" s="14"/>
      <c r="B116" s="15"/>
      <c r="C116" s="15"/>
      <c r="D116" s="15"/>
      <c r="E116" s="15"/>
      <c r="F116" s="15"/>
      <c r="G116" s="15"/>
      <c r="H116" s="15"/>
      <c r="I116" s="15"/>
      <c r="J116" s="15"/>
      <c r="K116" s="15"/>
      <c r="L116" s="15"/>
      <c r="M116" s="656" t="s">
        <v>130</v>
      </c>
      <c r="N116" s="657"/>
      <c r="O116" s="657" t="s">
        <v>131</v>
      </c>
      <c r="P116" s="658"/>
      <c r="Q116" s="15"/>
      <c r="R116" s="15"/>
      <c r="S116" s="9"/>
    </row>
    <row r="117" spans="1:19" s="11" customFormat="1">
      <c r="M117" s="25" t="s">
        <v>107</v>
      </c>
      <c r="N117" s="25" t="s">
        <v>108</v>
      </c>
      <c r="O117" s="25" t="s">
        <v>107</v>
      </c>
      <c r="P117" s="25" t="s">
        <v>108</v>
      </c>
    </row>
    <row r="118" spans="1:19" s="11" customFormat="1">
      <c r="M118" s="41">
        <v>1</v>
      </c>
      <c r="N118" s="42">
        <v>100000</v>
      </c>
      <c r="O118" s="28">
        <v>53</v>
      </c>
      <c r="P118" s="29">
        <v>7893592.3499999996</v>
      </c>
    </row>
    <row r="119" spans="1:19" s="11" customFormat="1">
      <c r="M119" s="12"/>
      <c r="N119" s="12"/>
      <c r="O119" s="12"/>
      <c r="P119" s="12"/>
    </row>
    <row r="120" spans="1:19" s="11" customFormat="1">
      <c r="M120" s="12"/>
      <c r="N120" s="12"/>
      <c r="O120" s="12"/>
      <c r="P120" s="12"/>
    </row>
    <row r="121" spans="1:19" s="11" customFormat="1">
      <c r="M121" s="12"/>
      <c r="N121" s="12"/>
      <c r="O121" s="12"/>
      <c r="P121" s="12"/>
    </row>
    <row r="122" spans="1:19" s="11" customFormat="1">
      <c r="M122" s="12"/>
      <c r="N122" s="12"/>
      <c r="O122" s="12"/>
      <c r="P122" s="12"/>
    </row>
    <row r="123" spans="1:19" s="11" customFormat="1">
      <c r="M123" s="12"/>
      <c r="N123" s="12"/>
      <c r="O123" s="12"/>
      <c r="P123" s="12"/>
    </row>
    <row r="124" spans="1:19" s="11" customFormat="1">
      <c r="M124" s="12"/>
      <c r="N124" s="12"/>
      <c r="O124" s="12"/>
      <c r="P124" s="12"/>
    </row>
    <row r="125" spans="1:19" s="11" customFormat="1">
      <c r="M125" s="12"/>
      <c r="N125" s="12"/>
      <c r="O125" s="12"/>
      <c r="P125" s="12"/>
    </row>
    <row r="126" spans="1:19" s="11" customFormat="1">
      <c r="M126" s="12"/>
      <c r="N126" s="12"/>
      <c r="O126" s="12"/>
      <c r="P126" s="12"/>
    </row>
    <row r="127" spans="1:19" s="11" customFormat="1">
      <c r="M127" s="12"/>
      <c r="N127" s="12"/>
      <c r="O127" s="12"/>
      <c r="P127" s="12"/>
    </row>
    <row r="128" spans="1:19" s="11" customFormat="1">
      <c r="M128" s="12"/>
      <c r="N128" s="12"/>
      <c r="O128" s="12"/>
      <c r="P128" s="12"/>
    </row>
    <row r="129" spans="13:16" s="11" customFormat="1">
      <c r="M129" s="12"/>
      <c r="N129" s="12"/>
      <c r="O129" s="12"/>
      <c r="P129" s="12"/>
    </row>
    <row r="130" spans="13:16" s="11" customFormat="1">
      <c r="M130" s="12"/>
      <c r="N130" s="12"/>
      <c r="O130" s="12"/>
      <c r="P130" s="12"/>
    </row>
    <row r="131" spans="13:16" s="11" customFormat="1">
      <c r="M131" s="12"/>
      <c r="N131" s="12"/>
      <c r="O131" s="12"/>
      <c r="P131" s="12"/>
    </row>
    <row r="132" spans="13:16" s="11" customFormat="1">
      <c r="M132" s="12"/>
      <c r="N132" s="12"/>
      <c r="O132" s="12"/>
      <c r="P132" s="12"/>
    </row>
    <row r="133" spans="13:16" s="11" customFormat="1">
      <c r="M133" s="12"/>
      <c r="N133" s="12"/>
      <c r="O133" s="12"/>
      <c r="P133" s="12"/>
    </row>
    <row r="134" spans="13:16" s="11" customFormat="1">
      <c r="M134" s="12"/>
      <c r="N134" s="12"/>
      <c r="O134" s="12"/>
      <c r="P134" s="12"/>
    </row>
    <row r="135" spans="13:16" s="11" customFormat="1">
      <c r="M135" s="12"/>
      <c r="N135" s="12"/>
      <c r="O135" s="12"/>
      <c r="P135" s="12"/>
    </row>
    <row r="136" spans="13:16" s="11" customFormat="1">
      <c r="M136" s="12"/>
      <c r="N136" s="12"/>
      <c r="O136" s="12"/>
      <c r="P136" s="12"/>
    </row>
    <row r="137" spans="13:16" s="11" customFormat="1">
      <c r="M137" s="12"/>
      <c r="N137" s="12"/>
      <c r="O137" s="12"/>
      <c r="P137" s="12"/>
    </row>
    <row r="138" spans="13:16" s="11" customFormat="1">
      <c r="M138" s="12"/>
      <c r="N138" s="12"/>
      <c r="O138" s="12"/>
      <c r="P138" s="12"/>
    </row>
    <row r="139" spans="13:16" s="11" customFormat="1">
      <c r="M139" s="12"/>
      <c r="N139" s="12"/>
      <c r="O139" s="12"/>
      <c r="P139" s="12"/>
    </row>
    <row r="140" spans="13:16" s="11" customFormat="1">
      <c r="M140" s="12"/>
      <c r="N140" s="12"/>
      <c r="O140" s="12"/>
      <c r="P140" s="12"/>
    </row>
    <row r="141" spans="13:16" s="11" customFormat="1">
      <c r="M141" s="12"/>
      <c r="N141" s="12"/>
      <c r="O141" s="12"/>
      <c r="P141" s="12"/>
    </row>
    <row r="142" spans="13:16" s="11" customFormat="1">
      <c r="M142" s="12"/>
      <c r="N142" s="12"/>
      <c r="O142" s="12"/>
      <c r="P142" s="12"/>
    </row>
    <row r="143" spans="13:16" s="11" customFormat="1">
      <c r="M143" s="12"/>
      <c r="N143" s="12"/>
      <c r="O143" s="12"/>
      <c r="P143" s="12"/>
    </row>
    <row r="144" spans="13:16" s="11" customFormat="1">
      <c r="M144" s="12"/>
      <c r="N144" s="12"/>
      <c r="O144" s="12"/>
      <c r="P144" s="12"/>
    </row>
    <row r="145" spans="13:16" s="11" customFormat="1">
      <c r="M145" s="12"/>
      <c r="N145" s="12"/>
      <c r="O145" s="12"/>
      <c r="P145" s="12"/>
    </row>
    <row r="146" spans="13:16" s="11" customFormat="1">
      <c r="M146" s="12"/>
      <c r="N146" s="12"/>
      <c r="O146" s="12"/>
      <c r="P146" s="12"/>
    </row>
    <row r="147" spans="13:16" s="11" customFormat="1">
      <c r="M147" s="12"/>
      <c r="N147" s="12"/>
      <c r="O147" s="12"/>
      <c r="P147" s="12"/>
    </row>
    <row r="148" spans="13:16" s="11" customFormat="1">
      <c r="M148" s="12"/>
      <c r="N148" s="12"/>
      <c r="O148" s="12"/>
      <c r="P148" s="12"/>
    </row>
    <row r="149" spans="13:16" s="11" customFormat="1">
      <c r="M149" s="12"/>
      <c r="N149" s="12"/>
      <c r="O149" s="12"/>
      <c r="P149" s="12"/>
    </row>
    <row r="150" spans="13:16" s="11" customFormat="1">
      <c r="M150" s="12"/>
      <c r="N150" s="12"/>
      <c r="O150" s="12"/>
      <c r="P150" s="12"/>
    </row>
    <row r="151" spans="13:16" s="11" customFormat="1">
      <c r="M151" s="12"/>
      <c r="N151" s="12"/>
      <c r="O151" s="12"/>
      <c r="P151" s="12"/>
    </row>
    <row r="152" spans="13:16" s="11" customFormat="1">
      <c r="M152" s="12"/>
      <c r="N152" s="12"/>
      <c r="O152" s="12"/>
      <c r="P152" s="12"/>
    </row>
    <row r="153" spans="13:16" s="11" customFormat="1">
      <c r="M153" s="12"/>
      <c r="N153" s="12"/>
      <c r="O153" s="12"/>
      <c r="P153" s="12"/>
    </row>
    <row r="154" spans="13:16" s="11" customFormat="1">
      <c r="M154" s="12"/>
      <c r="N154" s="12"/>
      <c r="O154" s="12"/>
      <c r="P154" s="12"/>
    </row>
    <row r="155" spans="13:16" s="11" customFormat="1">
      <c r="M155" s="12"/>
      <c r="N155" s="12"/>
      <c r="O155" s="12"/>
      <c r="P155" s="12"/>
    </row>
    <row r="156" spans="13:16" s="11" customFormat="1">
      <c r="M156" s="12"/>
      <c r="N156" s="12"/>
      <c r="O156" s="12"/>
      <c r="P156" s="12"/>
    </row>
    <row r="157" spans="13:16" s="11" customFormat="1">
      <c r="M157" s="12"/>
      <c r="N157" s="12"/>
      <c r="O157" s="12"/>
      <c r="P157" s="12"/>
    </row>
    <row r="158" spans="13:16" s="11" customFormat="1">
      <c r="M158" s="12"/>
      <c r="N158" s="12"/>
      <c r="O158" s="12"/>
      <c r="P158" s="12"/>
    </row>
    <row r="159" spans="13:16" s="11" customFormat="1">
      <c r="M159" s="12"/>
      <c r="N159" s="12"/>
      <c r="O159" s="12"/>
      <c r="P159" s="12"/>
    </row>
    <row r="160" spans="13:16" s="11" customFormat="1">
      <c r="M160" s="12"/>
      <c r="N160" s="12"/>
      <c r="O160" s="12"/>
      <c r="P160" s="12"/>
    </row>
    <row r="161" spans="13:16" s="11" customFormat="1">
      <c r="M161" s="12"/>
      <c r="N161" s="12"/>
      <c r="O161" s="12"/>
      <c r="P161" s="12"/>
    </row>
    <row r="162" spans="13:16" s="11" customFormat="1">
      <c r="M162" s="12"/>
      <c r="N162" s="12"/>
      <c r="O162" s="12"/>
      <c r="P162" s="12"/>
    </row>
    <row r="163" spans="13:16" s="11" customFormat="1">
      <c r="M163" s="12"/>
      <c r="N163" s="12"/>
      <c r="O163" s="12"/>
      <c r="P163" s="12"/>
    </row>
    <row r="164" spans="13:16" s="11" customFormat="1">
      <c r="M164" s="12"/>
      <c r="N164" s="12"/>
      <c r="O164" s="12"/>
      <c r="P164" s="12"/>
    </row>
    <row r="165" spans="13:16" s="11" customFormat="1">
      <c r="M165" s="12"/>
      <c r="N165" s="12"/>
      <c r="O165" s="12"/>
      <c r="P165" s="12"/>
    </row>
    <row r="166" spans="13:16" s="11" customFormat="1">
      <c r="M166" s="12"/>
      <c r="N166" s="12"/>
      <c r="O166" s="12"/>
      <c r="P166" s="12"/>
    </row>
    <row r="167" spans="13:16" s="11" customFormat="1">
      <c r="M167" s="12"/>
      <c r="N167" s="12"/>
      <c r="O167" s="12"/>
      <c r="P167" s="12"/>
    </row>
    <row r="168" spans="13:16" s="11" customFormat="1">
      <c r="M168" s="12"/>
      <c r="N168" s="12"/>
      <c r="O168" s="12"/>
      <c r="P168" s="12"/>
    </row>
    <row r="169" spans="13:16" s="11" customFormat="1">
      <c r="M169" s="12"/>
      <c r="N169" s="12"/>
      <c r="O169" s="12"/>
      <c r="P169" s="12"/>
    </row>
    <row r="170" spans="13:16" s="11" customFormat="1">
      <c r="M170" s="12"/>
      <c r="N170" s="12"/>
      <c r="O170" s="12"/>
      <c r="P170" s="12"/>
    </row>
    <row r="171" spans="13:16" s="11" customFormat="1">
      <c r="M171" s="12"/>
      <c r="N171" s="12"/>
      <c r="O171" s="12"/>
      <c r="P171" s="12"/>
    </row>
    <row r="172" spans="13:16" s="11" customFormat="1">
      <c r="M172" s="12"/>
      <c r="N172" s="12"/>
      <c r="O172" s="12"/>
      <c r="P172" s="12"/>
    </row>
    <row r="173" spans="13:16" s="11" customFormat="1">
      <c r="M173" s="12"/>
      <c r="N173" s="12"/>
      <c r="O173" s="12"/>
      <c r="P173" s="12"/>
    </row>
    <row r="174" spans="13:16" s="11" customFormat="1">
      <c r="M174" s="12"/>
      <c r="N174" s="12"/>
      <c r="O174" s="12"/>
      <c r="P174" s="12"/>
    </row>
    <row r="175" spans="13:16" s="11" customFormat="1">
      <c r="M175" s="12"/>
      <c r="N175" s="12"/>
      <c r="O175" s="12"/>
      <c r="P175" s="12"/>
    </row>
    <row r="176" spans="13:16" s="11" customFormat="1">
      <c r="M176" s="12"/>
      <c r="N176" s="12"/>
      <c r="O176" s="12"/>
      <c r="P176" s="12"/>
    </row>
    <row r="177" spans="13:16" s="11" customFormat="1">
      <c r="M177" s="12"/>
      <c r="N177" s="12"/>
      <c r="O177" s="12"/>
      <c r="P177" s="12"/>
    </row>
    <row r="178" spans="13:16" s="11" customFormat="1">
      <c r="M178" s="12"/>
      <c r="N178" s="12"/>
      <c r="O178" s="12"/>
      <c r="P178" s="12"/>
    </row>
    <row r="179" spans="13:16" s="11" customFormat="1">
      <c r="M179" s="12"/>
      <c r="N179" s="12"/>
      <c r="O179" s="12"/>
      <c r="P179" s="12"/>
    </row>
    <row r="180" spans="13:16" s="11" customFormat="1">
      <c r="M180" s="12"/>
      <c r="N180" s="12"/>
      <c r="O180" s="12"/>
      <c r="P180" s="12"/>
    </row>
    <row r="181" spans="13:16" s="11" customFormat="1">
      <c r="M181" s="12"/>
      <c r="N181" s="12"/>
      <c r="O181" s="12"/>
      <c r="P181" s="12"/>
    </row>
    <row r="182" spans="13:16" s="11" customFormat="1">
      <c r="M182" s="12"/>
      <c r="N182" s="12"/>
      <c r="O182" s="12"/>
      <c r="P182" s="12"/>
    </row>
    <row r="183" spans="13:16" s="11" customFormat="1">
      <c r="M183" s="12"/>
      <c r="N183" s="12"/>
      <c r="O183" s="12"/>
      <c r="P183" s="12"/>
    </row>
    <row r="184" spans="13:16" s="11" customFormat="1">
      <c r="M184" s="12"/>
      <c r="N184" s="12"/>
      <c r="O184" s="12"/>
      <c r="P184" s="12"/>
    </row>
    <row r="185" spans="13:16" s="11" customFormat="1">
      <c r="M185" s="12"/>
      <c r="N185" s="12"/>
      <c r="O185" s="12"/>
      <c r="P185" s="12"/>
    </row>
    <row r="186" spans="13:16" s="11" customFormat="1">
      <c r="M186" s="12"/>
      <c r="N186" s="12"/>
      <c r="O186" s="12"/>
      <c r="P186" s="12"/>
    </row>
    <row r="187" spans="13:16" s="11" customFormat="1">
      <c r="M187" s="12"/>
      <c r="N187" s="12"/>
      <c r="O187" s="12"/>
      <c r="P187" s="12"/>
    </row>
    <row r="188" spans="13:16" s="11" customFormat="1">
      <c r="M188" s="12"/>
      <c r="N188" s="12"/>
      <c r="O188" s="12"/>
      <c r="P188" s="12"/>
    </row>
    <row r="189" spans="13:16" s="11" customFormat="1">
      <c r="M189" s="12"/>
      <c r="N189" s="12"/>
      <c r="O189" s="12"/>
      <c r="P189" s="12"/>
    </row>
    <row r="190" spans="13:16" s="11" customFormat="1">
      <c r="M190" s="12"/>
      <c r="N190" s="12"/>
      <c r="O190" s="12"/>
      <c r="P190" s="12"/>
    </row>
    <row r="191" spans="13:16" s="11" customFormat="1">
      <c r="M191" s="12"/>
      <c r="N191" s="12"/>
      <c r="O191" s="12"/>
      <c r="P191" s="12"/>
    </row>
    <row r="192" spans="13:16" s="11" customFormat="1">
      <c r="M192" s="12"/>
      <c r="N192" s="12"/>
      <c r="O192" s="12"/>
      <c r="P192" s="12"/>
    </row>
    <row r="193" spans="13:16" s="11" customFormat="1">
      <c r="M193" s="12"/>
      <c r="N193" s="12"/>
      <c r="O193" s="12"/>
      <c r="P193" s="12"/>
    </row>
    <row r="194" spans="13:16" s="11" customFormat="1">
      <c r="M194" s="12"/>
      <c r="N194" s="12"/>
      <c r="O194" s="12"/>
      <c r="P194" s="12"/>
    </row>
    <row r="195" spans="13:16" s="11" customFormat="1">
      <c r="M195" s="12"/>
      <c r="N195" s="12"/>
      <c r="O195" s="12"/>
      <c r="P195" s="12"/>
    </row>
    <row r="196" spans="13:16" s="11" customFormat="1">
      <c r="M196" s="12"/>
      <c r="N196" s="12"/>
      <c r="O196" s="12"/>
      <c r="P196" s="12"/>
    </row>
    <row r="197" spans="13:16" s="11" customFormat="1">
      <c r="M197" s="12"/>
      <c r="N197" s="12"/>
      <c r="O197" s="12"/>
      <c r="P197" s="12"/>
    </row>
    <row r="198" spans="13:16" s="11" customFormat="1">
      <c r="M198" s="12"/>
      <c r="N198" s="12"/>
      <c r="O198" s="12"/>
      <c r="P198" s="12"/>
    </row>
    <row r="199" spans="13:16" s="11" customFormat="1">
      <c r="M199" s="12"/>
      <c r="N199" s="12"/>
      <c r="O199" s="12"/>
      <c r="P199" s="12"/>
    </row>
    <row r="200" spans="13:16" s="11" customFormat="1">
      <c r="M200" s="12"/>
      <c r="N200" s="12"/>
      <c r="O200" s="12"/>
      <c r="P200" s="12"/>
    </row>
    <row r="201" spans="13:16" s="11" customFormat="1">
      <c r="M201" s="12"/>
      <c r="N201" s="12"/>
      <c r="O201" s="12"/>
      <c r="P201" s="12"/>
    </row>
    <row r="202" spans="13:16" s="11" customFormat="1">
      <c r="M202" s="12"/>
      <c r="N202" s="12"/>
      <c r="O202" s="12"/>
      <c r="P202" s="12"/>
    </row>
    <row r="203" spans="13:16" s="11" customFormat="1">
      <c r="M203" s="12"/>
      <c r="N203" s="12"/>
      <c r="O203" s="12"/>
      <c r="P203" s="12"/>
    </row>
    <row r="204" spans="13:16" s="11" customFormat="1">
      <c r="M204" s="12"/>
      <c r="N204" s="12"/>
      <c r="O204" s="12"/>
      <c r="P204" s="12"/>
    </row>
    <row r="205" spans="13:16" s="11" customFormat="1">
      <c r="M205" s="12"/>
      <c r="N205" s="12"/>
      <c r="O205" s="12"/>
      <c r="P205" s="12"/>
    </row>
    <row r="206" spans="13:16" s="11" customFormat="1">
      <c r="M206" s="12"/>
      <c r="N206" s="12"/>
      <c r="O206" s="12"/>
      <c r="P206" s="12"/>
    </row>
    <row r="207" spans="13:16" s="11" customFormat="1">
      <c r="M207" s="12"/>
      <c r="N207" s="12"/>
      <c r="O207" s="12"/>
      <c r="P207" s="12"/>
    </row>
    <row r="208" spans="13:16" s="11" customFormat="1">
      <c r="M208" s="12"/>
      <c r="N208" s="12"/>
      <c r="O208" s="12"/>
      <c r="P208" s="12"/>
    </row>
    <row r="209" spans="13:16" s="11" customFormat="1">
      <c r="M209" s="12"/>
      <c r="N209" s="12"/>
      <c r="O209" s="12"/>
      <c r="P209" s="12"/>
    </row>
    <row r="210" spans="13:16" s="11" customFormat="1">
      <c r="M210" s="12"/>
      <c r="N210" s="12"/>
      <c r="O210" s="12"/>
      <c r="P210" s="12"/>
    </row>
    <row r="211" spans="13:16" s="11" customFormat="1">
      <c r="M211" s="12"/>
      <c r="N211" s="12"/>
      <c r="O211" s="12"/>
      <c r="P211" s="12"/>
    </row>
    <row r="212" spans="13:16" s="11" customFormat="1">
      <c r="M212" s="12"/>
      <c r="N212" s="12"/>
      <c r="O212" s="12"/>
      <c r="P212" s="12"/>
    </row>
    <row r="213" spans="13:16" s="11" customFormat="1">
      <c r="M213" s="12"/>
      <c r="N213" s="12"/>
      <c r="O213" s="12"/>
      <c r="P213" s="12"/>
    </row>
    <row r="214" spans="13:16" s="11" customFormat="1">
      <c r="M214" s="12"/>
      <c r="N214" s="12"/>
      <c r="O214" s="12"/>
      <c r="P214" s="12"/>
    </row>
    <row r="215" spans="13:16" s="11" customFormat="1">
      <c r="M215" s="12"/>
      <c r="N215" s="12"/>
      <c r="O215" s="12"/>
      <c r="P215" s="12"/>
    </row>
    <row r="216" spans="13:16" s="11" customFormat="1">
      <c r="M216" s="12"/>
      <c r="N216" s="12"/>
      <c r="O216" s="12"/>
      <c r="P216" s="12"/>
    </row>
    <row r="217" spans="13:16" s="11" customFormat="1">
      <c r="M217" s="12"/>
      <c r="N217" s="12"/>
      <c r="O217" s="12"/>
      <c r="P217" s="12"/>
    </row>
    <row r="218" spans="13:16" s="11" customFormat="1">
      <c r="M218" s="12"/>
      <c r="N218" s="12"/>
      <c r="O218" s="12"/>
      <c r="P218" s="12"/>
    </row>
    <row r="219" spans="13:16" s="11" customFormat="1">
      <c r="M219" s="12"/>
      <c r="N219" s="12"/>
      <c r="O219" s="12"/>
      <c r="P219" s="12"/>
    </row>
    <row r="220" spans="13:16" s="11" customFormat="1">
      <c r="M220" s="12"/>
      <c r="N220" s="12"/>
      <c r="O220" s="12"/>
      <c r="P220" s="12"/>
    </row>
    <row r="221" spans="13:16" s="11" customFormat="1">
      <c r="M221" s="12"/>
      <c r="N221" s="12"/>
      <c r="O221" s="12"/>
      <c r="P221" s="12"/>
    </row>
    <row r="222" spans="13:16" s="11" customFormat="1">
      <c r="M222" s="12"/>
      <c r="N222" s="12"/>
      <c r="O222" s="12"/>
      <c r="P222" s="12"/>
    </row>
    <row r="223" spans="13:16" s="11" customFormat="1">
      <c r="M223" s="12"/>
      <c r="N223" s="12"/>
      <c r="O223" s="12"/>
      <c r="P223" s="12"/>
    </row>
    <row r="224" spans="13:16" s="11" customFormat="1">
      <c r="M224" s="12"/>
      <c r="N224" s="12"/>
      <c r="O224" s="12"/>
      <c r="P224" s="12"/>
    </row>
    <row r="225" spans="13:16" s="11" customFormat="1">
      <c r="M225" s="12"/>
      <c r="N225" s="12"/>
      <c r="O225" s="12"/>
      <c r="P225" s="12"/>
    </row>
    <row r="226" spans="13:16" s="11" customFormat="1">
      <c r="M226" s="12"/>
      <c r="N226" s="12"/>
      <c r="O226" s="12"/>
      <c r="P226" s="12"/>
    </row>
    <row r="227" spans="13:16" s="11" customFormat="1">
      <c r="M227" s="12"/>
      <c r="N227" s="12"/>
      <c r="O227" s="12"/>
      <c r="P227" s="12"/>
    </row>
    <row r="228" spans="13:16" s="11" customFormat="1">
      <c r="M228" s="12"/>
      <c r="N228" s="12"/>
      <c r="O228" s="12"/>
      <c r="P228" s="12"/>
    </row>
    <row r="229" spans="13:16" s="11" customFormat="1">
      <c r="M229" s="12"/>
      <c r="N229" s="12"/>
      <c r="O229" s="12"/>
      <c r="P229" s="12"/>
    </row>
    <row r="230" spans="13:16" s="11" customFormat="1">
      <c r="M230" s="12"/>
      <c r="N230" s="12"/>
      <c r="O230" s="12"/>
      <c r="P230" s="12"/>
    </row>
    <row r="231" spans="13:16" s="11" customFormat="1">
      <c r="M231" s="12"/>
      <c r="N231" s="12"/>
      <c r="O231" s="12"/>
      <c r="P231" s="12"/>
    </row>
    <row r="232" spans="13:16" s="11" customFormat="1">
      <c r="M232" s="12"/>
      <c r="N232" s="12"/>
      <c r="O232" s="12"/>
      <c r="P232" s="12"/>
    </row>
    <row r="233" spans="13:16" s="11" customFormat="1">
      <c r="M233" s="12"/>
      <c r="N233" s="12"/>
      <c r="O233" s="12"/>
      <c r="P233" s="12"/>
    </row>
    <row r="234" spans="13:16" s="11" customFormat="1">
      <c r="M234" s="12"/>
      <c r="N234" s="12"/>
      <c r="O234" s="12"/>
      <c r="P234" s="12"/>
    </row>
    <row r="235" spans="13:16" s="11" customFormat="1">
      <c r="M235" s="12"/>
      <c r="N235" s="12"/>
      <c r="O235" s="12"/>
      <c r="P235" s="12"/>
    </row>
    <row r="236" spans="13:16" s="11" customFormat="1">
      <c r="M236" s="12"/>
      <c r="N236" s="12"/>
      <c r="O236" s="12"/>
      <c r="P236" s="12"/>
    </row>
    <row r="237" spans="13:16" s="11" customFormat="1">
      <c r="M237" s="12"/>
      <c r="N237" s="12"/>
      <c r="O237" s="12"/>
      <c r="P237" s="12"/>
    </row>
    <row r="238" spans="13:16" s="11" customFormat="1">
      <c r="M238" s="12"/>
      <c r="N238" s="12"/>
      <c r="O238" s="12"/>
      <c r="P238" s="12"/>
    </row>
    <row r="239" spans="13:16" s="11" customFormat="1">
      <c r="M239" s="12"/>
      <c r="N239" s="12"/>
      <c r="O239" s="12"/>
      <c r="P239" s="12"/>
    </row>
    <row r="240" spans="13:16" s="11" customFormat="1">
      <c r="M240" s="12"/>
      <c r="N240" s="12"/>
      <c r="O240" s="12"/>
      <c r="P240" s="12"/>
    </row>
    <row r="241" spans="12:16" s="11" customFormat="1">
      <c r="M241" s="12"/>
      <c r="N241" s="12"/>
      <c r="O241" s="12"/>
      <c r="P241" s="12"/>
    </row>
    <row r="242" spans="12:16" s="11" customFormat="1">
      <c r="M242" s="12"/>
      <c r="N242" s="12"/>
      <c r="O242" s="12"/>
      <c r="P242" s="12"/>
    </row>
    <row r="243" spans="12:16" s="11" customFormat="1">
      <c r="M243" s="12"/>
      <c r="N243" s="12"/>
      <c r="O243" s="12"/>
      <c r="P243" s="12"/>
    </row>
    <row r="244" spans="12:16" s="11" customFormat="1">
      <c r="M244" s="12"/>
      <c r="N244" s="12"/>
      <c r="O244" s="12"/>
      <c r="P244" s="12"/>
    </row>
    <row r="245" spans="12:16" s="11" customFormat="1">
      <c r="M245" s="12"/>
      <c r="N245" s="12"/>
      <c r="O245" s="12"/>
      <c r="P245" s="12"/>
    </row>
    <row r="246" spans="12:16" s="11" customFormat="1">
      <c r="M246" s="12"/>
      <c r="N246" s="12"/>
      <c r="O246" s="12"/>
      <c r="P246" s="12"/>
    </row>
    <row r="247" spans="12:16" s="11" customFormat="1">
      <c r="L247"/>
      <c r="M247" s="12"/>
      <c r="N247" s="12"/>
      <c r="O247" s="12"/>
      <c r="P247" s="12"/>
    </row>
  </sheetData>
  <mergeCells count="34">
    <mergeCell ref="Q7:Q8"/>
    <mergeCell ref="R7:R8"/>
    <mergeCell ref="M116:N116"/>
    <mergeCell ref="O116:P116"/>
    <mergeCell ref="K7:K8"/>
    <mergeCell ref="L7:L8"/>
    <mergeCell ref="M7:M8"/>
    <mergeCell ref="N7:N8"/>
    <mergeCell ref="O7:O8"/>
    <mergeCell ref="P7:P8"/>
    <mergeCell ref="M10:N10"/>
    <mergeCell ref="O10:P10"/>
    <mergeCell ref="Q4:Q5"/>
    <mergeCell ref="R4:R5"/>
    <mergeCell ref="A7:A8"/>
    <mergeCell ref="B7:B8"/>
    <mergeCell ref="C7:C8"/>
    <mergeCell ref="D7:D8"/>
    <mergeCell ref="E7:E8"/>
    <mergeCell ref="F7:F8"/>
    <mergeCell ref="G7:G8"/>
    <mergeCell ref="J7:J8"/>
    <mergeCell ref="G4:G5"/>
    <mergeCell ref="H4:I4"/>
    <mergeCell ref="J4:J5"/>
    <mergeCell ref="K4:L4"/>
    <mergeCell ref="M4:N4"/>
    <mergeCell ref="O4:P4"/>
    <mergeCell ref="F4:F5"/>
    <mergeCell ref="A4:A5"/>
    <mergeCell ref="B4:B5"/>
    <mergeCell ref="C4:C5"/>
    <mergeCell ref="D4:D5"/>
    <mergeCell ref="E4:E5"/>
  </mergeCell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sheetPr codeName="Arkusz19">
    <pageSetUpPr fitToPage="1"/>
  </sheetPr>
  <dimension ref="A2:S159"/>
  <sheetViews>
    <sheetView topLeftCell="A16" zoomScale="70" zoomScaleNormal="70" workbookViewId="0">
      <selection activeCell="O39" sqref="O39"/>
    </sheetView>
  </sheetViews>
  <sheetFormatPr defaultRowHeight="15"/>
  <cols>
    <col min="1" max="1" width="4.7109375" customWidth="1"/>
    <col min="2" max="2" width="8.85546875" customWidth="1"/>
    <col min="3" max="3" width="11.42578125" customWidth="1"/>
    <col min="4" max="4" width="9.7109375" customWidth="1"/>
    <col min="5" max="5" width="45.7109375" customWidth="1"/>
    <col min="6" max="6" width="57.7109375" customWidth="1"/>
    <col min="7" max="7" width="35.7109375" customWidth="1"/>
    <col min="8" max="8" width="19.28515625" customWidth="1"/>
    <col min="9" max="9" width="10.42578125" customWidth="1"/>
    <col min="10" max="10" width="29.7109375" customWidth="1"/>
    <col min="11" max="11" width="10.7109375" customWidth="1"/>
    <col min="12" max="12" width="12.7109375" customWidth="1"/>
    <col min="13" max="16" width="14.7109375" style="2" customWidth="1"/>
    <col min="17" max="17" width="16.7109375" customWidth="1"/>
    <col min="18" max="18" width="19.42578125" customWidth="1"/>
    <col min="19" max="19" width="19.5703125" customWidth="1"/>
    <col min="259" max="259" width="4.7109375" bestFit="1" customWidth="1"/>
    <col min="260" max="260" width="9.7109375" bestFit="1" customWidth="1"/>
    <col min="261" max="261" width="10" bestFit="1" customWidth="1"/>
    <col min="262" max="262" width="8.85546875" bestFit="1" customWidth="1"/>
    <col min="263" max="263" width="22.85546875" customWidth="1"/>
    <col min="264" max="264" width="59.7109375" bestFit="1" customWidth="1"/>
    <col min="265" max="265" width="57.85546875" bestFit="1" customWidth="1"/>
    <col min="266" max="266" width="35.28515625" bestFit="1" customWidth="1"/>
    <col min="267" max="267" width="28.140625" bestFit="1" customWidth="1"/>
    <col min="268" max="268" width="33.140625" bestFit="1" customWidth="1"/>
    <col min="269" max="269" width="26" bestFit="1" customWidth="1"/>
    <col min="270" max="270" width="19.140625" bestFit="1" customWidth="1"/>
    <col min="271" max="271" width="10.42578125" customWidth="1"/>
    <col min="272" max="272" width="11.85546875" customWidth="1"/>
    <col min="273" max="273" width="14.7109375" customWidth="1"/>
    <col min="274" max="274" width="9" bestFit="1" customWidth="1"/>
    <col min="515" max="515" width="4.7109375" bestFit="1" customWidth="1"/>
    <col min="516" max="516" width="9.7109375" bestFit="1" customWidth="1"/>
    <col min="517" max="517" width="10" bestFit="1" customWidth="1"/>
    <col min="518" max="518" width="8.85546875" bestFit="1" customWidth="1"/>
    <col min="519" max="519" width="22.85546875" customWidth="1"/>
    <col min="520" max="520" width="59.7109375" bestFit="1" customWidth="1"/>
    <col min="521" max="521" width="57.85546875" bestFit="1" customWidth="1"/>
    <col min="522" max="522" width="35.28515625" bestFit="1" customWidth="1"/>
    <col min="523" max="523" width="28.140625" bestFit="1" customWidth="1"/>
    <col min="524" max="524" width="33.140625" bestFit="1" customWidth="1"/>
    <col min="525" max="525" width="26" bestFit="1" customWidth="1"/>
    <col min="526" max="526" width="19.140625" bestFit="1" customWidth="1"/>
    <col min="527" max="527" width="10.42578125" customWidth="1"/>
    <col min="528" max="528" width="11.85546875" customWidth="1"/>
    <col min="529" max="529" width="14.7109375" customWidth="1"/>
    <col min="530" max="530" width="9" bestFit="1" customWidth="1"/>
    <col min="771" max="771" width="4.7109375" bestFit="1" customWidth="1"/>
    <col min="772" max="772" width="9.7109375" bestFit="1" customWidth="1"/>
    <col min="773" max="773" width="10" bestFit="1" customWidth="1"/>
    <col min="774" max="774" width="8.85546875" bestFit="1" customWidth="1"/>
    <col min="775" max="775" width="22.85546875" customWidth="1"/>
    <col min="776" max="776" width="59.7109375" bestFit="1" customWidth="1"/>
    <col min="777" max="777" width="57.85546875" bestFit="1" customWidth="1"/>
    <col min="778" max="778" width="35.28515625" bestFit="1" customWidth="1"/>
    <col min="779" max="779" width="28.140625" bestFit="1" customWidth="1"/>
    <col min="780" max="780" width="33.140625" bestFit="1" customWidth="1"/>
    <col min="781" max="781" width="26" bestFit="1" customWidth="1"/>
    <col min="782" max="782" width="19.140625" bestFit="1" customWidth="1"/>
    <col min="783" max="783" width="10.42578125" customWidth="1"/>
    <col min="784" max="784" width="11.85546875" customWidth="1"/>
    <col min="785" max="785" width="14.7109375" customWidth="1"/>
    <col min="786" max="786" width="9" bestFit="1" customWidth="1"/>
    <col min="1027" max="1027" width="4.7109375" bestFit="1" customWidth="1"/>
    <col min="1028" max="1028" width="9.7109375" bestFit="1" customWidth="1"/>
    <col min="1029" max="1029" width="10" bestFit="1" customWidth="1"/>
    <col min="1030" max="1030" width="8.85546875" bestFit="1" customWidth="1"/>
    <col min="1031" max="1031" width="22.85546875" customWidth="1"/>
    <col min="1032" max="1032" width="59.7109375" bestFit="1" customWidth="1"/>
    <col min="1033" max="1033" width="57.85546875" bestFit="1" customWidth="1"/>
    <col min="1034" max="1034" width="35.28515625" bestFit="1" customWidth="1"/>
    <col min="1035" max="1035" width="28.140625" bestFit="1" customWidth="1"/>
    <col min="1036" max="1036" width="33.140625" bestFit="1" customWidth="1"/>
    <col min="1037" max="1037" width="26" bestFit="1" customWidth="1"/>
    <col min="1038" max="1038" width="19.140625" bestFit="1" customWidth="1"/>
    <col min="1039" max="1039" width="10.42578125" customWidth="1"/>
    <col min="1040" max="1040" width="11.85546875" customWidth="1"/>
    <col min="1041" max="1041" width="14.7109375" customWidth="1"/>
    <col min="1042" max="1042" width="9" bestFit="1" customWidth="1"/>
    <col min="1283" max="1283" width="4.7109375" bestFit="1" customWidth="1"/>
    <col min="1284" max="1284" width="9.7109375" bestFit="1" customWidth="1"/>
    <col min="1285" max="1285" width="10" bestFit="1" customWidth="1"/>
    <col min="1286" max="1286" width="8.85546875" bestFit="1" customWidth="1"/>
    <col min="1287" max="1287" width="22.85546875" customWidth="1"/>
    <col min="1288" max="1288" width="59.7109375" bestFit="1" customWidth="1"/>
    <col min="1289" max="1289" width="57.85546875" bestFit="1" customWidth="1"/>
    <col min="1290" max="1290" width="35.28515625" bestFit="1" customWidth="1"/>
    <col min="1291" max="1291" width="28.140625" bestFit="1" customWidth="1"/>
    <col min="1292" max="1292" width="33.140625" bestFit="1" customWidth="1"/>
    <col min="1293" max="1293" width="26" bestFit="1" customWidth="1"/>
    <col min="1294" max="1294" width="19.140625" bestFit="1" customWidth="1"/>
    <col min="1295" max="1295" width="10.42578125" customWidth="1"/>
    <col min="1296" max="1296" width="11.85546875" customWidth="1"/>
    <col min="1297" max="1297" width="14.7109375" customWidth="1"/>
    <col min="1298" max="1298" width="9" bestFit="1" customWidth="1"/>
    <col min="1539" max="1539" width="4.7109375" bestFit="1" customWidth="1"/>
    <col min="1540" max="1540" width="9.7109375" bestFit="1" customWidth="1"/>
    <col min="1541" max="1541" width="10" bestFit="1" customWidth="1"/>
    <col min="1542" max="1542" width="8.85546875" bestFit="1" customWidth="1"/>
    <col min="1543" max="1543" width="22.85546875" customWidth="1"/>
    <col min="1544" max="1544" width="59.7109375" bestFit="1" customWidth="1"/>
    <col min="1545" max="1545" width="57.85546875" bestFit="1" customWidth="1"/>
    <col min="1546" max="1546" width="35.28515625" bestFit="1" customWidth="1"/>
    <col min="1547" max="1547" width="28.140625" bestFit="1" customWidth="1"/>
    <col min="1548" max="1548" width="33.140625" bestFit="1" customWidth="1"/>
    <col min="1549" max="1549" width="26" bestFit="1" customWidth="1"/>
    <col min="1550" max="1550" width="19.140625" bestFit="1" customWidth="1"/>
    <col min="1551" max="1551" width="10.42578125" customWidth="1"/>
    <col min="1552" max="1552" width="11.85546875" customWidth="1"/>
    <col min="1553" max="1553" width="14.7109375" customWidth="1"/>
    <col min="1554" max="1554" width="9" bestFit="1" customWidth="1"/>
    <col min="1795" max="1795" width="4.7109375" bestFit="1" customWidth="1"/>
    <col min="1796" max="1796" width="9.7109375" bestFit="1" customWidth="1"/>
    <col min="1797" max="1797" width="10" bestFit="1" customWidth="1"/>
    <col min="1798" max="1798" width="8.85546875" bestFit="1" customWidth="1"/>
    <col min="1799" max="1799" width="22.85546875" customWidth="1"/>
    <col min="1800" max="1800" width="59.7109375" bestFit="1" customWidth="1"/>
    <col min="1801" max="1801" width="57.85546875" bestFit="1" customWidth="1"/>
    <col min="1802" max="1802" width="35.28515625" bestFit="1" customWidth="1"/>
    <col min="1803" max="1803" width="28.140625" bestFit="1" customWidth="1"/>
    <col min="1804" max="1804" width="33.140625" bestFit="1" customWidth="1"/>
    <col min="1805" max="1805" width="26" bestFit="1" customWidth="1"/>
    <col min="1806" max="1806" width="19.140625" bestFit="1" customWidth="1"/>
    <col min="1807" max="1807" width="10.42578125" customWidth="1"/>
    <col min="1808" max="1808" width="11.85546875" customWidth="1"/>
    <col min="1809" max="1809" width="14.7109375" customWidth="1"/>
    <col min="1810" max="1810" width="9" bestFit="1" customWidth="1"/>
    <col min="2051" max="2051" width="4.7109375" bestFit="1" customWidth="1"/>
    <col min="2052" max="2052" width="9.7109375" bestFit="1" customWidth="1"/>
    <col min="2053" max="2053" width="10" bestFit="1" customWidth="1"/>
    <col min="2054" max="2054" width="8.85546875" bestFit="1" customWidth="1"/>
    <col min="2055" max="2055" width="22.85546875" customWidth="1"/>
    <col min="2056" max="2056" width="59.7109375" bestFit="1" customWidth="1"/>
    <col min="2057" max="2057" width="57.85546875" bestFit="1" customWidth="1"/>
    <col min="2058" max="2058" width="35.28515625" bestFit="1" customWidth="1"/>
    <col min="2059" max="2059" width="28.140625" bestFit="1" customWidth="1"/>
    <col min="2060" max="2060" width="33.140625" bestFit="1" customWidth="1"/>
    <col min="2061" max="2061" width="26" bestFit="1" customWidth="1"/>
    <col min="2062" max="2062" width="19.140625" bestFit="1" customWidth="1"/>
    <col min="2063" max="2063" width="10.42578125" customWidth="1"/>
    <col min="2064" max="2064" width="11.85546875" customWidth="1"/>
    <col min="2065" max="2065" width="14.7109375" customWidth="1"/>
    <col min="2066" max="2066" width="9" bestFit="1" customWidth="1"/>
    <col min="2307" max="2307" width="4.7109375" bestFit="1" customWidth="1"/>
    <col min="2308" max="2308" width="9.7109375" bestFit="1" customWidth="1"/>
    <col min="2309" max="2309" width="10" bestFit="1" customWidth="1"/>
    <col min="2310" max="2310" width="8.85546875" bestFit="1" customWidth="1"/>
    <col min="2311" max="2311" width="22.85546875" customWidth="1"/>
    <col min="2312" max="2312" width="59.7109375" bestFit="1" customWidth="1"/>
    <col min="2313" max="2313" width="57.85546875" bestFit="1" customWidth="1"/>
    <col min="2314" max="2314" width="35.28515625" bestFit="1" customWidth="1"/>
    <col min="2315" max="2315" width="28.140625" bestFit="1" customWidth="1"/>
    <col min="2316" max="2316" width="33.140625" bestFit="1" customWidth="1"/>
    <col min="2317" max="2317" width="26" bestFit="1" customWidth="1"/>
    <col min="2318" max="2318" width="19.140625" bestFit="1" customWidth="1"/>
    <col min="2319" max="2319" width="10.42578125" customWidth="1"/>
    <col min="2320" max="2320" width="11.85546875" customWidth="1"/>
    <col min="2321" max="2321" width="14.7109375" customWidth="1"/>
    <col min="2322" max="2322" width="9" bestFit="1" customWidth="1"/>
    <col min="2563" max="2563" width="4.7109375" bestFit="1" customWidth="1"/>
    <col min="2564" max="2564" width="9.7109375" bestFit="1" customWidth="1"/>
    <col min="2565" max="2565" width="10" bestFit="1" customWidth="1"/>
    <col min="2566" max="2566" width="8.85546875" bestFit="1" customWidth="1"/>
    <col min="2567" max="2567" width="22.85546875" customWidth="1"/>
    <col min="2568" max="2568" width="59.7109375" bestFit="1" customWidth="1"/>
    <col min="2569" max="2569" width="57.85546875" bestFit="1" customWidth="1"/>
    <col min="2570" max="2570" width="35.28515625" bestFit="1" customWidth="1"/>
    <col min="2571" max="2571" width="28.140625" bestFit="1" customWidth="1"/>
    <col min="2572" max="2572" width="33.140625" bestFit="1" customWidth="1"/>
    <col min="2573" max="2573" width="26" bestFit="1" customWidth="1"/>
    <col min="2574" max="2574" width="19.140625" bestFit="1" customWidth="1"/>
    <col min="2575" max="2575" width="10.42578125" customWidth="1"/>
    <col min="2576" max="2576" width="11.85546875" customWidth="1"/>
    <col min="2577" max="2577" width="14.7109375" customWidth="1"/>
    <col min="2578" max="2578" width="9" bestFit="1" customWidth="1"/>
    <col min="2819" max="2819" width="4.7109375" bestFit="1" customWidth="1"/>
    <col min="2820" max="2820" width="9.7109375" bestFit="1" customWidth="1"/>
    <col min="2821" max="2821" width="10" bestFit="1" customWidth="1"/>
    <col min="2822" max="2822" width="8.85546875" bestFit="1" customWidth="1"/>
    <col min="2823" max="2823" width="22.85546875" customWidth="1"/>
    <col min="2824" max="2824" width="59.7109375" bestFit="1" customWidth="1"/>
    <col min="2825" max="2825" width="57.85546875" bestFit="1" customWidth="1"/>
    <col min="2826" max="2826" width="35.28515625" bestFit="1" customWidth="1"/>
    <col min="2827" max="2827" width="28.140625" bestFit="1" customWidth="1"/>
    <col min="2828" max="2828" width="33.140625" bestFit="1" customWidth="1"/>
    <col min="2829" max="2829" width="26" bestFit="1" customWidth="1"/>
    <col min="2830" max="2830" width="19.140625" bestFit="1" customWidth="1"/>
    <col min="2831" max="2831" width="10.42578125" customWidth="1"/>
    <col min="2832" max="2832" width="11.85546875" customWidth="1"/>
    <col min="2833" max="2833" width="14.7109375" customWidth="1"/>
    <col min="2834" max="2834" width="9" bestFit="1" customWidth="1"/>
    <col min="3075" max="3075" width="4.7109375" bestFit="1" customWidth="1"/>
    <col min="3076" max="3076" width="9.7109375" bestFit="1" customWidth="1"/>
    <col min="3077" max="3077" width="10" bestFit="1" customWidth="1"/>
    <col min="3078" max="3078" width="8.85546875" bestFit="1" customWidth="1"/>
    <col min="3079" max="3079" width="22.85546875" customWidth="1"/>
    <col min="3080" max="3080" width="59.7109375" bestFit="1" customWidth="1"/>
    <col min="3081" max="3081" width="57.85546875" bestFit="1" customWidth="1"/>
    <col min="3082" max="3082" width="35.28515625" bestFit="1" customWidth="1"/>
    <col min="3083" max="3083" width="28.140625" bestFit="1" customWidth="1"/>
    <col min="3084" max="3084" width="33.140625" bestFit="1" customWidth="1"/>
    <col min="3085" max="3085" width="26" bestFit="1" customWidth="1"/>
    <col min="3086" max="3086" width="19.140625" bestFit="1" customWidth="1"/>
    <col min="3087" max="3087" width="10.42578125" customWidth="1"/>
    <col min="3088" max="3088" width="11.85546875" customWidth="1"/>
    <col min="3089" max="3089" width="14.7109375" customWidth="1"/>
    <col min="3090" max="3090" width="9" bestFit="1" customWidth="1"/>
    <col min="3331" max="3331" width="4.7109375" bestFit="1" customWidth="1"/>
    <col min="3332" max="3332" width="9.7109375" bestFit="1" customWidth="1"/>
    <col min="3333" max="3333" width="10" bestFit="1" customWidth="1"/>
    <col min="3334" max="3334" width="8.85546875" bestFit="1" customWidth="1"/>
    <col min="3335" max="3335" width="22.85546875" customWidth="1"/>
    <col min="3336" max="3336" width="59.7109375" bestFit="1" customWidth="1"/>
    <col min="3337" max="3337" width="57.85546875" bestFit="1" customWidth="1"/>
    <col min="3338" max="3338" width="35.28515625" bestFit="1" customWidth="1"/>
    <col min="3339" max="3339" width="28.140625" bestFit="1" customWidth="1"/>
    <col min="3340" max="3340" width="33.140625" bestFit="1" customWidth="1"/>
    <col min="3341" max="3341" width="26" bestFit="1" customWidth="1"/>
    <col min="3342" max="3342" width="19.140625" bestFit="1" customWidth="1"/>
    <col min="3343" max="3343" width="10.42578125" customWidth="1"/>
    <col min="3344" max="3344" width="11.85546875" customWidth="1"/>
    <col min="3345" max="3345" width="14.7109375" customWidth="1"/>
    <col min="3346" max="3346" width="9" bestFit="1" customWidth="1"/>
    <col min="3587" max="3587" width="4.7109375" bestFit="1" customWidth="1"/>
    <col min="3588" max="3588" width="9.7109375" bestFit="1" customWidth="1"/>
    <col min="3589" max="3589" width="10" bestFit="1" customWidth="1"/>
    <col min="3590" max="3590" width="8.85546875" bestFit="1" customWidth="1"/>
    <col min="3591" max="3591" width="22.85546875" customWidth="1"/>
    <col min="3592" max="3592" width="59.7109375" bestFit="1" customWidth="1"/>
    <col min="3593" max="3593" width="57.85546875" bestFit="1" customWidth="1"/>
    <col min="3594" max="3594" width="35.28515625" bestFit="1" customWidth="1"/>
    <col min="3595" max="3595" width="28.140625" bestFit="1" customWidth="1"/>
    <col min="3596" max="3596" width="33.140625" bestFit="1" customWidth="1"/>
    <col min="3597" max="3597" width="26" bestFit="1" customWidth="1"/>
    <col min="3598" max="3598" width="19.140625" bestFit="1" customWidth="1"/>
    <col min="3599" max="3599" width="10.42578125" customWidth="1"/>
    <col min="3600" max="3600" width="11.85546875" customWidth="1"/>
    <col min="3601" max="3601" width="14.7109375" customWidth="1"/>
    <col min="3602" max="3602" width="9" bestFit="1" customWidth="1"/>
    <col min="3843" max="3843" width="4.7109375" bestFit="1" customWidth="1"/>
    <col min="3844" max="3844" width="9.7109375" bestFit="1" customWidth="1"/>
    <col min="3845" max="3845" width="10" bestFit="1" customWidth="1"/>
    <col min="3846" max="3846" width="8.85546875" bestFit="1" customWidth="1"/>
    <col min="3847" max="3847" width="22.85546875" customWidth="1"/>
    <col min="3848" max="3848" width="59.7109375" bestFit="1" customWidth="1"/>
    <col min="3849" max="3849" width="57.85546875" bestFit="1" customWidth="1"/>
    <col min="3850" max="3850" width="35.28515625" bestFit="1" customWidth="1"/>
    <col min="3851" max="3851" width="28.140625" bestFit="1" customWidth="1"/>
    <col min="3852" max="3852" width="33.140625" bestFit="1" customWidth="1"/>
    <col min="3853" max="3853" width="26" bestFit="1" customWidth="1"/>
    <col min="3854" max="3854" width="19.140625" bestFit="1" customWidth="1"/>
    <col min="3855" max="3855" width="10.42578125" customWidth="1"/>
    <col min="3856" max="3856" width="11.85546875" customWidth="1"/>
    <col min="3857" max="3857" width="14.7109375" customWidth="1"/>
    <col min="3858" max="3858" width="9" bestFit="1" customWidth="1"/>
    <col min="4099" max="4099" width="4.7109375" bestFit="1" customWidth="1"/>
    <col min="4100" max="4100" width="9.7109375" bestFit="1" customWidth="1"/>
    <col min="4101" max="4101" width="10" bestFit="1" customWidth="1"/>
    <col min="4102" max="4102" width="8.85546875" bestFit="1" customWidth="1"/>
    <col min="4103" max="4103" width="22.85546875" customWidth="1"/>
    <col min="4104" max="4104" width="59.7109375" bestFit="1" customWidth="1"/>
    <col min="4105" max="4105" width="57.85546875" bestFit="1" customWidth="1"/>
    <col min="4106" max="4106" width="35.28515625" bestFit="1" customWidth="1"/>
    <col min="4107" max="4107" width="28.140625" bestFit="1" customWidth="1"/>
    <col min="4108" max="4108" width="33.140625" bestFit="1" customWidth="1"/>
    <col min="4109" max="4109" width="26" bestFit="1" customWidth="1"/>
    <col min="4110" max="4110" width="19.140625" bestFit="1" customWidth="1"/>
    <col min="4111" max="4111" width="10.42578125" customWidth="1"/>
    <col min="4112" max="4112" width="11.85546875" customWidth="1"/>
    <col min="4113" max="4113" width="14.7109375" customWidth="1"/>
    <col min="4114" max="4114" width="9" bestFit="1" customWidth="1"/>
    <col min="4355" max="4355" width="4.7109375" bestFit="1" customWidth="1"/>
    <col min="4356" max="4356" width="9.7109375" bestFit="1" customWidth="1"/>
    <col min="4357" max="4357" width="10" bestFit="1" customWidth="1"/>
    <col min="4358" max="4358" width="8.85546875" bestFit="1" customWidth="1"/>
    <col min="4359" max="4359" width="22.85546875" customWidth="1"/>
    <col min="4360" max="4360" width="59.7109375" bestFit="1" customWidth="1"/>
    <col min="4361" max="4361" width="57.85546875" bestFit="1" customWidth="1"/>
    <col min="4362" max="4362" width="35.28515625" bestFit="1" customWidth="1"/>
    <col min="4363" max="4363" width="28.140625" bestFit="1" customWidth="1"/>
    <col min="4364" max="4364" width="33.140625" bestFit="1" customWidth="1"/>
    <col min="4365" max="4365" width="26" bestFit="1" customWidth="1"/>
    <col min="4366" max="4366" width="19.140625" bestFit="1" customWidth="1"/>
    <col min="4367" max="4367" width="10.42578125" customWidth="1"/>
    <col min="4368" max="4368" width="11.85546875" customWidth="1"/>
    <col min="4369" max="4369" width="14.7109375" customWidth="1"/>
    <col min="4370" max="4370" width="9" bestFit="1" customWidth="1"/>
    <col min="4611" max="4611" width="4.7109375" bestFit="1" customWidth="1"/>
    <col min="4612" max="4612" width="9.7109375" bestFit="1" customWidth="1"/>
    <col min="4613" max="4613" width="10" bestFit="1" customWidth="1"/>
    <col min="4614" max="4614" width="8.85546875" bestFit="1" customWidth="1"/>
    <col min="4615" max="4615" width="22.85546875" customWidth="1"/>
    <col min="4616" max="4616" width="59.7109375" bestFit="1" customWidth="1"/>
    <col min="4617" max="4617" width="57.85546875" bestFit="1" customWidth="1"/>
    <col min="4618" max="4618" width="35.28515625" bestFit="1" customWidth="1"/>
    <col min="4619" max="4619" width="28.140625" bestFit="1" customWidth="1"/>
    <col min="4620" max="4620" width="33.140625" bestFit="1" customWidth="1"/>
    <col min="4621" max="4621" width="26" bestFit="1" customWidth="1"/>
    <col min="4622" max="4622" width="19.140625" bestFit="1" customWidth="1"/>
    <col min="4623" max="4623" width="10.42578125" customWidth="1"/>
    <col min="4624" max="4624" width="11.85546875" customWidth="1"/>
    <col min="4625" max="4625" width="14.7109375" customWidth="1"/>
    <col min="4626" max="4626" width="9" bestFit="1" customWidth="1"/>
    <col min="4867" max="4867" width="4.7109375" bestFit="1" customWidth="1"/>
    <col min="4868" max="4868" width="9.7109375" bestFit="1" customWidth="1"/>
    <col min="4869" max="4869" width="10" bestFit="1" customWidth="1"/>
    <col min="4870" max="4870" width="8.85546875" bestFit="1" customWidth="1"/>
    <col min="4871" max="4871" width="22.85546875" customWidth="1"/>
    <col min="4872" max="4872" width="59.7109375" bestFit="1" customWidth="1"/>
    <col min="4873" max="4873" width="57.85546875" bestFit="1" customWidth="1"/>
    <col min="4874" max="4874" width="35.28515625" bestFit="1" customWidth="1"/>
    <col min="4875" max="4875" width="28.140625" bestFit="1" customWidth="1"/>
    <col min="4876" max="4876" width="33.140625" bestFit="1" customWidth="1"/>
    <col min="4877" max="4877" width="26" bestFit="1" customWidth="1"/>
    <col min="4878" max="4878" width="19.140625" bestFit="1" customWidth="1"/>
    <col min="4879" max="4879" width="10.42578125" customWidth="1"/>
    <col min="4880" max="4880" width="11.85546875" customWidth="1"/>
    <col min="4881" max="4881" width="14.7109375" customWidth="1"/>
    <col min="4882" max="4882" width="9" bestFit="1" customWidth="1"/>
    <col min="5123" max="5123" width="4.7109375" bestFit="1" customWidth="1"/>
    <col min="5124" max="5124" width="9.7109375" bestFit="1" customWidth="1"/>
    <col min="5125" max="5125" width="10" bestFit="1" customWidth="1"/>
    <col min="5126" max="5126" width="8.85546875" bestFit="1" customWidth="1"/>
    <col min="5127" max="5127" width="22.85546875" customWidth="1"/>
    <col min="5128" max="5128" width="59.7109375" bestFit="1" customWidth="1"/>
    <col min="5129" max="5129" width="57.85546875" bestFit="1" customWidth="1"/>
    <col min="5130" max="5130" width="35.28515625" bestFit="1" customWidth="1"/>
    <col min="5131" max="5131" width="28.140625" bestFit="1" customWidth="1"/>
    <col min="5132" max="5132" width="33.140625" bestFit="1" customWidth="1"/>
    <col min="5133" max="5133" width="26" bestFit="1" customWidth="1"/>
    <col min="5134" max="5134" width="19.140625" bestFit="1" customWidth="1"/>
    <col min="5135" max="5135" width="10.42578125" customWidth="1"/>
    <col min="5136" max="5136" width="11.85546875" customWidth="1"/>
    <col min="5137" max="5137" width="14.7109375" customWidth="1"/>
    <col min="5138" max="5138" width="9" bestFit="1" customWidth="1"/>
    <col min="5379" max="5379" width="4.7109375" bestFit="1" customWidth="1"/>
    <col min="5380" max="5380" width="9.7109375" bestFit="1" customWidth="1"/>
    <col min="5381" max="5381" width="10" bestFit="1" customWidth="1"/>
    <col min="5382" max="5382" width="8.85546875" bestFit="1" customWidth="1"/>
    <col min="5383" max="5383" width="22.85546875" customWidth="1"/>
    <col min="5384" max="5384" width="59.7109375" bestFit="1" customWidth="1"/>
    <col min="5385" max="5385" width="57.85546875" bestFit="1" customWidth="1"/>
    <col min="5386" max="5386" width="35.28515625" bestFit="1" customWidth="1"/>
    <col min="5387" max="5387" width="28.140625" bestFit="1" customWidth="1"/>
    <col min="5388" max="5388" width="33.140625" bestFit="1" customWidth="1"/>
    <col min="5389" max="5389" width="26" bestFit="1" customWidth="1"/>
    <col min="5390" max="5390" width="19.140625" bestFit="1" customWidth="1"/>
    <col min="5391" max="5391" width="10.42578125" customWidth="1"/>
    <col min="5392" max="5392" width="11.85546875" customWidth="1"/>
    <col min="5393" max="5393" width="14.7109375" customWidth="1"/>
    <col min="5394" max="5394" width="9" bestFit="1" customWidth="1"/>
    <col min="5635" max="5635" width="4.7109375" bestFit="1" customWidth="1"/>
    <col min="5636" max="5636" width="9.7109375" bestFit="1" customWidth="1"/>
    <col min="5637" max="5637" width="10" bestFit="1" customWidth="1"/>
    <col min="5638" max="5638" width="8.85546875" bestFit="1" customWidth="1"/>
    <col min="5639" max="5639" width="22.85546875" customWidth="1"/>
    <col min="5640" max="5640" width="59.7109375" bestFit="1" customWidth="1"/>
    <col min="5641" max="5641" width="57.85546875" bestFit="1" customWidth="1"/>
    <col min="5642" max="5642" width="35.28515625" bestFit="1" customWidth="1"/>
    <col min="5643" max="5643" width="28.140625" bestFit="1" customWidth="1"/>
    <col min="5644" max="5644" width="33.140625" bestFit="1" customWidth="1"/>
    <col min="5645" max="5645" width="26" bestFit="1" customWidth="1"/>
    <col min="5646" max="5646" width="19.140625" bestFit="1" customWidth="1"/>
    <col min="5647" max="5647" width="10.42578125" customWidth="1"/>
    <col min="5648" max="5648" width="11.85546875" customWidth="1"/>
    <col min="5649" max="5649" width="14.7109375" customWidth="1"/>
    <col min="5650" max="5650" width="9" bestFit="1" customWidth="1"/>
    <col min="5891" max="5891" width="4.7109375" bestFit="1" customWidth="1"/>
    <col min="5892" max="5892" width="9.7109375" bestFit="1" customWidth="1"/>
    <col min="5893" max="5893" width="10" bestFit="1" customWidth="1"/>
    <col min="5894" max="5894" width="8.85546875" bestFit="1" customWidth="1"/>
    <col min="5895" max="5895" width="22.85546875" customWidth="1"/>
    <col min="5896" max="5896" width="59.7109375" bestFit="1" customWidth="1"/>
    <col min="5897" max="5897" width="57.85546875" bestFit="1" customWidth="1"/>
    <col min="5898" max="5898" width="35.28515625" bestFit="1" customWidth="1"/>
    <col min="5899" max="5899" width="28.140625" bestFit="1" customWidth="1"/>
    <col min="5900" max="5900" width="33.140625" bestFit="1" customWidth="1"/>
    <col min="5901" max="5901" width="26" bestFit="1" customWidth="1"/>
    <col min="5902" max="5902" width="19.140625" bestFit="1" customWidth="1"/>
    <col min="5903" max="5903" width="10.42578125" customWidth="1"/>
    <col min="5904" max="5904" width="11.85546875" customWidth="1"/>
    <col min="5905" max="5905" width="14.7109375" customWidth="1"/>
    <col min="5906" max="5906" width="9" bestFit="1" customWidth="1"/>
    <col min="6147" max="6147" width="4.7109375" bestFit="1" customWidth="1"/>
    <col min="6148" max="6148" width="9.7109375" bestFit="1" customWidth="1"/>
    <col min="6149" max="6149" width="10" bestFit="1" customWidth="1"/>
    <col min="6150" max="6150" width="8.85546875" bestFit="1" customWidth="1"/>
    <col min="6151" max="6151" width="22.85546875" customWidth="1"/>
    <col min="6152" max="6152" width="59.7109375" bestFit="1" customWidth="1"/>
    <col min="6153" max="6153" width="57.85546875" bestFit="1" customWidth="1"/>
    <col min="6154" max="6154" width="35.28515625" bestFit="1" customWidth="1"/>
    <col min="6155" max="6155" width="28.140625" bestFit="1" customWidth="1"/>
    <col min="6156" max="6156" width="33.140625" bestFit="1" customWidth="1"/>
    <col min="6157" max="6157" width="26" bestFit="1" customWidth="1"/>
    <col min="6158" max="6158" width="19.140625" bestFit="1" customWidth="1"/>
    <col min="6159" max="6159" width="10.42578125" customWidth="1"/>
    <col min="6160" max="6160" width="11.85546875" customWidth="1"/>
    <col min="6161" max="6161" width="14.7109375" customWidth="1"/>
    <col min="6162" max="6162" width="9" bestFit="1" customWidth="1"/>
    <col min="6403" max="6403" width="4.7109375" bestFit="1" customWidth="1"/>
    <col min="6404" max="6404" width="9.7109375" bestFit="1" customWidth="1"/>
    <col min="6405" max="6405" width="10" bestFit="1" customWidth="1"/>
    <col min="6406" max="6406" width="8.85546875" bestFit="1" customWidth="1"/>
    <col min="6407" max="6407" width="22.85546875" customWidth="1"/>
    <col min="6408" max="6408" width="59.7109375" bestFit="1" customWidth="1"/>
    <col min="6409" max="6409" width="57.85546875" bestFit="1" customWidth="1"/>
    <col min="6410" max="6410" width="35.28515625" bestFit="1" customWidth="1"/>
    <col min="6411" max="6411" width="28.140625" bestFit="1" customWidth="1"/>
    <col min="6412" max="6412" width="33.140625" bestFit="1" customWidth="1"/>
    <col min="6413" max="6413" width="26" bestFit="1" customWidth="1"/>
    <col min="6414" max="6414" width="19.140625" bestFit="1" customWidth="1"/>
    <col min="6415" max="6415" width="10.42578125" customWidth="1"/>
    <col min="6416" max="6416" width="11.85546875" customWidth="1"/>
    <col min="6417" max="6417" width="14.7109375" customWidth="1"/>
    <col min="6418" max="6418" width="9" bestFit="1" customWidth="1"/>
    <col min="6659" max="6659" width="4.7109375" bestFit="1" customWidth="1"/>
    <col min="6660" max="6660" width="9.7109375" bestFit="1" customWidth="1"/>
    <col min="6661" max="6661" width="10" bestFit="1" customWidth="1"/>
    <col min="6662" max="6662" width="8.85546875" bestFit="1" customWidth="1"/>
    <col min="6663" max="6663" width="22.85546875" customWidth="1"/>
    <col min="6664" max="6664" width="59.7109375" bestFit="1" customWidth="1"/>
    <col min="6665" max="6665" width="57.85546875" bestFit="1" customWidth="1"/>
    <col min="6666" max="6666" width="35.28515625" bestFit="1" customWidth="1"/>
    <col min="6667" max="6667" width="28.140625" bestFit="1" customWidth="1"/>
    <col min="6668" max="6668" width="33.140625" bestFit="1" customWidth="1"/>
    <col min="6669" max="6669" width="26" bestFit="1" customWidth="1"/>
    <col min="6670" max="6670" width="19.140625" bestFit="1" customWidth="1"/>
    <col min="6671" max="6671" width="10.42578125" customWidth="1"/>
    <col min="6672" max="6672" width="11.85546875" customWidth="1"/>
    <col min="6673" max="6673" width="14.7109375" customWidth="1"/>
    <col min="6674" max="6674" width="9" bestFit="1" customWidth="1"/>
    <col min="6915" max="6915" width="4.7109375" bestFit="1" customWidth="1"/>
    <col min="6916" max="6916" width="9.7109375" bestFit="1" customWidth="1"/>
    <col min="6917" max="6917" width="10" bestFit="1" customWidth="1"/>
    <col min="6918" max="6918" width="8.85546875" bestFit="1" customWidth="1"/>
    <col min="6919" max="6919" width="22.85546875" customWidth="1"/>
    <col min="6920" max="6920" width="59.7109375" bestFit="1" customWidth="1"/>
    <col min="6921" max="6921" width="57.85546875" bestFit="1" customWidth="1"/>
    <col min="6922" max="6922" width="35.28515625" bestFit="1" customWidth="1"/>
    <col min="6923" max="6923" width="28.140625" bestFit="1" customWidth="1"/>
    <col min="6924" max="6924" width="33.140625" bestFit="1" customWidth="1"/>
    <col min="6925" max="6925" width="26" bestFit="1" customWidth="1"/>
    <col min="6926" max="6926" width="19.140625" bestFit="1" customWidth="1"/>
    <col min="6927" max="6927" width="10.42578125" customWidth="1"/>
    <col min="6928" max="6928" width="11.85546875" customWidth="1"/>
    <col min="6929" max="6929" width="14.7109375" customWidth="1"/>
    <col min="6930" max="6930" width="9" bestFit="1" customWidth="1"/>
    <col min="7171" max="7171" width="4.7109375" bestFit="1" customWidth="1"/>
    <col min="7172" max="7172" width="9.7109375" bestFit="1" customWidth="1"/>
    <col min="7173" max="7173" width="10" bestFit="1" customWidth="1"/>
    <col min="7174" max="7174" width="8.85546875" bestFit="1" customWidth="1"/>
    <col min="7175" max="7175" width="22.85546875" customWidth="1"/>
    <col min="7176" max="7176" width="59.7109375" bestFit="1" customWidth="1"/>
    <col min="7177" max="7177" width="57.85546875" bestFit="1" customWidth="1"/>
    <col min="7178" max="7178" width="35.28515625" bestFit="1" customWidth="1"/>
    <col min="7179" max="7179" width="28.140625" bestFit="1" customWidth="1"/>
    <col min="7180" max="7180" width="33.140625" bestFit="1" customWidth="1"/>
    <col min="7181" max="7181" width="26" bestFit="1" customWidth="1"/>
    <col min="7182" max="7182" width="19.140625" bestFit="1" customWidth="1"/>
    <col min="7183" max="7183" width="10.42578125" customWidth="1"/>
    <col min="7184" max="7184" width="11.85546875" customWidth="1"/>
    <col min="7185" max="7185" width="14.7109375" customWidth="1"/>
    <col min="7186" max="7186" width="9" bestFit="1" customWidth="1"/>
    <col min="7427" max="7427" width="4.7109375" bestFit="1" customWidth="1"/>
    <col min="7428" max="7428" width="9.7109375" bestFit="1" customWidth="1"/>
    <col min="7429" max="7429" width="10" bestFit="1" customWidth="1"/>
    <col min="7430" max="7430" width="8.85546875" bestFit="1" customWidth="1"/>
    <col min="7431" max="7431" width="22.85546875" customWidth="1"/>
    <col min="7432" max="7432" width="59.7109375" bestFit="1" customWidth="1"/>
    <col min="7433" max="7433" width="57.85546875" bestFit="1" customWidth="1"/>
    <col min="7434" max="7434" width="35.28515625" bestFit="1" customWidth="1"/>
    <col min="7435" max="7435" width="28.140625" bestFit="1" customWidth="1"/>
    <col min="7436" max="7436" width="33.140625" bestFit="1" customWidth="1"/>
    <col min="7437" max="7437" width="26" bestFit="1" customWidth="1"/>
    <col min="7438" max="7438" width="19.140625" bestFit="1" customWidth="1"/>
    <col min="7439" max="7439" width="10.42578125" customWidth="1"/>
    <col min="7440" max="7440" width="11.85546875" customWidth="1"/>
    <col min="7441" max="7441" width="14.7109375" customWidth="1"/>
    <col min="7442" max="7442" width="9" bestFit="1" customWidth="1"/>
    <col min="7683" max="7683" width="4.7109375" bestFit="1" customWidth="1"/>
    <col min="7684" max="7684" width="9.7109375" bestFit="1" customWidth="1"/>
    <col min="7685" max="7685" width="10" bestFit="1" customWidth="1"/>
    <col min="7686" max="7686" width="8.85546875" bestFit="1" customWidth="1"/>
    <col min="7687" max="7687" width="22.85546875" customWidth="1"/>
    <col min="7688" max="7688" width="59.7109375" bestFit="1" customWidth="1"/>
    <col min="7689" max="7689" width="57.85546875" bestFit="1" customWidth="1"/>
    <col min="7690" max="7690" width="35.28515625" bestFit="1" customWidth="1"/>
    <col min="7691" max="7691" width="28.140625" bestFit="1" customWidth="1"/>
    <col min="7692" max="7692" width="33.140625" bestFit="1" customWidth="1"/>
    <col min="7693" max="7693" width="26" bestFit="1" customWidth="1"/>
    <col min="7694" max="7694" width="19.140625" bestFit="1" customWidth="1"/>
    <col min="7695" max="7695" width="10.42578125" customWidth="1"/>
    <col min="7696" max="7696" width="11.85546875" customWidth="1"/>
    <col min="7697" max="7697" width="14.7109375" customWidth="1"/>
    <col min="7698" max="7698" width="9" bestFit="1" customWidth="1"/>
    <col min="7939" max="7939" width="4.7109375" bestFit="1" customWidth="1"/>
    <col min="7940" max="7940" width="9.7109375" bestFit="1" customWidth="1"/>
    <col min="7941" max="7941" width="10" bestFit="1" customWidth="1"/>
    <col min="7942" max="7942" width="8.85546875" bestFit="1" customWidth="1"/>
    <col min="7943" max="7943" width="22.85546875" customWidth="1"/>
    <col min="7944" max="7944" width="59.7109375" bestFit="1" customWidth="1"/>
    <col min="7945" max="7945" width="57.85546875" bestFit="1" customWidth="1"/>
    <col min="7946" max="7946" width="35.28515625" bestFit="1" customWidth="1"/>
    <col min="7947" max="7947" width="28.140625" bestFit="1" customWidth="1"/>
    <col min="7948" max="7948" width="33.140625" bestFit="1" customWidth="1"/>
    <col min="7949" max="7949" width="26" bestFit="1" customWidth="1"/>
    <col min="7950" max="7950" width="19.140625" bestFit="1" customWidth="1"/>
    <col min="7951" max="7951" width="10.42578125" customWidth="1"/>
    <col min="7952" max="7952" width="11.85546875" customWidth="1"/>
    <col min="7953" max="7953" width="14.7109375" customWidth="1"/>
    <col min="7954" max="7954" width="9" bestFit="1" customWidth="1"/>
    <col min="8195" max="8195" width="4.7109375" bestFit="1" customWidth="1"/>
    <col min="8196" max="8196" width="9.7109375" bestFit="1" customWidth="1"/>
    <col min="8197" max="8197" width="10" bestFit="1" customWidth="1"/>
    <col min="8198" max="8198" width="8.85546875" bestFit="1" customWidth="1"/>
    <col min="8199" max="8199" width="22.85546875" customWidth="1"/>
    <col min="8200" max="8200" width="59.7109375" bestFit="1" customWidth="1"/>
    <col min="8201" max="8201" width="57.85546875" bestFit="1" customWidth="1"/>
    <col min="8202" max="8202" width="35.28515625" bestFit="1" customWidth="1"/>
    <col min="8203" max="8203" width="28.140625" bestFit="1" customWidth="1"/>
    <col min="8204" max="8204" width="33.140625" bestFit="1" customWidth="1"/>
    <col min="8205" max="8205" width="26" bestFit="1" customWidth="1"/>
    <col min="8206" max="8206" width="19.140625" bestFit="1" customWidth="1"/>
    <col min="8207" max="8207" width="10.42578125" customWidth="1"/>
    <col min="8208" max="8208" width="11.85546875" customWidth="1"/>
    <col min="8209" max="8209" width="14.7109375" customWidth="1"/>
    <col min="8210" max="8210" width="9" bestFit="1" customWidth="1"/>
    <col min="8451" max="8451" width="4.7109375" bestFit="1" customWidth="1"/>
    <col min="8452" max="8452" width="9.7109375" bestFit="1" customWidth="1"/>
    <col min="8453" max="8453" width="10" bestFit="1" customWidth="1"/>
    <col min="8454" max="8454" width="8.85546875" bestFit="1" customWidth="1"/>
    <col min="8455" max="8455" width="22.85546875" customWidth="1"/>
    <col min="8456" max="8456" width="59.7109375" bestFit="1" customWidth="1"/>
    <col min="8457" max="8457" width="57.85546875" bestFit="1" customWidth="1"/>
    <col min="8458" max="8458" width="35.28515625" bestFit="1" customWidth="1"/>
    <col min="8459" max="8459" width="28.140625" bestFit="1" customWidth="1"/>
    <col min="8460" max="8460" width="33.140625" bestFit="1" customWidth="1"/>
    <col min="8461" max="8461" width="26" bestFit="1" customWidth="1"/>
    <col min="8462" max="8462" width="19.140625" bestFit="1" customWidth="1"/>
    <col min="8463" max="8463" width="10.42578125" customWidth="1"/>
    <col min="8464" max="8464" width="11.85546875" customWidth="1"/>
    <col min="8465" max="8465" width="14.7109375" customWidth="1"/>
    <col min="8466" max="8466" width="9" bestFit="1" customWidth="1"/>
    <col min="8707" max="8707" width="4.7109375" bestFit="1" customWidth="1"/>
    <col min="8708" max="8708" width="9.7109375" bestFit="1" customWidth="1"/>
    <col min="8709" max="8709" width="10" bestFit="1" customWidth="1"/>
    <col min="8710" max="8710" width="8.85546875" bestFit="1" customWidth="1"/>
    <col min="8711" max="8711" width="22.85546875" customWidth="1"/>
    <col min="8712" max="8712" width="59.7109375" bestFit="1" customWidth="1"/>
    <col min="8713" max="8713" width="57.85546875" bestFit="1" customWidth="1"/>
    <col min="8714" max="8714" width="35.28515625" bestFit="1" customWidth="1"/>
    <col min="8715" max="8715" width="28.140625" bestFit="1" customWidth="1"/>
    <col min="8716" max="8716" width="33.140625" bestFit="1" customWidth="1"/>
    <col min="8717" max="8717" width="26" bestFit="1" customWidth="1"/>
    <col min="8718" max="8718" width="19.140625" bestFit="1" customWidth="1"/>
    <col min="8719" max="8719" width="10.42578125" customWidth="1"/>
    <col min="8720" max="8720" width="11.85546875" customWidth="1"/>
    <col min="8721" max="8721" width="14.7109375" customWidth="1"/>
    <col min="8722" max="8722" width="9" bestFit="1" customWidth="1"/>
    <col min="8963" max="8963" width="4.7109375" bestFit="1" customWidth="1"/>
    <col min="8964" max="8964" width="9.7109375" bestFit="1" customWidth="1"/>
    <col min="8965" max="8965" width="10" bestFit="1" customWidth="1"/>
    <col min="8966" max="8966" width="8.85546875" bestFit="1" customWidth="1"/>
    <col min="8967" max="8967" width="22.85546875" customWidth="1"/>
    <col min="8968" max="8968" width="59.7109375" bestFit="1" customWidth="1"/>
    <col min="8969" max="8969" width="57.85546875" bestFit="1" customWidth="1"/>
    <col min="8970" max="8970" width="35.28515625" bestFit="1" customWidth="1"/>
    <col min="8971" max="8971" width="28.140625" bestFit="1" customWidth="1"/>
    <col min="8972" max="8972" width="33.140625" bestFit="1" customWidth="1"/>
    <col min="8973" max="8973" width="26" bestFit="1" customWidth="1"/>
    <col min="8974" max="8974" width="19.140625" bestFit="1" customWidth="1"/>
    <col min="8975" max="8975" width="10.42578125" customWidth="1"/>
    <col min="8976" max="8976" width="11.85546875" customWidth="1"/>
    <col min="8977" max="8977" width="14.7109375" customWidth="1"/>
    <col min="8978" max="8978" width="9" bestFit="1" customWidth="1"/>
    <col min="9219" max="9219" width="4.7109375" bestFit="1" customWidth="1"/>
    <col min="9220" max="9220" width="9.7109375" bestFit="1" customWidth="1"/>
    <col min="9221" max="9221" width="10" bestFit="1" customWidth="1"/>
    <col min="9222" max="9222" width="8.85546875" bestFit="1" customWidth="1"/>
    <col min="9223" max="9223" width="22.85546875" customWidth="1"/>
    <col min="9224" max="9224" width="59.7109375" bestFit="1" customWidth="1"/>
    <col min="9225" max="9225" width="57.85546875" bestFit="1" customWidth="1"/>
    <col min="9226" max="9226" width="35.28515625" bestFit="1" customWidth="1"/>
    <col min="9227" max="9227" width="28.140625" bestFit="1" customWidth="1"/>
    <col min="9228" max="9228" width="33.140625" bestFit="1" customWidth="1"/>
    <col min="9229" max="9229" width="26" bestFit="1" customWidth="1"/>
    <col min="9230" max="9230" width="19.140625" bestFit="1" customWidth="1"/>
    <col min="9231" max="9231" width="10.42578125" customWidth="1"/>
    <col min="9232" max="9232" width="11.85546875" customWidth="1"/>
    <col min="9233" max="9233" width="14.7109375" customWidth="1"/>
    <col min="9234" max="9234" width="9" bestFit="1" customWidth="1"/>
    <col min="9475" max="9475" width="4.7109375" bestFit="1" customWidth="1"/>
    <col min="9476" max="9476" width="9.7109375" bestFit="1" customWidth="1"/>
    <col min="9477" max="9477" width="10" bestFit="1" customWidth="1"/>
    <col min="9478" max="9478" width="8.85546875" bestFit="1" customWidth="1"/>
    <col min="9479" max="9479" width="22.85546875" customWidth="1"/>
    <col min="9480" max="9480" width="59.7109375" bestFit="1" customWidth="1"/>
    <col min="9481" max="9481" width="57.85546875" bestFit="1" customWidth="1"/>
    <col min="9482" max="9482" width="35.28515625" bestFit="1" customWidth="1"/>
    <col min="9483" max="9483" width="28.140625" bestFit="1" customWidth="1"/>
    <col min="9484" max="9484" width="33.140625" bestFit="1" customWidth="1"/>
    <col min="9485" max="9485" width="26" bestFit="1" customWidth="1"/>
    <col min="9486" max="9486" width="19.140625" bestFit="1" customWidth="1"/>
    <col min="9487" max="9487" width="10.42578125" customWidth="1"/>
    <col min="9488" max="9488" width="11.85546875" customWidth="1"/>
    <col min="9489" max="9489" width="14.7109375" customWidth="1"/>
    <col min="9490" max="9490" width="9" bestFit="1" customWidth="1"/>
    <col min="9731" max="9731" width="4.7109375" bestFit="1" customWidth="1"/>
    <col min="9732" max="9732" width="9.7109375" bestFit="1" customWidth="1"/>
    <col min="9733" max="9733" width="10" bestFit="1" customWidth="1"/>
    <col min="9734" max="9734" width="8.85546875" bestFit="1" customWidth="1"/>
    <col min="9735" max="9735" width="22.85546875" customWidth="1"/>
    <col min="9736" max="9736" width="59.7109375" bestFit="1" customWidth="1"/>
    <col min="9737" max="9737" width="57.85546875" bestFit="1" customWidth="1"/>
    <col min="9738" max="9738" width="35.28515625" bestFit="1" customWidth="1"/>
    <col min="9739" max="9739" width="28.140625" bestFit="1" customWidth="1"/>
    <col min="9740" max="9740" width="33.140625" bestFit="1" customWidth="1"/>
    <col min="9741" max="9741" width="26" bestFit="1" customWidth="1"/>
    <col min="9742" max="9742" width="19.140625" bestFit="1" customWidth="1"/>
    <col min="9743" max="9743" width="10.42578125" customWidth="1"/>
    <col min="9744" max="9744" width="11.85546875" customWidth="1"/>
    <col min="9745" max="9745" width="14.7109375" customWidth="1"/>
    <col min="9746" max="9746" width="9" bestFit="1" customWidth="1"/>
    <col min="9987" max="9987" width="4.7109375" bestFit="1" customWidth="1"/>
    <col min="9988" max="9988" width="9.7109375" bestFit="1" customWidth="1"/>
    <col min="9989" max="9989" width="10" bestFit="1" customWidth="1"/>
    <col min="9990" max="9990" width="8.85546875" bestFit="1" customWidth="1"/>
    <col min="9991" max="9991" width="22.85546875" customWidth="1"/>
    <col min="9992" max="9992" width="59.7109375" bestFit="1" customWidth="1"/>
    <col min="9993" max="9993" width="57.85546875" bestFit="1" customWidth="1"/>
    <col min="9994" max="9994" width="35.28515625" bestFit="1" customWidth="1"/>
    <col min="9995" max="9995" width="28.140625" bestFit="1" customWidth="1"/>
    <col min="9996" max="9996" width="33.140625" bestFit="1" customWidth="1"/>
    <col min="9997" max="9997" width="26" bestFit="1" customWidth="1"/>
    <col min="9998" max="9998" width="19.140625" bestFit="1" customWidth="1"/>
    <col min="9999" max="9999" width="10.42578125" customWidth="1"/>
    <col min="10000" max="10000" width="11.85546875" customWidth="1"/>
    <col min="10001" max="10001" width="14.7109375" customWidth="1"/>
    <col min="10002" max="10002" width="9" bestFit="1" customWidth="1"/>
    <col min="10243" max="10243" width="4.7109375" bestFit="1" customWidth="1"/>
    <col min="10244" max="10244" width="9.7109375" bestFit="1" customWidth="1"/>
    <col min="10245" max="10245" width="10" bestFit="1" customWidth="1"/>
    <col min="10246" max="10246" width="8.85546875" bestFit="1" customWidth="1"/>
    <col min="10247" max="10247" width="22.85546875" customWidth="1"/>
    <col min="10248" max="10248" width="59.7109375" bestFit="1" customWidth="1"/>
    <col min="10249" max="10249" width="57.85546875" bestFit="1" customWidth="1"/>
    <col min="10250" max="10250" width="35.28515625" bestFit="1" customWidth="1"/>
    <col min="10251" max="10251" width="28.140625" bestFit="1" customWidth="1"/>
    <col min="10252" max="10252" width="33.140625" bestFit="1" customWidth="1"/>
    <col min="10253" max="10253" width="26" bestFit="1" customWidth="1"/>
    <col min="10254" max="10254" width="19.140625" bestFit="1" customWidth="1"/>
    <col min="10255" max="10255" width="10.42578125" customWidth="1"/>
    <col min="10256" max="10256" width="11.85546875" customWidth="1"/>
    <col min="10257" max="10257" width="14.7109375" customWidth="1"/>
    <col min="10258" max="10258" width="9" bestFit="1" customWidth="1"/>
    <col min="10499" max="10499" width="4.7109375" bestFit="1" customWidth="1"/>
    <col min="10500" max="10500" width="9.7109375" bestFit="1" customWidth="1"/>
    <col min="10501" max="10501" width="10" bestFit="1" customWidth="1"/>
    <col min="10502" max="10502" width="8.85546875" bestFit="1" customWidth="1"/>
    <col min="10503" max="10503" width="22.85546875" customWidth="1"/>
    <col min="10504" max="10504" width="59.7109375" bestFit="1" customWidth="1"/>
    <col min="10505" max="10505" width="57.85546875" bestFit="1" customWidth="1"/>
    <col min="10506" max="10506" width="35.28515625" bestFit="1" customWidth="1"/>
    <col min="10507" max="10507" width="28.140625" bestFit="1" customWidth="1"/>
    <col min="10508" max="10508" width="33.140625" bestFit="1" customWidth="1"/>
    <col min="10509" max="10509" width="26" bestFit="1" customWidth="1"/>
    <col min="10510" max="10510" width="19.140625" bestFit="1" customWidth="1"/>
    <col min="10511" max="10511" width="10.42578125" customWidth="1"/>
    <col min="10512" max="10512" width="11.85546875" customWidth="1"/>
    <col min="10513" max="10513" width="14.7109375" customWidth="1"/>
    <col min="10514" max="10514" width="9" bestFit="1" customWidth="1"/>
    <col min="10755" max="10755" width="4.7109375" bestFit="1" customWidth="1"/>
    <col min="10756" max="10756" width="9.7109375" bestFit="1" customWidth="1"/>
    <col min="10757" max="10757" width="10" bestFit="1" customWidth="1"/>
    <col min="10758" max="10758" width="8.85546875" bestFit="1" customWidth="1"/>
    <col min="10759" max="10759" width="22.85546875" customWidth="1"/>
    <col min="10760" max="10760" width="59.7109375" bestFit="1" customWidth="1"/>
    <col min="10761" max="10761" width="57.85546875" bestFit="1" customWidth="1"/>
    <col min="10762" max="10762" width="35.28515625" bestFit="1" customWidth="1"/>
    <col min="10763" max="10763" width="28.140625" bestFit="1" customWidth="1"/>
    <col min="10764" max="10764" width="33.140625" bestFit="1" customWidth="1"/>
    <col min="10765" max="10765" width="26" bestFit="1" customWidth="1"/>
    <col min="10766" max="10766" width="19.140625" bestFit="1" customWidth="1"/>
    <col min="10767" max="10767" width="10.42578125" customWidth="1"/>
    <col min="10768" max="10768" width="11.85546875" customWidth="1"/>
    <col min="10769" max="10769" width="14.7109375" customWidth="1"/>
    <col min="10770" max="10770" width="9" bestFit="1" customWidth="1"/>
    <col min="11011" max="11011" width="4.7109375" bestFit="1" customWidth="1"/>
    <col min="11012" max="11012" width="9.7109375" bestFit="1" customWidth="1"/>
    <col min="11013" max="11013" width="10" bestFit="1" customWidth="1"/>
    <col min="11014" max="11014" width="8.85546875" bestFit="1" customWidth="1"/>
    <col min="11015" max="11015" width="22.85546875" customWidth="1"/>
    <col min="11016" max="11016" width="59.7109375" bestFit="1" customWidth="1"/>
    <col min="11017" max="11017" width="57.85546875" bestFit="1" customWidth="1"/>
    <col min="11018" max="11018" width="35.28515625" bestFit="1" customWidth="1"/>
    <col min="11019" max="11019" width="28.140625" bestFit="1" customWidth="1"/>
    <col min="11020" max="11020" width="33.140625" bestFit="1" customWidth="1"/>
    <col min="11021" max="11021" width="26" bestFit="1" customWidth="1"/>
    <col min="11022" max="11022" width="19.140625" bestFit="1" customWidth="1"/>
    <col min="11023" max="11023" width="10.42578125" customWidth="1"/>
    <col min="11024" max="11024" width="11.85546875" customWidth="1"/>
    <col min="11025" max="11025" width="14.7109375" customWidth="1"/>
    <col min="11026" max="11026" width="9" bestFit="1" customWidth="1"/>
    <col min="11267" max="11267" width="4.7109375" bestFit="1" customWidth="1"/>
    <col min="11268" max="11268" width="9.7109375" bestFit="1" customWidth="1"/>
    <col min="11269" max="11269" width="10" bestFit="1" customWidth="1"/>
    <col min="11270" max="11270" width="8.85546875" bestFit="1" customWidth="1"/>
    <col min="11271" max="11271" width="22.85546875" customWidth="1"/>
    <col min="11272" max="11272" width="59.7109375" bestFit="1" customWidth="1"/>
    <col min="11273" max="11273" width="57.85546875" bestFit="1" customWidth="1"/>
    <col min="11274" max="11274" width="35.28515625" bestFit="1" customWidth="1"/>
    <col min="11275" max="11275" width="28.140625" bestFit="1" customWidth="1"/>
    <col min="11276" max="11276" width="33.140625" bestFit="1" customWidth="1"/>
    <col min="11277" max="11277" width="26" bestFit="1" customWidth="1"/>
    <col min="11278" max="11278" width="19.140625" bestFit="1" customWidth="1"/>
    <col min="11279" max="11279" width="10.42578125" customWidth="1"/>
    <col min="11280" max="11280" width="11.85546875" customWidth="1"/>
    <col min="11281" max="11281" width="14.7109375" customWidth="1"/>
    <col min="11282" max="11282" width="9" bestFit="1" customWidth="1"/>
    <col min="11523" max="11523" width="4.7109375" bestFit="1" customWidth="1"/>
    <col min="11524" max="11524" width="9.7109375" bestFit="1" customWidth="1"/>
    <col min="11525" max="11525" width="10" bestFit="1" customWidth="1"/>
    <col min="11526" max="11526" width="8.85546875" bestFit="1" customWidth="1"/>
    <col min="11527" max="11527" width="22.85546875" customWidth="1"/>
    <col min="11528" max="11528" width="59.7109375" bestFit="1" customWidth="1"/>
    <col min="11529" max="11529" width="57.85546875" bestFit="1" customWidth="1"/>
    <col min="11530" max="11530" width="35.28515625" bestFit="1" customWidth="1"/>
    <col min="11531" max="11531" width="28.140625" bestFit="1" customWidth="1"/>
    <col min="11532" max="11532" width="33.140625" bestFit="1" customWidth="1"/>
    <col min="11533" max="11533" width="26" bestFit="1" customWidth="1"/>
    <col min="11534" max="11534" width="19.140625" bestFit="1" customWidth="1"/>
    <col min="11535" max="11535" width="10.42578125" customWidth="1"/>
    <col min="11536" max="11536" width="11.85546875" customWidth="1"/>
    <col min="11537" max="11537" width="14.7109375" customWidth="1"/>
    <col min="11538" max="11538" width="9" bestFit="1" customWidth="1"/>
    <col min="11779" max="11779" width="4.7109375" bestFit="1" customWidth="1"/>
    <col min="11780" max="11780" width="9.7109375" bestFit="1" customWidth="1"/>
    <col min="11781" max="11781" width="10" bestFit="1" customWidth="1"/>
    <col min="11782" max="11782" width="8.85546875" bestFit="1" customWidth="1"/>
    <col min="11783" max="11783" width="22.85546875" customWidth="1"/>
    <col min="11784" max="11784" width="59.7109375" bestFit="1" customWidth="1"/>
    <col min="11785" max="11785" width="57.85546875" bestFit="1" customWidth="1"/>
    <col min="11786" max="11786" width="35.28515625" bestFit="1" customWidth="1"/>
    <col min="11787" max="11787" width="28.140625" bestFit="1" customWidth="1"/>
    <col min="11788" max="11788" width="33.140625" bestFit="1" customWidth="1"/>
    <col min="11789" max="11789" width="26" bestFit="1" customWidth="1"/>
    <col min="11790" max="11790" width="19.140625" bestFit="1" customWidth="1"/>
    <col min="11791" max="11791" width="10.42578125" customWidth="1"/>
    <col min="11792" max="11792" width="11.85546875" customWidth="1"/>
    <col min="11793" max="11793" width="14.7109375" customWidth="1"/>
    <col min="11794" max="11794" width="9" bestFit="1" customWidth="1"/>
    <col min="12035" max="12035" width="4.7109375" bestFit="1" customWidth="1"/>
    <col min="12036" max="12036" width="9.7109375" bestFit="1" customWidth="1"/>
    <col min="12037" max="12037" width="10" bestFit="1" customWidth="1"/>
    <col min="12038" max="12038" width="8.85546875" bestFit="1" customWidth="1"/>
    <col min="12039" max="12039" width="22.85546875" customWidth="1"/>
    <col min="12040" max="12040" width="59.7109375" bestFit="1" customWidth="1"/>
    <col min="12041" max="12041" width="57.85546875" bestFit="1" customWidth="1"/>
    <col min="12042" max="12042" width="35.28515625" bestFit="1" customWidth="1"/>
    <col min="12043" max="12043" width="28.140625" bestFit="1" customWidth="1"/>
    <col min="12044" max="12044" width="33.140625" bestFit="1" customWidth="1"/>
    <col min="12045" max="12045" width="26" bestFit="1" customWidth="1"/>
    <col min="12046" max="12046" width="19.140625" bestFit="1" customWidth="1"/>
    <col min="12047" max="12047" width="10.42578125" customWidth="1"/>
    <col min="12048" max="12048" width="11.85546875" customWidth="1"/>
    <col min="12049" max="12049" width="14.7109375" customWidth="1"/>
    <col min="12050" max="12050" width="9" bestFit="1" customWidth="1"/>
    <col min="12291" max="12291" width="4.7109375" bestFit="1" customWidth="1"/>
    <col min="12292" max="12292" width="9.7109375" bestFit="1" customWidth="1"/>
    <col min="12293" max="12293" width="10" bestFit="1" customWidth="1"/>
    <col min="12294" max="12294" width="8.85546875" bestFit="1" customWidth="1"/>
    <col min="12295" max="12295" width="22.85546875" customWidth="1"/>
    <col min="12296" max="12296" width="59.7109375" bestFit="1" customWidth="1"/>
    <col min="12297" max="12297" width="57.85546875" bestFit="1" customWidth="1"/>
    <col min="12298" max="12298" width="35.28515625" bestFit="1" customWidth="1"/>
    <col min="12299" max="12299" width="28.140625" bestFit="1" customWidth="1"/>
    <col min="12300" max="12300" width="33.140625" bestFit="1" customWidth="1"/>
    <col min="12301" max="12301" width="26" bestFit="1" customWidth="1"/>
    <col min="12302" max="12302" width="19.140625" bestFit="1" customWidth="1"/>
    <col min="12303" max="12303" width="10.42578125" customWidth="1"/>
    <col min="12304" max="12304" width="11.85546875" customWidth="1"/>
    <col min="12305" max="12305" width="14.7109375" customWidth="1"/>
    <col min="12306" max="12306" width="9" bestFit="1" customWidth="1"/>
    <col min="12547" max="12547" width="4.7109375" bestFit="1" customWidth="1"/>
    <col min="12548" max="12548" width="9.7109375" bestFit="1" customWidth="1"/>
    <col min="12549" max="12549" width="10" bestFit="1" customWidth="1"/>
    <col min="12550" max="12550" width="8.85546875" bestFit="1" customWidth="1"/>
    <col min="12551" max="12551" width="22.85546875" customWidth="1"/>
    <col min="12552" max="12552" width="59.7109375" bestFit="1" customWidth="1"/>
    <col min="12553" max="12553" width="57.85546875" bestFit="1" customWidth="1"/>
    <col min="12554" max="12554" width="35.28515625" bestFit="1" customWidth="1"/>
    <col min="12555" max="12555" width="28.140625" bestFit="1" customWidth="1"/>
    <col min="12556" max="12556" width="33.140625" bestFit="1" customWidth="1"/>
    <col min="12557" max="12557" width="26" bestFit="1" customWidth="1"/>
    <col min="12558" max="12558" width="19.140625" bestFit="1" customWidth="1"/>
    <col min="12559" max="12559" width="10.42578125" customWidth="1"/>
    <col min="12560" max="12560" width="11.85546875" customWidth="1"/>
    <col min="12561" max="12561" width="14.7109375" customWidth="1"/>
    <col min="12562" max="12562" width="9" bestFit="1" customWidth="1"/>
    <col min="12803" max="12803" width="4.7109375" bestFit="1" customWidth="1"/>
    <col min="12804" max="12804" width="9.7109375" bestFit="1" customWidth="1"/>
    <col min="12805" max="12805" width="10" bestFit="1" customWidth="1"/>
    <col min="12806" max="12806" width="8.85546875" bestFit="1" customWidth="1"/>
    <col min="12807" max="12807" width="22.85546875" customWidth="1"/>
    <col min="12808" max="12808" width="59.7109375" bestFit="1" customWidth="1"/>
    <col min="12809" max="12809" width="57.85546875" bestFit="1" customWidth="1"/>
    <col min="12810" max="12810" width="35.28515625" bestFit="1" customWidth="1"/>
    <col min="12811" max="12811" width="28.140625" bestFit="1" customWidth="1"/>
    <col min="12812" max="12812" width="33.140625" bestFit="1" customWidth="1"/>
    <col min="12813" max="12813" width="26" bestFit="1" customWidth="1"/>
    <col min="12814" max="12814" width="19.140625" bestFit="1" customWidth="1"/>
    <col min="12815" max="12815" width="10.42578125" customWidth="1"/>
    <col min="12816" max="12816" width="11.85546875" customWidth="1"/>
    <col min="12817" max="12817" width="14.7109375" customWidth="1"/>
    <col min="12818" max="12818" width="9" bestFit="1" customWidth="1"/>
    <col min="13059" max="13059" width="4.7109375" bestFit="1" customWidth="1"/>
    <col min="13060" max="13060" width="9.7109375" bestFit="1" customWidth="1"/>
    <col min="13061" max="13061" width="10" bestFit="1" customWidth="1"/>
    <col min="13062" max="13062" width="8.85546875" bestFit="1" customWidth="1"/>
    <col min="13063" max="13063" width="22.85546875" customWidth="1"/>
    <col min="13064" max="13064" width="59.7109375" bestFit="1" customWidth="1"/>
    <col min="13065" max="13065" width="57.85546875" bestFit="1" customWidth="1"/>
    <col min="13066" max="13066" width="35.28515625" bestFit="1" customWidth="1"/>
    <col min="13067" max="13067" width="28.140625" bestFit="1" customWidth="1"/>
    <col min="13068" max="13068" width="33.140625" bestFit="1" customWidth="1"/>
    <col min="13069" max="13069" width="26" bestFit="1" customWidth="1"/>
    <col min="13070" max="13070" width="19.140625" bestFit="1" customWidth="1"/>
    <col min="13071" max="13071" width="10.42578125" customWidth="1"/>
    <col min="13072" max="13072" width="11.85546875" customWidth="1"/>
    <col min="13073" max="13073" width="14.7109375" customWidth="1"/>
    <col min="13074" max="13074" width="9" bestFit="1" customWidth="1"/>
    <col min="13315" max="13315" width="4.7109375" bestFit="1" customWidth="1"/>
    <col min="13316" max="13316" width="9.7109375" bestFit="1" customWidth="1"/>
    <col min="13317" max="13317" width="10" bestFit="1" customWidth="1"/>
    <col min="13318" max="13318" width="8.85546875" bestFit="1" customWidth="1"/>
    <col min="13319" max="13319" width="22.85546875" customWidth="1"/>
    <col min="13320" max="13320" width="59.7109375" bestFit="1" customWidth="1"/>
    <col min="13321" max="13321" width="57.85546875" bestFit="1" customWidth="1"/>
    <col min="13322" max="13322" width="35.28515625" bestFit="1" customWidth="1"/>
    <col min="13323" max="13323" width="28.140625" bestFit="1" customWidth="1"/>
    <col min="13324" max="13324" width="33.140625" bestFit="1" customWidth="1"/>
    <col min="13325" max="13325" width="26" bestFit="1" customWidth="1"/>
    <col min="13326" max="13326" width="19.140625" bestFit="1" customWidth="1"/>
    <col min="13327" max="13327" width="10.42578125" customWidth="1"/>
    <col min="13328" max="13328" width="11.85546875" customWidth="1"/>
    <col min="13329" max="13329" width="14.7109375" customWidth="1"/>
    <col min="13330" max="13330" width="9" bestFit="1" customWidth="1"/>
    <col min="13571" max="13571" width="4.7109375" bestFit="1" customWidth="1"/>
    <col min="13572" max="13572" width="9.7109375" bestFit="1" customWidth="1"/>
    <col min="13573" max="13573" width="10" bestFit="1" customWidth="1"/>
    <col min="13574" max="13574" width="8.85546875" bestFit="1" customWidth="1"/>
    <col min="13575" max="13575" width="22.85546875" customWidth="1"/>
    <col min="13576" max="13576" width="59.7109375" bestFit="1" customWidth="1"/>
    <col min="13577" max="13577" width="57.85546875" bestFit="1" customWidth="1"/>
    <col min="13578" max="13578" width="35.28515625" bestFit="1" customWidth="1"/>
    <col min="13579" max="13579" width="28.140625" bestFit="1" customWidth="1"/>
    <col min="13580" max="13580" width="33.140625" bestFit="1" customWidth="1"/>
    <col min="13581" max="13581" width="26" bestFit="1" customWidth="1"/>
    <col min="13582" max="13582" width="19.140625" bestFit="1" customWidth="1"/>
    <col min="13583" max="13583" width="10.42578125" customWidth="1"/>
    <col min="13584" max="13584" width="11.85546875" customWidth="1"/>
    <col min="13585" max="13585" width="14.7109375" customWidth="1"/>
    <col min="13586" max="13586" width="9" bestFit="1" customWidth="1"/>
    <col min="13827" max="13827" width="4.7109375" bestFit="1" customWidth="1"/>
    <col min="13828" max="13828" width="9.7109375" bestFit="1" customWidth="1"/>
    <col min="13829" max="13829" width="10" bestFit="1" customWidth="1"/>
    <col min="13830" max="13830" width="8.85546875" bestFit="1" customWidth="1"/>
    <col min="13831" max="13831" width="22.85546875" customWidth="1"/>
    <col min="13832" max="13832" width="59.7109375" bestFit="1" customWidth="1"/>
    <col min="13833" max="13833" width="57.85546875" bestFit="1" customWidth="1"/>
    <col min="13834" max="13834" width="35.28515625" bestFit="1" customWidth="1"/>
    <col min="13835" max="13835" width="28.140625" bestFit="1" customWidth="1"/>
    <col min="13836" max="13836" width="33.140625" bestFit="1" customWidth="1"/>
    <col min="13837" max="13837" width="26" bestFit="1" customWidth="1"/>
    <col min="13838" max="13838" width="19.140625" bestFit="1" customWidth="1"/>
    <col min="13839" max="13839" width="10.42578125" customWidth="1"/>
    <col min="13840" max="13840" width="11.85546875" customWidth="1"/>
    <col min="13841" max="13841" width="14.7109375" customWidth="1"/>
    <col min="13842" max="13842" width="9" bestFit="1" customWidth="1"/>
    <col min="14083" max="14083" width="4.7109375" bestFit="1" customWidth="1"/>
    <col min="14084" max="14084" width="9.7109375" bestFit="1" customWidth="1"/>
    <col min="14085" max="14085" width="10" bestFit="1" customWidth="1"/>
    <col min="14086" max="14086" width="8.85546875" bestFit="1" customWidth="1"/>
    <col min="14087" max="14087" width="22.85546875" customWidth="1"/>
    <col min="14088" max="14088" width="59.7109375" bestFit="1" customWidth="1"/>
    <col min="14089" max="14089" width="57.85546875" bestFit="1" customWidth="1"/>
    <col min="14090" max="14090" width="35.28515625" bestFit="1" customWidth="1"/>
    <col min="14091" max="14091" width="28.140625" bestFit="1" customWidth="1"/>
    <col min="14092" max="14092" width="33.140625" bestFit="1" customWidth="1"/>
    <col min="14093" max="14093" width="26" bestFit="1" customWidth="1"/>
    <col min="14094" max="14094" width="19.140625" bestFit="1" customWidth="1"/>
    <col min="14095" max="14095" width="10.42578125" customWidth="1"/>
    <col min="14096" max="14096" width="11.85546875" customWidth="1"/>
    <col min="14097" max="14097" width="14.7109375" customWidth="1"/>
    <col min="14098" max="14098" width="9" bestFit="1" customWidth="1"/>
    <col min="14339" max="14339" width="4.7109375" bestFit="1" customWidth="1"/>
    <col min="14340" max="14340" width="9.7109375" bestFit="1" customWidth="1"/>
    <col min="14341" max="14341" width="10" bestFit="1" customWidth="1"/>
    <col min="14342" max="14342" width="8.85546875" bestFit="1" customWidth="1"/>
    <col min="14343" max="14343" width="22.85546875" customWidth="1"/>
    <col min="14344" max="14344" width="59.7109375" bestFit="1" customWidth="1"/>
    <col min="14345" max="14345" width="57.85546875" bestFit="1" customWidth="1"/>
    <col min="14346" max="14346" width="35.28515625" bestFit="1" customWidth="1"/>
    <col min="14347" max="14347" width="28.140625" bestFit="1" customWidth="1"/>
    <col min="14348" max="14348" width="33.140625" bestFit="1" customWidth="1"/>
    <col min="14349" max="14349" width="26" bestFit="1" customWidth="1"/>
    <col min="14350" max="14350" width="19.140625" bestFit="1" customWidth="1"/>
    <col min="14351" max="14351" width="10.42578125" customWidth="1"/>
    <col min="14352" max="14352" width="11.85546875" customWidth="1"/>
    <col min="14353" max="14353" width="14.7109375" customWidth="1"/>
    <col min="14354" max="14354" width="9" bestFit="1" customWidth="1"/>
    <col min="14595" max="14595" width="4.7109375" bestFit="1" customWidth="1"/>
    <col min="14596" max="14596" width="9.7109375" bestFit="1" customWidth="1"/>
    <col min="14597" max="14597" width="10" bestFit="1" customWidth="1"/>
    <col min="14598" max="14598" width="8.85546875" bestFit="1" customWidth="1"/>
    <col min="14599" max="14599" width="22.85546875" customWidth="1"/>
    <col min="14600" max="14600" width="59.7109375" bestFit="1" customWidth="1"/>
    <col min="14601" max="14601" width="57.85546875" bestFit="1" customWidth="1"/>
    <col min="14602" max="14602" width="35.28515625" bestFit="1" customWidth="1"/>
    <col min="14603" max="14603" width="28.140625" bestFit="1" customWidth="1"/>
    <col min="14604" max="14604" width="33.140625" bestFit="1" customWidth="1"/>
    <col min="14605" max="14605" width="26" bestFit="1" customWidth="1"/>
    <col min="14606" max="14606" width="19.140625" bestFit="1" customWidth="1"/>
    <col min="14607" max="14607" width="10.42578125" customWidth="1"/>
    <col min="14608" max="14608" width="11.85546875" customWidth="1"/>
    <col min="14609" max="14609" width="14.7109375" customWidth="1"/>
    <col min="14610" max="14610" width="9" bestFit="1" customWidth="1"/>
    <col min="14851" max="14851" width="4.7109375" bestFit="1" customWidth="1"/>
    <col min="14852" max="14852" width="9.7109375" bestFit="1" customWidth="1"/>
    <col min="14853" max="14853" width="10" bestFit="1" customWidth="1"/>
    <col min="14854" max="14854" width="8.85546875" bestFit="1" customWidth="1"/>
    <col min="14855" max="14855" width="22.85546875" customWidth="1"/>
    <col min="14856" max="14856" width="59.7109375" bestFit="1" customWidth="1"/>
    <col min="14857" max="14857" width="57.85546875" bestFit="1" customWidth="1"/>
    <col min="14858" max="14858" width="35.28515625" bestFit="1" customWidth="1"/>
    <col min="14859" max="14859" width="28.140625" bestFit="1" customWidth="1"/>
    <col min="14860" max="14860" width="33.140625" bestFit="1" customWidth="1"/>
    <col min="14861" max="14861" width="26" bestFit="1" customWidth="1"/>
    <col min="14862" max="14862" width="19.140625" bestFit="1" customWidth="1"/>
    <col min="14863" max="14863" width="10.42578125" customWidth="1"/>
    <col min="14864" max="14864" width="11.85546875" customWidth="1"/>
    <col min="14865" max="14865" width="14.7109375" customWidth="1"/>
    <col min="14866" max="14866" width="9" bestFit="1" customWidth="1"/>
    <col min="15107" max="15107" width="4.7109375" bestFit="1" customWidth="1"/>
    <col min="15108" max="15108" width="9.7109375" bestFit="1" customWidth="1"/>
    <col min="15109" max="15109" width="10" bestFit="1" customWidth="1"/>
    <col min="15110" max="15110" width="8.85546875" bestFit="1" customWidth="1"/>
    <col min="15111" max="15111" width="22.85546875" customWidth="1"/>
    <col min="15112" max="15112" width="59.7109375" bestFit="1" customWidth="1"/>
    <col min="15113" max="15113" width="57.85546875" bestFit="1" customWidth="1"/>
    <col min="15114" max="15114" width="35.28515625" bestFit="1" customWidth="1"/>
    <col min="15115" max="15115" width="28.140625" bestFit="1" customWidth="1"/>
    <col min="15116" max="15116" width="33.140625" bestFit="1" customWidth="1"/>
    <col min="15117" max="15117" width="26" bestFit="1" customWidth="1"/>
    <col min="15118" max="15118" width="19.140625" bestFit="1" customWidth="1"/>
    <col min="15119" max="15119" width="10.42578125" customWidth="1"/>
    <col min="15120" max="15120" width="11.85546875" customWidth="1"/>
    <col min="15121" max="15121" width="14.7109375" customWidth="1"/>
    <col min="15122" max="15122" width="9" bestFit="1" customWidth="1"/>
    <col min="15363" max="15363" width="4.7109375" bestFit="1" customWidth="1"/>
    <col min="15364" max="15364" width="9.7109375" bestFit="1" customWidth="1"/>
    <col min="15365" max="15365" width="10" bestFit="1" customWidth="1"/>
    <col min="15366" max="15366" width="8.85546875" bestFit="1" customWidth="1"/>
    <col min="15367" max="15367" width="22.85546875" customWidth="1"/>
    <col min="15368" max="15368" width="59.7109375" bestFit="1" customWidth="1"/>
    <col min="15369" max="15369" width="57.85546875" bestFit="1" customWidth="1"/>
    <col min="15370" max="15370" width="35.28515625" bestFit="1" customWidth="1"/>
    <col min="15371" max="15371" width="28.140625" bestFit="1" customWidth="1"/>
    <col min="15372" max="15372" width="33.140625" bestFit="1" customWidth="1"/>
    <col min="15373" max="15373" width="26" bestFit="1" customWidth="1"/>
    <col min="15374" max="15374" width="19.140625" bestFit="1" customWidth="1"/>
    <col min="15375" max="15375" width="10.42578125" customWidth="1"/>
    <col min="15376" max="15376" width="11.85546875" customWidth="1"/>
    <col min="15377" max="15377" width="14.7109375" customWidth="1"/>
    <col min="15378" max="15378" width="9" bestFit="1" customWidth="1"/>
    <col min="15619" max="15619" width="4.7109375" bestFit="1" customWidth="1"/>
    <col min="15620" max="15620" width="9.7109375" bestFit="1" customWidth="1"/>
    <col min="15621" max="15621" width="10" bestFit="1" customWidth="1"/>
    <col min="15622" max="15622" width="8.85546875" bestFit="1" customWidth="1"/>
    <col min="15623" max="15623" width="22.85546875" customWidth="1"/>
    <col min="15624" max="15624" width="59.7109375" bestFit="1" customWidth="1"/>
    <col min="15625" max="15625" width="57.85546875" bestFit="1" customWidth="1"/>
    <col min="15626" max="15626" width="35.28515625" bestFit="1" customWidth="1"/>
    <col min="15627" max="15627" width="28.140625" bestFit="1" customWidth="1"/>
    <col min="15628" max="15628" width="33.140625" bestFit="1" customWidth="1"/>
    <col min="15629" max="15629" width="26" bestFit="1" customWidth="1"/>
    <col min="15630" max="15630" width="19.140625" bestFit="1" customWidth="1"/>
    <col min="15631" max="15631" width="10.42578125" customWidth="1"/>
    <col min="15632" max="15632" width="11.85546875" customWidth="1"/>
    <col min="15633" max="15633" width="14.7109375" customWidth="1"/>
    <col min="15634" max="15634" width="9" bestFit="1" customWidth="1"/>
    <col min="15875" max="15875" width="4.7109375" bestFit="1" customWidth="1"/>
    <col min="15876" max="15876" width="9.7109375" bestFit="1" customWidth="1"/>
    <col min="15877" max="15877" width="10" bestFit="1" customWidth="1"/>
    <col min="15878" max="15878" width="8.85546875" bestFit="1" customWidth="1"/>
    <col min="15879" max="15879" width="22.85546875" customWidth="1"/>
    <col min="15880" max="15880" width="59.7109375" bestFit="1" customWidth="1"/>
    <col min="15881" max="15881" width="57.85546875" bestFit="1" customWidth="1"/>
    <col min="15882" max="15882" width="35.28515625" bestFit="1" customWidth="1"/>
    <col min="15883" max="15883" width="28.140625" bestFit="1" customWidth="1"/>
    <col min="15884" max="15884" width="33.140625" bestFit="1" customWidth="1"/>
    <col min="15885" max="15885" width="26" bestFit="1" customWidth="1"/>
    <col min="15886" max="15886" width="19.140625" bestFit="1" customWidth="1"/>
    <col min="15887" max="15887" width="10.42578125" customWidth="1"/>
    <col min="15888" max="15888" width="11.85546875" customWidth="1"/>
    <col min="15889" max="15889" width="14.7109375" customWidth="1"/>
    <col min="15890" max="15890" width="9" bestFit="1" customWidth="1"/>
    <col min="16131" max="16131" width="4.7109375" bestFit="1" customWidth="1"/>
    <col min="16132" max="16132" width="9.7109375" bestFit="1" customWidth="1"/>
    <col min="16133" max="16133" width="10" bestFit="1" customWidth="1"/>
    <col min="16134" max="16134" width="8.85546875" bestFit="1" customWidth="1"/>
    <col min="16135" max="16135" width="22.85546875" customWidth="1"/>
    <col min="16136" max="16136" width="59.7109375" bestFit="1" customWidth="1"/>
    <col min="16137" max="16137" width="57.85546875" bestFit="1" customWidth="1"/>
    <col min="16138" max="16138" width="35.28515625" bestFit="1" customWidth="1"/>
    <col min="16139" max="16139" width="28.140625" bestFit="1" customWidth="1"/>
    <col min="16140" max="16140" width="33.140625" bestFit="1" customWidth="1"/>
    <col min="16141" max="16141" width="26" bestFit="1" customWidth="1"/>
    <col min="16142" max="16142" width="19.140625" bestFit="1" customWidth="1"/>
    <col min="16143" max="16143" width="10.42578125" customWidth="1"/>
    <col min="16144" max="16144" width="11.85546875" customWidth="1"/>
    <col min="16145" max="16145" width="14.7109375" customWidth="1"/>
    <col min="16146" max="16146" width="9" bestFit="1" customWidth="1"/>
  </cols>
  <sheetData>
    <row r="2" spans="1:19">
      <c r="A2" s="1" t="s">
        <v>3516</v>
      </c>
    </row>
    <row r="4" spans="1:19" s="4" customFormat="1" ht="47.25" customHeight="1">
      <c r="A4" s="596" t="s">
        <v>0</v>
      </c>
      <c r="B4" s="598" t="s">
        <v>1</v>
      </c>
      <c r="C4" s="598" t="s">
        <v>2</v>
      </c>
      <c r="D4" s="598" t="s">
        <v>3</v>
      </c>
      <c r="E4" s="596" t="s">
        <v>4</v>
      </c>
      <c r="F4" s="596" t="s">
        <v>5</v>
      </c>
      <c r="G4" s="596" t="s">
        <v>6</v>
      </c>
      <c r="H4" s="601" t="s">
        <v>7</v>
      </c>
      <c r="I4" s="601"/>
      <c r="J4" s="596" t="s">
        <v>8</v>
      </c>
      <c r="K4" s="602" t="s">
        <v>9</v>
      </c>
      <c r="L4" s="603"/>
      <c r="M4" s="604" t="s">
        <v>10</v>
      </c>
      <c r="N4" s="604"/>
      <c r="O4" s="604" t="s">
        <v>11</v>
      </c>
      <c r="P4" s="604"/>
      <c r="Q4" s="596" t="s">
        <v>12</v>
      </c>
      <c r="R4" s="598" t="s">
        <v>13</v>
      </c>
      <c r="S4" s="3"/>
    </row>
    <row r="5" spans="1:19" s="4" customFormat="1" ht="35.25" customHeight="1">
      <c r="A5" s="597"/>
      <c r="B5" s="599"/>
      <c r="C5" s="599"/>
      <c r="D5" s="599"/>
      <c r="E5" s="597"/>
      <c r="F5" s="597"/>
      <c r="G5" s="597"/>
      <c r="H5" s="5" t="s">
        <v>14</v>
      </c>
      <c r="I5" s="5" t="s">
        <v>15</v>
      </c>
      <c r="J5" s="597"/>
      <c r="K5" s="6">
        <v>2018</v>
      </c>
      <c r="L5" s="6">
        <v>2019</v>
      </c>
      <c r="M5" s="13">
        <v>2018</v>
      </c>
      <c r="N5" s="13">
        <v>2019</v>
      </c>
      <c r="O5" s="13">
        <v>2018</v>
      </c>
      <c r="P5" s="13">
        <v>2019</v>
      </c>
      <c r="Q5" s="597"/>
      <c r="R5" s="599"/>
      <c r="S5" s="3"/>
    </row>
    <row r="6" spans="1:19" s="4" customFormat="1" ht="15.75" customHeight="1">
      <c r="A6" s="8" t="s">
        <v>16</v>
      </c>
      <c r="B6" s="5" t="s">
        <v>17</v>
      </c>
      <c r="C6" s="5" t="s">
        <v>18</v>
      </c>
      <c r="D6" s="5" t="s">
        <v>19</v>
      </c>
      <c r="E6" s="8" t="s">
        <v>20</v>
      </c>
      <c r="F6" s="8" t="s">
        <v>21</v>
      </c>
      <c r="G6" s="8" t="s">
        <v>22</v>
      </c>
      <c r="H6" s="5" t="s">
        <v>23</v>
      </c>
      <c r="I6" s="5" t="s">
        <v>24</v>
      </c>
      <c r="J6" s="8" t="s">
        <v>25</v>
      </c>
      <c r="K6" s="6" t="s">
        <v>26</v>
      </c>
      <c r="L6" s="6" t="s">
        <v>27</v>
      </c>
      <c r="M6" s="7" t="s">
        <v>28</v>
      </c>
      <c r="N6" s="7" t="s">
        <v>29</v>
      </c>
      <c r="O6" s="7" t="s">
        <v>30</v>
      </c>
      <c r="P6" s="7" t="s">
        <v>31</v>
      </c>
      <c r="Q6" s="8" t="s">
        <v>32</v>
      </c>
      <c r="R6" s="5" t="s">
        <v>33</v>
      </c>
      <c r="S6" s="3"/>
    </row>
    <row r="7" spans="1:19" s="17" customFormat="1" ht="88.5" customHeight="1">
      <c r="A7" s="585">
        <v>1</v>
      </c>
      <c r="B7" s="585">
        <v>1</v>
      </c>
      <c r="C7" s="585">
        <v>4</v>
      </c>
      <c r="D7" s="543">
        <v>2</v>
      </c>
      <c r="E7" s="830" t="s">
        <v>35</v>
      </c>
      <c r="F7" s="543" t="s">
        <v>36</v>
      </c>
      <c r="G7" s="543" t="s">
        <v>34</v>
      </c>
      <c r="H7" s="316" t="s">
        <v>37</v>
      </c>
      <c r="I7" s="316">
        <v>1</v>
      </c>
      <c r="J7" s="810" t="s">
        <v>44</v>
      </c>
      <c r="K7" s="810" t="s">
        <v>43</v>
      </c>
      <c r="L7" s="810"/>
      <c r="M7" s="833">
        <v>110000</v>
      </c>
      <c r="N7" s="812"/>
      <c r="O7" s="812">
        <v>110000</v>
      </c>
      <c r="P7" s="812"/>
      <c r="Q7" s="810" t="s">
        <v>40</v>
      </c>
      <c r="R7" s="810" t="s">
        <v>41</v>
      </c>
      <c r="S7" s="16"/>
    </row>
    <row r="8" spans="1:19" s="17" customFormat="1" ht="88.5" customHeight="1">
      <c r="A8" s="586"/>
      <c r="B8" s="586"/>
      <c r="C8" s="586"/>
      <c r="D8" s="570"/>
      <c r="E8" s="838"/>
      <c r="F8" s="570"/>
      <c r="G8" s="570"/>
      <c r="H8" s="316" t="s">
        <v>42</v>
      </c>
      <c r="I8" s="316">
        <v>120</v>
      </c>
      <c r="J8" s="837"/>
      <c r="K8" s="837"/>
      <c r="L8" s="837"/>
      <c r="M8" s="839"/>
      <c r="N8" s="840"/>
      <c r="O8" s="840"/>
      <c r="P8" s="840"/>
      <c r="Q8" s="837"/>
      <c r="R8" s="837"/>
      <c r="S8" s="16"/>
    </row>
    <row r="9" spans="1:19" s="10" customFormat="1" ht="88.5" customHeight="1">
      <c r="A9" s="685"/>
      <c r="B9" s="685"/>
      <c r="C9" s="685"/>
      <c r="D9" s="544"/>
      <c r="E9" s="831"/>
      <c r="F9" s="544"/>
      <c r="G9" s="544"/>
      <c r="H9" s="245" t="s">
        <v>39</v>
      </c>
      <c r="I9" s="69" t="s">
        <v>38</v>
      </c>
      <c r="J9" s="832"/>
      <c r="K9" s="832"/>
      <c r="L9" s="832"/>
      <c r="M9" s="834"/>
      <c r="N9" s="835"/>
      <c r="O9" s="835"/>
      <c r="P9" s="835"/>
      <c r="Q9" s="832"/>
      <c r="R9" s="832"/>
      <c r="S9" s="9"/>
    </row>
    <row r="10" spans="1:19" s="10" customFormat="1" ht="39" customHeight="1">
      <c r="A10" s="574">
        <v>2</v>
      </c>
      <c r="B10" s="574">
        <v>1</v>
      </c>
      <c r="C10" s="587">
        <v>4</v>
      </c>
      <c r="D10" s="574">
        <v>2</v>
      </c>
      <c r="E10" s="836" t="s">
        <v>45</v>
      </c>
      <c r="F10" s="587" t="s">
        <v>2994</v>
      </c>
      <c r="G10" s="587" t="s">
        <v>46</v>
      </c>
      <c r="H10" s="246" t="s">
        <v>48</v>
      </c>
      <c r="I10" s="69" t="s">
        <v>38</v>
      </c>
      <c r="J10" s="587" t="s">
        <v>47</v>
      </c>
      <c r="K10" s="590" t="s">
        <v>50</v>
      </c>
      <c r="L10" s="590"/>
      <c r="M10" s="594">
        <v>20000</v>
      </c>
      <c r="N10" s="594"/>
      <c r="O10" s="594">
        <v>20000</v>
      </c>
      <c r="P10" s="594"/>
      <c r="Q10" s="587" t="s">
        <v>40</v>
      </c>
      <c r="R10" s="587" t="s">
        <v>41</v>
      </c>
      <c r="S10" s="9"/>
    </row>
    <row r="11" spans="1:19" s="10" customFormat="1" ht="34.5" customHeight="1">
      <c r="A11" s="574"/>
      <c r="B11" s="574"/>
      <c r="C11" s="587"/>
      <c r="D11" s="574"/>
      <c r="E11" s="836"/>
      <c r="F11" s="587"/>
      <c r="G11" s="587"/>
      <c r="H11" s="246" t="s">
        <v>42</v>
      </c>
      <c r="I11" s="69" t="s">
        <v>49</v>
      </c>
      <c r="J11" s="587"/>
      <c r="K11" s="590"/>
      <c r="L11" s="590"/>
      <c r="M11" s="594"/>
      <c r="N11" s="594"/>
      <c r="O11" s="594"/>
      <c r="P11" s="594"/>
      <c r="Q11" s="587"/>
      <c r="R11" s="587"/>
      <c r="S11" s="9"/>
    </row>
    <row r="12" spans="1:19" s="10" customFormat="1" ht="63" customHeight="1">
      <c r="A12" s="574">
        <v>3</v>
      </c>
      <c r="B12" s="574">
        <v>1</v>
      </c>
      <c r="C12" s="587">
        <v>4</v>
      </c>
      <c r="D12" s="574">
        <v>2</v>
      </c>
      <c r="E12" s="836" t="s">
        <v>51</v>
      </c>
      <c r="F12" s="587" t="s">
        <v>1421</v>
      </c>
      <c r="G12" s="587" t="s">
        <v>56</v>
      </c>
      <c r="H12" s="246" t="s">
        <v>52</v>
      </c>
      <c r="I12" s="69" t="s">
        <v>38</v>
      </c>
      <c r="J12" s="587" t="s">
        <v>54</v>
      </c>
      <c r="K12" s="590" t="s">
        <v>43</v>
      </c>
      <c r="L12" s="590"/>
      <c r="M12" s="594">
        <v>90000</v>
      </c>
      <c r="N12" s="594"/>
      <c r="O12" s="594">
        <v>90000</v>
      </c>
      <c r="P12" s="594"/>
      <c r="Q12" s="587" t="s">
        <v>40</v>
      </c>
      <c r="R12" s="587" t="s">
        <v>41</v>
      </c>
      <c r="S12" s="9"/>
    </row>
    <row r="13" spans="1:19" s="10" customFormat="1" ht="62.25" customHeight="1">
      <c r="A13" s="574"/>
      <c r="B13" s="574"/>
      <c r="C13" s="587"/>
      <c r="D13" s="574"/>
      <c r="E13" s="836"/>
      <c r="F13" s="587"/>
      <c r="G13" s="587"/>
      <c r="H13" s="246" t="s">
        <v>42</v>
      </c>
      <c r="I13" s="69" t="s">
        <v>53</v>
      </c>
      <c r="J13" s="587"/>
      <c r="K13" s="590"/>
      <c r="L13" s="590"/>
      <c r="M13" s="594"/>
      <c r="N13" s="594"/>
      <c r="O13" s="594"/>
      <c r="P13" s="594"/>
      <c r="Q13" s="587"/>
      <c r="R13" s="587"/>
      <c r="S13" s="9"/>
    </row>
    <row r="14" spans="1:19" s="10" customFormat="1" ht="78.75" customHeight="1">
      <c r="A14" s="574">
        <v>4</v>
      </c>
      <c r="B14" s="574">
        <v>1</v>
      </c>
      <c r="C14" s="587">
        <v>4</v>
      </c>
      <c r="D14" s="574">
        <v>2</v>
      </c>
      <c r="E14" s="836" t="s">
        <v>55</v>
      </c>
      <c r="F14" s="587" t="s">
        <v>76</v>
      </c>
      <c r="G14" s="587" t="s">
        <v>56</v>
      </c>
      <c r="H14" s="246" t="s">
        <v>52</v>
      </c>
      <c r="I14" s="69" t="s">
        <v>38</v>
      </c>
      <c r="J14" s="587" t="s">
        <v>58</v>
      </c>
      <c r="K14" s="590" t="s">
        <v>50</v>
      </c>
      <c r="L14" s="590"/>
      <c r="M14" s="594">
        <v>80000</v>
      </c>
      <c r="N14" s="594"/>
      <c r="O14" s="594">
        <v>80000</v>
      </c>
      <c r="P14" s="594"/>
      <c r="Q14" s="587" t="s">
        <v>40</v>
      </c>
      <c r="R14" s="587" t="s">
        <v>41</v>
      </c>
      <c r="S14" s="9"/>
    </row>
    <row r="15" spans="1:19" s="10" customFormat="1" ht="87" customHeight="1">
      <c r="A15" s="574"/>
      <c r="B15" s="574"/>
      <c r="C15" s="587"/>
      <c r="D15" s="574"/>
      <c r="E15" s="836"/>
      <c r="F15" s="587"/>
      <c r="G15" s="587"/>
      <c r="H15" s="246" t="s">
        <v>42</v>
      </c>
      <c r="I15" s="69" t="s">
        <v>57</v>
      </c>
      <c r="J15" s="587"/>
      <c r="K15" s="590"/>
      <c r="L15" s="590"/>
      <c r="M15" s="594"/>
      <c r="N15" s="594"/>
      <c r="O15" s="594"/>
      <c r="P15" s="594"/>
      <c r="Q15" s="587"/>
      <c r="R15" s="587"/>
      <c r="S15" s="9"/>
    </row>
    <row r="16" spans="1:19" s="10" customFormat="1" ht="76.5" customHeight="1">
      <c r="A16" s="574">
        <v>5</v>
      </c>
      <c r="B16" s="574">
        <v>1</v>
      </c>
      <c r="C16" s="587">
        <v>4</v>
      </c>
      <c r="D16" s="574">
        <v>5</v>
      </c>
      <c r="E16" s="836" t="s">
        <v>64</v>
      </c>
      <c r="F16" s="587" t="s">
        <v>59</v>
      </c>
      <c r="G16" s="587" t="s">
        <v>60</v>
      </c>
      <c r="H16" s="246" t="s">
        <v>60</v>
      </c>
      <c r="I16" s="69" t="s">
        <v>38</v>
      </c>
      <c r="J16" s="587" t="s">
        <v>63</v>
      </c>
      <c r="K16" s="590" t="s">
        <v>43</v>
      </c>
      <c r="L16" s="590"/>
      <c r="M16" s="594">
        <v>20000</v>
      </c>
      <c r="N16" s="594"/>
      <c r="O16" s="594">
        <v>20000</v>
      </c>
      <c r="P16" s="594"/>
      <c r="Q16" s="587" t="s">
        <v>40</v>
      </c>
      <c r="R16" s="587" t="s">
        <v>41</v>
      </c>
      <c r="S16" s="9"/>
    </row>
    <row r="17" spans="1:19" s="10" customFormat="1" ht="63.75" customHeight="1">
      <c r="A17" s="574"/>
      <c r="B17" s="574"/>
      <c r="C17" s="587"/>
      <c r="D17" s="574"/>
      <c r="E17" s="836"/>
      <c r="F17" s="587"/>
      <c r="G17" s="587"/>
      <c r="H17" s="246" t="s">
        <v>61</v>
      </c>
      <c r="I17" s="69" t="s">
        <v>62</v>
      </c>
      <c r="J17" s="587"/>
      <c r="K17" s="590"/>
      <c r="L17" s="590"/>
      <c r="M17" s="594"/>
      <c r="N17" s="594"/>
      <c r="O17" s="594"/>
      <c r="P17" s="594"/>
      <c r="Q17" s="587"/>
      <c r="R17" s="587"/>
      <c r="S17" s="9"/>
    </row>
    <row r="18" spans="1:19" s="10" customFormat="1" ht="72" customHeight="1">
      <c r="A18" s="574">
        <v>6</v>
      </c>
      <c r="B18" s="574">
        <v>1</v>
      </c>
      <c r="C18" s="587">
        <v>4</v>
      </c>
      <c r="D18" s="574">
        <v>5</v>
      </c>
      <c r="E18" s="836" t="s">
        <v>65</v>
      </c>
      <c r="F18" s="587" t="s">
        <v>68</v>
      </c>
      <c r="G18" s="587" t="s">
        <v>69</v>
      </c>
      <c r="H18" s="246" t="s">
        <v>48</v>
      </c>
      <c r="I18" s="69" t="s">
        <v>66</v>
      </c>
      <c r="J18" s="543" t="s">
        <v>77</v>
      </c>
      <c r="K18" s="590" t="s">
        <v>43</v>
      </c>
      <c r="L18" s="590"/>
      <c r="M18" s="594">
        <v>70000</v>
      </c>
      <c r="N18" s="594"/>
      <c r="O18" s="594">
        <v>70000</v>
      </c>
      <c r="P18" s="594"/>
      <c r="Q18" s="587" t="s">
        <v>40</v>
      </c>
      <c r="R18" s="587" t="s">
        <v>41</v>
      </c>
      <c r="S18" s="9"/>
    </row>
    <row r="19" spans="1:19" s="10" customFormat="1" ht="84.75" customHeight="1">
      <c r="A19" s="574"/>
      <c r="B19" s="574"/>
      <c r="C19" s="587"/>
      <c r="D19" s="574"/>
      <c r="E19" s="836"/>
      <c r="F19" s="587"/>
      <c r="G19" s="587"/>
      <c r="H19" s="246" t="s">
        <v>42</v>
      </c>
      <c r="I19" s="69" t="s">
        <v>67</v>
      </c>
      <c r="J19" s="544"/>
      <c r="K19" s="590"/>
      <c r="L19" s="590"/>
      <c r="M19" s="594"/>
      <c r="N19" s="594"/>
      <c r="O19" s="594"/>
      <c r="P19" s="594"/>
      <c r="Q19" s="587"/>
      <c r="R19" s="587"/>
      <c r="S19" s="9"/>
    </row>
    <row r="20" spans="1:19" s="10" customFormat="1" ht="72" customHeight="1">
      <c r="A20" s="574">
        <v>7</v>
      </c>
      <c r="B20" s="574">
        <v>1</v>
      </c>
      <c r="C20" s="587">
        <v>4</v>
      </c>
      <c r="D20" s="574">
        <v>2</v>
      </c>
      <c r="E20" s="836" t="s">
        <v>70</v>
      </c>
      <c r="F20" s="587" t="s">
        <v>1422</v>
      </c>
      <c r="G20" s="587" t="s">
        <v>71</v>
      </c>
      <c r="H20" s="246" t="s">
        <v>72</v>
      </c>
      <c r="I20" s="69" t="s">
        <v>73</v>
      </c>
      <c r="J20" s="587" t="s">
        <v>75</v>
      </c>
      <c r="K20" s="590" t="s">
        <v>43</v>
      </c>
      <c r="L20" s="590"/>
      <c r="M20" s="594">
        <v>60000</v>
      </c>
      <c r="N20" s="594"/>
      <c r="O20" s="594">
        <v>60000</v>
      </c>
      <c r="P20" s="594"/>
      <c r="Q20" s="587" t="s">
        <v>40</v>
      </c>
      <c r="R20" s="587" t="s">
        <v>41</v>
      </c>
      <c r="S20" s="9"/>
    </row>
    <row r="21" spans="1:19" s="10" customFormat="1" ht="84.75" customHeight="1">
      <c r="A21" s="574"/>
      <c r="B21" s="574"/>
      <c r="C21" s="587"/>
      <c r="D21" s="574"/>
      <c r="E21" s="836"/>
      <c r="F21" s="587"/>
      <c r="G21" s="587"/>
      <c r="H21" s="246" t="s">
        <v>42</v>
      </c>
      <c r="I21" s="69" t="s">
        <v>74</v>
      </c>
      <c r="J21" s="587"/>
      <c r="K21" s="590"/>
      <c r="L21" s="590"/>
      <c r="M21" s="594"/>
      <c r="N21" s="594"/>
      <c r="O21" s="594"/>
      <c r="P21" s="594"/>
      <c r="Q21" s="587"/>
      <c r="R21" s="587"/>
      <c r="S21" s="9"/>
    </row>
    <row r="22" spans="1:19" s="311" customFormat="1" ht="409.5" customHeight="1">
      <c r="A22" s="244">
        <v>8</v>
      </c>
      <c r="B22" s="244">
        <v>1</v>
      </c>
      <c r="C22" s="244">
        <v>4</v>
      </c>
      <c r="D22" s="246">
        <v>5</v>
      </c>
      <c r="E22" s="349" t="s">
        <v>1423</v>
      </c>
      <c r="F22" s="246" t="s">
        <v>1424</v>
      </c>
      <c r="G22" s="246" t="s">
        <v>316</v>
      </c>
      <c r="H22" s="246" t="s">
        <v>42</v>
      </c>
      <c r="I22" s="69" t="s">
        <v>194</v>
      </c>
      <c r="J22" s="246" t="s">
        <v>1425</v>
      </c>
      <c r="K22" s="245" t="s">
        <v>50</v>
      </c>
      <c r="L22" s="245"/>
      <c r="M22" s="247">
        <v>127875</v>
      </c>
      <c r="N22" s="247"/>
      <c r="O22" s="247">
        <v>127875</v>
      </c>
      <c r="P22" s="247"/>
      <c r="Q22" s="246" t="s">
        <v>301</v>
      </c>
      <c r="R22" s="246" t="s">
        <v>1426</v>
      </c>
      <c r="S22" s="310"/>
    </row>
    <row r="23" spans="1:19" s="311" customFormat="1" ht="273" customHeight="1">
      <c r="A23" s="574">
        <v>9</v>
      </c>
      <c r="B23" s="574">
        <v>1</v>
      </c>
      <c r="C23" s="574">
        <v>4</v>
      </c>
      <c r="D23" s="587">
        <v>5</v>
      </c>
      <c r="E23" s="587" t="s">
        <v>1427</v>
      </c>
      <c r="F23" s="587" t="s">
        <v>1428</v>
      </c>
      <c r="G23" s="246" t="s">
        <v>1429</v>
      </c>
      <c r="H23" s="246" t="s">
        <v>186</v>
      </c>
      <c r="I23" s="69" t="s">
        <v>152</v>
      </c>
      <c r="J23" s="587" t="s">
        <v>1430</v>
      </c>
      <c r="K23" s="590" t="s">
        <v>137</v>
      </c>
      <c r="L23" s="590"/>
      <c r="M23" s="594">
        <v>215067.76</v>
      </c>
      <c r="N23" s="594"/>
      <c r="O23" s="594">
        <v>215067.76</v>
      </c>
      <c r="P23" s="594"/>
      <c r="Q23" s="587" t="s">
        <v>379</v>
      </c>
      <c r="R23" s="587" t="s">
        <v>430</v>
      </c>
      <c r="S23" s="310"/>
    </row>
    <row r="24" spans="1:19" s="311" customFormat="1" ht="409.5" customHeight="1">
      <c r="A24" s="574"/>
      <c r="B24" s="574"/>
      <c r="C24" s="574"/>
      <c r="D24" s="587"/>
      <c r="E24" s="587"/>
      <c r="F24" s="587"/>
      <c r="G24" s="246"/>
      <c r="H24" s="246" t="s">
        <v>1431</v>
      </c>
      <c r="I24" s="69" t="s">
        <v>496</v>
      </c>
      <c r="J24" s="587"/>
      <c r="K24" s="590"/>
      <c r="L24" s="590"/>
      <c r="M24" s="594"/>
      <c r="N24" s="594"/>
      <c r="O24" s="594"/>
      <c r="P24" s="594"/>
      <c r="Q24" s="587"/>
      <c r="R24" s="587"/>
      <c r="S24" s="310"/>
    </row>
    <row r="25" spans="1:19" s="311" customFormat="1" ht="105.75" customHeight="1">
      <c r="A25" s="585">
        <v>10</v>
      </c>
      <c r="B25" s="574">
        <v>1</v>
      </c>
      <c r="C25" s="574">
        <v>4</v>
      </c>
      <c r="D25" s="587">
        <v>5</v>
      </c>
      <c r="E25" s="587" t="s">
        <v>1432</v>
      </c>
      <c r="F25" s="587" t="s">
        <v>1433</v>
      </c>
      <c r="G25" s="587" t="s">
        <v>1434</v>
      </c>
      <c r="H25" s="246" t="s">
        <v>1342</v>
      </c>
      <c r="I25" s="69" t="s">
        <v>544</v>
      </c>
      <c r="J25" s="587" t="s">
        <v>1343</v>
      </c>
      <c r="K25" s="590" t="s">
        <v>296</v>
      </c>
      <c r="L25" s="590"/>
      <c r="M25" s="594">
        <v>90108</v>
      </c>
      <c r="N25" s="594"/>
      <c r="O25" s="594">
        <v>81583</v>
      </c>
      <c r="P25" s="594"/>
      <c r="Q25" s="587" t="s">
        <v>1323</v>
      </c>
      <c r="R25" s="587" t="s">
        <v>1435</v>
      </c>
      <c r="S25" s="310"/>
    </row>
    <row r="26" spans="1:19" s="311" customFormat="1" ht="77.25" customHeight="1">
      <c r="A26" s="685"/>
      <c r="B26" s="574"/>
      <c r="C26" s="574"/>
      <c r="D26" s="587"/>
      <c r="E26" s="587"/>
      <c r="F26" s="587"/>
      <c r="G26" s="587"/>
      <c r="H26" s="246" t="s">
        <v>1252</v>
      </c>
      <c r="I26" s="69" t="s">
        <v>73</v>
      </c>
      <c r="J26" s="587"/>
      <c r="K26" s="590"/>
      <c r="L26" s="590"/>
      <c r="M26" s="594"/>
      <c r="N26" s="594"/>
      <c r="O26" s="594"/>
      <c r="P26" s="594"/>
      <c r="Q26" s="587"/>
      <c r="R26" s="587"/>
      <c r="S26" s="310"/>
    </row>
    <row r="27" spans="1:19" s="10" customFormat="1" ht="21.75" customHeight="1">
      <c r="A27" s="14"/>
      <c r="B27" s="15"/>
      <c r="C27" s="15"/>
      <c r="D27" s="15"/>
      <c r="E27" s="15"/>
      <c r="F27" s="15"/>
      <c r="G27" s="15"/>
      <c r="H27" s="15"/>
      <c r="I27" s="15"/>
      <c r="J27" s="15"/>
      <c r="K27" s="15"/>
      <c r="L27" s="15"/>
      <c r="M27" s="15"/>
      <c r="N27" s="15"/>
      <c r="O27" s="15"/>
      <c r="P27" s="15"/>
      <c r="Q27" s="15"/>
      <c r="R27" s="15"/>
      <c r="S27" s="9"/>
    </row>
    <row r="28" spans="1:19" s="10" customFormat="1" ht="21.75" customHeight="1">
      <c r="A28" s="14"/>
      <c r="B28" s="15"/>
      <c r="C28" s="15"/>
      <c r="D28" s="15"/>
      <c r="E28" s="15"/>
      <c r="F28" s="15"/>
      <c r="G28" s="15"/>
      <c r="H28" s="15"/>
      <c r="I28" s="15"/>
      <c r="J28" s="15"/>
      <c r="K28" s="15"/>
      <c r="L28" s="15"/>
      <c r="M28" s="15"/>
      <c r="N28" s="15"/>
      <c r="O28" s="15"/>
      <c r="P28" s="15"/>
      <c r="Q28" s="15"/>
      <c r="R28" s="15"/>
      <c r="S28" s="9"/>
    </row>
    <row r="29" spans="1:19" s="11" customFormat="1">
      <c r="M29" s="656" t="s">
        <v>130</v>
      </c>
      <c r="N29" s="657"/>
      <c r="O29" s="657" t="s">
        <v>131</v>
      </c>
      <c r="P29" s="658"/>
    </row>
    <row r="30" spans="1:19" s="11" customFormat="1">
      <c r="M30" s="25" t="s">
        <v>107</v>
      </c>
      <c r="N30" s="25" t="s">
        <v>108</v>
      </c>
      <c r="O30" s="25" t="s">
        <v>107</v>
      </c>
      <c r="P30" s="25" t="s">
        <v>108</v>
      </c>
    </row>
    <row r="31" spans="1:19" s="11" customFormat="1">
      <c r="M31" s="26">
        <v>7</v>
      </c>
      <c r="N31" s="27">
        <v>450000</v>
      </c>
      <c r="O31" s="28">
        <v>3</v>
      </c>
      <c r="P31" s="212">
        <v>424525.76</v>
      </c>
    </row>
    <row r="32" spans="1:19" s="11" customFormat="1">
      <c r="M32" s="12"/>
      <c r="N32" s="12"/>
      <c r="O32" s="12"/>
      <c r="P32" s="12"/>
    </row>
    <row r="33" spans="13:16" s="11" customFormat="1">
      <c r="M33" s="12"/>
      <c r="N33" s="12"/>
      <c r="O33" s="12"/>
      <c r="P33" s="12"/>
    </row>
    <row r="34" spans="13:16" s="11" customFormat="1">
      <c r="M34" s="12"/>
      <c r="N34" s="12"/>
      <c r="O34" s="12"/>
      <c r="P34" s="12"/>
    </row>
    <row r="35" spans="13:16" s="11" customFormat="1">
      <c r="M35" s="12"/>
      <c r="N35" s="12"/>
      <c r="O35" s="12"/>
      <c r="P35" s="12"/>
    </row>
    <row r="36" spans="13:16" s="11" customFormat="1">
      <c r="M36" s="12"/>
      <c r="N36" s="12"/>
      <c r="O36" s="12"/>
      <c r="P36" s="12"/>
    </row>
    <row r="37" spans="13:16" s="11" customFormat="1">
      <c r="M37" s="12"/>
      <c r="N37" s="12"/>
      <c r="O37" s="12"/>
      <c r="P37" s="12"/>
    </row>
    <row r="38" spans="13:16" s="11" customFormat="1">
      <c r="M38" s="12"/>
      <c r="N38" s="12"/>
      <c r="O38" s="12"/>
      <c r="P38" s="12"/>
    </row>
    <row r="39" spans="13:16" s="11" customFormat="1">
      <c r="M39" s="12"/>
      <c r="N39" s="12"/>
      <c r="O39" s="12"/>
      <c r="P39" s="12"/>
    </row>
    <row r="40" spans="13:16" s="11" customFormat="1">
      <c r="M40" s="12"/>
      <c r="N40" s="12"/>
      <c r="O40" s="12"/>
      <c r="P40" s="12"/>
    </row>
    <row r="41" spans="13:16" s="11" customFormat="1">
      <c r="M41" s="12"/>
      <c r="N41" s="12"/>
      <c r="O41" s="12"/>
      <c r="P41" s="12"/>
    </row>
    <row r="42" spans="13:16" s="11" customFormat="1">
      <c r="M42" s="12"/>
      <c r="N42" s="12"/>
      <c r="O42" s="12"/>
      <c r="P42" s="12"/>
    </row>
    <row r="43" spans="13:16" s="11" customFormat="1">
      <c r="M43" s="12"/>
      <c r="N43" s="12"/>
      <c r="O43" s="12"/>
      <c r="P43" s="12"/>
    </row>
    <row r="44" spans="13:16" s="11" customFormat="1">
      <c r="M44" s="12"/>
      <c r="N44" s="12"/>
      <c r="O44" s="12"/>
      <c r="P44" s="12"/>
    </row>
    <row r="45" spans="13:16" s="11" customFormat="1">
      <c r="M45" s="12"/>
      <c r="N45" s="12"/>
      <c r="O45" s="12"/>
      <c r="P45" s="12"/>
    </row>
    <row r="46" spans="13:16" s="11" customFormat="1">
      <c r="M46" s="12"/>
      <c r="N46" s="12"/>
      <c r="O46" s="12"/>
      <c r="P46" s="12"/>
    </row>
    <row r="47" spans="13:16" s="11" customFormat="1">
      <c r="M47" s="12"/>
      <c r="N47" s="12"/>
      <c r="O47" s="12"/>
      <c r="P47" s="12"/>
    </row>
    <row r="48" spans="13:16" s="11" customFormat="1">
      <c r="M48" s="12"/>
      <c r="N48" s="12"/>
      <c r="O48" s="12"/>
      <c r="P48" s="12"/>
    </row>
    <row r="49" spans="13:16" s="11" customFormat="1">
      <c r="M49" s="12"/>
      <c r="N49" s="12"/>
      <c r="O49" s="12"/>
      <c r="P49" s="12"/>
    </row>
    <row r="50" spans="13:16" s="11" customFormat="1">
      <c r="M50" s="12"/>
      <c r="N50" s="12"/>
      <c r="O50" s="12"/>
      <c r="P50" s="12"/>
    </row>
    <row r="51" spans="13:16" s="11" customFormat="1">
      <c r="M51" s="12"/>
      <c r="N51" s="12"/>
      <c r="O51" s="12"/>
      <c r="P51" s="12"/>
    </row>
    <row r="52" spans="13:16" s="11" customFormat="1">
      <c r="M52" s="12"/>
      <c r="N52" s="12"/>
      <c r="O52" s="12"/>
      <c r="P52" s="12"/>
    </row>
    <row r="53" spans="13:16" s="11" customFormat="1">
      <c r="M53" s="12"/>
      <c r="N53" s="12"/>
      <c r="O53" s="12"/>
      <c r="P53" s="12"/>
    </row>
    <row r="54" spans="13:16" s="11" customFormat="1">
      <c r="M54" s="12"/>
      <c r="N54" s="12"/>
      <c r="O54" s="12"/>
      <c r="P54" s="12"/>
    </row>
    <row r="55" spans="13:16" s="11" customFormat="1">
      <c r="M55" s="12"/>
      <c r="N55" s="12"/>
      <c r="O55" s="12"/>
      <c r="P55" s="12"/>
    </row>
    <row r="56" spans="13:16" s="11" customFormat="1">
      <c r="M56" s="12"/>
      <c r="N56" s="12"/>
      <c r="O56" s="12"/>
      <c r="P56" s="12"/>
    </row>
    <row r="57" spans="13:16" s="11" customFormat="1">
      <c r="M57" s="12"/>
      <c r="N57" s="12"/>
      <c r="O57" s="12"/>
      <c r="P57" s="12"/>
    </row>
    <row r="58" spans="13:16" s="11" customFormat="1">
      <c r="M58" s="12"/>
      <c r="N58" s="12"/>
      <c r="O58" s="12"/>
      <c r="P58" s="12"/>
    </row>
    <row r="59" spans="13:16" s="11" customFormat="1">
      <c r="M59" s="12"/>
      <c r="N59" s="12"/>
      <c r="O59" s="12"/>
      <c r="P59" s="12"/>
    </row>
    <row r="60" spans="13:16" s="11" customFormat="1">
      <c r="M60" s="12"/>
      <c r="N60" s="12"/>
      <c r="O60" s="12"/>
      <c r="P60" s="12"/>
    </row>
    <row r="61" spans="13:16" s="11" customFormat="1">
      <c r="M61" s="12"/>
      <c r="N61" s="12"/>
      <c r="O61" s="12"/>
      <c r="P61" s="12"/>
    </row>
    <row r="62" spans="13:16" s="11" customFormat="1">
      <c r="M62" s="12"/>
      <c r="N62" s="12"/>
      <c r="O62" s="12"/>
      <c r="P62" s="12"/>
    </row>
    <row r="63" spans="13:16" s="11" customFormat="1">
      <c r="M63" s="12"/>
      <c r="N63" s="12"/>
      <c r="O63" s="12"/>
      <c r="P63" s="12"/>
    </row>
    <row r="64" spans="13:16" s="11" customFormat="1">
      <c r="M64" s="12"/>
      <c r="N64" s="12"/>
      <c r="O64" s="12"/>
      <c r="P64" s="12"/>
    </row>
    <row r="65" spans="13:16" s="11" customFormat="1">
      <c r="M65" s="12"/>
      <c r="N65" s="12"/>
      <c r="O65" s="12"/>
      <c r="P65" s="12"/>
    </row>
    <row r="66" spans="13:16" s="11" customFormat="1">
      <c r="M66" s="12"/>
      <c r="N66" s="12"/>
      <c r="O66" s="12"/>
      <c r="P66" s="12"/>
    </row>
    <row r="67" spans="13:16" s="11" customFormat="1">
      <c r="M67" s="12"/>
      <c r="N67" s="12"/>
      <c r="O67" s="12"/>
      <c r="P67" s="12"/>
    </row>
    <row r="68" spans="13:16" s="11" customFormat="1">
      <c r="M68" s="12"/>
      <c r="N68" s="12"/>
      <c r="O68" s="12"/>
      <c r="P68" s="12"/>
    </row>
    <row r="69" spans="13:16" s="11" customFormat="1">
      <c r="M69" s="12"/>
      <c r="N69" s="12"/>
      <c r="O69" s="12"/>
      <c r="P69" s="12"/>
    </row>
    <row r="70" spans="13:16" s="11" customFormat="1">
      <c r="M70" s="12"/>
      <c r="N70" s="12"/>
      <c r="O70" s="12"/>
      <c r="P70" s="12"/>
    </row>
    <row r="71" spans="13:16" s="11" customFormat="1">
      <c r="M71" s="12"/>
      <c r="N71" s="12"/>
      <c r="O71" s="12"/>
      <c r="P71" s="12"/>
    </row>
    <row r="72" spans="13:16" s="11" customFormat="1">
      <c r="M72" s="12"/>
      <c r="N72" s="12"/>
      <c r="O72" s="12"/>
      <c r="P72" s="12"/>
    </row>
    <row r="73" spans="13:16" s="11" customFormat="1">
      <c r="M73" s="12"/>
      <c r="N73" s="12"/>
      <c r="O73" s="12"/>
      <c r="P73" s="12"/>
    </row>
    <row r="74" spans="13:16" s="11" customFormat="1">
      <c r="M74" s="12"/>
      <c r="N74" s="12"/>
      <c r="O74" s="12"/>
      <c r="P74" s="12"/>
    </row>
    <row r="75" spans="13:16" s="11" customFormat="1">
      <c r="M75" s="12"/>
      <c r="N75" s="12"/>
      <c r="O75" s="12"/>
      <c r="P75" s="12"/>
    </row>
    <row r="76" spans="13:16" s="11" customFormat="1">
      <c r="M76" s="12"/>
      <c r="N76" s="12"/>
      <c r="O76" s="12"/>
      <c r="P76" s="12"/>
    </row>
    <row r="77" spans="13:16" s="11" customFormat="1">
      <c r="M77" s="12"/>
      <c r="N77" s="12"/>
      <c r="O77" s="12"/>
      <c r="P77" s="12"/>
    </row>
    <row r="78" spans="13:16" s="11" customFormat="1">
      <c r="M78" s="12"/>
      <c r="N78" s="12"/>
      <c r="O78" s="12"/>
      <c r="P78" s="12"/>
    </row>
    <row r="79" spans="13:16" s="11" customFormat="1">
      <c r="M79" s="12"/>
      <c r="N79" s="12"/>
      <c r="O79" s="12"/>
      <c r="P79" s="12"/>
    </row>
    <row r="80" spans="13:16" s="11" customFormat="1">
      <c r="M80" s="12"/>
      <c r="N80" s="12"/>
      <c r="O80" s="12"/>
      <c r="P80" s="12"/>
    </row>
    <row r="81" spans="13:16" s="11" customFormat="1">
      <c r="M81" s="12"/>
      <c r="N81" s="12"/>
      <c r="O81" s="12"/>
      <c r="P81" s="12"/>
    </row>
    <row r="82" spans="13:16" s="11" customFormat="1">
      <c r="M82" s="12"/>
      <c r="N82" s="12"/>
      <c r="O82" s="12"/>
      <c r="P82" s="12"/>
    </row>
    <row r="83" spans="13:16" s="11" customFormat="1">
      <c r="M83" s="12"/>
      <c r="N83" s="12"/>
      <c r="O83" s="12"/>
      <c r="P83" s="12"/>
    </row>
    <row r="84" spans="13:16" s="11" customFormat="1">
      <c r="M84" s="12"/>
      <c r="N84" s="12"/>
      <c r="O84" s="12"/>
      <c r="P84" s="12"/>
    </row>
    <row r="85" spans="13:16" s="11" customFormat="1">
      <c r="M85" s="12"/>
      <c r="N85" s="12"/>
      <c r="O85" s="12"/>
      <c r="P85" s="12"/>
    </row>
    <row r="86" spans="13:16" s="11" customFormat="1">
      <c r="M86" s="12"/>
      <c r="N86" s="12"/>
      <c r="O86" s="12"/>
      <c r="P86" s="12"/>
    </row>
    <row r="87" spans="13:16" s="11" customFormat="1">
      <c r="M87" s="12"/>
      <c r="N87" s="12"/>
      <c r="O87" s="12"/>
      <c r="P87" s="12"/>
    </row>
    <row r="88" spans="13:16" s="11" customFormat="1">
      <c r="M88" s="12"/>
      <c r="N88" s="12"/>
      <c r="O88" s="12"/>
      <c r="P88" s="12"/>
    </row>
    <row r="89" spans="13:16" s="11" customFormat="1">
      <c r="M89" s="12"/>
      <c r="N89" s="12"/>
      <c r="O89" s="12"/>
      <c r="P89" s="12"/>
    </row>
    <row r="90" spans="13:16" s="11" customFormat="1">
      <c r="M90" s="12"/>
      <c r="N90" s="12"/>
      <c r="O90" s="12"/>
      <c r="P90" s="12"/>
    </row>
    <row r="91" spans="13:16" s="11" customFormat="1">
      <c r="M91" s="12"/>
      <c r="N91" s="12"/>
      <c r="O91" s="12"/>
      <c r="P91" s="12"/>
    </row>
    <row r="92" spans="13:16" s="11" customFormat="1">
      <c r="M92" s="12"/>
      <c r="N92" s="12"/>
      <c r="O92" s="12"/>
      <c r="P92" s="12"/>
    </row>
    <row r="93" spans="13:16" s="11" customFormat="1">
      <c r="M93" s="12"/>
      <c r="N93" s="12"/>
      <c r="O93" s="12"/>
      <c r="P93" s="12"/>
    </row>
    <row r="94" spans="13:16" s="11" customFormat="1">
      <c r="M94" s="12"/>
      <c r="N94" s="12"/>
      <c r="O94" s="12"/>
      <c r="P94" s="12"/>
    </row>
    <row r="95" spans="13:16" s="11" customFormat="1">
      <c r="M95" s="12"/>
      <c r="N95" s="12"/>
      <c r="O95" s="12"/>
      <c r="P95" s="12"/>
    </row>
    <row r="96" spans="13:16" s="11" customFormat="1">
      <c r="M96" s="12"/>
      <c r="N96" s="12"/>
      <c r="O96" s="12"/>
      <c r="P96" s="12"/>
    </row>
    <row r="97" spans="13:16" s="11" customFormat="1">
      <c r="M97" s="12"/>
      <c r="N97" s="12"/>
      <c r="O97" s="12"/>
      <c r="P97" s="12"/>
    </row>
    <row r="98" spans="13:16" s="11" customFormat="1">
      <c r="M98" s="12"/>
      <c r="N98" s="12"/>
      <c r="O98" s="12"/>
      <c r="P98" s="12"/>
    </row>
    <row r="99" spans="13:16" s="11" customFormat="1">
      <c r="M99" s="12"/>
      <c r="N99" s="12"/>
      <c r="O99" s="12"/>
      <c r="P99" s="12"/>
    </row>
    <row r="100" spans="13:16" s="11" customFormat="1">
      <c r="M100" s="12"/>
      <c r="N100" s="12"/>
      <c r="O100" s="12"/>
      <c r="P100" s="12"/>
    </row>
    <row r="101" spans="13:16" s="11" customFormat="1">
      <c r="M101" s="12"/>
      <c r="N101" s="12"/>
      <c r="O101" s="12"/>
      <c r="P101" s="12"/>
    </row>
    <row r="102" spans="13:16" s="11" customFormat="1">
      <c r="M102" s="12"/>
      <c r="N102" s="12"/>
      <c r="O102" s="12"/>
      <c r="P102" s="12"/>
    </row>
    <row r="103" spans="13:16" s="11" customFormat="1">
      <c r="M103" s="12"/>
      <c r="N103" s="12"/>
      <c r="O103" s="12"/>
      <c r="P103" s="12"/>
    </row>
    <row r="104" spans="13:16" s="11" customFormat="1">
      <c r="M104" s="12"/>
      <c r="N104" s="12"/>
      <c r="O104" s="12"/>
      <c r="P104" s="12"/>
    </row>
    <row r="105" spans="13:16" s="11" customFormat="1">
      <c r="M105" s="12"/>
      <c r="N105" s="12"/>
      <c r="O105" s="12"/>
      <c r="P105" s="12"/>
    </row>
    <row r="106" spans="13:16" s="11" customFormat="1">
      <c r="M106" s="12"/>
      <c r="N106" s="12"/>
      <c r="O106" s="12"/>
      <c r="P106" s="12"/>
    </row>
    <row r="107" spans="13:16" s="11" customFormat="1">
      <c r="M107" s="12"/>
      <c r="N107" s="12"/>
      <c r="O107" s="12"/>
      <c r="P107" s="12"/>
    </row>
    <row r="108" spans="13:16" s="11" customFormat="1">
      <c r="M108" s="12"/>
      <c r="N108" s="12"/>
      <c r="O108" s="12"/>
      <c r="P108" s="12"/>
    </row>
    <row r="109" spans="13:16" s="11" customFormat="1">
      <c r="M109" s="12"/>
      <c r="N109" s="12"/>
      <c r="O109" s="12"/>
      <c r="P109" s="12"/>
    </row>
    <row r="110" spans="13:16" s="11" customFormat="1">
      <c r="M110" s="12"/>
      <c r="N110" s="12"/>
      <c r="O110" s="12"/>
      <c r="P110" s="12"/>
    </row>
    <row r="111" spans="13:16" s="11" customFormat="1">
      <c r="M111" s="12"/>
      <c r="N111" s="12"/>
      <c r="O111" s="12"/>
      <c r="P111" s="12"/>
    </row>
    <row r="112" spans="13:16" s="11" customFormat="1">
      <c r="M112" s="12"/>
      <c r="N112" s="12"/>
      <c r="O112" s="12"/>
      <c r="P112" s="12"/>
    </row>
    <row r="113" spans="13:16" s="11" customFormat="1">
      <c r="M113" s="12"/>
      <c r="N113" s="12"/>
      <c r="O113" s="12"/>
      <c r="P113" s="12"/>
    </row>
    <row r="114" spans="13:16" s="11" customFormat="1">
      <c r="M114" s="12"/>
      <c r="N114" s="12"/>
      <c r="O114" s="12"/>
      <c r="P114" s="12"/>
    </row>
    <row r="115" spans="13:16" s="11" customFormat="1">
      <c r="M115" s="12"/>
      <c r="N115" s="12"/>
      <c r="O115" s="12"/>
      <c r="P115" s="12"/>
    </row>
    <row r="116" spans="13:16" s="11" customFormat="1">
      <c r="M116" s="12"/>
      <c r="N116" s="12"/>
      <c r="O116" s="12"/>
      <c r="P116" s="12"/>
    </row>
    <row r="117" spans="13:16" s="11" customFormat="1">
      <c r="M117" s="12"/>
      <c r="N117" s="12"/>
      <c r="O117" s="12"/>
      <c r="P117" s="12"/>
    </row>
    <row r="118" spans="13:16" s="11" customFormat="1">
      <c r="M118" s="12"/>
      <c r="N118" s="12"/>
      <c r="O118" s="12"/>
      <c r="P118" s="12"/>
    </row>
    <row r="119" spans="13:16" s="11" customFormat="1">
      <c r="M119" s="12"/>
      <c r="N119" s="12"/>
      <c r="O119" s="12"/>
      <c r="P119" s="12"/>
    </row>
    <row r="120" spans="13:16" s="11" customFormat="1">
      <c r="M120" s="12"/>
      <c r="N120" s="12"/>
      <c r="O120" s="12"/>
      <c r="P120" s="12"/>
    </row>
    <row r="121" spans="13:16" s="11" customFormat="1">
      <c r="M121" s="12"/>
      <c r="N121" s="12"/>
      <c r="O121" s="12"/>
      <c r="P121" s="12"/>
    </row>
    <row r="122" spans="13:16" s="11" customFormat="1">
      <c r="M122" s="12"/>
      <c r="N122" s="12"/>
      <c r="O122" s="12"/>
      <c r="P122" s="12"/>
    </row>
    <row r="123" spans="13:16" s="11" customFormat="1">
      <c r="M123" s="12"/>
      <c r="N123" s="12"/>
      <c r="O123" s="12"/>
      <c r="P123" s="12"/>
    </row>
    <row r="124" spans="13:16" s="11" customFormat="1">
      <c r="M124" s="12"/>
      <c r="N124" s="12"/>
      <c r="O124" s="12"/>
      <c r="P124" s="12"/>
    </row>
    <row r="125" spans="13:16" s="11" customFormat="1">
      <c r="M125" s="12"/>
      <c r="N125" s="12"/>
      <c r="O125" s="12"/>
      <c r="P125" s="12"/>
    </row>
    <row r="126" spans="13:16" s="11" customFormat="1">
      <c r="M126" s="12"/>
      <c r="N126" s="12"/>
      <c r="O126" s="12"/>
      <c r="P126" s="12"/>
    </row>
    <row r="127" spans="13:16" s="11" customFormat="1">
      <c r="M127" s="12"/>
      <c r="N127" s="12"/>
      <c r="O127" s="12"/>
      <c r="P127" s="12"/>
    </row>
    <row r="128" spans="13:16" s="11" customFormat="1">
      <c r="M128" s="12"/>
      <c r="N128" s="12"/>
      <c r="O128" s="12"/>
      <c r="P128" s="12"/>
    </row>
    <row r="129" spans="13:16" s="11" customFormat="1">
      <c r="M129" s="12"/>
      <c r="N129" s="12"/>
      <c r="O129" s="12"/>
      <c r="P129" s="12"/>
    </row>
    <row r="130" spans="13:16" s="11" customFormat="1">
      <c r="M130" s="12"/>
      <c r="N130" s="12"/>
      <c r="O130" s="12"/>
      <c r="P130" s="12"/>
    </row>
    <row r="131" spans="13:16" s="11" customFormat="1">
      <c r="M131" s="12"/>
      <c r="N131" s="12"/>
      <c r="O131" s="12"/>
      <c r="P131" s="12"/>
    </row>
    <row r="132" spans="13:16" s="11" customFormat="1">
      <c r="M132" s="12"/>
      <c r="N132" s="12"/>
      <c r="O132" s="12"/>
      <c r="P132" s="12"/>
    </row>
    <row r="133" spans="13:16" s="11" customFormat="1">
      <c r="M133" s="12"/>
      <c r="N133" s="12"/>
      <c r="O133" s="12"/>
      <c r="P133" s="12"/>
    </row>
    <row r="134" spans="13:16" s="11" customFormat="1">
      <c r="M134" s="12"/>
      <c r="N134" s="12"/>
      <c r="O134" s="12"/>
      <c r="P134" s="12"/>
    </row>
    <row r="135" spans="13:16" s="11" customFormat="1">
      <c r="M135" s="12"/>
      <c r="N135" s="12"/>
      <c r="O135" s="12"/>
      <c r="P135" s="12"/>
    </row>
    <row r="136" spans="13:16" s="11" customFormat="1">
      <c r="M136" s="12"/>
      <c r="N136" s="12"/>
      <c r="O136" s="12"/>
      <c r="P136" s="12"/>
    </row>
    <row r="137" spans="13:16" s="11" customFormat="1">
      <c r="M137" s="12"/>
      <c r="N137" s="12"/>
      <c r="O137" s="12"/>
      <c r="P137" s="12"/>
    </row>
    <row r="138" spans="13:16" s="11" customFormat="1">
      <c r="M138" s="12"/>
      <c r="N138" s="12"/>
      <c r="O138" s="12"/>
      <c r="P138" s="12"/>
    </row>
    <row r="139" spans="13:16" s="11" customFormat="1">
      <c r="M139" s="12"/>
      <c r="N139" s="12"/>
      <c r="O139" s="12"/>
      <c r="P139" s="12"/>
    </row>
    <row r="140" spans="13:16" s="11" customFormat="1">
      <c r="M140" s="12"/>
      <c r="N140" s="12"/>
      <c r="O140" s="12"/>
      <c r="P140" s="12"/>
    </row>
    <row r="141" spans="13:16" s="11" customFormat="1">
      <c r="M141" s="12"/>
      <c r="N141" s="12"/>
      <c r="O141" s="12"/>
      <c r="P141" s="12"/>
    </row>
    <row r="142" spans="13:16" s="11" customFormat="1">
      <c r="M142" s="12"/>
      <c r="N142" s="12"/>
      <c r="O142" s="12"/>
      <c r="P142" s="12"/>
    </row>
    <row r="143" spans="13:16" s="11" customFormat="1">
      <c r="M143" s="12"/>
      <c r="N143" s="12"/>
      <c r="O143" s="12"/>
      <c r="P143" s="12"/>
    </row>
    <row r="144" spans="13:16" s="11" customFormat="1">
      <c r="M144" s="12"/>
      <c r="N144" s="12"/>
      <c r="O144" s="12"/>
      <c r="P144" s="12"/>
    </row>
    <row r="145" spans="12:16" s="11" customFormat="1">
      <c r="M145" s="12"/>
      <c r="N145" s="12"/>
      <c r="O145" s="12"/>
      <c r="P145" s="12"/>
    </row>
    <row r="146" spans="12:16" s="11" customFormat="1">
      <c r="M146" s="12"/>
      <c r="N146" s="12"/>
      <c r="O146" s="12"/>
      <c r="P146" s="12"/>
    </row>
    <row r="147" spans="12:16" s="11" customFormat="1">
      <c r="M147" s="12"/>
      <c r="N147" s="12"/>
      <c r="O147" s="12"/>
      <c r="P147" s="12"/>
    </row>
    <row r="148" spans="12:16" s="11" customFormat="1">
      <c r="M148" s="12"/>
      <c r="N148" s="12"/>
      <c r="O148" s="12"/>
      <c r="P148" s="12"/>
    </row>
    <row r="149" spans="12:16" s="11" customFormat="1">
      <c r="M149" s="12"/>
      <c r="N149" s="12"/>
      <c r="O149" s="12"/>
      <c r="P149" s="12"/>
    </row>
    <row r="150" spans="12:16" s="11" customFormat="1">
      <c r="M150" s="12"/>
      <c r="N150" s="12"/>
      <c r="O150" s="12"/>
      <c r="P150" s="12"/>
    </row>
    <row r="151" spans="12:16" s="11" customFormat="1">
      <c r="M151" s="12"/>
      <c r="N151" s="12"/>
      <c r="O151" s="12"/>
      <c r="P151" s="12"/>
    </row>
    <row r="152" spans="12:16" s="11" customFormat="1">
      <c r="M152" s="12"/>
      <c r="N152" s="12"/>
      <c r="O152" s="12"/>
      <c r="P152" s="12"/>
    </row>
    <row r="153" spans="12:16" s="11" customFormat="1">
      <c r="M153" s="12"/>
      <c r="N153" s="12"/>
      <c r="O153" s="12"/>
      <c r="P153" s="12"/>
    </row>
    <row r="154" spans="12:16" s="11" customFormat="1">
      <c r="M154" s="12"/>
      <c r="N154" s="12"/>
      <c r="O154" s="12"/>
      <c r="P154" s="12"/>
    </row>
    <row r="155" spans="12:16" s="11" customFormat="1">
      <c r="M155" s="12"/>
      <c r="N155" s="12"/>
      <c r="O155" s="12"/>
      <c r="P155" s="12"/>
    </row>
    <row r="156" spans="12:16" s="11" customFormat="1">
      <c r="M156" s="12"/>
      <c r="N156" s="12"/>
      <c r="O156" s="12"/>
      <c r="P156" s="12"/>
    </row>
    <row r="157" spans="12:16" s="11" customFormat="1">
      <c r="M157" s="12"/>
      <c r="N157" s="12"/>
      <c r="O157" s="12"/>
      <c r="P157" s="12"/>
    </row>
    <row r="158" spans="12:16" s="11" customFormat="1">
      <c r="M158" s="12"/>
      <c r="N158" s="12"/>
      <c r="O158" s="12"/>
      <c r="P158" s="12"/>
    </row>
    <row r="159" spans="12:16" s="11" customFormat="1">
      <c r="L159"/>
      <c r="M159" s="12"/>
      <c r="N159" s="12"/>
      <c r="O159" s="12"/>
      <c r="P159" s="12"/>
    </row>
  </sheetData>
  <mergeCells count="159">
    <mergeCell ref="M29:N29"/>
    <mergeCell ref="O29:P29"/>
    <mergeCell ref="P20:P21"/>
    <mergeCell ref="Q20:Q21"/>
    <mergeCell ref="R20:R21"/>
    <mergeCell ref="Q18:Q19"/>
    <mergeCell ref="R18:R19"/>
    <mergeCell ref="L20:L21"/>
    <mergeCell ref="M20:M21"/>
    <mergeCell ref="N20:N21"/>
    <mergeCell ref="O20:O21"/>
    <mergeCell ref="M23:M24"/>
    <mergeCell ref="N23:N24"/>
    <mergeCell ref="O23:O24"/>
    <mergeCell ref="P23:P24"/>
    <mergeCell ref="Q23:Q24"/>
    <mergeCell ref="R23:R24"/>
    <mergeCell ref="L25:L26"/>
    <mergeCell ref="M25:M26"/>
    <mergeCell ref="N25:N26"/>
    <mergeCell ref="O25:O26"/>
    <mergeCell ref="P25:P26"/>
    <mergeCell ref="Q25:Q26"/>
    <mergeCell ref="R25:R26"/>
    <mergeCell ref="A20:A21"/>
    <mergeCell ref="B20:B21"/>
    <mergeCell ref="C20:C21"/>
    <mergeCell ref="D20:D21"/>
    <mergeCell ref="E20:E21"/>
    <mergeCell ref="F20:F21"/>
    <mergeCell ref="G20:G21"/>
    <mergeCell ref="J20:J21"/>
    <mergeCell ref="K20:K21"/>
    <mergeCell ref="R16:R17"/>
    <mergeCell ref="A18:A19"/>
    <mergeCell ref="B18:B19"/>
    <mergeCell ref="C18:C19"/>
    <mergeCell ref="D18:D19"/>
    <mergeCell ref="E18:E19"/>
    <mergeCell ref="F18:F19"/>
    <mergeCell ref="G18:G19"/>
    <mergeCell ref="J18:J19"/>
    <mergeCell ref="K18:K19"/>
    <mergeCell ref="L18:L19"/>
    <mergeCell ref="M18:M19"/>
    <mergeCell ref="N18:N19"/>
    <mergeCell ref="O18:O19"/>
    <mergeCell ref="P18:P19"/>
    <mergeCell ref="R14:R15"/>
    <mergeCell ref="A16:A17"/>
    <mergeCell ref="B16:B17"/>
    <mergeCell ref="C16:C17"/>
    <mergeCell ref="D16:D17"/>
    <mergeCell ref="E16:E17"/>
    <mergeCell ref="F16:F17"/>
    <mergeCell ref="G16:G17"/>
    <mergeCell ref="J16:J17"/>
    <mergeCell ref="K16:K17"/>
    <mergeCell ref="L16:L17"/>
    <mergeCell ref="M16:M17"/>
    <mergeCell ref="N16:N17"/>
    <mergeCell ref="O16:O17"/>
    <mergeCell ref="P16:P17"/>
    <mergeCell ref="M14:M15"/>
    <mergeCell ref="N14:N15"/>
    <mergeCell ref="O14:O15"/>
    <mergeCell ref="P14:P15"/>
    <mergeCell ref="Q14:Q15"/>
    <mergeCell ref="F14:F15"/>
    <mergeCell ref="G14:G15"/>
    <mergeCell ref="J14:J15"/>
    <mergeCell ref="Q16:Q17"/>
    <mergeCell ref="H4:I4"/>
    <mergeCell ref="J4:J5"/>
    <mergeCell ref="K4:L4"/>
    <mergeCell ref="M4:N4"/>
    <mergeCell ref="O4:P4"/>
    <mergeCell ref="F4:F5"/>
    <mergeCell ref="K14:K15"/>
    <mergeCell ref="L14:L15"/>
    <mergeCell ref="A14:A15"/>
    <mergeCell ref="B14:B15"/>
    <mergeCell ref="C14:C15"/>
    <mergeCell ref="D14:D15"/>
    <mergeCell ref="E14:E15"/>
    <mergeCell ref="C10:C11"/>
    <mergeCell ref="E10:E11"/>
    <mergeCell ref="F10:F11"/>
    <mergeCell ref="G10:G11"/>
    <mergeCell ref="J10:J11"/>
    <mergeCell ref="K10:K11"/>
    <mergeCell ref="L10:L11"/>
    <mergeCell ref="N12:N13"/>
    <mergeCell ref="O12:O13"/>
    <mergeCell ref="P12:P13"/>
    <mergeCell ref="M10:M11"/>
    <mergeCell ref="Q7:Q9"/>
    <mergeCell ref="R7:R9"/>
    <mergeCell ref="A4:A5"/>
    <mergeCell ref="B4:B5"/>
    <mergeCell ref="C4:C5"/>
    <mergeCell ref="D4:D5"/>
    <mergeCell ref="E4:E5"/>
    <mergeCell ref="A7:A9"/>
    <mergeCell ref="B7:B9"/>
    <mergeCell ref="C7:C9"/>
    <mergeCell ref="D7:D9"/>
    <mergeCell ref="E7:E9"/>
    <mergeCell ref="F7:F9"/>
    <mergeCell ref="G7:G9"/>
    <mergeCell ref="J7:J9"/>
    <mergeCell ref="K7:K9"/>
    <mergeCell ref="L7:L9"/>
    <mergeCell ref="M7:M9"/>
    <mergeCell ref="N7:N9"/>
    <mergeCell ref="O7:O9"/>
    <mergeCell ref="P7:P9"/>
    <mergeCell ref="Q4:Q5"/>
    <mergeCell ref="R4:R5"/>
    <mergeCell ref="G4:G5"/>
    <mergeCell ref="Q12:Q13"/>
    <mergeCell ref="R12:R13"/>
    <mergeCell ref="R10:R11"/>
    <mergeCell ref="A10:A11"/>
    <mergeCell ref="A12:A13"/>
    <mergeCell ref="B12:B13"/>
    <mergeCell ref="C12:C13"/>
    <mergeCell ref="D12:D13"/>
    <mergeCell ref="E12:E13"/>
    <mergeCell ref="F12:F13"/>
    <mergeCell ref="G12:G13"/>
    <mergeCell ref="J12:J13"/>
    <mergeCell ref="K12:K13"/>
    <mergeCell ref="L12:L13"/>
    <mergeCell ref="M12:M13"/>
    <mergeCell ref="B10:B11"/>
    <mergeCell ref="D10:D11"/>
    <mergeCell ref="Q10:Q11"/>
    <mergeCell ref="N10:N11"/>
    <mergeCell ref="O10:O11"/>
    <mergeCell ref="P10:P11"/>
    <mergeCell ref="A23:A24"/>
    <mergeCell ref="B23:B24"/>
    <mergeCell ref="C23:C24"/>
    <mergeCell ref="D23:D24"/>
    <mergeCell ref="E23:E24"/>
    <mergeCell ref="F23:F24"/>
    <mergeCell ref="J23:J24"/>
    <mergeCell ref="K23:K24"/>
    <mergeCell ref="L23:L24"/>
    <mergeCell ref="A25:A26"/>
    <mergeCell ref="B25:B26"/>
    <mergeCell ref="C25:C26"/>
    <mergeCell ref="D25:D26"/>
    <mergeCell ref="E25:E26"/>
    <mergeCell ref="F25:F26"/>
    <mergeCell ref="G25:G26"/>
    <mergeCell ref="J25:J26"/>
    <mergeCell ref="K25:K26"/>
  </mergeCells>
  <pageMargins left="0.25" right="0.25" top="0.75" bottom="0.75" header="0.3" footer="0.3"/>
  <pageSetup paperSize="9" scale="37" orientation="landscape" r:id="rId1"/>
</worksheet>
</file>

<file path=xl/worksheets/sheet2.xml><?xml version="1.0" encoding="utf-8"?>
<worksheet xmlns="http://schemas.openxmlformats.org/spreadsheetml/2006/main" xmlns:r="http://schemas.openxmlformats.org/officeDocument/2006/relationships">
  <sheetPr codeName="Arkusz2"/>
  <dimension ref="A1:S154"/>
  <sheetViews>
    <sheetView topLeftCell="A22" zoomScale="70" zoomScaleNormal="70" workbookViewId="0">
      <selection activeCell="N39" sqref="N39"/>
    </sheetView>
  </sheetViews>
  <sheetFormatPr defaultRowHeight="15"/>
  <cols>
    <col min="1" max="1" width="4.7109375" customWidth="1"/>
    <col min="2" max="2" width="8.85546875" customWidth="1"/>
    <col min="3" max="3" width="11.42578125" customWidth="1"/>
    <col min="4" max="4" width="9.7109375" customWidth="1"/>
    <col min="5" max="5" width="45.7109375" customWidth="1"/>
    <col min="6" max="6" width="57.7109375" customWidth="1"/>
    <col min="7" max="7" width="25.7109375" customWidth="1"/>
    <col min="8" max="8" width="19.28515625" customWidth="1"/>
    <col min="9" max="9" width="10.42578125" customWidth="1"/>
    <col min="10" max="10" width="29.7109375" customWidth="1"/>
    <col min="11" max="11" width="10.7109375" customWidth="1"/>
    <col min="12" max="12" width="12.7109375" customWidth="1"/>
    <col min="13" max="16" width="14.7109375" style="2" customWidth="1"/>
    <col min="17" max="17" width="16.7109375" customWidth="1"/>
    <col min="18" max="18" width="18.28515625" customWidth="1"/>
    <col min="19" max="19" width="19.5703125" customWidth="1"/>
    <col min="259" max="259" width="4.7109375" bestFit="1" customWidth="1"/>
    <col min="260" max="260" width="9.7109375" bestFit="1" customWidth="1"/>
    <col min="261" max="261" width="10" bestFit="1" customWidth="1"/>
    <col min="262" max="262" width="8.85546875" bestFit="1" customWidth="1"/>
    <col min="263" max="263" width="22.85546875" customWidth="1"/>
    <col min="264" max="264" width="59.7109375" bestFit="1" customWidth="1"/>
    <col min="265" max="265" width="57.85546875" bestFit="1" customWidth="1"/>
    <col min="266" max="266" width="35.28515625" bestFit="1" customWidth="1"/>
    <col min="267" max="267" width="28.140625" bestFit="1" customWidth="1"/>
    <col min="268" max="268" width="33.140625" bestFit="1" customWidth="1"/>
    <col min="269" max="269" width="26" bestFit="1" customWidth="1"/>
    <col min="270" max="270" width="19.140625" bestFit="1" customWidth="1"/>
    <col min="271" max="271" width="10.42578125" customWidth="1"/>
    <col min="272" max="272" width="11.85546875" customWidth="1"/>
    <col min="273" max="273" width="14.7109375" customWidth="1"/>
    <col min="274" max="274" width="9" bestFit="1" customWidth="1"/>
    <col min="515" max="515" width="4.7109375" bestFit="1" customWidth="1"/>
    <col min="516" max="516" width="9.7109375" bestFit="1" customWidth="1"/>
    <col min="517" max="517" width="10" bestFit="1" customWidth="1"/>
    <col min="518" max="518" width="8.85546875" bestFit="1" customWidth="1"/>
    <col min="519" max="519" width="22.85546875" customWidth="1"/>
    <col min="520" max="520" width="59.7109375" bestFit="1" customWidth="1"/>
    <col min="521" max="521" width="57.85546875" bestFit="1" customWidth="1"/>
    <col min="522" max="522" width="35.28515625" bestFit="1" customWidth="1"/>
    <col min="523" max="523" width="28.140625" bestFit="1" customWidth="1"/>
    <col min="524" max="524" width="33.140625" bestFit="1" customWidth="1"/>
    <col min="525" max="525" width="26" bestFit="1" customWidth="1"/>
    <col min="526" max="526" width="19.140625" bestFit="1" customWidth="1"/>
    <col min="527" max="527" width="10.42578125" customWidth="1"/>
    <col min="528" max="528" width="11.85546875" customWidth="1"/>
    <col min="529" max="529" width="14.7109375" customWidth="1"/>
    <col min="530" max="530" width="9" bestFit="1" customWidth="1"/>
    <col min="771" max="771" width="4.7109375" bestFit="1" customWidth="1"/>
    <col min="772" max="772" width="9.7109375" bestFit="1" customWidth="1"/>
    <col min="773" max="773" width="10" bestFit="1" customWidth="1"/>
    <col min="774" max="774" width="8.85546875" bestFit="1" customWidth="1"/>
    <col min="775" max="775" width="22.85546875" customWidth="1"/>
    <col min="776" max="776" width="59.7109375" bestFit="1" customWidth="1"/>
    <col min="777" max="777" width="57.85546875" bestFit="1" customWidth="1"/>
    <col min="778" max="778" width="35.28515625" bestFit="1" customWidth="1"/>
    <col min="779" max="779" width="28.140625" bestFit="1" customWidth="1"/>
    <col min="780" max="780" width="33.140625" bestFit="1" customWidth="1"/>
    <col min="781" max="781" width="26" bestFit="1" customWidth="1"/>
    <col min="782" max="782" width="19.140625" bestFit="1" customWidth="1"/>
    <col min="783" max="783" width="10.42578125" customWidth="1"/>
    <col min="784" max="784" width="11.85546875" customWidth="1"/>
    <col min="785" max="785" width="14.7109375" customWidth="1"/>
    <col min="786" max="786" width="9" bestFit="1" customWidth="1"/>
    <col min="1027" max="1027" width="4.7109375" bestFit="1" customWidth="1"/>
    <col min="1028" max="1028" width="9.7109375" bestFit="1" customWidth="1"/>
    <col min="1029" max="1029" width="10" bestFit="1" customWidth="1"/>
    <col min="1030" max="1030" width="8.85546875" bestFit="1" customWidth="1"/>
    <col min="1031" max="1031" width="22.85546875" customWidth="1"/>
    <col min="1032" max="1032" width="59.7109375" bestFit="1" customWidth="1"/>
    <col min="1033" max="1033" width="57.85546875" bestFit="1" customWidth="1"/>
    <col min="1034" max="1034" width="35.28515625" bestFit="1" customWidth="1"/>
    <col min="1035" max="1035" width="28.140625" bestFit="1" customWidth="1"/>
    <col min="1036" max="1036" width="33.140625" bestFit="1" customWidth="1"/>
    <col min="1037" max="1037" width="26" bestFit="1" customWidth="1"/>
    <col min="1038" max="1038" width="19.140625" bestFit="1" customWidth="1"/>
    <col min="1039" max="1039" width="10.42578125" customWidth="1"/>
    <col min="1040" max="1040" width="11.85546875" customWidth="1"/>
    <col min="1041" max="1041" width="14.7109375" customWidth="1"/>
    <col min="1042" max="1042" width="9" bestFit="1" customWidth="1"/>
    <col min="1283" max="1283" width="4.7109375" bestFit="1" customWidth="1"/>
    <col min="1284" max="1284" width="9.7109375" bestFit="1" customWidth="1"/>
    <col min="1285" max="1285" width="10" bestFit="1" customWidth="1"/>
    <col min="1286" max="1286" width="8.85546875" bestFit="1" customWidth="1"/>
    <col min="1287" max="1287" width="22.85546875" customWidth="1"/>
    <col min="1288" max="1288" width="59.7109375" bestFit="1" customWidth="1"/>
    <col min="1289" max="1289" width="57.85546875" bestFit="1" customWidth="1"/>
    <col min="1290" max="1290" width="35.28515625" bestFit="1" customWidth="1"/>
    <col min="1291" max="1291" width="28.140625" bestFit="1" customWidth="1"/>
    <col min="1292" max="1292" width="33.140625" bestFit="1" customWidth="1"/>
    <col min="1293" max="1293" width="26" bestFit="1" customWidth="1"/>
    <col min="1294" max="1294" width="19.140625" bestFit="1" customWidth="1"/>
    <col min="1295" max="1295" width="10.42578125" customWidth="1"/>
    <col min="1296" max="1296" width="11.85546875" customWidth="1"/>
    <col min="1297" max="1297" width="14.7109375" customWidth="1"/>
    <col min="1298" max="1298" width="9" bestFit="1" customWidth="1"/>
    <col min="1539" max="1539" width="4.7109375" bestFit="1" customWidth="1"/>
    <col min="1540" max="1540" width="9.7109375" bestFit="1" customWidth="1"/>
    <col min="1541" max="1541" width="10" bestFit="1" customWidth="1"/>
    <col min="1542" max="1542" width="8.85546875" bestFit="1" customWidth="1"/>
    <col min="1543" max="1543" width="22.85546875" customWidth="1"/>
    <col min="1544" max="1544" width="59.7109375" bestFit="1" customWidth="1"/>
    <col min="1545" max="1545" width="57.85546875" bestFit="1" customWidth="1"/>
    <col min="1546" max="1546" width="35.28515625" bestFit="1" customWidth="1"/>
    <col min="1547" max="1547" width="28.140625" bestFit="1" customWidth="1"/>
    <col min="1548" max="1548" width="33.140625" bestFit="1" customWidth="1"/>
    <col min="1549" max="1549" width="26" bestFit="1" customWidth="1"/>
    <col min="1550" max="1550" width="19.140625" bestFit="1" customWidth="1"/>
    <col min="1551" max="1551" width="10.42578125" customWidth="1"/>
    <col min="1552" max="1552" width="11.85546875" customWidth="1"/>
    <col min="1553" max="1553" width="14.7109375" customWidth="1"/>
    <col min="1554" max="1554" width="9" bestFit="1" customWidth="1"/>
    <col min="1795" max="1795" width="4.7109375" bestFit="1" customWidth="1"/>
    <col min="1796" max="1796" width="9.7109375" bestFit="1" customWidth="1"/>
    <col min="1797" max="1797" width="10" bestFit="1" customWidth="1"/>
    <col min="1798" max="1798" width="8.85546875" bestFit="1" customWidth="1"/>
    <col min="1799" max="1799" width="22.85546875" customWidth="1"/>
    <col min="1800" max="1800" width="59.7109375" bestFit="1" customWidth="1"/>
    <col min="1801" max="1801" width="57.85546875" bestFit="1" customWidth="1"/>
    <col min="1802" max="1802" width="35.28515625" bestFit="1" customWidth="1"/>
    <col min="1803" max="1803" width="28.140625" bestFit="1" customWidth="1"/>
    <col min="1804" max="1804" width="33.140625" bestFit="1" customWidth="1"/>
    <col min="1805" max="1805" width="26" bestFit="1" customWidth="1"/>
    <col min="1806" max="1806" width="19.140625" bestFit="1" customWidth="1"/>
    <col min="1807" max="1807" width="10.42578125" customWidth="1"/>
    <col min="1808" max="1808" width="11.85546875" customWidth="1"/>
    <col min="1809" max="1809" width="14.7109375" customWidth="1"/>
    <col min="1810" max="1810" width="9" bestFit="1" customWidth="1"/>
    <col min="2051" max="2051" width="4.7109375" bestFit="1" customWidth="1"/>
    <col min="2052" max="2052" width="9.7109375" bestFit="1" customWidth="1"/>
    <col min="2053" max="2053" width="10" bestFit="1" customWidth="1"/>
    <col min="2054" max="2054" width="8.85546875" bestFit="1" customWidth="1"/>
    <col min="2055" max="2055" width="22.85546875" customWidth="1"/>
    <col min="2056" max="2056" width="59.7109375" bestFit="1" customWidth="1"/>
    <col min="2057" max="2057" width="57.85546875" bestFit="1" customWidth="1"/>
    <col min="2058" max="2058" width="35.28515625" bestFit="1" customWidth="1"/>
    <col min="2059" max="2059" width="28.140625" bestFit="1" customWidth="1"/>
    <col min="2060" max="2060" width="33.140625" bestFit="1" customWidth="1"/>
    <col min="2061" max="2061" width="26" bestFit="1" customWidth="1"/>
    <col min="2062" max="2062" width="19.140625" bestFit="1" customWidth="1"/>
    <col min="2063" max="2063" width="10.42578125" customWidth="1"/>
    <col min="2064" max="2064" width="11.85546875" customWidth="1"/>
    <col min="2065" max="2065" width="14.7109375" customWidth="1"/>
    <col min="2066" max="2066" width="9" bestFit="1" customWidth="1"/>
    <col min="2307" max="2307" width="4.7109375" bestFit="1" customWidth="1"/>
    <col min="2308" max="2308" width="9.7109375" bestFit="1" customWidth="1"/>
    <col min="2309" max="2309" width="10" bestFit="1" customWidth="1"/>
    <col min="2310" max="2310" width="8.85546875" bestFit="1" customWidth="1"/>
    <col min="2311" max="2311" width="22.85546875" customWidth="1"/>
    <col min="2312" max="2312" width="59.7109375" bestFit="1" customWidth="1"/>
    <col min="2313" max="2313" width="57.85546875" bestFit="1" customWidth="1"/>
    <col min="2314" max="2314" width="35.28515625" bestFit="1" customWidth="1"/>
    <col min="2315" max="2315" width="28.140625" bestFit="1" customWidth="1"/>
    <col min="2316" max="2316" width="33.140625" bestFit="1" customWidth="1"/>
    <col min="2317" max="2317" width="26" bestFit="1" customWidth="1"/>
    <col min="2318" max="2318" width="19.140625" bestFit="1" customWidth="1"/>
    <col min="2319" max="2319" width="10.42578125" customWidth="1"/>
    <col min="2320" max="2320" width="11.85546875" customWidth="1"/>
    <col min="2321" max="2321" width="14.7109375" customWidth="1"/>
    <col min="2322" max="2322" width="9" bestFit="1" customWidth="1"/>
    <col min="2563" max="2563" width="4.7109375" bestFit="1" customWidth="1"/>
    <col min="2564" max="2564" width="9.7109375" bestFit="1" customWidth="1"/>
    <col min="2565" max="2565" width="10" bestFit="1" customWidth="1"/>
    <col min="2566" max="2566" width="8.85546875" bestFit="1" customWidth="1"/>
    <col min="2567" max="2567" width="22.85546875" customWidth="1"/>
    <col min="2568" max="2568" width="59.7109375" bestFit="1" customWidth="1"/>
    <col min="2569" max="2569" width="57.85546875" bestFit="1" customWidth="1"/>
    <col min="2570" max="2570" width="35.28515625" bestFit="1" customWidth="1"/>
    <col min="2571" max="2571" width="28.140625" bestFit="1" customWidth="1"/>
    <col min="2572" max="2572" width="33.140625" bestFit="1" customWidth="1"/>
    <col min="2573" max="2573" width="26" bestFit="1" customWidth="1"/>
    <col min="2574" max="2574" width="19.140625" bestFit="1" customWidth="1"/>
    <col min="2575" max="2575" width="10.42578125" customWidth="1"/>
    <col min="2576" max="2576" width="11.85546875" customWidth="1"/>
    <col min="2577" max="2577" width="14.7109375" customWidth="1"/>
    <col min="2578" max="2578" width="9" bestFit="1" customWidth="1"/>
    <col min="2819" max="2819" width="4.7109375" bestFit="1" customWidth="1"/>
    <col min="2820" max="2820" width="9.7109375" bestFit="1" customWidth="1"/>
    <col min="2821" max="2821" width="10" bestFit="1" customWidth="1"/>
    <col min="2822" max="2822" width="8.85546875" bestFit="1" customWidth="1"/>
    <col min="2823" max="2823" width="22.85546875" customWidth="1"/>
    <col min="2824" max="2824" width="59.7109375" bestFit="1" customWidth="1"/>
    <col min="2825" max="2825" width="57.85546875" bestFit="1" customWidth="1"/>
    <col min="2826" max="2826" width="35.28515625" bestFit="1" customWidth="1"/>
    <col min="2827" max="2827" width="28.140625" bestFit="1" customWidth="1"/>
    <col min="2828" max="2828" width="33.140625" bestFit="1" customWidth="1"/>
    <col min="2829" max="2829" width="26" bestFit="1" customWidth="1"/>
    <col min="2830" max="2830" width="19.140625" bestFit="1" customWidth="1"/>
    <col min="2831" max="2831" width="10.42578125" customWidth="1"/>
    <col min="2832" max="2832" width="11.85546875" customWidth="1"/>
    <col min="2833" max="2833" width="14.7109375" customWidth="1"/>
    <col min="2834" max="2834" width="9" bestFit="1" customWidth="1"/>
    <col min="3075" max="3075" width="4.7109375" bestFit="1" customWidth="1"/>
    <col min="3076" max="3076" width="9.7109375" bestFit="1" customWidth="1"/>
    <col min="3077" max="3077" width="10" bestFit="1" customWidth="1"/>
    <col min="3078" max="3078" width="8.85546875" bestFit="1" customWidth="1"/>
    <col min="3079" max="3079" width="22.85546875" customWidth="1"/>
    <col min="3080" max="3080" width="59.7109375" bestFit="1" customWidth="1"/>
    <col min="3081" max="3081" width="57.85546875" bestFit="1" customWidth="1"/>
    <col min="3082" max="3082" width="35.28515625" bestFit="1" customWidth="1"/>
    <col min="3083" max="3083" width="28.140625" bestFit="1" customWidth="1"/>
    <col min="3084" max="3084" width="33.140625" bestFit="1" customWidth="1"/>
    <col min="3085" max="3085" width="26" bestFit="1" customWidth="1"/>
    <col min="3086" max="3086" width="19.140625" bestFit="1" customWidth="1"/>
    <col min="3087" max="3087" width="10.42578125" customWidth="1"/>
    <col min="3088" max="3088" width="11.85546875" customWidth="1"/>
    <col min="3089" max="3089" width="14.7109375" customWidth="1"/>
    <col min="3090" max="3090" width="9" bestFit="1" customWidth="1"/>
    <col min="3331" max="3331" width="4.7109375" bestFit="1" customWidth="1"/>
    <col min="3332" max="3332" width="9.7109375" bestFit="1" customWidth="1"/>
    <col min="3333" max="3333" width="10" bestFit="1" customWidth="1"/>
    <col min="3334" max="3334" width="8.85546875" bestFit="1" customWidth="1"/>
    <col min="3335" max="3335" width="22.85546875" customWidth="1"/>
    <col min="3336" max="3336" width="59.7109375" bestFit="1" customWidth="1"/>
    <col min="3337" max="3337" width="57.85546875" bestFit="1" customWidth="1"/>
    <col min="3338" max="3338" width="35.28515625" bestFit="1" customWidth="1"/>
    <col min="3339" max="3339" width="28.140625" bestFit="1" customWidth="1"/>
    <col min="3340" max="3340" width="33.140625" bestFit="1" customWidth="1"/>
    <col min="3341" max="3341" width="26" bestFit="1" customWidth="1"/>
    <col min="3342" max="3342" width="19.140625" bestFit="1" customWidth="1"/>
    <col min="3343" max="3343" width="10.42578125" customWidth="1"/>
    <col min="3344" max="3344" width="11.85546875" customWidth="1"/>
    <col min="3345" max="3345" width="14.7109375" customWidth="1"/>
    <col min="3346" max="3346" width="9" bestFit="1" customWidth="1"/>
    <col min="3587" max="3587" width="4.7109375" bestFit="1" customWidth="1"/>
    <col min="3588" max="3588" width="9.7109375" bestFit="1" customWidth="1"/>
    <col min="3589" max="3589" width="10" bestFit="1" customWidth="1"/>
    <col min="3590" max="3590" width="8.85546875" bestFit="1" customWidth="1"/>
    <col min="3591" max="3591" width="22.85546875" customWidth="1"/>
    <col min="3592" max="3592" width="59.7109375" bestFit="1" customWidth="1"/>
    <col min="3593" max="3593" width="57.85546875" bestFit="1" customWidth="1"/>
    <col min="3594" max="3594" width="35.28515625" bestFit="1" customWidth="1"/>
    <col min="3595" max="3595" width="28.140625" bestFit="1" customWidth="1"/>
    <col min="3596" max="3596" width="33.140625" bestFit="1" customWidth="1"/>
    <col min="3597" max="3597" width="26" bestFit="1" customWidth="1"/>
    <col min="3598" max="3598" width="19.140625" bestFit="1" customWidth="1"/>
    <col min="3599" max="3599" width="10.42578125" customWidth="1"/>
    <col min="3600" max="3600" width="11.85546875" customWidth="1"/>
    <col min="3601" max="3601" width="14.7109375" customWidth="1"/>
    <col min="3602" max="3602" width="9" bestFit="1" customWidth="1"/>
    <col min="3843" max="3843" width="4.7109375" bestFit="1" customWidth="1"/>
    <col min="3844" max="3844" width="9.7109375" bestFit="1" customWidth="1"/>
    <col min="3845" max="3845" width="10" bestFit="1" customWidth="1"/>
    <col min="3846" max="3846" width="8.85546875" bestFit="1" customWidth="1"/>
    <col min="3847" max="3847" width="22.85546875" customWidth="1"/>
    <col min="3848" max="3848" width="59.7109375" bestFit="1" customWidth="1"/>
    <col min="3849" max="3849" width="57.85546875" bestFit="1" customWidth="1"/>
    <col min="3850" max="3850" width="35.28515625" bestFit="1" customWidth="1"/>
    <col min="3851" max="3851" width="28.140625" bestFit="1" customWidth="1"/>
    <col min="3852" max="3852" width="33.140625" bestFit="1" customWidth="1"/>
    <col min="3853" max="3853" width="26" bestFit="1" customWidth="1"/>
    <col min="3854" max="3854" width="19.140625" bestFit="1" customWidth="1"/>
    <col min="3855" max="3855" width="10.42578125" customWidth="1"/>
    <col min="3856" max="3856" width="11.85546875" customWidth="1"/>
    <col min="3857" max="3857" width="14.7109375" customWidth="1"/>
    <col min="3858" max="3858" width="9" bestFit="1" customWidth="1"/>
    <col min="4099" max="4099" width="4.7109375" bestFit="1" customWidth="1"/>
    <col min="4100" max="4100" width="9.7109375" bestFit="1" customWidth="1"/>
    <col min="4101" max="4101" width="10" bestFit="1" customWidth="1"/>
    <col min="4102" max="4102" width="8.85546875" bestFit="1" customWidth="1"/>
    <col min="4103" max="4103" width="22.85546875" customWidth="1"/>
    <col min="4104" max="4104" width="59.7109375" bestFit="1" customWidth="1"/>
    <col min="4105" max="4105" width="57.85546875" bestFit="1" customWidth="1"/>
    <col min="4106" max="4106" width="35.28515625" bestFit="1" customWidth="1"/>
    <col min="4107" max="4107" width="28.140625" bestFit="1" customWidth="1"/>
    <col min="4108" max="4108" width="33.140625" bestFit="1" customWidth="1"/>
    <col min="4109" max="4109" width="26" bestFit="1" customWidth="1"/>
    <col min="4110" max="4110" width="19.140625" bestFit="1" customWidth="1"/>
    <col min="4111" max="4111" width="10.42578125" customWidth="1"/>
    <col min="4112" max="4112" width="11.85546875" customWidth="1"/>
    <col min="4113" max="4113" width="14.7109375" customWidth="1"/>
    <col min="4114" max="4114" width="9" bestFit="1" customWidth="1"/>
    <col min="4355" max="4355" width="4.7109375" bestFit="1" customWidth="1"/>
    <col min="4356" max="4356" width="9.7109375" bestFit="1" customWidth="1"/>
    <col min="4357" max="4357" width="10" bestFit="1" customWidth="1"/>
    <col min="4358" max="4358" width="8.85546875" bestFit="1" customWidth="1"/>
    <col min="4359" max="4359" width="22.85546875" customWidth="1"/>
    <col min="4360" max="4360" width="59.7109375" bestFit="1" customWidth="1"/>
    <col min="4361" max="4361" width="57.85546875" bestFit="1" customWidth="1"/>
    <col min="4362" max="4362" width="35.28515625" bestFit="1" customWidth="1"/>
    <col min="4363" max="4363" width="28.140625" bestFit="1" customWidth="1"/>
    <col min="4364" max="4364" width="33.140625" bestFit="1" customWidth="1"/>
    <col min="4365" max="4365" width="26" bestFit="1" customWidth="1"/>
    <col min="4366" max="4366" width="19.140625" bestFit="1" customWidth="1"/>
    <col min="4367" max="4367" width="10.42578125" customWidth="1"/>
    <col min="4368" max="4368" width="11.85546875" customWidth="1"/>
    <col min="4369" max="4369" width="14.7109375" customWidth="1"/>
    <col min="4370" max="4370" width="9" bestFit="1" customWidth="1"/>
    <col min="4611" max="4611" width="4.7109375" bestFit="1" customWidth="1"/>
    <col min="4612" max="4612" width="9.7109375" bestFit="1" customWidth="1"/>
    <col min="4613" max="4613" width="10" bestFit="1" customWidth="1"/>
    <col min="4614" max="4614" width="8.85546875" bestFit="1" customWidth="1"/>
    <col min="4615" max="4615" width="22.85546875" customWidth="1"/>
    <col min="4616" max="4616" width="59.7109375" bestFit="1" customWidth="1"/>
    <col min="4617" max="4617" width="57.85546875" bestFit="1" customWidth="1"/>
    <col min="4618" max="4618" width="35.28515625" bestFit="1" customWidth="1"/>
    <col min="4619" max="4619" width="28.140625" bestFit="1" customWidth="1"/>
    <col min="4620" max="4620" width="33.140625" bestFit="1" customWidth="1"/>
    <col min="4621" max="4621" width="26" bestFit="1" customWidth="1"/>
    <col min="4622" max="4622" width="19.140625" bestFit="1" customWidth="1"/>
    <col min="4623" max="4623" width="10.42578125" customWidth="1"/>
    <col min="4624" max="4624" width="11.85546875" customWidth="1"/>
    <col min="4625" max="4625" width="14.7109375" customWidth="1"/>
    <col min="4626" max="4626" width="9" bestFit="1" customWidth="1"/>
    <col min="4867" max="4867" width="4.7109375" bestFit="1" customWidth="1"/>
    <col min="4868" max="4868" width="9.7109375" bestFit="1" customWidth="1"/>
    <col min="4869" max="4869" width="10" bestFit="1" customWidth="1"/>
    <col min="4870" max="4870" width="8.85546875" bestFit="1" customWidth="1"/>
    <col min="4871" max="4871" width="22.85546875" customWidth="1"/>
    <col min="4872" max="4872" width="59.7109375" bestFit="1" customWidth="1"/>
    <col min="4873" max="4873" width="57.85546875" bestFit="1" customWidth="1"/>
    <col min="4874" max="4874" width="35.28515625" bestFit="1" customWidth="1"/>
    <col min="4875" max="4875" width="28.140625" bestFit="1" customWidth="1"/>
    <col min="4876" max="4876" width="33.140625" bestFit="1" customWidth="1"/>
    <col min="4877" max="4877" width="26" bestFit="1" customWidth="1"/>
    <col min="4878" max="4878" width="19.140625" bestFit="1" customWidth="1"/>
    <col min="4879" max="4879" width="10.42578125" customWidth="1"/>
    <col min="4880" max="4880" width="11.85546875" customWidth="1"/>
    <col min="4881" max="4881" width="14.7109375" customWidth="1"/>
    <col min="4882" max="4882" width="9" bestFit="1" customWidth="1"/>
    <col min="5123" max="5123" width="4.7109375" bestFit="1" customWidth="1"/>
    <col min="5124" max="5124" width="9.7109375" bestFit="1" customWidth="1"/>
    <col min="5125" max="5125" width="10" bestFit="1" customWidth="1"/>
    <col min="5126" max="5126" width="8.85546875" bestFit="1" customWidth="1"/>
    <col min="5127" max="5127" width="22.85546875" customWidth="1"/>
    <col min="5128" max="5128" width="59.7109375" bestFit="1" customWidth="1"/>
    <col min="5129" max="5129" width="57.85546875" bestFit="1" customWidth="1"/>
    <col min="5130" max="5130" width="35.28515625" bestFit="1" customWidth="1"/>
    <col min="5131" max="5131" width="28.140625" bestFit="1" customWidth="1"/>
    <col min="5132" max="5132" width="33.140625" bestFit="1" customWidth="1"/>
    <col min="5133" max="5133" width="26" bestFit="1" customWidth="1"/>
    <col min="5134" max="5134" width="19.140625" bestFit="1" customWidth="1"/>
    <col min="5135" max="5135" width="10.42578125" customWidth="1"/>
    <col min="5136" max="5136" width="11.85546875" customWidth="1"/>
    <col min="5137" max="5137" width="14.7109375" customWidth="1"/>
    <col min="5138" max="5138" width="9" bestFit="1" customWidth="1"/>
    <col min="5379" max="5379" width="4.7109375" bestFit="1" customWidth="1"/>
    <col min="5380" max="5380" width="9.7109375" bestFit="1" customWidth="1"/>
    <col min="5381" max="5381" width="10" bestFit="1" customWidth="1"/>
    <col min="5382" max="5382" width="8.85546875" bestFit="1" customWidth="1"/>
    <col min="5383" max="5383" width="22.85546875" customWidth="1"/>
    <col min="5384" max="5384" width="59.7109375" bestFit="1" customWidth="1"/>
    <col min="5385" max="5385" width="57.85546875" bestFit="1" customWidth="1"/>
    <col min="5386" max="5386" width="35.28515625" bestFit="1" customWidth="1"/>
    <col min="5387" max="5387" width="28.140625" bestFit="1" customWidth="1"/>
    <col min="5388" max="5388" width="33.140625" bestFit="1" customWidth="1"/>
    <col min="5389" max="5389" width="26" bestFit="1" customWidth="1"/>
    <col min="5390" max="5390" width="19.140625" bestFit="1" customWidth="1"/>
    <col min="5391" max="5391" width="10.42578125" customWidth="1"/>
    <col min="5392" max="5392" width="11.85546875" customWidth="1"/>
    <col min="5393" max="5393" width="14.7109375" customWidth="1"/>
    <col min="5394" max="5394" width="9" bestFit="1" customWidth="1"/>
    <col min="5635" max="5635" width="4.7109375" bestFit="1" customWidth="1"/>
    <col min="5636" max="5636" width="9.7109375" bestFit="1" customWidth="1"/>
    <col min="5637" max="5637" width="10" bestFit="1" customWidth="1"/>
    <col min="5638" max="5638" width="8.85546875" bestFit="1" customWidth="1"/>
    <col min="5639" max="5639" width="22.85546875" customWidth="1"/>
    <col min="5640" max="5640" width="59.7109375" bestFit="1" customWidth="1"/>
    <col min="5641" max="5641" width="57.85546875" bestFit="1" customWidth="1"/>
    <col min="5642" max="5642" width="35.28515625" bestFit="1" customWidth="1"/>
    <col min="5643" max="5643" width="28.140625" bestFit="1" customWidth="1"/>
    <col min="5644" max="5644" width="33.140625" bestFit="1" customWidth="1"/>
    <col min="5645" max="5645" width="26" bestFit="1" customWidth="1"/>
    <col min="5646" max="5646" width="19.140625" bestFit="1" customWidth="1"/>
    <col min="5647" max="5647" width="10.42578125" customWidth="1"/>
    <col min="5648" max="5648" width="11.85546875" customWidth="1"/>
    <col min="5649" max="5649" width="14.7109375" customWidth="1"/>
    <col min="5650" max="5650" width="9" bestFit="1" customWidth="1"/>
    <col min="5891" max="5891" width="4.7109375" bestFit="1" customWidth="1"/>
    <col min="5892" max="5892" width="9.7109375" bestFit="1" customWidth="1"/>
    <col min="5893" max="5893" width="10" bestFit="1" customWidth="1"/>
    <col min="5894" max="5894" width="8.85546875" bestFit="1" customWidth="1"/>
    <col min="5895" max="5895" width="22.85546875" customWidth="1"/>
    <col min="5896" max="5896" width="59.7109375" bestFit="1" customWidth="1"/>
    <col min="5897" max="5897" width="57.85546875" bestFit="1" customWidth="1"/>
    <col min="5898" max="5898" width="35.28515625" bestFit="1" customWidth="1"/>
    <col min="5899" max="5899" width="28.140625" bestFit="1" customWidth="1"/>
    <col min="5900" max="5900" width="33.140625" bestFit="1" customWidth="1"/>
    <col min="5901" max="5901" width="26" bestFit="1" customWidth="1"/>
    <col min="5902" max="5902" width="19.140625" bestFit="1" customWidth="1"/>
    <col min="5903" max="5903" width="10.42578125" customWidth="1"/>
    <col min="5904" max="5904" width="11.85546875" customWidth="1"/>
    <col min="5905" max="5905" width="14.7109375" customWidth="1"/>
    <col min="5906" max="5906" width="9" bestFit="1" customWidth="1"/>
    <col min="6147" max="6147" width="4.7109375" bestFit="1" customWidth="1"/>
    <col min="6148" max="6148" width="9.7109375" bestFit="1" customWidth="1"/>
    <col min="6149" max="6149" width="10" bestFit="1" customWidth="1"/>
    <col min="6150" max="6150" width="8.85546875" bestFit="1" customWidth="1"/>
    <col min="6151" max="6151" width="22.85546875" customWidth="1"/>
    <col min="6152" max="6152" width="59.7109375" bestFit="1" customWidth="1"/>
    <col min="6153" max="6153" width="57.85546875" bestFit="1" customWidth="1"/>
    <col min="6154" max="6154" width="35.28515625" bestFit="1" customWidth="1"/>
    <col min="6155" max="6155" width="28.140625" bestFit="1" customWidth="1"/>
    <col min="6156" max="6156" width="33.140625" bestFit="1" customWidth="1"/>
    <col min="6157" max="6157" width="26" bestFit="1" customWidth="1"/>
    <col min="6158" max="6158" width="19.140625" bestFit="1" customWidth="1"/>
    <col min="6159" max="6159" width="10.42578125" customWidth="1"/>
    <col min="6160" max="6160" width="11.85546875" customWidth="1"/>
    <col min="6161" max="6161" width="14.7109375" customWidth="1"/>
    <col min="6162" max="6162" width="9" bestFit="1" customWidth="1"/>
    <col min="6403" max="6403" width="4.7109375" bestFit="1" customWidth="1"/>
    <col min="6404" max="6404" width="9.7109375" bestFit="1" customWidth="1"/>
    <col min="6405" max="6405" width="10" bestFit="1" customWidth="1"/>
    <col min="6406" max="6406" width="8.85546875" bestFit="1" customWidth="1"/>
    <col min="6407" max="6407" width="22.85546875" customWidth="1"/>
    <col min="6408" max="6408" width="59.7109375" bestFit="1" customWidth="1"/>
    <col min="6409" max="6409" width="57.85546875" bestFit="1" customWidth="1"/>
    <col min="6410" max="6410" width="35.28515625" bestFit="1" customWidth="1"/>
    <col min="6411" max="6411" width="28.140625" bestFit="1" customWidth="1"/>
    <col min="6412" max="6412" width="33.140625" bestFit="1" customWidth="1"/>
    <col min="6413" max="6413" width="26" bestFit="1" customWidth="1"/>
    <col min="6414" max="6414" width="19.140625" bestFit="1" customWidth="1"/>
    <col min="6415" max="6415" width="10.42578125" customWidth="1"/>
    <col min="6416" max="6416" width="11.85546875" customWidth="1"/>
    <col min="6417" max="6417" width="14.7109375" customWidth="1"/>
    <col min="6418" max="6418" width="9" bestFit="1" customWidth="1"/>
    <col min="6659" max="6659" width="4.7109375" bestFit="1" customWidth="1"/>
    <col min="6660" max="6660" width="9.7109375" bestFit="1" customWidth="1"/>
    <col min="6661" max="6661" width="10" bestFit="1" customWidth="1"/>
    <col min="6662" max="6662" width="8.85546875" bestFit="1" customWidth="1"/>
    <col min="6663" max="6663" width="22.85546875" customWidth="1"/>
    <col min="6664" max="6664" width="59.7109375" bestFit="1" customWidth="1"/>
    <col min="6665" max="6665" width="57.85546875" bestFit="1" customWidth="1"/>
    <col min="6666" max="6666" width="35.28515625" bestFit="1" customWidth="1"/>
    <col min="6667" max="6667" width="28.140625" bestFit="1" customWidth="1"/>
    <col min="6668" max="6668" width="33.140625" bestFit="1" customWidth="1"/>
    <col min="6669" max="6669" width="26" bestFit="1" customWidth="1"/>
    <col min="6670" max="6670" width="19.140625" bestFit="1" customWidth="1"/>
    <col min="6671" max="6671" width="10.42578125" customWidth="1"/>
    <col min="6672" max="6672" width="11.85546875" customWidth="1"/>
    <col min="6673" max="6673" width="14.7109375" customWidth="1"/>
    <col min="6674" max="6674" width="9" bestFit="1" customWidth="1"/>
    <col min="6915" max="6915" width="4.7109375" bestFit="1" customWidth="1"/>
    <col min="6916" max="6916" width="9.7109375" bestFit="1" customWidth="1"/>
    <col min="6917" max="6917" width="10" bestFit="1" customWidth="1"/>
    <col min="6918" max="6918" width="8.85546875" bestFit="1" customWidth="1"/>
    <col min="6919" max="6919" width="22.85546875" customWidth="1"/>
    <col min="6920" max="6920" width="59.7109375" bestFit="1" customWidth="1"/>
    <col min="6921" max="6921" width="57.85546875" bestFit="1" customWidth="1"/>
    <col min="6922" max="6922" width="35.28515625" bestFit="1" customWidth="1"/>
    <col min="6923" max="6923" width="28.140625" bestFit="1" customWidth="1"/>
    <col min="6924" max="6924" width="33.140625" bestFit="1" customWidth="1"/>
    <col min="6925" max="6925" width="26" bestFit="1" customWidth="1"/>
    <col min="6926" max="6926" width="19.140625" bestFit="1" customWidth="1"/>
    <col min="6927" max="6927" width="10.42578125" customWidth="1"/>
    <col min="6928" max="6928" width="11.85546875" customWidth="1"/>
    <col min="6929" max="6929" width="14.7109375" customWidth="1"/>
    <col min="6930" max="6930" width="9" bestFit="1" customWidth="1"/>
    <col min="7171" max="7171" width="4.7109375" bestFit="1" customWidth="1"/>
    <col min="7172" max="7172" width="9.7109375" bestFit="1" customWidth="1"/>
    <col min="7173" max="7173" width="10" bestFit="1" customWidth="1"/>
    <col min="7174" max="7174" width="8.85546875" bestFit="1" customWidth="1"/>
    <col min="7175" max="7175" width="22.85546875" customWidth="1"/>
    <col min="7176" max="7176" width="59.7109375" bestFit="1" customWidth="1"/>
    <col min="7177" max="7177" width="57.85546875" bestFit="1" customWidth="1"/>
    <col min="7178" max="7178" width="35.28515625" bestFit="1" customWidth="1"/>
    <col min="7179" max="7179" width="28.140625" bestFit="1" customWidth="1"/>
    <col min="7180" max="7180" width="33.140625" bestFit="1" customWidth="1"/>
    <col min="7181" max="7181" width="26" bestFit="1" customWidth="1"/>
    <col min="7182" max="7182" width="19.140625" bestFit="1" customWidth="1"/>
    <col min="7183" max="7183" width="10.42578125" customWidth="1"/>
    <col min="7184" max="7184" width="11.85546875" customWidth="1"/>
    <col min="7185" max="7185" width="14.7109375" customWidth="1"/>
    <col min="7186" max="7186" width="9" bestFit="1" customWidth="1"/>
    <col min="7427" max="7427" width="4.7109375" bestFit="1" customWidth="1"/>
    <col min="7428" max="7428" width="9.7109375" bestFit="1" customWidth="1"/>
    <col min="7429" max="7429" width="10" bestFit="1" customWidth="1"/>
    <col min="7430" max="7430" width="8.85546875" bestFit="1" customWidth="1"/>
    <col min="7431" max="7431" width="22.85546875" customWidth="1"/>
    <col min="7432" max="7432" width="59.7109375" bestFit="1" customWidth="1"/>
    <col min="7433" max="7433" width="57.85546875" bestFit="1" customWidth="1"/>
    <col min="7434" max="7434" width="35.28515625" bestFit="1" customWidth="1"/>
    <col min="7435" max="7435" width="28.140625" bestFit="1" customWidth="1"/>
    <col min="7436" max="7436" width="33.140625" bestFit="1" customWidth="1"/>
    <col min="7437" max="7437" width="26" bestFit="1" customWidth="1"/>
    <col min="7438" max="7438" width="19.140625" bestFit="1" customWidth="1"/>
    <col min="7439" max="7439" width="10.42578125" customWidth="1"/>
    <col min="7440" max="7440" width="11.85546875" customWidth="1"/>
    <col min="7441" max="7441" width="14.7109375" customWidth="1"/>
    <col min="7442" max="7442" width="9" bestFit="1" customWidth="1"/>
    <col min="7683" max="7683" width="4.7109375" bestFit="1" customWidth="1"/>
    <col min="7684" max="7684" width="9.7109375" bestFit="1" customWidth="1"/>
    <col min="7685" max="7685" width="10" bestFit="1" customWidth="1"/>
    <col min="7686" max="7686" width="8.85546875" bestFit="1" customWidth="1"/>
    <col min="7687" max="7687" width="22.85546875" customWidth="1"/>
    <col min="7688" max="7688" width="59.7109375" bestFit="1" customWidth="1"/>
    <col min="7689" max="7689" width="57.85546875" bestFit="1" customWidth="1"/>
    <col min="7690" max="7690" width="35.28515625" bestFit="1" customWidth="1"/>
    <col min="7691" max="7691" width="28.140625" bestFit="1" customWidth="1"/>
    <col min="7692" max="7692" width="33.140625" bestFit="1" customWidth="1"/>
    <col min="7693" max="7693" width="26" bestFit="1" customWidth="1"/>
    <col min="7694" max="7694" width="19.140625" bestFit="1" customWidth="1"/>
    <col min="7695" max="7695" width="10.42578125" customWidth="1"/>
    <col min="7696" max="7696" width="11.85546875" customWidth="1"/>
    <col min="7697" max="7697" width="14.7109375" customWidth="1"/>
    <col min="7698" max="7698" width="9" bestFit="1" customWidth="1"/>
    <col min="7939" max="7939" width="4.7109375" bestFit="1" customWidth="1"/>
    <col min="7940" max="7940" width="9.7109375" bestFit="1" customWidth="1"/>
    <col min="7941" max="7941" width="10" bestFit="1" customWidth="1"/>
    <col min="7942" max="7942" width="8.85546875" bestFit="1" customWidth="1"/>
    <col min="7943" max="7943" width="22.85546875" customWidth="1"/>
    <col min="7944" max="7944" width="59.7109375" bestFit="1" customWidth="1"/>
    <col min="7945" max="7945" width="57.85546875" bestFit="1" customWidth="1"/>
    <col min="7946" max="7946" width="35.28515625" bestFit="1" customWidth="1"/>
    <col min="7947" max="7947" width="28.140625" bestFit="1" customWidth="1"/>
    <col min="7948" max="7948" width="33.140625" bestFit="1" customWidth="1"/>
    <col min="7949" max="7949" width="26" bestFit="1" customWidth="1"/>
    <col min="7950" max="7950" width="19.140625" bestFit="1" customWidth="1"/>
    <col min="7951" max="7951" width="10.42578125" customWidth="1"/>
    <col min="7952" max="7952" width="11.85546875" customWidth="1"/>
    <col min="7953" max="7953" width="14.7109375" customWidth="1"/>
    <col min="7954" max="7954" width="9" bestFit="1" customWidth="1"/>
    <col min="8195" max="8195" width="4.7109375" bestFit="1" customWidth="1"/>
    <col min="8196" max="8196" width="9.7109375" bestFit="1" customWidth="1"/>
    <col min="8197" max="8197" width="10" bestFit="1" customWidth="1"/>
    <col min="8198" max="8198" width="8.85546875" bestFit="1" customWidth="1"/>
    <col min="8199" max="8199" width="22.85546875" customWidth="1"/>
    <col min="8200" max="8200" width="59.7109375" bestFit="1" customWidth="1"/>
    <col min="8201" max="8201" width="57.85546875" bestFit="1" customWidth="1"/>
    <col min="8202" max="8202" width="35.28515625" bestFit="1" customWidth="1"/>
    <col min="8203" max="8203" width="28.140625" bestFit="1" customWidth="1"/>
    <col min="8204" max="8204" width="33.140625" bestFit="1" customWidth="1"/>
    <col min="8205" max="8205" width="26" bestFit="1" customWidth="1"/>
    <col min="8206" max="8206" width="19.140625" bestFit="1" customWidth="1"/>
    <col min="8207" max="8207" width="10.42578125" customWidth="1"/>
    <col min="8208" max="8208" width="11.85546875" customWidth="1"/>
    <col min="8209" max="8209" width="14.7109375" customWidth="1"/>
    <col min="8210" max="8210" width="9" bestFit="1" customWidth="1"/>
    <col min="8451" max="8451" width="4.7109375" bestFit="1" customWidth="1"/>
    <col min="8452" max="8452" width="9.7109375" bestFit="1" customWidth="1"/>
    <col min="8453" max="8453" width="10" bestFit="1" customWidth="1"/>
    <col min="8454" max="8454" width="8.85546875" bestFit="1" customWidth="1"/>
    <col min="8455" max="8455" width="22.85546875" customWidth="1"/>
    <col min="8456" max="8456" width="59.7109375" bestFit="1" customWidth="1"/>
    <col min="8457" max="8457" width="57.85546875" bestFit="1" customWidth="1"/>
    <col min="8458" max="8458" width="35.28515625" bestFit="1" customWidth="1"/>
    <col min="8459" max="8459" width="28.140625" bestFit="1" customWidth="1"/>
    <col min="8460" max="8460" width="33.140625" bestFit="1" customWidth="1"/>
    <col min="8461" max="8461" width="26" bestFit="1" customWidth="1"/>
    <col min="8462" max="8462" width="19.140625" bestFit="1" customWidth="1"/>
    <col min="8463" max="8463" width="10.42578125" customWidth="1"/>
    <col min="8464" max="8464" width="11.85546875" customWidth="1"/>
    <col min="8465" max="8465" width="14.7109375" customWidth="1"/>
    <col min="8466" max="8466" width="9" bestFit="1" customWidth="1"/>
    <col min="8707" max="8707" width="4.7109375" bestFit="1" customWidth="1"/>
    <col min="8708" max="8708" width="9.7109375" bestFit="1" customWidth="1"/>
    <col min="8709" max="8709" width="10" bestFit="1" customWidth="1"/>
    <col min="8710" max="8710" width="8.85546875" bestFit="1" customWidth="1"/>
    <col min="8711" max="8711" width="22.85546875" customWidth="1"/>
    <col min="8712" max="8712" width="59.7109375" bestFit="1" customWidth="1"/>
    <col min="8713" max="8713" width="57.85546875" bestFit="1" customWidth="1"/>
    <col min="8714" max="8714" width="35.28515625" bestFit="1" customWidth="1"/>
    <col min="8715" max="8715" width="28.140625" bestFit="1" customWidth="1"/>
    <col min="8716" max="8716" width="33.140625" bestFit="1" customWidth="1"/>
    <col min="8717" max="8717" width="26" bestFit="1" customWidth="1"/>
    <col min="8718" max="8718" width="19.140625" bestFit="1" customWidth="1"/>
    <col min="8719" max="8719" width="10.42578125" customWidth="1"/>
    <col min="8720" max="8720" width="11.85546875" customWidth="1"/>
    <col min="8721" max="8721" width="14.7109375" customWidth="1"/>
    <col min="8722" max="8722" width="9" bestFit="1" customWidth="1"/>
    <col min="8963" max="8963" width="4.7109375" bestFit="1" customWidth="1"/>
    <col min="8964" max="8964" width="9.7109375" bestFit="1" customWidth="1"/>
    <col min="8965" max="8965" width="10" bestFit="1" customWidth="1"/>
    <col min="8966" max="8966" width="8.85546875" bestFit="1" customWidth="1"/>
    <col min="8967" max="8967" width="22.85546875" customWidth="1"/>
    <col min="8968" max="8968" width="59.7109375" bestFit="1" customWidth="1"/>
    <col min="8969" max="8969" width="57.85546875" bestFit="1" customWidth="1"/>
    <col min="8970" max="8970" width="35.28515625" bestFit="1" customWidth="1"/>
    <col min="8971" max="8971" width="28.140625" bestFit="1" customWidth="1"/>
    <col min="8972" max="8972" width="33.140625" bestFit="1" customWidth="1"/>
    <col min="8973" max="8973" width="26" bestFit="1" customWidth="1"/>
    <col min="8974" max="8974" width="19.140625" bestFit="1" customWidth="1"/>
    <col min="8975" max="8975" width="10.42578125" customWidth="1"/>
    <col min="8976" max="8976" width="11.85546875" customWidth="1"/>
    <col min="8977" max="8977" width="14.7109375" customWidth="1"/>
    <col min="8978" max="8978" width="9" bestFit="1" customWidth="1"/>
    <col min="9219" max="9219" width="4.7109375" bestFit="1" customWidth="1"/>
    <col min="9220" max="9220" width="9.7109375" bestFit="1" customWidth="1"/>
    <col min="9221" max="9221" width="10" bestFit="1" customWidth="1"/>
    <col min="9222" max="9222" width="8.85546875" bestFit="1" customWidth="1"/>
    <col min="9223" max="9223" width="22.85546875" customWidth="1"/>
    <col min="9224" max="9224" width="59.7109375" bestFit="1" customWidth="1"/>
    <col min="9225" max="9225" width="57.85546875" bestFit="1" customWidth="1"/>
    <col min="9226" max="9226" width="35.28515625" bestFit="1" customWidth="1"/>
    <col min="9227" max="9227" width="28.140625" bestFit="1" customWidth="1"/>
    <col min="9228" max="9228" width="33.140625" bestFit="1" customWidth="1"/>
    <col min="9229" max="9229" width="26" bestFit="1" customWidth="1"/>
    <col min="9230" max="9230" width="19.140625" bestFit="1" customWidth="1"/>
    <col min="9231" max="9231" width="10.42578125" customWidth="1"/>
    <col min="9232" max="9232" width="11.85546875" customWidth="1"/>
    <col min="9233" max="9233" width="14.7109375" customWidth="1"/>
    <col min="9234" max="9234" width="9" bestFit="1" customWidth="1"/>
    <col min="9475" max="9475" width="4.7109375" bestFit="1" customWidth="1"/>
    <col min="9476" max="9476" width="9.7109375" bestFit="1" customWidth="1"/>
    <col min="9477" max="9477" width="10" bestFit="1" customWidth="1"/>
    <col min="9478" max="9478" width="8.85546875" bestFit="1" customWidth="1"/>
    <col min="9479" max="9479" width="22.85546875" customWidth="1"/>
    <col min="9480" max="9480" width="59.7109375" bestFit="1" customWidth="1"/>
    <col min="9481" max="9481" width="57.85546875" bestFit="1" customWidth="1"/>
    <col min="9482" max="9482" width="35.28515625" bestFit="1" customWidth="1"/>
    <col min="9483" max="9483" width="28.140625" bestFit="1" customWidth="1"/>
    <col min="9484" max="9484" width="33.140625" bestFit="1" customWidth="1"/>
    <col min="9485" max="9485" width="26" bestFit="1" customWidth="1"/>
    <col min="9486" max="9486" width="19.140625" bestFit="1" customWidth="1"/>
    <col min="9487" max="9487" width="10.42578125" customWidth="1"/>
    <col min="9488" max="9488" width="11.85546875" customWidth="1"/>
    <col min="9489" max="9489" width="14.7109375" customWidth="1"/>
    <col min="9490" max="9490" width="9" bestFit="1" customWidth="1"/>
    <col min="9731" max="9731" width="4.7109375" bestFit="1" customWidth="1"/>
    <col min="9732" max="9732" width="9.7109375" bestFit="1" customWidth="1"/>
    <col min="9733" max="9733" width="10" bestFit="1" customWidth="1"/>
    <col min="9734" max="9734" width="8.85546875" bestFit="1" customWidth="1"/>
    <col min="9735" max="9735" width="22.85546875" customWidth="1"/>
    <col min="9736" max="9736" width="59.7109375" bestFit="1" customWidth="1"/>
    <col min="9737" max="9737" width="57.85546875" bestFit="1" customWidth="1"/>
    <col min="9738" max="9738" width="35.28515625" bestFit="1" customWidth="1"/>
    <col min="9739" max="9739" width="28.140625" bestFit="1" customWidth="1"/>
    <col min="9740" max="9740" width="33.140625" bestFit="1" customWidth="1"/>
    <col min="9741" max="9741" width="26" bestFit="1" customWidth="1"/>
    <col min="9742" max="9742" width="19.140625" bestFit="1" customWidth="1"/>
    <col min="9743" max="9743" width="10.42578125" customWidth="1"/>
    <col min="9744" max="9744" width="11.85546875" customWidth="1"/>
    <col min="9745" max="9745" width="14.7109375" customWidth="1"/>
    <col min="9746" max="9746" width="9" bestFit="1" customWidth="1"/>
    <col min="9987" max="9987" width="4.7109375" bestFit="1" customWidth="1"/>
    <col min="9988" max="9988" width="9.7109375" bestFit="1" customWidth="1"/>
    <col min="9989" max="9989" width="10" bestFit="1" customWidth="1"/>
    <col min="9990" max="9990" width="8.85546875" bestFit="1" customWidth="1"/>
    <col min="9991" max="9991" width="22.85546875" customWidth="1"/>
    <col min="9992" max="9992" width="59.7109375" bestFit="1" customWidth="1"/>
    <col min="9993" max="9993" width="57.85546875" bestFit="1" customWidth="1"/>
    <col min="9994" max="9994" width="35.28515625" bestFit="1" customWidth="1"/>
    <col min="9995" max="9995" width="28.140625" bestFit="1" customWidth="1"/>
    <col min="9996" max="9996" width="33.140625" bestFit="1" customWidth="1"/>
    <col min="9997" max="9997" width="26" bestFit="1" customWidth="1"/>
    <col min="9998" max="9998" width="19.140625" bestFit="1" customWidth="1"/>
    <col min="9999" max="9999" width="10.42578125" customWidth="1"/>
    <col min="10000" max="10000" width="11.85546875" customWidth="1"/>
    <col min="10001" max="10001" width="14.7109375" customWidth="1"/>
    <col min="10002" max="10002" width="9" bestFit="1" customWidth="1"/>
    <col min="10243" max="10243" width="4.7109375" bestFit="1" customWidth="1"/>
    <col min="10244" max="10244" width="9.7109375" bestFit="1" customWidth="1"/>
    <col min="10245" max="10245" width="10" bestFit="1" customWidth="1"/>
    <col min="10246" max="10246" width="8.85546875" bestFit="1" customWidth="1"/>
    <col min="10247" max="10247" width="22.85546875" customWidth="1"/>
    <col min="10248" max="10248" width="59.7109375" bestFit="1" customWidth="1"/>
    <col min="10249" max="10249" width="57.85546875" bestFit="1" customWidth="1"/>
    <col min="10250" max="10250" width="35.28515625" bestFit="1" customWidth="1"/>
    <col min="10251" max="10251" width="28.140625" bestFit="1" customWidth="1"/>
    <col min="10252" max="10252" width="33.140625" bestFit="1" customWidth="1"/>
    <col min="10253" max="10253" width="26" bestFit="1" customWidth="1"/>
    <col min="10254" max="10254" width="19.140625" bestFit="1" customWidth="1"/>
    <col min="10255" max="10255" width="10.42578125" customWidth="1"/>
    <col min="10256" max="10256" width="11.85546875" customWidth="1"/>
    <col min="10257" max="10257" width="14.7109375" customWidth="1"/>
    <col min="10258" max="10258" width="9" bestFit="1" customWidth="1"/>
    <col min="10499" max="10499" width="4.7109375" bestFit="1" customWidth="1"/>
    <col min="10500" max="10500" width="9.7109375" bestFit="1" customWidth="1"/>
    <col min="10501" max="10501" width="10" bestFit="1" customWidth="1"/>
    <col min="10502" max="10502" width="8.85546875" bestFit="1" customWidth="1"/>
    <col min="10503" max="10503" width="22.85546875" customWidth="1"/>
    <col min="10504" max="10504" width="59.7109375" bestFit="1" customWidth="1"/>
    <col min="10505" max="10505" width="57.85546875" bestFit="1" customWidth="1"/>
    <col min="10506" max="10506" width="35.28515625" bestFit="1" customWidth="1"/>
    <col min="10507" max="10507" width="28.140625" bestFit="1" customWidth="1"/>
    <col min="10508" max="10508" width="33.140625" bestFit="1" customWidth="1"/>
    <col min="10509" max="10509" width="26" bestFit="1" customWidth="1"/>
    <col min="10510" max="10510" width="19.140625" bestFit="1" customWidth="1"/>
    <col min="10511" max="10511" width="10.42578125" customWidth="1"/>
    <col min="10512" max="10512" width="11.85546875" customWidth="1"/>
    <col min="10513" max="10513" width="14.7109375" customWidth="1"/>
    <col min="10514" max="10514" width="9" bestFit="1" customWidth="1"/>
    <col min="10755" max="10755" width="4.7109375" bestFit="1" customWidth="1"/>
    <col min="10756" max="10756" width="9.7109375" bestFit="1" customWidth="1"/>
    <col min="10757" max="10757" width="10" bestFit="1" customWidth="1"/>
    <col min="10758" max="10758" width="8.85546875" bestFit="1" customWidth="1"/>
    <col min="10759" max="10759" width="22.85546875" customWidth="1"/>
    <col min="10760" max="10760" width="59.7109375" bestFit="1" customWidth="1"/>
    <col min="10761" max="10761" width="57.85546875" bestFit="1" customWidth="1"/>
    <col min="10762" max="10762" width="35.28515625" bestFit="1" customWidth="1"/>
    <col min="10763" max="10763" width="28.140625" bestFit="1" customWidth="1"/>
    <col min="10764" max="10764" width="33.140625" bestFit="1" customWidth="1"/>
    <col min="10765" max="10765" width="26" bestFit="1" customWidth="1"/>
    <col min="10766" max="10766" width="19.140625" bestFit="1" customWidth="1"/>
    <col min="10767" max="10767" width="10.42578125" customWidth="1"/>
    <col min="10768" max="10768" width="11.85546875" customWidth="1"/>
    <col min="10769" max="10769" width="14.7109375" customWidth="1"/>
    <col min="10770" max="10770" width="9" bestFit="1" customWidth="1"/>
    <col min="11011" max="11011" width="4.7109375" bestFit="1" customWidth="1"/>
    <col min="11012" max="11012" width="9.7109375" bestFit="1" customWidth="1"/>
    <col min="11013" max="11013" width="10" bestFit="1" customWidth="1"/>
    <col min="11014" max="11014" width="8.85546875" bestFit="1" customWidth="1"/>
    <col min="11015" max="11015" width="22.85546875" customWidth="1"/>
    <col min="11016" max="11016" width="59.7109375" bestFit="1" customWidth="1"/>
    <col min="11017" max="11017" width="57.85546875" bestFit="1" customWidth="1"/>
    <col min="11018" max="11018" width="35.28515625" bestFit="1" customWidth="1"/>
    <col min="11019" max="11019" width="28.140625" bestFit="1" customWidth="1"/>
    <col min="11020" max="11020" width="33.140625" bestFit="1" customWidth="1"/>
    <col min="11021" max="11021" width="26" bestFit="1" customWidth="1"/>
    <col min="11022" max="11022" width="19.140625" bestFit="1" customWidth="1"/>
    <col min="11023" max="11023" width="10.42578125" customWidth="1"/>
    <col min="11024" max="11024" width="11.85546875" customWidth="1"/>
    <col min="11025" max="11025" width="14.7109375" customWidth="1"/>
    <col min="11026" max="11026" width="9" bestFit="1" customWidth="1"/>
    <col min="11267" max="11267" width="4.7109375" bestFit="1" customWidth="1"/>
    <col min="11268" max="11268" width="9.7109375" bestFit="1" customWidth="1"/>
    <col min="11269" max="11269" width="10" bestFit="1" customWidth="1"/>
    <col min="11270" max="11270" width="8.85546875" bestFit="1" customWidth="1"/>
    <col min="11271" max="11271" width="22.85546875" customWidth="1"/>
    <col min="11272" max="11272" width="59.7109375" bestFit="1" customWidth="1"/>
    <col min="11273" max="11273" width="57.85546875" bestFit="1" customWidth="1"/>
    <col min="11274" max="11274" width="35.28515625" bestFit="1" customWidth="1"/>
    <col min="11275" max="11275" width="28.140625" bestFit="1" customWidth="1"/>
    <col min="11276" max="11276" width="33.140625" bestFit="1" customWidth="1"/>
    <col min="11277" max="11277" width="26" bestFit="1" customWidth="1"/>
    <col min="11278" max="11278" width="19.140625" bestFit="1" customWidth="1"/>
    <col min="11279" max="11279" width="10.42578125" customWidth="1"/>
    <col min="11280" max="11280" width="11.85546875" customWidth="1"/>
    <col min="11281" max="11281" width="14.7109375" customWidth="1"/>
    <col min="11282" max="11282" width="9" bestFit="1" customWidth="1"/>
    <col min="11523" max="11523" width="4.7109375" bestFit="1" customWidth="1"/>
    <col min="11524" max="11524" width="9.7109375" bestFit="1" customWidth="1"/>
    <col min="11525" max="11525" width="10" bestFit="1" customWidth="1"/>
    <col min="11526" max="11526" width="8.85546875" bestFit="1" customWidth="1"/>
    <col min="11527" max="11527" width="22.85546875" customWidth="1"/>
    <col min="11528" max="11528" width="59.7109375" bestFit="1" customWidth="1"/>
    <col min="11529" max="11529" width="57.85546875" bestFit="1" customWidth="1"/>
    <col min="11530" max="11530" width="35.28515625" bestFit="1" customWidth="1"/>
    <col min="11531" max="11531" width="28.140625" bestFit="1" customWidth="1"/>
    <col min="11532" max="11532" width="33.140625" bestFit="1" customWidth="1"/>
    <col min="11533" max="11533" width="26" bestFit="1" customWidth="1"/>
    <col min="11534" max="11534" width="19.140625" bestFit="1" customWidth="1"/>
    <col min="11535" max="11535" width="10.42578125" customWidth="1"/>
    <col min="11536" max="11536" width="11.85546875" customWidth="1"/>
    <col min="11537" max="11537" width="14.7109375" customWidth="1"/>
    <col min="11538" max="11538" width="9" bestFit="1" customWidth="1"/>
    <col min="11779" max="11779" width="4.7109375" bestFit="1" customWidth="1"/>
    <col min="11780" max="11780" width="9.7109375" bestFit="1" customWidth="1"/>
    <col min="11781" max="11781" width="10" bestFit="1" customWidth="1"/>
    <col min="11782" max="11782" width="8.85546875" bestFit="1" customWidth="1"/>
    <col min="11783" max="11783" width="22.85546875" customWidth="1"/>
    <col min="11784" max="11784" width="59.7109375" bestFit="1" customWidth="1"/>
    <col min="11785" max="11785" width="57.85546875" bestFit="1" customWidth="1"/>
    <col min="11786" max="11786" width="35.28515625" bestFit="1" customWidth="1"/>
    <col min="11787" max="11787" width="28.140625" bestFit="1" customWidth="1"/>
    <col min="11788" max="11788" width="33.140625" bestFit="1" customWidth="1"/>
    <col min="11789" max="11789" width="26" bestFit="1" customWidth="1"/>
    <col min="11790" max="11790" width="19.140625" bestFit="1" customWidth="1"/>
    <col min="11791" max="11791" width="10.42578125" customWidth="1"/>
    <col min="11792" max="11792" width="11.85546875" customWidth="1"/>
    <col min="11793" max="11793" width="14.7109375" customWidth="1"/>
    <col min="11794" max="11794" width="9" bestFit="1" customWidth="1"/>
    <col min="12035" max="12035" width="4.7109375" bestFit="1" customWidth="1"/>
    <col min="12036" max="12036" width="9.7109375" bestFit="1" customWidth="1"/>
    <col min="12037" max="12037" width="10" bestFit="1" customWidth="1"/>
    <col min="12038" max="12038" width="8.85546875" bestFit="1" customWidth="1"/>
    <col min="12039" max="12039" width="22.85546875" customWidth="1"/>
    <col min="12040" max="12040" width="59.7109375" bestFit="1" customWidth="1"/>
    <col min="12041" max="12041" width="57.85546875" bestFit="1" customWidth="1"/>
    <col min="12042" max="12042" width="35.28515625" bestFit="1" customWidth="1"/>
    <col min="12043" max="12043" width="28.140625" bestFit="1" customWidth="1"/>
    <col min="12044" max="12044" width="33.140625" bestFit="1" customWidth="1"/>
    <col min="12045" max="12045" width="26" bestFit="1" customWidth="1"/>
    <col min="12046" max="12046" width="19.140625" bestFit="1" customWidth="1"/>
    <col min="12047" max="12047" width="10.42578125" customWidth="1"/>
    <col min="12048" max="12048" width="11.85546875" customWidth="1"/>
    <col min="12049" max="12049" width="14.7109375" customWidth="1"/>
    <col min="12050" max="12050" width="9" bestFit="1" customWidth="1"/>
    <col min="12291" max="12291" width="4.7109375" bestFit="1" customWidth="1"/>
    <col min="12292" max="12292" width="9.7109375" bestFit="1" customWidth="1"/>
    <col min="12293" max="12293" width="10" bestFit="1" customWidth="1"/>
    <col min="12294" max="12294" width="8.85546875" bestFit="1" customWidth="1"/>
    <col min="12295" max="12295" width="22.85546875" customWidth="1"/>
    <col min="12296" max="12296" width="59.7109375" bestFit="1" customWidth="1"/>
    <col min="12297" max="12297" width="57.85546875" bestFit="1" customWidth="1"/>
    <col min="12298" max="12298" width="35.28515625" bestFit="1" customWidth="1"/>
    <col min="12299" max="12299" width="28.140625" bestFit="1" customWidth="1"/>
    <col min="12300" max="12300" width="33.140625" bestFit="1" customWidth="1"/>
    <col min="12301" max="12301" width="26" bestFit="1" customWidth="1"/>
    <col min="12302" max="12302" width="19.140625" bestFit="1" customWidth="1"/>
    <col min="12303" max="12303" width="10.42578125" customWidth="1"/>
    <col min="12304" max="12304" width="11.85546875" customWidth="1"/>
    <col min="12305" max="12305" width="14.7109375" customWidth="1"/>
    <col min="12306" max="12306" width="9" bestFit="1" customWidth="1"/>
    <col min="12547" max="12547" width="4.7109375" bestFit="1" customWidth="1"/>
    <col min="12548" max="12548" width="9.7109375" bestFit="1" customWidth="1"/>
    <col min="12549" max="12549" width="10" bestFit="1" customWidth="1"/>
    <col min="12550" max="12550" width="8.85546875" bestFit="1" customWidth="1"/>
    <col min="12551" max="12551" width="22.85546875" customWidth="1"/>
    <col min="12552" max="12552" width="59.7109375" bestFit="1" customWidth="1"/>
    <col min="12553" max="12553" width="57.85546875" bestFit="1" customWidth="1"/>
    <col min="12554" max="12554" width="35.28515625" bestFit="1" customWidth="1"/>
    <col min="12555" max="12555" width="28.140625" bestFit="1" customWidth="1"/>
    <col min="12556" max="12556" width="33.140625" bestFit="1" customWidth="1"/>
    <col min="12557" max="12557" width="26" bestFit="1" customWidth="1"/>
    <col min="12558" max="12558" width="19.140625" bestFit="1" customWidth="1"/>
    <col min="12559" max="12559" width="10.42578125" customWidth="1"/>
    <col min="12560" max="12560" width="11.85546875" customWidth="1"/>
    <col min="12561" max="12561" width="14.7109375" customWidth="1"/>
    <col min="12562" max="12562" width="9" bestFit="1" customWidth="1"/>
    <col min="12803" max="12803" width="4.7109375" bestFit="1" customWidth="1"/>
    <col min="12804" max="12804" width="9.7109375" bestFit="1" customWidth="1"/>
    <col min="12805" max="12805" width="10" bestFit="1" customWidth="1"/>
    <col min="12806" max="12806" width="8.85546875" bestFit="1" customWidth="1"/>
    <col min="12807" max="12807" width="22.85546875" customWidth="1"/>
    <col min="12808" max="12808" width="59.7109375" bestFit="1" customWidth="1"/>
    <col min="12809" max="12809" width="57.85546875" bestFit="1" customWidth="1"/>
    <col min="12810" max="12810" width="35.28515625" bestFit="1" customWidth="1"/>
    <col min="12811" max="12811" width="28.140625" bestFit="1" customWidth="1"/>
    <col min="12812" max="12812" width="33.140625" bestFit="1" customWidth="1"/>
    <col min="12813" max="12813" width="26" bestFit="1" customWidth="1"/>
    <col min="12814" max="12814" width="19.140625" bestFit="1" customWidth="1"/>
    <col min="12815" max="12815" width="10.42578125" customWidth="1"/>
    <col min="12816" max="12816" width="11.85546875" customWidth="1"/>
    <col min="12817" max="12817" width="14.7109375" customWidth="1"/>
    <col min="12818" max="12818" width="9" bestFit="1" customWidth="1"/>
    <col min="13059" max="13059" width="4.7109375" bestFit="1" customWidth="1"/>
    <col min="13060" max="13060" width="9.7109375" bestFit="1" customWidth="1"/>
    <col min="13061" max="13061" width="10" bestFit="1" customWidth="1"/>
    <col min="13062" max="13062" width="8.85546875" bestFit="1" customWidth="1"/>
    <col min="13063" max="13063" width="22.85546875" customWidth="1"/>
    <col min="13064" max="13064" width="59.7109375" bestFit="1" customWidth="1"/>
    <col min="13065" max="13065" width="57.85546875" bestFit="1" customWidth="1"/>
    <col min="13066" max="13066" width="35.28515625" bestFit="1" customWidth="1"/>
    <col min="13067" max="13067" width="28.140625" bestFit="1" customWidth="1"/>
    <col min="13068" max="13068" width="33.140625" bestFit="1" customWidth="1"/>
    <col min="13069" max="13069" width="26" bestFit="1" customWidth="1"/>
    <col min="13070" max="13070" width="19.140625" bestFit="1" customWidth="1"/>
    <col min="13071" max="13071" width="10.42578125" customWidth="1"/>
    <col min="13072" max="13072" width="11.85546875" customWidth="1"/>
    <col min="13073" max="13073" width="14.7109375" customWidth="1"/>
    <col min="13074" max="13074" width="9" bestFit="1" customWidth="1"/>
    <col min="13315" max="13315" width="4.7109375" bestFit="1" customWidth="1"/>
    <col min="13316" max="13316" width="9.7109375" bestFit="1" customWidth="1"/>
    <col min="13317" max="13317" width="10" bestFit="1" customWidth="1"/>
    <col min="13318" max="13318" width="8.85546875" bestFit="1" customWidth="1"/>
    <col min="13319" max="13319" width="22.85546875" customWidth="1"/>
    <col min="13320" max="13320" width="59.7109375" bestFit="1" customWidth="1"/>
    <col min="13321" max="13321" width="57.85546875" bestFit="1" customWidth="1"/>
    <col min="13322" max="13322" width="35.28515625" bestFit="1" customWidth="1"/>
    <col min="13323" max="13323" width="28.140625" bestFit="1" customWidth="1"/>
    <col min="13324" max="13324" width="33.140625" bestFit="1" customWidth="1"/>
    <col min="13325" max="13325" width="26" bestFit="1" customWidth="1"/>
    <col min="13326" max="13326" width="19.140625" bestFit="1" customWidth="1"/>
    <col min="13327" max="13327" width="10.42578125" customWidth="1"/>
    <col min="13328" max="13328" width="11.85546875" customWidth="1"/>
    <col min="13329" max="13329" width="14.7109375" customWidth="1"/>
    <col min="13330" max="13330" width="9" bestFit="1" customWidth="1"/>
    <col min="13571" max="13571" width="4.7109375" bestFit="1" customWidth="1"/>
    <col min="13572" max="13572" width="9.7109375" bestFit="1" customWidth="1"/>
    <col min="13573" max="13573" width="10" bestFit="1" customWidth="1"/>
    <col min="13574" max="13574" width="8.85546875" bestFit="1" customWidth="1"/>
    <col min="13575" max="13575" width="22.85546875" customWidth="1"/>
    <col min="13576" max="13576" width="59.7109375" bestFit="1" customWidth="1"/>
    <col min="13577" max="13577" width="57.85546875" bestFit="1" customWidth="1"/>
    <col min="13578" max="13578" width="35.28515625" bestFit="1" customWidth="1"/>
    <col min="13579" max="13579" width="28.140625" bestFit="1" customWidth="1"/>
    <col min="13580" max="13580" width="33.140625" bestFit="1" customWidth="1"/>
    <col min="13581" max="13581" width="26" bestFit="1" customWidth="1"/>
    <col min="13582" max="13582" width="19.140625" bestFit="1" customWidth="1"/>
    <col min="13583" max="13583" width="10.42578125" customWidth="1"/>
    <col min="13584" max="13584" width="11.85546875" customWidth="1"/>
    <col min="13585" max="13585" width="14.7109375" customWidth="1"/>
    <col min="13586" max="13586" width="9" bestFit="1" customWidth="1"/>
    <col min="13827" max="13827" width="4.7109375" bestFit="1" customWidth="1"/>
    <col min="13828" max="13828" width="9.7109375" bestFit="1" customWidth="1"/>
    <col min="13829" max="13829" width="10" bestFit="1" customWidth="1"/>
    <col min="13830" max="13830" width="8.85546875" bestFit="1" customWidth="1"/>
    <col min="13831" max="13831" width="22.85546875" customWidth="1"/>
    <col min="13832" max="13832" width="59.7109375" bestFit="1" customWidth="1"/>
    <col min="13833" max="13833" width="57.85546875" bestFit="1" customWidth="1"/>
    <col min="13834" max="13834" width="35.28515625" bestFit="1" customWidth="1"/>
    <col min="13835" max="13835" width="28.140625" bestFit="1" customWidth="1"/>
    <col min="13836" max="13836" width="33.140625" bestFit="1" customWidth="1"/>
    <col min="13837" max="13837" width="26" bestFit="1" customWidth="1"/>
    <col min="13838" max="13838" width="19.140625" bestFit="1" customWidth="1"/>
    <col min="13839" max="13839" width="10.42578125" customWidth="1"/>
    <col min="13840" max="13840" width="11.85546875" customWidth="1"/>
    <col min="13841" max="13841" width="14.7109375" customWidth="1"/>
    <col min="13842" max="13842" width="9" bestFit="1" customWidth="1"/>
    <col min="14083" max="14083" width="4.7109375" bestFit="1" customWidth="1"/>
    <col min="14084" max="14084" width="9.7109375" bestFit="1" customWidth="1"/>
    <col min="14085" max="14085" width="10" bestFit="1" customWidth="1"/>
    <col min="14086" max="14086" width="8.85546875" bestFit="1" customWidth="1"/>
    <col min="14087" max="14087" width="22.85546875" customWidth="1"/>
    <col min="14088" max="14088" width="59.7109375" bestFit="1" customWidth="1"/>
    <col min="14089" max="14089" width="57.85546875" bestFit="1" customWidth="1"/>
    <col min="14090" max="14090" width="35.28515625" bestFit="1" customWidth="1"/>
    <col min="14091" max="14091" width="28.140625" bestFit="1" customWidth="1"/>
    <col min="14092" max="14092" width="33.140625" bestFit="1" customWidth="1"/>
    <col min="14093" max="14093" width="26" bestFit="1" customWidth="1"/>
    <col min="14094" max="14094" width="19.140625" bestFit="1" customWidth="1"/>
    <col min="14095" max="14095" width="10.42578125" customWidth="1"/>
    <col min="14096" max="14096" width="11.85546875" customWidth="1"/>
    <col min="14097" max="14097" width="14.7109375" customWidth="1"/>
    <col min="14098" max="14098" width="9" bestFit="1" customWidth="1"/>
    <col min="14339" max="14339" width="4.7109375" bestFit="1" customWidth="1"/>
    <col min="14340" max="14340" width="9.7109375" bestFit="1" customWidth="1"/>
    <col min="14341" max="14341" width="10" bestFit="1" customWidth="1"/>
    <col min="14342" max="14342" width="8.85546875" bestFit="1" customWidth="1"/>
    <col min="14343" max="14343" width="22.85546875" customWidth="1"/>
    <col min="14344" max="14344" width="59.7109375" bestFit="1" customWidth="1"/>
    <col min="14345" max="14345" width="57.85546875" bestFit="1" customWidth="1"/>
    <col min="14346" max="14346" width="35.28515625" bestFit="1" customWidth="1"/>
    <col min="14347" max="14347" width="28.140625" bestFit="1" customWidth="1"/>
    <col min="14348" max="14348" width="33.140625" bestFit="1" customWidth="1"/>
    <col min="14349" max="14349" width="26" bestFit="1" customWidth="1"/>
    <col min="14350" max="14350" width="19.140625" bestFit="1" customWidth="1"/>
    <col min="14351" max="14351" width="10.42578125" customWidth="1"/>
    <col min="14352" max="14352" width="11.85546875" customWidth="1"/>
    <col min="14353" max="14353" width="14.7109375" customWidth="1"/>
    <col min="14354" max="14354" width="9" bestFit="1" customWidth="1"/>
    <col min="14595" max="14595" width="4.7109375" bestFit="1" customWidth="1"/>
    <col min="14596" max="14596" width="9.7109375" bestFit="1" customWidth="1"/>
    <col min="14597" max="14597" width="10" bestFit="1" customWidth="1"/>
    <col min="14598" max="14598" width="8.85546875" bestFit="1" customWidth="1"/>
    <col min="14599" max="14599" width="22.85546875" customWidth="1"/>
    <col min="14600" max="14600" width="59.7109375" bestFit="1" customWidth="1"/>
    <col min="14601" max="14601" width="57.85546875" bestFit="1" customWidth="1"/>
    <col min="14602" max="14602" width="35.28515625" bestFit="1" customWidth="1"/>
    <col min="14603" max="14603" width="28.140625" bestFit="1" customWidth="1"/>
    <col min="14604" max="14604" width="33.140625" bestFit="1" customWidth="1"/>
    <col min="14605" max="14605" width="26" bestFit="1" customWidth="1"/>
    <col min="14606" max="14606" width="19.140625" bestFit="1" customWidth="1"/>
    <col min="14607" max="14607" width="10.42578125" customWidth="1"/>
    <col min="14608" max="14608" width="11.85546875" customWidth="1"/>
    <col min="14609" max="14609" width="14.7109375" customWidth="1"/>
    <col min="14610" max="14610" width="9" bestFit="1" customWidth="1"/>
    <col min="14851" max="14851" width="4.7109375" bestFit="1" customWidth="1"/>
    <col min="14852" max="14852" width="9.7109375" bestFit="1" customWidth="1"/>
    <col min="14853" max="14853" width="10" bestFit="1" customWidth="1"/>
    <col min="14854" max="14854" width="8.85546875" bestFit="1" customWidth="1"/>
    <col min="14855" max="14855" width="22.85546875" customWidth="1"/>
    <col min="14856" max="14856" width="59.7109375" bestFit="1" customWidth="1"/>
    <col min="14857" max="14857" width="57.85546875" bestFit="1" customWidth="1"/>
    <col min="14858" max="14858" width="35.28515625" bestFit="1" customWidth="1"/>
    <col min="14859" max="14859" width="28.140625" bestFit="1" customWidth="1"/>
    <col min="14860" max="14860" width="33.140625" bestFit="1" customWidth="1"/>
    <col min="14861" max="14861" width="26" bestFit="1" customWidth="1"/>
    <col min="14862" max="14862" width="19.140625" bestFit="1" customWidth="1"/>
    <col min="14863" max="14863" width="10.42578125" customWidth="1"/>
    <col min="14864" max="14864" width="11.85546875" customWidth="1"/>
    <col min="14865" max="14865" width="14.7109375" customWidth="1"/>
    <col min="14866" max="14866" width="9" bestFit="1" customWidth="1"/>
    <col min="15107" max="15107" width="4.7109375" bestFit="1" customWidth="1"/>
    <col min="15108" max="15108" width="9.7109375" bestFit="1" customWidth="1"/>
    <col min="15109" max="15109" width="10" bestFit="1" customWidth="1"/>
    <col min="15110" max="15110" width="8.85546875" bestFit="1" customWidth="1"/>
    <col min="15111" max="15111" width="22.85546875" customWidth="1"/>
    <col min="15112" max="15112" width="59.7109375" bestFit="1" customWidth="1"/>
    <col min="15113" max="15113" width="57.85546875" bestFit="1" customWidth="1"/>
    <col min="15114" max="15114" width="35.28515625" bestFit="1" customWidth="1"/>
    <col min="15115" max="15115" width="28.140625" bestFit="1" customWidth="1"/>
    <col min="15116" max="15116" width="33.140625" bestFit="1" customWidth="1"/>
    <col min="15117" max="15117" width="26" bestFit="1" customWidth="1"/>
    <col min="15118" max="15118" width="19.140625" bestFit="1" customWidth="1"/>
    <col min="15119" max="15119" width="10.42578125" customWidth="1"/>
    <col min="15120" max="15120" width="11.85546875" customWidth="1"/>
    <col min="15121" max="15121" width="14.7109375" customWidth="1"/>
    <col min="15122" max="15122" width="9" bestFit="1" customWidth="1"/>
    <col min="15363" max="15363" width="4.7109375" bestFit="1" customWidth="1"/>
    <col min="15364" max="15364" width="9.7109375" bestFit="1" customWidth="1"/>
    <col min="15365" max="15365" width="10" bestFit="1" customWidth="1"/>
    <col min="15366" max="15366" width="8.85546875" bestFit="1" customWidth="1"/>
    <col min="15367" max="15367" width="22.85546875" customWidth="1"/>
    <col min="15368" max="15368" width="59.7109375" bestFit="1" customWidth="1"/>
    <col min="15369" max="15369" width="57.85546875" bestFit="1" customWidth="1"/>
    <col min="15370" max="15370" width="35.28515625" bestFit="1" customWidth="1"/>
    <col min="15371" max="15371" width="28.140625" bestFit="1" customWidth="1"/>
    <col min="15372" max="15372" width="33.140625" bestFit="1" customWidth="1"/>
    <col min="15373" max="15373" width="26" bestFit="1" customWidth="1"/>
    <col min="15374" max="15374" width="19.140625" bestFit="1" customWidth="1"/>
    <col min="15375" max="15375" width="10.42578125" customWidth="1"/>
    <col min="15376" max="15376" width="11.85546875" customWidth="1"/>
    <col min="15377" max="15377" width="14.7109375" customWidth="1"/>
    <col min="15378" max="15378" width="9" bestFit="1" customWidth="1"/>
    <col min="15619" max="15619" width="4.7109375" bestFit="1" customWidth="1"/>
    <col min="15620" max="15620" width="9.7109375" bestFit="1" customWidth="1"/>
    <col min="15621" max="15621" width="10" bestFit="1" customWidth="1"/>
    <col min="15622" max="15622" width="8.85546875" bestFit="1" customWidth="1"/>
    <col min="15623" max="15623" width="22.85546875" customWidth="1"/>
    <col min="15624" max="15624" width="59.7109375" bestFit="1" customWidth="1"/>
    <col min="15625" max="15625" width="57.85546875" bestFit="1" customWidth="1"/>
    <col min="15626" max="15626" width="35.28515625" bestFit="1" customWidth="1"/>
    <col min="15627" max="15627" width="28.140625" bestFit="1" customWidth="1"/>
    <col min="15628" max="15628" width="33.140625" bestFit="1" customWidth="1"/>
    <col min="15629" max="15629" width="26" bestFit="1" customWidth="1"/>
    <col min="15630" max="15630" width="19.140625" bestFit="1" customWidth="1"/>
    <col min="15631" max="15631" width="10.42578125" customWidth="1"/>
    <col min="15632" max="15632" width="11.85546875" customWidth="1"/>
    <col min="15633" max="15633" width="14.7109375" customWidth="1"/>
    <col min="15634" max="15634" width="9" bestFit="1" customWidth="1"/>
    <col min="15875" max="15875" width="4.7109375" bestFit="1" customWidth="1"/>
    <col min="15876" max="15876" width="9.7109375" bestFit="1" customWidth="1"/>
    <col min="15877" max="15877" width="10" bestFit="1" customWidth="1"/>
    <col min="15878" max="15878" width="8.85546875" bestFit="1" customWidth="1"/>
    <col min="15879" max="15879" width="22.85546875" customWidth="1"/>
    <col min="15880" max="15880" width="59.7109375" bestFit="1" customWidth="1"/>
    <col min="15881" max="15881" width="57.85546875" bestFit="1" customWidth="1"/>
    <col min="15882" max="15882" width="35.28515625" bestFit="1" customWidth="1"/>
    <col min="15883" max="15883" width="28.140625" bestFit="1" customWidth="1"/>
    <col min="15884" max="15884" width="33.140625" bestFit="1" customWidth="1"/>
    <col min="15885" max="15885" width="26" bestFit="1" customWidth="1"/>
    <col min="15886" max="15886" width="19.140625" bestFit="1" customWidth="1"/>
    <col min="15887" max="15887" width="10.42578125" customWidth="1"/>
    <col min="15888" max="15888" width="11.85546875" customWidth="1"/>
    <col min="15889" max="15889" width="14.7109375" customWidth="1"/>
    <col min="15890" max="15890" width="9" bestFit="1" customWidth="1"/>
    <col min="16131" max="16131" width="4.7109375" bestFit="1" customWidth="1"/>
    <col min="16132" max="16132" width="9.7109375" bestFit="1" customWidth="1"/>
    <col min="16133" max="16133" width="10" bestFit="1" customWidth="1"/>
    <col min="16134" max="16134" width="8.85546875" bestFit="1" customWidth="1"/>
    <col min="16135" max="16135" width="22.85546875" customWidth="1"/>
    <col min="16136" max="16136" width="59.7109375" bestFit="1" customWidth="1"/>
    <col min="16137" max="16137" width="57.85546875" bestFit="1" customWidth="1"/>
    <col min="16138" max="16138" width="35.28515625" bestFit="1" customWidth="1"/>
    <col min="16139" max="16139" width="28.140625" bestFit="1" customWidth="1"/>
    <col min="16140" max="16140" width="33.140625" bestFit="1" customWidth="1"/>
    <col min="16141" max="16141" width="26" bestFit="1" customWidth="1"/>
    <col min="16142" max="16142" width="19.140625" bestFit="1" customWidth="1"/>
    <col min="16143" max="16143" width="10.42578125" customWidth="1"/>
    <col min="16144" max="16144" width="11.85546875" customWidth="1"/>
    <col min="16145" max="16145" width="14.7109375" customWidth="1"/>
    <col min="16146" max="16146" width="9" bestFit="1" customWidth="1"/>
  </cols>
  <sheetData>
    <row r="1" spans="1:19">
      <c r="A1" s="667"/>
      <c r="B1" s="667"/>
      <c r="C1" s="667"/>
      <c r="D1" s="667"/>
    </row>
    <row r="2" spans="1:19">
      <c r="A2" s="1" t="s">
        <v>3501</v>
      </c>
    </row>
    <row r="4" spans="1:19" s="4" customFormat="1" ht="47.25" customHeight="1">
      <c r="A4" s="596" t="s">
        <v>0</v>
      </c>
      <c r="B4" s="598" t="s">
        <v>1</v>
      </c>
      <c r="C4" s="598" t="s">
        <v>2</v>
      </c>
      <c r="D4" s="598" t="s">
        <v>3</v>
      </c>
      <c r="E4" s="596" t="s">
        <v>4</v>
      </c>
      <c r="F4" s="596" t="s">
        <v>5</v>
      </c>
      <c r="G4" s="596" t="s">
        <v>6</v>
      </c>
      <c r="H4" s="601" t="s">
        <v>7</v>
      </c>
      <c r="I4" s="601"/>
      <c r="J4" s="596" t="s">
        <v>8</v>
      </c>
      <c r="K4" s="602" t="s">
        <v>9</v>
      </c>
      <c r="L4" s="603"/>
      <c r="M4" s="604" t="s">
        <v>10</v>
      </c>
      <c r="N4" s="604"/>
      <c r="O4" s="604" t="s">
        <v>11</v>
      </c>
      <c r="P4" s="604"/>
      <c r="Q4" s="596" t="s">
        <v>12</v>
      </c>
      <c r="R4" s="598" t="s">
        <v>13</v>
      </c>
      <c r="S4" s="3"/>
    </row>
    <row r="5" spans="1:19" s="4" customFormat="1" ht="35.25" customHeight="1">
      <c r="A5" s="597"/>
      <c r="B5" s="599"/>
      <c r="C5" s="599"/>
      <c r="D5" s="599"/>
      <c r="E5" s="597"/>
      <c r="F5" s="597"/>
      <c r="G5" s="597"/>
      <c r="H5" s="111" t="s">
        <v>14</v>
      </c>
      <c r="I5" s="111" t="s">
        <v>15</v>
      </c>
      <c r="J5" s="597"/>
      <c r="K5" s="112">
        <v>2018</v>
      </c>
      <c r="L5" s="112">
        <v>2019</v>
      </c>
      <c r="M5" s="13">
        <v>2018</v>
      </c>
      <c r="N5" s="13">
        <v>2019</v>
      </c>
      <c r="O5" s="13">
        <v>2018</v>
      </c>
      <c r="P5" s="13">
        <v>2019</v>
      </c>
      <c r="Q5" s="597"/>
      <c r="R5" s="599"/>
      <c r="S5" s="3"/>
    </row>
    <row r="6" spans="1:19" s="4" customFormat="1" ht="15.75" customHeight="1">
      <c r="A6" s="110" t="s">
        <v>16</v>
      </c>
      <c r="B6" s="111" t="s">
        <v>17</v>
      </c>
      <c r="C6" s="111" t="s">
        <v>18</v>
      </c>
      <c r="D6" s="111" t="s">
        <v>19</v>
      </c>
      <c r="E6" s="110" t="s">
        <v>20</v>
      </c>
      <c r="F6" s="110" t="s">
        <v>21</v>
      </c>
      <c r="G6" s="110" t="s">
        <v>22</v>
      </c>
      <c r="H6" s="111" t="s">
        <v>23</v>
      </c>
      <c r="I6" s="111" t="s">
        <v>24</v>
      </c>
      <c r="J6" s="110" t="s">
        <v>25</v>
      </c>
      <c r="K6" s="112" t="s">
        <v>26</v>
      </c>
      <c r="L6" s="112" t="s">
        <v>27</v>
      </c>
      <c r="M6" s="113" t="s">
        <v>28</v>
      </c>
      <c r="N6" s="113" t="s">
        <v>29</v>
      </c>
      <c r="O6" s="113" t="s">
        <v>30</v>
      </c>
      <c r="P6" s="113" t="s">
        <v>31</v>
      </c>
      <c r="Q6" s="110" t="s">
        <v>32</v>
      </c>
      <c r="R6" s="111" t="s">
        <v>33</v>
      </c>
      <c r="S6" s="3"/>
    </row>
    <row r="7" spans="1:19" s="4" customFormat="1" ht="63.75" customHeight="1">
      <c r="A7" s="201">
        <v>1</v>
      </c>
      <c r="B7" s="254">
        <v>6</v>
      </c>
      <c r="C7" s="254">
        <v>1</v>
      </c>
      <c r="D7" s="260">
        <v>3</v>
      </c>
      <c r="E7" s="260" t="s">
        <v>1191</v>
      </c>
      <c r="F7" s="260" t="s">
        <v>1192</v>
      </c>
      <c r="G7" s="260" t="s">
        <v>575</v>
      </c>
      <c r="H7" s="260">
        <v>1</v>
      </c>
      <c r="I7" s="377" t="s">
        <v>1193</v>
      </c>
      <c r="J7" s="260" t="s">
        <v>1194</v>
      </c>
      <c r="K7" s="291" t="s">
        <v>43</v>
      </c>
      <c r="L7" s="202"/>
      <c r="M7" s="292">
        <v>100000</v>
      </c>
      <c r="N7" s="292"/>
      <c r="O7" s="292">
        <v>100000</v>
      </c>
      <c r="P7" s="202"/>
      <c r="Q7" s="260" t="s">
        <v>1195</v>
      </c>
      <c r="R7" s="260" t="s">
        <v>1196</v>
      </c>
      <c r="S7" s="3"/>
    </row>
    <row r="8" spans="1:19" s="10" customFormat="1" ht="81" customHeight="1">
      <c r="A8" s="63">
        <v>2</v>
      </c>
      <c r="B8" s="258">
        <v>6</v>
      </c>
      <c r="C8" s="258">
        <v>5</v>
      </c>
      <c r="D8" s="259">
        <v>4</v>
      </c>
      <c r="E8" s="259" t="s">
        <v>1197</v>
      </c>
      <c r="F8" s="259" t="s">
        <v>1198</v>
      </c>
      <c r="G8" s="259" t="s">
        <v>806</v>
      </c>
      <c r="H8" s="340">
        <v>40</v>
      </c>
      <c r="I8" s="69" t="s">
        <v>438</v>
      </c>
      <c r="J8" s="259" t="s">
        <v>1199</v>
      </c>
      <c r="K8" s="263" t="s">
        <v>43</v>
      </c>
      <c r="L8" s="164"/>
      <c r="M8" s="264">
        <v>90000</v>
      </c>
      <c r="N8" s="264"/>
      <c r="O8" s="264">
        <v>90000</v>
      </c>
      <c r="P8" s="164"/>
      <c r="Q8" s="259" t="s">
        <v>1195</v>
      </c>
      <c r="R8" s="259" t="s">
        <v>1196</v>
      </c>
      <c r="S8" s="9"/>
    </row>
    <row r="9" spans="1:19" s="10" customFormat="1" ht="52.5" customHeight="1">
      <c r="A9" s="258">
        <v>3</v>
      </c>
      <c r="B9" s="258">
        <v>6</v>
      </c>
      <c r="C9" s="258">
        <v>5</v>
      </c>
      <c r="D9" s="259">
        <v>4</v>
      </c>
      <c r="E9" s="259" t="s">
        <v>1200</v>
      </c>
      <c r="F9" s="259" t="s">
        <v>1201</v>
      </c>
      <c r="G9" s="259" t="s">
        <v>48</v>
      </c>
      <c r="H9" s="259">
        <v>40</v>
      </c>
      <c r="I9" s="69" t="s">
        <v>438</v>
      </c>
      <c r="J9" s="259" t="s">
        <v>1202</v>
      </c>
      <c r="K9" s="263" t="s">
        <v>43</v>
      </c>
      <c r="L9" s="164"/>
      <c r="M9" s="264">
        <v>10000</v>
      </c>
      <c r="N9" s="264"/>
      <c r="O9" s="264">
        <v>10000</v>
      </c>
      <c r="P9" s="164"/>
      <c r="Q9" s="259" t="s">
        <v>1195</v>
      </c>
      <c r="R9" s="259" t="s">
        <v>1196</v>
      </c>
      <c r="S9" s="9"/>
    </row>
    <row r="10" spans="1:19" s="10" customFormat="1" ht="63" customHeight="1">
      <c r="A10" s="258">
        <v>4</v>
      </c>
      <c r="B10" s="258">
        <v>6</v>
      </c>
      <c r="C10" s="258">
        <v>1</v>
      </c>
      <c r="D10" s="259">
        <v>9</v>
      </c>
      <c r="E10" s="259" t="s">
        <v>1203</v>
      </c>
      <c r="F10" s="259" t="s">
        <v>1204</v>
      </c>
      <c r="G10" s="259" t="s">
        <v>1205</v>
      </c>
      <c r="H10" s="259">
        <v>5</v>
      </c>
      <c r="I10" s="69" t="s">
        <v>1193</v>
      </c>
      <c r="J10" s="259" t="s">
        <v>1206</v>
      </c>
      <c r="K10" s="263" t="s">
        <v>1207</v>
      </c>
      <c r="L10" s="164"/>
      <c r="M10" s="264">
        <v>10500</v>
      </c>
      <c r="N10" s="264"/>
      <c r="O10" s="264">
        <v>10500</v>
      </c>
      <c r="P10" s="164"/>
      <c r="Q10" s="259" t="s">
        <v>1195</v>
      </c>
      <c r="R10" s="259" t="s">
        <v>1196</v>
      </c>
      <c r="S10" s="9"/>
    </row>
    <row r="11" spans="1:19" s="10" customFormat="1" ht="86.25" customHeight="1">
      <c r="A11" s="258">
        <v>5</v>
      </c>
      <c r="B11" s="258">
        <v>6</v>
      </c>
      <c r="C11" s="258">
        <v>1</v>
      </c>
      <c r="D11" s="259">
        <v>9</v>
      </c>
      <c r="E11" s="259" t="s">
        <v>1208</v>
      </c>
      <c r="F11" s="259" t="s">
        <v>1209</v>
      </c>
      <c r="G11" s="259" t="s">
        <v>806</v>
      </c>
      <c r="H11" s="259">
        <v>30</v>
      </c>
      <c r="I11" s="69" t="s">
        <v>438</v>
      </c>
      <c r="J11" s="259" t="s">
        <v>1210</v>
      </c>
      <c r="K11" s="263" t="s">
        <v>43</v>
      </c>
      <c r="L11" s="164"/>
      <c r="M11" s="264">
        <v>30000</v>
      </c>
      <c r="N11" s="264"/>
      <c r="O11" s="264">
        <v>30000</v>
      </c>
      <c r="P11" s="164"/>
      <c r="Q11" s="259" t="s">
        <v>1195</v>
      </c>
      <c r="R11" s="259" t="s">
        <v>1196</v>
      </c>
      <c r="S11" s="9"/>
    </row>
    <row r="12" spans="1:19" s="10" customFormat="1" ht="52.5" customHeight="1">
      <c r="A12" s="258">
        <v>6</v>
      </c>
      <c r="B12" s="258">
        <v>3</v>
      </c>
      <c r="C12" s="258">
        <v>2</v>
      </c>
      <c r="D12" s="259">
        <v>10</v>
      </c>
      <c r="E12" s="259" t="s">
        <v>1211</v>
      </c>
      <c r="F12" s="259" t="s">
        <v>1212</v>
      </c>
      <c r="G12" s="259" t="s">
        <v>1213</v>
      </c>
      <c r="H12" s="259">
        <v>1</v>
      </c>
      <c r="I12" s="69" t="s">
        <v>1193</v>
      </c>
      <c r="J12" s="259" t="s">
        <v>1214</v>
      </c>
      <c r="K12" s="263" t="s">
        <v>1215</v>
      </c>
      <c r="L12" s="164"/>
      <c r="M12" s="307">
        <v>8500</v>
      </c>
      <c r="N12" s="264"/>
      <c r="O12" s="264">
        <v>8500</v>
      </c>
      <c r="P12" s="164"/>
      <c r="Q12" s="259" t="s">
        <v>1195</v>
      </c>
      <c r="R12" s="259" t="s">
        <v>1196</v>
      </c>
      <c r="S12" s="9"/>
    </row>
    <row r="13" spans="1:19" s="10" customFormat="1" ht="52.5" customHeight="1">
      <c r="A13" s="258">
        <v>7</v>
      </c>
      <c r="B13" s="258">
        <v>6</v>
      </c>
      <c r="C13" s="258">
        <v>1</v>
      </c>
      <c r="D13" s="259">
        <v>13</v>
      </c>
      <c r="E13" s="259" t="s">
        <v>1216</v>
      </c>
      <c r="F13" s="259" t="s">
        <v>1217</v>
      </c>
      <c r="G13" s="259" t="s">
        <v>1218</v>
      </c>
      <c r="H13" s="259">
        <v>4</v>
      </c>
      <c r="I13" s="69" t="s">
        <v>1193</v>
      </c>
      <c r="J13" s="259" t="s">
        <v>1219</v>
      </c>
      <c r="K13" s="263" t="s">
        <v>43</v>
      </c>
      <c r="L13" s="164"/>
      <c r="M13" s="264">
        <v>21250</v>
      </c>
      <c r="N13" s="264"/>
      <c r="O13" s="264">
        <v>21250</v>
      </c>
      <c r="P13" s="164"/>
      <c r="Q13" s="259" t="s">
        <v>1195</v>
      </c>
      <c r="R13" s="259" t="s">
        <v>1196</v>
      </c>
      <c r="S13" s="9"/>
    </row>
    <row r="14" spans="1:19" s="334" customFormat="1" ht="63.75" customHeight="1">
      <c r="A14" s="201">
        <v>8</v>
      </c>
      <c r="B14" s="254">
        <v>6</v>
      </c>
      <c r="C14" s="254">
        <v>5</v>
      </c>
      <c r="D14" s="260">
        <v>4</v>
      </c>
      <c r="E14" s="260" t="s">
        <v>1495</v>
      </c>
      <c r="F14" s="329" t="s">
        <v>1496</v>
      </c>
      <c r="G14" s="260" t="s">
        <v>80</v>
      </c>
      <c r="H14" s="260">
        <v>100</v>
      </c>
      <c r="I14" s="377" t="s">
        <v>438</v>
      </c>
      <c r="J14" s="329" t="s">
        <v>1497</v>
      </c>
      <c r="K14" s="291" t="s">
        <v>50</v>
      </c>
      <c r="L14" s="375"/>
      <c r="M14" s="292">
        <v>36000.199999999997</v>
      </c>
      <c r="N14" s="292"/>
      <c r="O14" s="292">
        <v>33000.199999999997</v>
      </c>
      <c r="P14" s="202"/>
      <c r="Q14" s="260" t="s">
        <v>1498</v>
      </c>
      <c r="R14" s="329" t="s">
        <v>1499</v>
      </c>
      <c r="S14" s="333"/>
    </row>
    <row r="15" spans="1:19" s="311" customFormat="1" ht="65.25" customHeight="1">
      <c r="A15" s="63">
        <v>9</v>
      </c>
      <c r="B15" s="258">
        <v>6</v>
      </c>
      <c r="C15" s="258">
        <v>1</v>
      </c>
      <c r="D15" s="259">
        <v>4</v>
      </c>
      <c r="E15" s="259" t="s">
        <v>1500</v>
      </c>
      <c r="F15" s="274" t="s">
        <v>1501</v>
      </c>
      <c r="G15" s="259" t="s">
        <v>48</v>
      </c>
      <c r="H15" s="340">
        <v>20</v>
      </c>
      <c r="I15" s="69" t="s">
        <v>438</v>
      </c>
      <c r="J15" s="274" t="s">
        <v>1502</v>
      </c>
      <c r="K15" s="263" t="s">
        <v>137</v>
      </c>
      <c r="L15" s="376"/>
      <c r="M15" s="264">
        <v>4818</v>
      </c>
      <c r="N15" s="264"/>
      <c r="O15" s="264">
        <v>4818</v>
      </c>
      <c r="P15" s="164"/>
      <c r="Q15" s="259" t="s">
        <v>1503</v>
      </c>
      <c r="R15" s="274" t="s">
        <v>1504</v>
      </c>
      <c r="S15" s="310"/>
    </row>
    <row r="16" spans="1:19" s="311" customFormat="1" ht="63" customHeight="1">
      <c r="A16" s="258">
        <v>10</v>
      </c>
      <c r="B16" s="258">
        <v>1</v>
      </c>
      <c r="C16" s="258">
        <v>1</v>
      </c>
      <c r="D16" s="259">
        <v>6</v>
      </c>
      <c r="E16" s="259" t="s">
        <v>1505</v>
      </c>
      <c r="F16" s="274" t="s">
        <v>1506</v>
      </c>
      <c r="G16" s="259" t="s">
        <v>806</v>
      </c>
      <c r="H16" s="259">
        <v>20</v>
      </c>
      <c r="I16" s="69" t="s">
        <v>438</v>
      </c>
      <c r="J16" s="274" t="s">
        <v>1507</v>
      </c>
      <c r="K16" s="263" t="s">
        <v>43</v>
      </c>
      <c r="L16" s="376"/>
      <c r="M16" s="264">
        <v>4816.24</v>
      </c>
      <c r="N16" s="264"/>
      <c r="O16" s="264">
        <v>4366.24</v>
      </c>
      <c r="P16" s="164"/>
      <c r="Q16" s="259" t="s">
        <v>1508</v>
      </c>
      <c r="R16" s="274" t="s">
        <v>1509</v>
      </c>
      <c r="S16" s="310"/>
    </row>
    <row r="17" spans="1:19" s="311" customFormat="1" ht="40.5" customHeight="1">
      <c r="A17" s="585">
        <v>11</v>
      </c>
      <c r="B17" s="585">
        <v>3</v>
      </c>
      <c r="C17" s="585">
        <v>1</v>
      </c>
      <c r="D17" s="543">
        <v>6</v>
      </c>
      <c r="E17" s="543" t="s">
        <v>1510</v>
      </c>
      <c r="F17" s="659" t="s">
        <v>1511</v>
      </c>
      <c r="G17" s="259" t="s">
        <v>806</v>
      </c>
      <c r="H17" s="259">
        <v>40</v>
      </c>
      <c r="I17" s="69" t="s">
        <v>438</v>
      </c>
      <c r="J17" s="659" t="s">
        <v>1512</v>
      </c>
      <c r="K17" s="661" t="s">
        <v>1207</v>
      </c>
      <c r="L17" s="663"/>
      <c r="M17" s="665">
        <v>23679.65</v>
      </c>
      <c r="N17" s="665"/>
      <c r="O17" s="665">
        <v>19379.650000000001</v>
      </c>
      <c r="P17" s="666"/>
      <c r="Q17" s="543" t="s">
        <v>1513</v>
      </c>
      <c r="R17" s="659" t="s">
        <v>1514</v>
      </c>
      <c r="S17" s="310"/>
    </row>
    <row r="18" spans="1:19" s="311" customFormat="1" ht="54.75" customHeight="1">
      <c r="A18" s="589"/>
      <c r="B18" s="589"/>
      <c r="C18" s="589"/>
      <c r="D18" s="561"/>
      <c r="E18" s="561"/>
      <c r="F18" s="660"/>
      <c r="G18" s="259" t="s">
        <v>89</v>
      </c>
      <c r="H18" s="259">
        <v>25</v>
      </c>
      <c r="I18" s="69" t="s">
        <v>438</v>
      </c>
      <c r="J18" s="660"/>
      <c r="K18" s="662"/>
      <c r="L18" s="664"/>
      <c r="M18" s="589"/>
      <c r="N18" s="589"/>
      <c r="O18" s="589"/>
      <c r="P18" s="664"/>
      <c r="Q18" s="561"/>
      <c r="R18" s="668"/>
      <c r="S18" s="310"/>
    </row>
    <row r="19" spans="1:19" s="311" customFormat="1" ht="18.75" customHeight="1">
      <c r="A19" s="574">
        <v>12</v>
      </c>
      <c r="B19" s="574">
        <v>3</v>
      </c>
      <c r="C19" s="574">
        <v>1</v>
      </c>
      <c r="D19" s="587">
        <v>6</v>
      </c>
      <c r="E19" s="587" t="s">
        <v>1515</v>
      </c>
      <c r="F19" s="669" t="s">
        <v>1516</v>
      </c>
      <c r="G19" s="259" t="s">
        <v>1062</v>
      </c>
      <c r="H19" s="259" t="s">
        <v>1517</v>
      </c>
      <c r="I19" s="69" t="s">
        <v>438</v>
      </c>
      <c r="J19" s="669" t="s">
        <v>1518</v>
      </c>
      <c r="K19" s="590" t="s">
        <v>114</v>
      </c>
      <c r="L19" s="671"/>
      <c r="M19" s="594">
        <v>60707.76</v>
      </c>
      <c r="N19" s="671"/>
      <c r="O19" s="594">
        <v>37690.36</v>
      </c>
      <c r="P19" s="671"/>
      <c r="Q19" s="587" t="s">
        <v>1519</v>
      </c>
      <c r="R19" s="669" t="s">
        <v>1520</v>
      </c>
      <c r="S19" s="310"/>
    </row>
    <row r="20" spans="1:19" s="311" customFormat="1" ht="20.25" customHeight="1">
      <c r="A20" s="573"/>
      <c r="B20" s="573"/>
      <c r="C20" s="573"/>
      <c r="D20" s="562"/>
      <c r="E20" s="562"/>
      <c r="F20" s="670"/>
      <c r="G20" s="259" t="s">
        <v>37</v>
      </c>
      <c r="H20" s="259" t="s">
        <v>1521</v>
      </c>
      <c r="I20" s="69" t="s">
        <v>438</v>
      </c>
      <c r="J20" s="670"/>
      <c r="K20" s="562"/>
      <c r="L20" s="672"/>
      <c r="M20" s="573"/>
      <c r="N20" s="672"/>
      <c r="O20" s="573"/>
      <c r="P20" s="672"/>
      <c r="Q20" s="562"/>
      <c r="R20" s="670"/>
      <c r="S20" s="310"/>
    </row>
    <row r="21" spans="1:19" s="311" customFormat="1" ht="23.25" customHeight="1">
      <c r="A21" s="573"/>
      <c r="B21" s="573"/>
      <c r="C21" s="573"/>
      <c r="D21" s="562"/>
      <c r="E21" s="562"/>
      <c r="F21" s="670"/>
      <c r="G21" s="259" t="s">
        <v>1522</v>
      </c>
      <c r="H21" s="259">
        <v>3000</v>
      </c>
      <c r="I21" s="69" t="s">
        <v>438</v>
      </c>
      <c r="J21" s="670"/>
      <c r="K21" s="562"/>
      <c r="L21" s="672"/>
      <c r="M21" s="573"/>
      <c r="N21" s="672"/>
      <c r="O21" s="573"/>
      <c r="P21" s="672"/>
      <c r="Q21" s="562"/>
      <c r="R21" s="670"/>
      <c r="S21" s="310"/>
    </row>
    <row r="22" spans="1:19" s="311" customFormat="1" ht="33" customHeight="1">
      <c r="A22" s="574">
        <v>13</v>
      </c>
      <c r="B22" s="574">
        <v>1</v>
      </c>
      <c r="C22" s="574">
        <v>1</v>
      </c>
      <c r="D22" s="587">
        <v>6</v>
      </c>
      <c r="E22" s="587" t="s">
        <v>1523</v>
      </c>
      <c r="F22" s="669" t="s">
        <v>1524</v>
      </c>
      <c r="G22" s="259" t="s">
        <v>37</v>
      </c>
      <c r="H22" s="259">
        <v>100</v>
      </c>
      <c r="I22" s="69" t="s">
        <v>438</v>
      </c>
      <c r="J22" s="587" t="s">
        <v>1525</v>
      </c>
      <c r="K22" s="590" t="s">
        <v>1526</v>
      </c>
      <c r="L22" s="671"/>
      <c r="M22" s="622">
        <v>19071.86</v>
      </c>
      <c r="N22" s="671"/>
      <c r="O22" s="594">
        <v>16071.86</v>
      </c>
      <c r="P22" s="671"/>
      <c r="Q22" s="587" t="s">
        <v>1527</v>
      </c>
      <c r="R22" s="669" t="s">
        <v>1528</v>
      </c>
      <c r="S22" s="310"/>
    </row>
    <row r="23" spans="1:19" s="311" customFormat="1" ht="51.75" customHeight="1">
      <c r="A23" s="573"/>
      <c r="B23" s="573"/>
      <c r="C23" s="573"/>
      <c r="D23" s="562"/>
      <c r="E23" s="562"/>
      <c r="F23" s="673"/>
      <c r="G23" s="259" t="s">
        <v>89</v>
      </c>
      <c r="H23" s="259">
        <v>60</v>
      </c>
      <c r="I23" s="69" t="s">
        <v>438</v>
      </c>
      <c r="J23" s="588"/>
      <c r="K23" s="588"/>
      <c r="L23" s="672"/>
      <c r="M23" s="573"/>
      <c r="N23" s="672"/>
      <c r="O23" s="573"/>
      <c r="P23" s="672"/>
      <c r="Q23" s="562"/>
      <c r="R23" s="670"/>
      <c r="S23" s="310"/>
    </row>
    <row r="24" spans="1:19" s="311" customFormat="1" ht="90" customHeight="1">
      <c r="A24" s="258">
        <v>14</v>
      </c>
      <c r="B24" s="258">
        <v>1</v>
      </c>
      <c r="C24" s="258">
        <v>1</v>
      </c>
      <c r="D24" s="259">
        <v>6</v>
      </c>
      <c r="E24" s="259" t="s">
        <v>1529</v>
      </c>
      <c r="F24" s="274" t="s">
        <v>1530</v>
      </c>
      <c r="G24" s="259" t="s">
        <v>806</v>
      </c>
      <c r="H24" s="259">
        <v>40</v>
      </c>
      <c r="I24" s="69" t="s">
        <v>438</v>
      </c>
      <c r="J24" s="274" t="s">
        <v>1531</v>
      </c>
      <c r="K24" s="263" t="s">
        <v>43</v>
      </c>
      <c r="L24" s="376"/>
      <c r="M24" s="264">
        <v>59548.1</v>
      </c>
      <c r="N24" s="264"/>
      <c r="O24" s="264">
        <v>51800</v>
      </c>
      <c r="P24" s="164"/>
      <c r="Q24" s="259" t="s">
        <v>1527</v>
      </c>
      <c r="R24" s="274" t="s">
        <v>1528</v>
      </c>
      <c r="S24" s="310"/>
    </row>
    <row r="25" spans="1:19" s="380" customFormat="1" ht="79.5" customHeight="1">
      <c r="A25" s="265">
        <v>15</v>
      </c>
      <c r="B25" s="265">
        <v>1</v>
      </c>
      <c r="C25" s="265">
        <v>1</v>
      </c>
      <c r="D25" s="265">
        <v>6</v>
      </c>
      <c r="E25" s="265" t="s">
        <v>1532</v>
      </c>
      <c r="F25" s="143" t="s">
        <v>1533</v>
      </c>
      <c r="G25" s="265" t="s">
        <v>806</v>
      </c>
      <c r="H25" s="267">
        <v>27</v>
      </c>
      <c r="I25" s="265" t="s">
        <v>438</v>
      </c>
      <c r="J25" s="275" t="s">
        <v>1534</v>
      </c>
      <c r="K25" s="267" t="s">
        <v>137</v>
      </c>
      <c r="L25" s="378"/>
      <c r="M25" s="173">
        <v>50000</v>
      </c>
      <c r="N25" s="173"/>
      <c r="O25" s="173">
        <v>50000</v>
      </c>
      <c r="P25" s="379"/>
      <c r="Q25" s="265" t="s">
        <v>1527</v>
      </c>
      <c r="R25" s="348" t="s">
        <v>1528</v>
      </c>
    </row>
    <row r="26" spans="1:19" s="380" customFormat="1" ht="74.25" customHeight="1">
      <c r="A26" s="265">
        <v>16</v>
      </c>
      <c r="B26" s="265">
        <v>2</v>
      </c>
      <c r="C26" s="265">
        <v>1</v>
      </c>
      <c r="D26" s="265">
        <v>9</v>
      </c>
      <c r="E26" s="265" t="s">
        <v>1535</v>
      </c>
      <c r="F26" s="143" t="s">
        <v>1536</v>
      </c>
      <c r="G26" s="265" t="s">
        <v>1062</v>
      </c>
      <c r="H26" s="267" t="s">
        <v>1537</v>
      </c>
      <c r="I26" s="265" t="s">
        <v>438</v>
      </c>
      <c r="J26" s="277" t="s">
        <v>1538</v>
      </c>
      <c r="K26" s="267" t="s">
        <v>43</v>
      </c>
      <c r="L26" s="378"/>
      <c r="M26" s="173">
        <v>66469.62</v>
      </c>
      <c r="N26" s="173"/>
      <c r="O26" s="173">
        <v>60368.28</v>
      </c>
      <c r="P26" s="379"/>
      <c r="Q26" s="265" t="s">
        <v>1539</v>
      </c>
      <c r="R26" s="348" t="s">
        <v>1540</v>
      </c>
    </row>
    <row r="27" spans="1:19" s="380" customFormat="1" ht="57" customHeight="1">
      <c r="A27" s="265">
        <v>17</v>
      </c>
      <c r="B27" s="265">
        <v>3</v>
      </c>
      <c r="C27" s="265" t="s">
        <v>520</v>
      </c>
      <c r="D27" s="265">
        <v>10</v>
      </c>
      <c r="E27" s="265" t="s">
        <v>1541</v>
      </c>
      <c r="F27" s="143" t="s">
        <v>1542</v>
      </c>
      <c r="G27" s="267" t="s">
        <v>1543</v>
      </c>
      <c r="H27" s="267">
        <v>3</v>
      </c>
      <c r="I27" s="267" t="s">
        <v>1193</v>
      </c>
      <c r="J27" s="277" t="s">
        <v>1544</v>
      </c>
      <c r="K27" s="267" t="s">
        <v>114</v>
      </c>
      <c r="L27" s="378"/>
      <c r="M27" s="173">
        <v>29346</v>
      </c>
      <c r="N27" s="173"/>
      <c r="O27" s="173">
        <v>26678</v>
      </c>
      <c r="P27" s="379"/>
      <c r="Q27" s="265" t="s">
        <v>1545</v>
      </c>
      <c r="R27" s="348" t="s">
        <v>1540</v>
      </c>
    </row>
    <row r="28" spans="1:19" s="380" customFormat="1" ht="31.5" customHeight="1">
      <c r="A28" s="560">
        <v>18</v>
      </c>
      <c r="B28" s="560">
        <v>6</v>
      </c>
      <c r="C28" s="560">
        <v>5</v>
      </c>
      <c r="D28" s="560">
        <v>11</v>
      </c>
      <c r="E28" s="560" t="s">
        <v>1546</v>
      </c>
      <c r="F28" s="676" t="s">
        <v>1547</v>
      </c>
      <c r="G28" s="265" t="s">
        <v>1062</v>
      </c>
      <c r="H28" s="267">
        <v>32</v>
      </c>
      <c r="I28" s="265" t="s">
        <v>438</v>
      </c>
      <c r="J28" s="678" t="s">
        <v>1548</v>
      </c>
      <c r="K28" s="678" t="s">
        <v>43</v>
      </c>
      <c r="L28" s="679"/>
      <c r="M28" s="581">
        <v>48139.99</v>
      </c>
      <c r="N28" s="581"/>
      <c r="O28" s="581">
        <v>37199.99</v>
      </c>
      <c r="P28" s="680"/>
      <c r="Q28" s="560" t="s">
        <v>1549</v>
      </c>
      <c r="R28" s="674" t="s">
        <v>1550</v>
      </c>
    </row>
    <row r="29" spans="1:19" s="380" customFormat="1" ht="39.75" customHeight="1">
      <c r="A29" s="561"/>
      <c r="B29" s="561"/>
      <c r="C29" s="561"/>
      <c r="D29" s="561"/>
      <c r="E29" s="561"/>
      <c r="F29" s="677"/>
      <c r="G29" s="265" t="s">
        <v>37</v>
      </c>
      <c r="H29" s="267">
        <v>100</v>
      </c>
      <c r="I29" s="265" t="s">
        <v>438</v>
      </c>
      <c r="J29" s="662"/>
      <c r="K29" s="662"/>
      <c r="L29" s="561"/>
      <c r="M29" s="561"/>
      <c r="N29" s="561"/>
      <c r="O29" s="561"/>
      <c r="P29" s="675"/>
      <c r="Q29" s="561"/>
      <c r="R29" s="675"/>
    </row>
    <row r="30" spans="1:19" s="312" customFormat="1" ht="15" customHeight="1">
      <c r="M30" s="12"/>
      <c r="N30" s="12"/>
      <c r="O30" s="12"/>
      <c r="P30" s="12"/>
    </row>
    <row r="31" spans="1:19" s="312" customFormat="1" ht="15" customHeight="1">
      <c r="M31" s="656" t="s">
        <v>130</v>
      </c>
      <c r="N31" s="657"/>
      <c r="O31" s="657" t="s">
        <v>131</v>
      </c>
      <c r="P31" s="658"/>
    </row>
    <row r="32" spans="1:19" s="312" customFormat="1" ht="15" customHeight="1">
      <c r="M32" s="284" t="s">
        <v>107</v>
      </c>
      <c r="N32" s="284" t="s">
        <v>108</v>
      </c>
      <c r="O32" s="284" t="s">
        <v>107</v>
      </c>
      <c r="P32" s="284" t="s">
        <v>108</v>
      </c>
    </row>
    <row r="33" spans="13:16" s="312" customFormat="1" ht="15" customHeight="1">
      <c r="M33" s="285">
        <v>7</v>
      </c>
      <c r="N33" s="314">
        <v>270250</v>
      </c>
      <c r="O33" s="287">
        <v>11</v>
      </c>
      <c r="P33" s="212">
        <v>341372.58</v>
      </c>
    </row>
    <row r="34" spans="13:16" s="312" customFormat="1" ht="15" customHeight="1">
      <c r="M34" s="12"/>
      <c r="N34" s="12"/>
      <c r="O34" s="12"/>
      <c r="P34" s="12"/>
    </row>
    <row r="35" spans="13:16" s="312" customFormat="1" ht="15" customHeight="1">
      <c r="M35" s="12"/>
      <c r="N35" s="12"/>
      <c r="O35" s="12"/>
      <c r="P35" s="12"/>
    </row>
    <row r="36" spans="13:16" s="312" customFormat="1" ht="15" customHeight="1">
      <c r="M36" s="12"/>
      <c r="N36" s="12"/>
      <c r="O36" s="12"/>
      <c r="P36" s="12"/>
    </row>
    <row r="37" spans="13:16" s="312" customFormat="1" ht="15" customHeight="1">
      <c r="M37" s="12"/>
      <c r="N37" s="12"/>
      <c r="O37" s="12"/>
      <c r="P37" s="12"/>
    </row>
    <row r="38" spans="13:16" s="312" customFormat="1" ht="15" customHeight="1">
      <c r="M38" s="12"/>
      <c r="N38" s="12"/>
      <c r="O38" s="12"/>
      <c r="P38" s="12"/>
    </row>
    <row r="39" spans="13:16" s="312" customFormat="1" ht="15" customHeight="1">
      <c r="M39" s="12"/>
      <c r="N39" s="12"/>
      <c r="O39" s="12"/>
      <c r="P39" s="12"/>
    </row>
    <row r="40" spans="13:16" s="312" customFormat="1" ht="15" customHeight="1">
      <c r="M40" s="12"/>
      <c r="N40" s="12"/>
      <c r="O40" s="12"/>
      <c r="P40" s="12"/>
    </row>
    <row r="41" spans="13:16" s="312" customFormat="1" ht="15" customHeight="1">
      <c r="M41" s="12"/>
      <c r="N41" s="12"/>
      <c r="O41" s="12"/>
      <c r="P41" s="12"/>
    </row>
    <row r="42" spans="13:16" s="312" customFormat="1" ht="15" customHeight="1">
      <c r="M42" s="12"/>
      <c r="N42" s="12"/>
      <c r="O42" s="12"/>
      <c r="P42" s="12"/>
    </row>
    <row r="43" spans="13:16" s="312" customFormat="1" ht="15" customHeight="1">
      <c r="M43" s="12"/>
      <c r="N43" s="12"/>
      <c r="O43" s="12"/>
      <c r="P43" s="12"/>
    </row>
    <row r="44" spans="13:16" s="312" customFormat="1" ht="15" customHeight="1">
      <c r="M44" s="12"/>
      <c r="N44" s="12"/>
      <c r="O44" s="12"/>
      <c r="P44" s="12"/>
    </row>
    <row r="45" spans="13:16" s="312" customFormat="1" ht="15" customHeight="1">
      <c r="M45" s="12"/>
      <c r="N45" s="12"/>
      <c r="O45" s="12"/>
      <c r="P45" s="12"/>
    </row>
    <row r="46" spans="13:16" s="312" customFormat="1" ht="15" customHeight="1">
      <c r="M46" s="12"/>
      <c r="N46" s="12"/>
      <c r="O46" s="12"/>
      <c r="P46" s="12"/>
    </row>
    <row r="47" spans="13:16" s="312" customFormat="1" ht="15" customHeight="1">
      <c r="M47" s="12"/>
      <c r="N47" s="12"/>
      <c r="O47" s="12"/>
      <c r="P47" s="12"/>
    </row>
    <row r="48" spans="13:16" s="312" customFormat="1" ht="15" customHeight="1">
      <c r="M48" s="12"/>
      <c r="N48" s="12"/>
      <c r="O48" s="12"/>
      <c r="P48" s="12"/>
    </row>
    <row r="49" spans="13:16" s="312" customFormat="1" ht="15" customHeight="1">
      <c r="M49" s="12"/>
      <c r="N49" s="12"/>
      <c r="O49" s="12"/>
      <c r="P49" s="12"/>
    </row>
    <row r="50" spans="13:16" s="312" customFormat="1" ht="15" customHeight="1">
      <c r="M50" s="12"/>
      <c r="N50" s="12"/>
      <c r="O50" s="12"/>
      <c r="P50" s="12"/>
    </row>
    <row r="51" spans="13:16" s="312" customFormat="1" ht="15" customHeight="1">
      <c r="M51" s="12"/>
      <c r="N51" s="12"/>
      <c r="O51" s="12"/>
      <c r="P51" s="12"/>
    </row>
    <row r="52" spans="13:16" s="312" customFormat="1" ht="15" customHeight="1">
      <c r="M52" s="12"/>
      <c r="N52" s="12"/>
      <c r="O52" s="12"/>
      <c r="P52" s="12"/>
    </row>
    <row r="53" spans="13:16" s="312" customFormat="1" ht="15" customHeight="1">
      <c r="M53" s="12"/>
      <c r="N53" s="12"/>
      <c r="O53" s="12"/>
      <c r="P53" s="12"/>
    </row>
    <row r="54" spans="13:16" s="312" customFormat="1" ht="15" customHeight="1">
      <c r="M54" s="12"/>
      <c r="N54" s="12"/>
      <c r="O54" s="12"/>
      <c r="P54" s="12"/>
    </row>
    <row r="55" spans="13:16" s="312" customFormat="1" ht="15" customHeight="1">
      <c r="M55" s="12"/>
      <c r="N55" s="12"/>
      <c r="O55" s="12"/>
      <c r="P55" s="12"/>
    </row>
    <row r="56" spans="13:16" s="11" customFormat="1" ht="15" customHeight="1">
      <c r="M56" s="12"/>
      <c r="N56" s="12"/>
      <c r="O56" s="12"/>
      <c r="P56" s="12"/>
    </row>
    <row r="57" spans="13:16" s="11" customFormat="1" ht="15" customHeight="1">
      <c r="M57" s="12"/>
      <c r="N57" s="12"/>
      <c r="O57" s="12"/>
      <c r="P57" s="12"/>
    </row>
    <row r="58" spans="13:16" s="11" customFormat="1" ht="15" customHeight="1">
      <c r="M58" s="12"/>
      <c r="N58" s="12"/>
      <c r="O58" s="12"/>
      <c r="P58" s="12"/>
    </row>
    <row r="59" spans="13:16" s="11" customFormat="1" ht="15" customHeight="1">
      <c r="M59" s="12"/>
      <c r="N59" s="12"/>
      <c r="O59" s="12"/>
      <c r="P59" s="12"/>
    </row>
    <row r="60" spans="13:16" s="11" customFormat="1" ht="15" customHeight="1">
      <c r="M60" s="12"/>
      <c r="N60" s="12"/>
      <c r="O60" s="12"/>
      <c r="P60" s="12"/>
    </row>
    <row r="61" spans="13:16" s="11" customFormat="1" ht="15" customHeight="1">
      <c r="M61" s="12"/>
      <c r="N61" s="12"/>
      <c r="O61" s="12"/>
      <c r="P61" s="12"/>
    </row>
    <row r="62" spans="13:16" s="11" customFormat="1" ht="15" customHeight="1">
      <c r="M62" s="12"/>
      <c r="N62" s="12"/>
      <c r="O62" s="12"/>
      <c r="P62" s="12"/>
    </row>
    <row r="63" spans="13:16" s="11" customFormat="1" ht="15" customHeight="1">
      <c r="M63" s="12"/>
      <c r="N63" s="12"/>
      <c r="O63" s="12"/>
      <c r="P63" s="12"/>
    </row>
    <row r="64" spans="13:16" s="11" customFormat="1" ht="15" customHeight="1">
      <c r="M64" s="12"/>
      <c r="N64" s="12"/>
      <c r="O64" s="12"/>
      <c r="P64" s="12"/>
    </row>
    <row r="65" spans="13:16" s="11" customFormat="1" ht="15" customHeight="1">
      <c r="M65" s="12"/>
      <c r="N65" s="12"/>
      <c r="O65" s="12"/>
      <c r="P65" s="12"/>
    </row>
    <row r="66" spans="13:16" s="11" customFormat="1" ht="15" customHeight="1">
      <c r="M66" s="12"/>
      <c r="N66" s="12"/>
      <c r="O66" s="12"/>
      <c r="P66" s="12"/>
    </row>
    <row r="67" spans="13:16" s="11" customFormat="1" ht="15" customHeight="1">
      <c r="M67" s="12"/>
      <c r="N67" s="12"/>
      <c r="O67" s="12"/>
      <c r="P67" s="12"/>
    </row>
    <row r="68" spans="13:16" s="11" customFormat="1" ht="15" customHeight="1">
      <c r="M68" s="12"/>
      <c r="N68" s="12"/>
      <c r="O68" s="12"/>
      <c r="P68" s="12"/>
    </row>
    <row r="69" spans="13:16" s="11" customFormat="1" ht="15" customHeight="1">
      <c r="M69" s="12"/>
      <c r="N69" s="12"/>
      <c r="O69" s="12"/>
      <c r="P69" s="12"/>
    </row>
    <row r="70" spans="13:16" s="11" customFormat="1" ht="15" customHeight="1">
      <c r="M70" s="12"/>
      <c r="N70" s="12"/>
      <c r="O70" s="12"/>
      <c r="P70" s="12"/>
    </row>
    <row r="71" spans="13:16" s="11" customFormat="1" ht="15" customHeight="1">
      <c r="M71" s="12"/>
      <c r="N71" s="12"/>
      <c r="O71" s="12"/>
      <c r="P71" s="12"/>
    </row>
    <row r="72" spans="13:16" s="11" customFormat="1" ht="15" customHeight="1">
      <c r="M72" s="12"/>
      <c r="N72" s="12"/>
      <c r="O72" s="12"/>
      <c r="P72" s="12"/>
    </row>
    <row r="73" spans="13:16" s="11" customFormat="1" ht="15" customHeight="1">
      <c r="M73" s="12"/>
      <c r="N73" s="12"/>
      <c r="O73" s="12"/>
      <c r="P73" s="12"/>
    </row>
    <row r="74" spans="13:16" s="11" customFormat="1" ht="15" customHeight="1">
      <c r="M74" s="12"/>
      <c r="N74" s="12"/>
      <c r="O74" s="12"/>
      <c r="P74" s="12"/>
    </row>
    <row r="75" spans="13:16" s="11" customFormat="1" ht="15" customHeight="1">
      <c r="M75" s="12"/>
      <c r="N75" s="12"/>
      <c r="O75" s="12"/>
      <c r="P75" s="12"/>
    </row>
    <row r="76" spans="13:16" s="11" customFormat="1" ht="15" customHeight="1">
      <c r="M76" s="12"/>
      <c r="N76" s="12"/>
      <c r="O76" s="12"/>
      <c r="P76" s="12"/>
    </row>
    <row r="77" spans="13:16" s="11" customFormat="1" ht="15" customHeight="1">
      <c r="M77" s="12"/>
      <c r="N77" s="12"/>
      <c r="O77" s="12"/>
      <c r="P77" s="12"/>
    </row>
    <row r="78" spans="13:16" s="11" customFormat="1" ht="15" customHeight="1">
      <c r="M78" s="12"/>
      <c r="N78" s="12"/>
      <c r="O78" s="12"/>
      <c r="P78" s="12"/>
    </row>
    <row r="79" spans="13:16" s="11" customFormat="1" ht="15" customHeight="1">
      <c r="M79" s="12"/>
      <c r="N79" s="12"/>
      <c r="O79" s="12"/>
      <c r="P79" s="12"/>
    </row>
    <row r="80" spans="13:16" s="11" customFormat="1" ht="15" customHeight="1">
      <c r="M80" s="12"/>
      <c r="N80" s="12"/>
      <c r="O80" s="12"/>
      <c r="P80" s="12"/>
    </row>
    <row r="81" spans="13:16" s="11" customFormat="1" ht="15" customHeight="1">
      <c r="M81" s="12"/>
      <c r="N81" s="12"/>
      <c r="O81" s="12"/>
      <c r="P81" s="12"/>
    </row>
    <row r="82" spans="13:16" s="11" customFormat="1" ht="15" customHeight="1">
      <c r="M82" s="12"/>
      <c r="N82" s="12"/>
      <c r="O82" s="12"/>
      <c r="P82" s="12"/>
    </row>
    <row r="83" spans="13:16" s="11" customFormat="1" ht="15" customHeight="1">
      <c r="M83" s="12"/>
      <c r="N83" s="12"/>
      <c r="O83" s="12"/>
      <c r="P83" s="12"/>
    </row>
    <row r="84" spans="13:16" s="11" customFormat="1" ht="15" customHeight="1">
      <c r="M84" s="12"/>
      <c r="N84" s="12"/>
      <c r="O84" s="12"/>
      <c r="P84" s="12"/>
    </row>
    <row r="85" spans="13:16" s="11" customFormat="1" ht="15" customHeight="1">
      <c r="M85" s="12"/>
      <c r="N85" s="12"/>
      <c r="O85" s="12"/>
      <c r="P85" s="12"/>
    </row>
    <row r="86" spans="13:16" s="11" customFormat="1" ht="15" customHeight="1">
      <c r="M86" s="12"/>
      <c r="N86" s="12"/>
      <c r="O86" s="12"/>
      <c r="P86" s="12"/>
    </row>
    <row r="87" spans="13:16" s="11" customFormat="1" ht="15" customHeight="1">
      <c r="M87" s="12"/>
      <c r="N87" s="12"/>
      <c r="O87" s="12"/>
      <c r="P87" s="12"/>
    </row>
    <row r="88" spans="13:16" s="11" customFormat="1" ht="15" customHeight="1">
      <c r="M88" s="12"/>
      <c r="N88" s="12"/>
      <c r="O88" s="12"/>
      <c r="P88" s="12"/>
    </row>
    <row r="89" spans="13:16" s="11" customFormat="1" ht="15" customHeight="1">
      <c r="M89" s="12"/>
      <c r="N89" s="12"/>
      <c r="O89" s="12"/>
      <c r="P89" s="12"/>
    </row>
    <row r="90" spans="13:16" s="11" customFormat="1" ht="15" customHeight="1">
      <c r="M90" s="12"/>
      <c r="N90" s="12"/>
      <c r="O90" s="12"/>
      <c r="P90" s="12"/>
    </row>
    <row r="91" spans="13:16" s="11" customFormat="1" ht="15" customHeight="1">
      <c r="M91" s="12"/>
      <c r="N91" s="12"/>
      <c r="O91" s="12"/>
      <c r="P91" s="12"/>
    </row>
    <row r="92" spans="13:16" s="11" customFormat="1" ht="15" customHeight="1">
      <c r="M92" s="12"/>
      <c r="N92" s="12"/>
      <c r="O92" s="12"/>
      <c r="P92" s="12"/>
    </row>
    <row r="93" spans="13:16" s="11" customFormat="1" ht="15" customHeight="1">
      <c r="M93" s="12"/>
      <c r="N93" s="12"/>
      <c r="O93" s="12"/>
      <c r="P93" s="12"/>
    </row>
    <row r="94" spans="13:16" s="11" customFormat="1" ht="15" customHeight="1">
      <c r="M94" s="12"/>
      <c r="N94" s="12"/>
      <c r="O94" s="12"/>
      <c r="P94" s="12"/>
    </row>
    <row r="95" spans="13:16" s="11" customFormat="1" ht="15" customHeight="1">
      <c r="M95" s="12"/>
      <c r="N95" s="12"/>
      <c r="O95" s="12"/>
      <c r="P95" s="12"/>
    </row>
    <row r="96" spans="13:16" s="11" customFormat="1" ht="15" customHeight="1">
      <c r="M96" s="12"/>
      <c r="N96" s="12"/>
      <c r="O96" s="12"/>
      <c r="P96" s="12"/>
    </row>
    <row r="97" spans="13:16" s="11" customFormat="1" ht="15" customHeight="1">
      <c r="M97" s="12"/>
      <c r="N97" s="12"/>
      <c r="O97" s="12"/>
      <c r="P97" s="12"/>
    </row>
    <row r="98" spans="13:16" s="11" customFormat="1" ht="15" customHeight="1">
      <c r="M98" s="12"/>
      <c r="N98" s="12"/>
      <c r="O98" s="12"/>
      <c r="P98" s="12"/>
    </row>
    <row r="99" spans="13:16" s="11" customFormat="1" ht="15" customHeight="1">
      <c r="M99" s="12"/>
      <c r="N99" s="12"/>
      <c r="O99" s="12"/>
      <c r="P99" s="12"/>
    </row>
    <row r="100" spans="13:16" s="11" customFormat="1" ht="15" customHeight="1">
      <c r="M100" s="12"/>
      <c r="N100" s="12"/>
      <c r="O100" s="12"/>
      <c r="P100" s="12"/>
    </row>
    <row r="101" spans="13:16" s="11" customFormat="1" ht="15" customHeight="1">
      <c r="M101" s="12"/>
      <c r="N101" s="12"/>
      <c r="O101" s="12"/>
      <c r="P101" s="12"/>
    </row>
    <row r="102" spans="13:16" s="11" customFormat="1" ht="15" customHeight="1">
      <c r="M102" s="12"/>
      <c r="N102" s="12"/>
      <c r="O102" s="12"/>
      <c r="P102" s="12"/>
    </row>
    <row r="103" spans="13:16" s="11" customFormat="1" ht="15" customHeight="1">
      <c r="M103" s="12"/>
      <c r="N103" s="12"/>
      <c r="O103" s="12"/>
      <c r="P103" s="12"/>
    </row>
    <row r="104" spans="13:16" s="11" customFormat="1" ht="15" customHeight="1">
      <c r="M104" s="12"/>
      <c r="N104" s="12"/>
      <c r="O104" s="12"/>
      <c r="P104" s="12"/>
    </row>
    <row r="105" spans="13:16" s="11" customFormat="1" ht="15" customHeight="1">
      <c r="M105" s="12"/>
      <c r="N105" s="12"/>
      <c r="O105" s="12"/>
      <c r="P105" s="12"/>
    </row>
    <row r="106" spans="13:16" s="11" customFormat="1" ht="15" customHeight="1">
      <c r="M106" s="12"/>
      <c r="N106" s="12"/>
      <c r="O106" s="12"/>
      <c r="P106" s="12"/>
    </row>
    <row r="107" spans="13:16" s="11" customFormat="1" ht="15" customHeight="1">
      <c r="M107" s="12"/>
      <c r="N107" s="12"/>
      <c r="O107" s="12"/>
      <c r="P107" s="12"/>
    </row>
    <row r="108" spans="13:16" s="11" customFormat="1" ht="15" customHeight="1">
      <c r="M108" s="12"/>
      <c r="N108" s="12"/>
      <c r="O108" s="12"/>
      <c r="P108" s="12"/>
    </row>
    <row r="109" spans="13:16" s="11" customFormat="1" ht="15" customHeight="1">
      <c r="M109" s="12"/>
      <c r="N109" s="12"/>
      <c r="O109" s="12"/>
      <c r="P109" s="12"/>
    </row>
    <row r="110" spans="13:16" s="11" customFormat="1" ht="15" customHeight="1">
      <c r="M110" s="12"/>
      <c r="N110" s="12"/>
      <c r="O110" s="12"/>
      <c r="P110" s="12"/>
    </row>
    <row r="111" spans="13:16" s="11" customFormat="1" ht="15" customHeight="1">
      <c r="M111" s="12"/>
      <c r="N111" s="12"/>
      <c r="O111" s="12"/>
      <c r="P111" s="12"/>
    </row>
    <row r="112" spans="13:16" s="11" customFormat="1" ht="15" customHeight="1">
      <c r="M112" s="12"/>
      <c r="N112" s="12"/>
      <c r="O112" s="12"/>
      <c r="P112" s="12"/>
    </row>
    <row r="113" spans="13:16" s="11" customFormat="1" ht="15" customHeight="1">
      <c r="M113" s="12"/>
      <c r="N113" s="12"/>
      <c r="O113" s="12"/>
      <c r="P113" s="12"/>
    </row>
    <row r="114" spans="13:16" s="11" customFormat="1" ht="15" customHeight="1">
      <c r="M114" s="12"/>
      <c r="N114" s="12"/>
      <c r="O114" s="12"/>
      <c r="P114" s="12"/>
    </row>
    <row r="115" spans="13:16" s="11" customFormat="1" ht="15" customHeight="1">
      <c r="M115" s="12"/>
      <c r="N115" s="12"/>
      <c r="O115" s="12"/>
      <c r="P115" s="12"/>
    </row>
    <row r="116" spans="13:16" s="11" customFormat="1" ht="15" customHeight="1">
      <c r="M116" s="12"/>
      <c r="N116" s="12"/>
      <c r="O116" s="12"/>
      <c r="P116" s="12"/>
    </row>
    <row r="117" spans="13:16" s="11" customFormat="1" ht="15" customHeight="1">
      <c r="M117" s="12"/>
      <c r="N117" s="12"/>
      <c r="O117" s="12"/>
      <c r="P117" s="12"/>
    </row>
    <row r="118" spans="13:16" s="11" customFormat="1" ht="15" customHeight="1">
      <c r="M118" s="12"/>
      <c r="N118" s="12"/>
      <c r="O118" s="12"/>
      <c r="P118" s="12"/>
    </row>
    <row r="119" spans="13:16" s="11" customFormat="1">
      <c r="M119" s="12"/>
      <c r="N119" s="12"/>
      <c r="O119" s="12"/>
      <c r="P119" s="12"/>
    </row>
    <row r="120" spans="13:16" s="11" customFormat="1">
      <c r="M120" s="12"/>
      <c r="N120" s="12"/>
      <c r="O120" s="12"/>
      <c r="P120" s="12"/>
    </row>
    <row r="121" spans="13:16" s="11" customFormat="1">
      <c r="M121" s="12"/>
      <c r="N121" s="12"/>
      <c r="O121" s="12"/>
      <c r="P121" s="12"/>
    </row>
    <row r="122" spans="13:16" s="11" customFormat="1">
      <c r="M122" s="12"/>
      <c r="N122" s="12"/>
      <c r="O122" s="12"/>
      <c r="P122" s="12"/>
    </row>
    <row r="123" spans="13:16" s="11" customFormat="1">
      <c r="M123" s="12"/>
      <c r="N123" s="12"/>
      <c r="O123" s="12"/>
      <c r="P123" s="12"/>
    </row>
    <row r="124" spans="13:16" s="11" customFormat="1">
      <c r="M124" s="12"/>
      <c r="N124" s="12"/>
      <c r="O124" s="12"/>
      <c r="P124" s="12"/>
    </row>
    <row r="125" spans="13:16" s="11" customFormat="1">
      <c r="M125" s="12"/>
      <c r="N125" s="12"/>
      <c r="O125" s="12"/>
      <c r="P125" s="12"/>
    </row>
    <row r="126" spans="13:16" s="11" customFormat="1">
      <c r="M126" s="12"/>
      <c r="N126" s="12"/>
      <c r="O126" s="12"/>
      <c r="P126" s="12"/>
    </row>
    <row r="127" spans="13:16" s="11" customFormat="1">
      <c r="M127" s="12"/>
      <c r="N127" s="12"/>
      <c r="O127" s="12"/>
      <c r="P127" s="12"/>
    </row>
    <row r="128" spans="13:16" s="11" customFormat="1">
      <c r="M128" s="12"/>
      <c r="N128" s="12"/>
      <c r="O128" s="12"/>
      <c r="P128" s="12"/>
    </row>
    <row r="129" spans="13:16" s="11" customFormat="1">
      <c r="M129" s="12"/>
      <c r="N129" s="12"/>
      <c r="O129" s="12"/>
      <c r="P129" s="12"/>
    </row>
    <row r="130" spans="13:16" s="11" customFormat="1">
      <c r="M130" s="12"/>
      <c r="N130" s="12"/>
      <c r="O130" s="12"/>
      <c r="P130" s="12"/>
    </row>
    <row r="131" spans="13:16" s="11" customFormat="1">
      <c r="M131" s="12"/>
      <c r="N131" s="12"/>
      <c r="O131" s="12"/>
      <c r="P131" s="12"/>
    </row>
    <row r="132" spans="13:16" s="11" customFormat="1">
      <c r="M132" s="12"/>
      <c r="N132" s="12"/>
      <c r="O132" s="12"/>
      <c r="P132" s="12"/>
    </row>
    <row r="133" spans="13:16" s="11" customFormat="1">
      <c r="M133" s="12"/>
      <c r="N133" s="12"/>
      <c r="O133" s="12"/>
      <c r="P133" s="12"/>
    </row>
    <row r="134" spans="13:16" s="11" customFormat="1">
      <c r="M134" s="12"/>
      <c r="N134" s="12"/>
      <c r="O134" s="12"/>
      <c r="P134" s="12"/>
    </row>
    <row r="135" spans="13:16" s="11" customFormat="1">
      <c r="M135" s="12"/>
      <c r="N135" s="12"/>
      <c r="O135" s="12"/>
      <c r="P135" s="12"/>
    </row>
    <row r="136" spans="13:16" s="11" customFormat="1">
      <c r="M136" s="12"/>
      <c r="N136" s="12"/>
      <c r="O136" s="12"/>
      <c r="P136" s="12"/>
    </row>
    <row r="137" spans="13:16" s="11" customFormat="1">
      <c r="M137" s="12"/>
      <c r="N137" s="12"/>
      <c r="O137" s="12"/>
      <c r="P137" s="12"/>
    </row>
    <row r="138" spans="13:16" s="11" customFormat="1">
      <c r="M138" s="12"/>
      <c r="N138" s="12"/>
      <c r="O138" s="12"/>
      <c r="P138" s="12"/>
    </row>
    <row r="139" spans="13:16" s="11" customFormat="1">
      <c r="M139" s="12"/>
      <c r="N139" s="12"/>
      <c r="O139" s="12"/>
      <c r="P139" s="12"/>
    </row>
    <row r="140" spans="13:16" s="11" customFormat="1">
      <c r="M140" s="12"/>
      <c r="N140" s="12"/>
      <c r="O140" s="12"/>
      <c r="P140" s="12"/>
    </row>
    <row r="141" spans="13:16" s="11" customFormat="1">
      <c r="M141" s="12"/>
      <c r="N141" s="12"/>
      <c r="O141" s="12"/>
      <c r="P141" s="12"/>
    </row>
    <row r="142" spans="13:16" s="11" customFormat="1">
      <c r="M142" s="12"/>
      <c r="N142" s="12"/>
      <c r="O142" s="12"/>
      <c r="P142" s="12"/>
    </row>
    <row r="143" spans="13:16" s="11" customFormat="1">
      <c r="M143" s="12"/>
      <c r="N143" s="12"/>
      <c r="O143" s="12"/>
      <c r="P143" s="12"/>
    </row>
    <row r="144" spans="13:16" s="11" customFormat="1">
      <c r="M144" s="12"/>
      <c r="N144" s="12"/>
      <c r="O144" s="12"/>
      <c r="P144" s="12"/>
    </row>
    <row r="145" spans="12:16" s="11" customFormat="1">
      <c r="M145" s="12"/>
      <c r="N145" s="12"/>
      <c r="O145" s="12"/>
      <c r="P145" s="12"/>
    </row>
    <row r="146" spans="12:16" s="11" customFormat="1">
      <c r="M146" s="12"/>
      <c r="N146" s="12"/>
      <c r="O146" s="12"/>
      <c r="P146" s="12"/>
    </row>
    <row r="147" spans="12:16" s="11" customFormat="1">
      <c r="M147" s="12"/>
      <c r="N147" s="12"/>
      <c r="O147" s="12"/>
      <c r="P147" s="12"/>
    </row>
    <row r="148" spans="12:16" s="11" customFormat="1">
      <c r="M148" s="12"/>
      <c r="N148" s="12"/>
      <c r="O148" s="12"/>
      <c r="P148" s="12"/>
    </row>
    <row r="149" spans="12:16" s="11" customFormat="1">
      <c r="M149" s="12"/>
      <c r="N149" s="12"/>
      <c r="O149" s="12"/>
      <c r="P149" s="12"/>
    </row>
    <row r="150" spans="12:16" s="11" customFormat="1">
      <c r="M150" s="12"/>
      <c r="N150" s="12"/>
      <c r="O150" s="12"/>
      <c r="P150" s="12"/>
    </row>
    <row r="151" spans="12:16" s="11" customFormat="1">
      <c r="M151" s="12"/>
      <c r="N151" s="12"/>
      <c r="O151" s="12"/>
      <c r="P151" s="12"/>
    </row>
    <row r="152" spans="12:16" s="11" customFormat="1">
      <c r="M152" s="12"/>
      <c r="N152" s="12"/>
      <c r="O152" s="12"/>
      <c r="P152" s="12"/>
    </row>
    <row r="153" spans="12:16" s="11" customFormat="1">
      <c r="M153" s="12"/>
      <c r="N153" s="12"/>
      <c r="O153" s="12"/>
      <c r="P153" s="12"/>
    </row>
    <row r="154" spans="12:16" s="11" customFormat="1">
      <c r="L154"/>
      <c r="M154" s="12"/>
      <c r="N154" s="12"/>
      <c r="O154" s="12"/>
      <c r="P154" s="12"/>
    </row>
  </sheetData>
  <mergeCells count="77">
    <mergeCell ref="R28:R29"/>
    <mergeCell ref="R22:R23"/>
    <mergeCell ref="A28:A29"/>
    <mergeCell ref="B28:B29"/>
    <mergeCell ref="C28:C29"/>
    <mergeCell ref="D28:D29"/>
    <mergeCell ref="E28:E29"/>
    <mergeCell ref="F28:F29"/>
    <mergeCell ref="J28:J29"/>
    <mergeCell ref="K28:K29"/>
    <mergeCell ref="L28:L29"/>
    <mergeCell ref="M28:M29"/>
    <mergeCell ref="N28:N29"/>
    <mergeCell ref="O28:O29"/>
    <mergeCell ref="P28:P29"/>
    <mergeCell ref="Q28:Q29"/>
    <mergeCell ref="R19:R21"/>
    <mergeCell ref="A22:A23"/>
    <mergeCell ref="B22:B23"/>
    <mergeCell ref="C22:C23"/>
    <mergeCell ref="D22:D23"/>
    <mergeCell ref="E22:E23"/>
    <mergeCell ref="F22:F23"/>
    <mergeCell ref="J22:J23"/>
    <mergeCell ref="K22:K23"/>
    <mergeCell ref="L22:L23"/>
    <mergeCell ref="M22:M23"/>
    <mergeCell ref="N22:N23"/>
    <mergeCell ref="O22:O23"/>
    <mergeCell ref="P22:P23"/>
    <mergeCell ref="Q22:Q23"/>
    <mergeCell ref="Q17:Q18"/>
    <mergeCell ref="R17:R18"/>
    <mergeCell ref="A19:A21"/>
    <mergeCell ref="B19:B21"/>
    <mergeCell ref="C19:C21"/>
    <mergeCell ref="D19:D21"/>
    <mergeCell ref="E19:E21"/>
    <mergeCell ref="F19:F21"/>
    <mergeCell ref="J19:J21"/>
    <mergeCell ref="K19:K21"/>
    <mergeCell ref="L19:L21"/>
    <mergeCell ref="M19:M21"/>
    <mergeCell ref="N19:N21"/>
    <mergeCell ref="O19:O21"/>
    <mergeCell ref="P19:P21"/>
    <mergeCell ref="Q19:Q21"/>
    <mergeCell ref="A1:D1"/>
    <mergeCell ref="A4:A5"/>
    <mergeCell ref="B4:B5"/>
    <mergeCell ref="C4:C5"/>
    <mergeCell ref="D4:D5"/>
    <mergeCell ref="M4:N4"/>
    <mergeCell ref="E4:E5"/>
    <mergeCell ref="O4:P4"/>
    <mergeCell ref="Q4:Q5"/>
    <mergeCell ref="R4:R5"/>
    <mergeCell ref="F4:F5"/>
    <mergeCell ref="G4:G5"/>
    <mergeCell ref="H4:I4"/>
    <mergeCell ref="J4:J5"/>
    <mergeCell ref="K4:L4"/>
    <mergeCell ref="M31:N31"/>
    <mergeCell ref="O31:P31"/>
    <mergeCell ref="A17:A18"/>
    <mergeCell ref="B17:B18"/>
    <mergeCell ref="C17:C18"/>
    <mergeCell ref="D17:D18"/>
    <mergeCell ref="E17:E18"/>
    <mergeCell ref="F17:F18"/>
    <mergeCell ref="J17:J18"/>
    <mergeCell ref="K17:K18"/>
    <mergeCell ref="L17:L18"/>
    <mergeCell ref="M17:M18"/>
    <mergeCell ref="N17:N18"/>
    <mergeCell ref="O17:O18"/>
    <mergeCell ref="P17:P18"/>
  </mergeCells>
  <pageMargins left="0.7" right="0.7" top="0.75" bottom="0.75" header="0.3" footer="0.3"/>
</worksheet>
</file>

<file path=xl/worksheets/sheet20.xml><?xml version="1.0" encoding="utf-8"?>
<worksheet xmlns="http://schemas.openxmlformats.org/spreadsheetml/2006/main" xmlns:r="http://schemas.openxmlformats.org/officeDocument/2006/relationships">
  <sheetPr codeName="Arkusz20">
    <pageSetUpPr fitToPage="1"/>
  </sheetPr>
  <dimension ref="A2:S148"/>
  <sheetViews>
    <sheetView topLeftCell="A10" zoomScale="80" zoomScaleNormal="80" workbookViewId="0">
      <selection activeCell="A11" sqref="A11"/>
    </sheetView>
  </sheetViews>
  <sheetFormatPr defaultRowHeight="15"/>
  <cols>
    <col min="1" max="1" width="4.7109375" customWidth="1"/>
    <col min="2" max="2" width="8.85546875" customWidth="1"/>
    <col min="3" max="3" width="11.42578125" customWidth="1"/>
    <col min="4" max="4" width="9.7109375" customWidth="1"/>
    <col min="5" max="5" width="45.7109375" customWidth="1"/>
    <col min="6" max="6" width="57.7109375" customWidth="1"/>
    <col min="7" max="7" width="35.7109375" customWidth="1"/>
    <col min="8" max="8" width="19.28515625" customWidth="1"/>
    <col min="9" max="9" width="10.42578125" customWidth="1"/>
    <col min="10" max="10" width="29.7109375" customWidth="1"/>
    <col min="11" max="11" width="10.7109375" customWidth="1"/>
    <col min="12" max="12" width="12.7109375" customWidth="1"/>
    <col min="13" max="16" width="14.7109375" style="2" customWidth="1"/>
    <col min="17" max="17" width="16.7109375" customWidth="1"/>
    <col min="18" max="18" width="15.7109375" customWidth="1"/>
    <col min="19" max="19" width="19.5703125" customWidth="1"/>
    <col min="259" max="259" width="4.7109375" bestFit="1" customWidth="1"/>
    <col min="260" max="260" width="9.7109375" bestFit="1" customWidth="1"/>
    <col min="261" max="261" width="10" bestFit="1" customWidth="1"/>
    <col min="262" max="262" width="8.85546875" bestFit="1" customWidth="1"/>
    <col min="263" max="263" width="22.85546875" customWidth="1"/>
    <col min="264" max="264" width="59.7109375" bestFit="1" customWidth="1"/>
    <col min="265" max="265" width="57.85546875" bestFit="1" customWidth="1"/>
    <col min="266" max="266" width="35.28515625" bestFit="1" customWidth="1"/>
    <col min="267" max="267" width="28.140625" bestFit="1" customWidth="1"/>
    <col min="268" max="268" width="33.140625" bestFit="1" customWidth="1"/>
    <col min="269" max="269" width="26" bestFit="1" customWidth="1"/>
    <col min="270" max="270" width="19.140625" bestFit="1" customWidth="1"/>
    <col min="271" max="271" width="10.42578125" customWidth="1"/>
    <col min="272" max="272" width="11.85546875" customWidth="1"/>
    <col min="273" max="273" width="14.7109375" customWidth="1"/>
    <col min="274" max="274" width="9" bestFit="1" customWidth="1"/>
    <col min="515" max="515" width="4.7109375" bestFit="1" customWidth="1"/>
    <col min="516" max="516" width="9.7109375" bestFit="1" customWidth="1"/>
    <col min="517" max="517" width="10" bestFit="1" customWidth="1"/>
    <col min="518" max="518" width="8.85546875" bestFit="1" customWidth="1"/>
    <col min="519" max="519" width="22.85546875" customWidth="1"/>
    <col min="520" max="520" width="59.7109375" bestFit="1" customWidth="1"/>
    <col min="521" max="521" width="57.85546875" bestFit="1" customWidth="1"/>
    <col min="522" max="522" width="35.28515625" bestFit="1" customWidth="1"/>
    <col min="523" max="523" width="28.140625" bestFit="1" customWidth="1"/>
    <col min="524" max="524" width="33.140625" bestFit="1" customWidth="1"/>
    <col min="525" max="525" width="26" bestFit="1" customWidth="1"/>
    <col min="526" max="526" width="19.140625" bestFit="1" customWidth="1"/>
    <col min="527" max="527" width="10.42578125" customWidth="1"/>
    <col min="528" max="528" width="11.85546875" customWidth="1"/>
    <col min="529" max="529" width="14.7109375" customWidth="1"/>
    <col min="530" max="530" width="9" bestFit="1" customWidth="1"/>
    <col min="771" max="771" width="4.7109375" bestFit="1" customWidth="1"/>
    <col min="772" max="772" width="9.7109375" bestFit="1" customWidth="1"/>
    <col min="773" max="773" width="10" bestFit="1" customWidth="1"/>
    <col min="774" max="774" width="8.85546875" bestFit="1" customWidth="1"/>
    <col min="775" max="775" width="22.85546875" customWidth="1"/>
    <col min="776" max="776" width="59.7109375" bestFit="1" customWidth="1"/>
    <col min="777" max="777" width="57.85546875" bestFit="1" customWidth="1"/>
    <col min="778" max="778" width="35.28515625" bestFit="1" customWidth="1"/>
    <col min="779" max="779" width="28.140625" bestFit="1" customWidth="1"/>
    <col min="780" max="780" width="33.140625" bestFit="1" customWidth="1"/>
    <col min="781" max="781" width="26" bestFit="1" customWidth="1"/>
    <col min="782" max="782" width="19.140625" bestFit="1" customWidth="1"/>
    <col min="783" max="783" width="10.42578125" customWidth="1"/>
    <col min="784" max="784" width="11.85546875" customWidth="1"/>
    <col min="785" max="785" width="14.7109375" customWidth="1"/>
    <col min="786" max="786" width="9" bestFit="1" customWidth="1"/>
    <col min="1027" max="1027" width="4.7109375" bestFit="1" customWidth="1"/>
    <col min="1028" max="1028" width="9.7109375" bestFit="1" customWidth="1"/>
    <col min="1029" max="1029" width="10" bestFit="1" customWidth="1"/>
    <col min="1030" max="1030" width="8.85546875" bestFit="1" customWidth="1"/>
    <col min="1031" max="1031" width="22.85546875" customWidth="1"/>
    <col min="1032" max="1032" width="59.7109375" bestFit="1" customWidth="1"/>
    <col min="1033" max="1033" width="57.85546875" bestFit="1" customWidth="1"/>
    <col min="1034" max="1034" width="35.28515625" bestFit="1" customWidth="1"/>
    <col min="1035" max="1035" width="28.140625" bestFit="1" customWidth="1"/>
    <col min="1036" max="1036" width="33.140625" bestFit="1" customWidth="1"/>
    <col min="1037" max="1037" width="26" bestFit="1" customWidth="1"/>
    <col min="1038" max="1038" width="19.140625" bestFit="1" customWidth="1"/>
    <col min="1039" max="1039" width="10.42578125" customWidth="1"/>
    <col min="1040" max="1040" width="11.85546875" customWidth="1"/>
    <col min="1041" max="1041" width="14.7109375" customWidth="1"/>
    <col min="1042" max="1042" width="9" bestFit="1" customWidth="1"/>
    <col min="1283" max="1283" width="4.7109375" bestFit="1" customWidth="1"/>
    <col min="1284" max="1284" width="9.7109375" bestFit="1" customWidth="1"/>
    <col min="1285" max="1285" width="10" bestFit="1" customWidth="1"/>
    <col min="1286" max="1286" width="8.85546875" bestFit="1" customWidth="1"/>
    <col min="1287" max="1287" width="22.85546875" customWidth="1"/>
    <col min="1288" max="1288" width="59.7109375" bestFit="1" customWidth="1"/>
    <col min="1289" max="1289" width="57.85546875" bestFit="1" customWidth="1"/>
    <col min="1290" max="1290" width="35.28515625" bestFit="1" customWidth="1"/>
    <col min="1291" max="1291" width="28.140625" bestFit="1" customWidth="1"/>
    <col min="1292" max="1292" width="33.140625" bestFit="1" customWidth="1"/>
    <col min="1293" max="1293" width="26" bestFit="1" customWidth="1"/>
    <col min="1294" max="1294" width="19.140625" bestFit="1" customWidth="1"/>
    <col min="1295" max="1295" width="10.42578125" customWidth="1"/>
    <col min="1296" max="1296" width="11.85546875" customWidth="1"/>
    <col min="1297" max="1297" width="14.7109375" customWidth="1"/>
    <col min="1298" max="1298" width="9" bestFit="1" customWidth="1"/>
    <col min="1539" max="1539" width="4.7109375" bestFit="1" customWidth="1"/>
    <col min="1540" max="1540" width="9.7109375" bestFit="1" customWidth="1"/>
    <col min="1541" max="1541" width="10" bestFit="1" customWidth="1"/>
    <col min="1542" max="1542" width="8.85546875" bestFit="1" customWidth="1"/>
    <col min="1543" max="1543" width="22.85546875" customWidth="1"/>
    <col min="1544" max="1544" width="59.7109375" bestFit="1" customWidth="1"/>
    <col min="1545" max="1545" width="57.85546875" bestFit="1" customWidth="1"/>
    <col min="1546" max="1546" width="35.28515625" bestFit="1" customWidth="1"/>
    <col min="1547" max="1547" width="28.140625" bestFit="1" customWidth="1"/>
    <col min="1548" max="1548" width="33.140625" bestFit="1" customWidth="1"/>
    <col min="1549" max="1549" width="26" bestFit="1" customWidth="1"/>
    <col min="1550" max="1550" width="19.140625" bestFit="1" customWidth="1"/>
    <col min="1551" max="1551" width="10.42578125" customWidth="1"/>
    <col min="1552" max="1552" width="11.85546875" customWidth="1"/>
    <col min="1553" max="1553" width="14.7109375" customWidth="1"/>
    <col min="1554" max="1554" width="9" bestFit="1" customWidth="1"/>
    <col min="1795" max="1795" width="4.7109375" bestFit="1" customWidth="1"/>
    <col min="1796" max="1796" width="9.7109375" bestFit="1" customWidth="1"/>
    <col min="1797" max="1797" width="10" bestFit="1" customWidth="1"/>
    <col min="1798" max="1798" width="8.85546875" bestFit="1" customWidth="1"/>
    <col min="1799" max="1799" width="22.85546875" customWidth="1"/>
    <col min="1800" max="1800" width="59.7109375" bestFit="1" customWidth="1"/>
    <col min="1801" max="1801" width="57.85546875" bestFit="1" customWidth="1"/>
    <col min="1802" max="1802" width="35.28515625" bestFit="1" customWidth="1"/>
    <col min="1803" max="1803" width="28.140625" bestFit="1" customWidth="1"/>
    <col min="1804" max="1804" width="33.140625" bestFit="1" customWidth="1"/>
    <col min="1805" max="1805" width="26" bestFit="1" customWidth="1"/>
    <col min="1806" max="1806" width="19.140625" bestFit="1" customWidth="1"/>
    <col min="1807" max="1807" width="10.42578125" customWidth="1"/>
    <col min="1808" max="1808" width="11.85546875" customWidth="1"/>
    <col min="1809" max="1809" width="14.7109375" customWidth="1"/>
    <col min="1810" max="1810" width="9" bestFit="1" customWidth="1"/>
    <col min="2051" max="2051" width="4.7109375" bestFit="1" customWidth="1"/>
    <col min="2052" max="2052" width="9.7109375" bestFit="1" customWidth="1"/>
    <col min="2053" max="2053" width="10" bestFit="1" customWidth="1"/>
    <col min="2054" max="2054" width="8.85546875" bestFit="1" customWidth="1"/>
    <col min="2055" max="2055" width="22.85546875" customWidth="1"/>
    <col min="2056" max="2056" width="59.7109375" bestFit="1" customWidth="1"/>
    <col min="2057" max="2057" width="57.85546875" bestFit="1" customWidth="1"/>
    <col min="2058" max="2058" width="35.28515625" bestFit="1" customWidth="1"/>
    <col min="2059" max="2059" width="28.140625" bestFit="1" customWidth="1"/>
    <col min="2060" max="2060" width="33.140625" bestFit="1" customWidth="1"/>
    <col min="2061" max="2061" width="26" bestFit="1" customWidth="1"/>
    <col min="2062" max="2062" width="19.140625" bestFit="1" customWidth="1"/>
    <col min="2063" max="2063" width="10.42578125" customWidth="1"/>
    <col min="2064" max="2064" width="11.85546875" customWidth="1"/>
    <col min="2065" max="2065" width="14.7109375" customWidth="1"/>
    <col min="2066" max="2066" width="9" bestFit="1" customWidth="1"/>
    <col min="2307" max="2307" width="4.7109375" bestFit="1" customWidth="1"/>
    <col min="2308" max="2308" width="9.7109375" bestFit="1" customWidth="1"/>
    <col min="2309" max="2309" width="10" bestFit="1" customWidth="1"/>
    <col min="2310" max="2310" width="8.85546875" bestFit="1" customWidth="1"/>
    <col min="2311" max="2311" width="22.85546875" customWidth="1"/>
    <col min="2312" max="2312" width="59.7109375" bestFit="1" customWidth="1"/>
    <col min="2313" max="2313" width="57.85546875" bestFit="1" customWidth="1"/>
    <col min="2314" max="2314" width="35.28515625" bestFit="1" customWidth="1"/>
    <col min="2315" max="2315" width="28.140625" bestFit="1" customWidth="1"/>
    <col min="2316" max="2316" width="33.140625" bestFit="1" customWidth="1"/>
    <col min="2317" max="2317" width="26" bestFit="1" customWidth="1"/>
    <col min="2318" max="2318" width="19.140625" bestFit="1" customWidth="1"/>
    <col min="2319" max="2319" width="10.42578125" customWidth="1"/>
    <col min="2320" max="2320" width="11.85546875" customWidth="1"/>
    <col min="2321" max="2321" width="14.7109375" customWidth="1"/>
    <col min="2322" max="2322" width="9" bestFit="1" customWidth="1"/>
    <col min="2563" max="2563" width="4.7109375" bestFit="1" customWidth="1"/>
    <col min="2564" max="2564" width="9.7109375" bestFit="1" customWidth="1"/>
    <col min="2565" max="2565" width="10" bestFit="1" customWidth="1"/>
    <col min="2566" max="2566" width="8.85546875" bestFit="1" customWidth="1"/>
    <col min="2567" max="2567" width="22.85546875" customWidth="1"/>
    <col min="2568" max="2568" width="59.7109375" bestFit="1" customWidth="1"/>
    <col min="2569" max="2569" width="57.85546875" bestFit="1" customWidth="1"/>
    <col min="2570" max="2570" width="35.28515625" bestFit="1" customWidth="1"/>
    <col min="2571" max="2571" width="28.140625" bestFit="1" customWidth="1"/>
    <col min="2572" max="2572" width="33.140625" bestFit="1" customWidth="1"/>
    <col min="2573" max="2573" width="26" bestFit="1" customWidth="1"/>
    <col min="2574" max="2574" width="19.140625" bestFit="1" customWidth="1"/>
    <col min="2575" max="2575" width="10.42578125" customWidth="1"/>
    <col min="2576" max="2576" width="11.85546875" customWidth="1"/>
    <col min="2577" max="2577" width="14.7109375" customWidth="1"/>
    <col min="2578" max="2578" width="9" bestFit="1" customWidth="1"/>
    <col min="2819" max="2819" width="4.7109375" bestFit="1" customWidth="1"/>
    <col min="2820" max="2820" width="9.7109375" bestFit="1" customWidth="1"/>
    <col min="2821" max="2821" width="10" bestFit="1" customWidth="1"/>
    <col min="2822" max="2822" width="8.85546875" bestFit="1" customWidth="1"/>
    <col min="2823" max="2823" width="22.85546875" customWidth="1"/>
    <col min="2824" max="2824" width="59.7109375" bestFit="1" customWidth="1"/>
    <col min="2825" max="2825" width="57.85546875" bestFit="1" customWidth="1"/>
    <col min="2826" max="2826" width="35.28515625" bestFit="1" customWidth="1"/>
    <col min="2827" max="2827" width="28.140625" bestFit="1" customWidth="1"/>
    <col min="2828" max="2828" width="33.140625" bestFit="1" customWidth="1"/>
    <col min="2829" max="2829" width="26" bestFit="1" customWidth="1"/>
    <col min="2830" max="2830" width="19.140625" bestFit="1" customWidth="1"/>
    <col min="2831" max="2831" width="10.42578125" customWidth="1"/>
    <col min="2832" max="2832" width="11.85546875" customWidth="1"/>
    <col min="2833" max="2833" width="14.7109375" customWidth="1"/>
    <col min="2834" max="2834" width="9" bestFit="1" customWidth="1"/>
    <col min="3075" max="3075" width="4.7109375" bestFit="1" customWidth="1"/>
    <col min="3076" max="3076" width="9.7109375" bestFit="1" customWidth="1"/>
    <col min="3077" max="3077" width="10" bestFit="1" customWidth="1"/>
    <col min="3078" max="3078" width="8.85546875" bestFit="1" customWidth="1"/>
    <col min="3079" max="3079" width="22.85546875" customWidth="1"/>
    <col min="3080" max="3080" width="59.7109375" bestFit="1" customWidth="1"/>
    <col min="3081" max="3081" width="57.85546875" bestFit="1" customWidth="1"/>
    <col min="3082" max="3082" width="35.28515625" bestFit="1" customWidth="1"/>
    <col min="3083" max="3083" width="28.140625" bestFit="1" customWidth="1"/>
    <col min="3084" max="3084" width="33.140625" bestFit="1" customWidth="1"/>
    <col min="3085" max="3085" width="26" bestFit="1" customWidth="1"/>
    <col min="3086" max="3086" width="19.140625" bestFit="1" customWidth="1"/>
    <col min="3087" max="3087" width="10.42578125" customWidth="1"/>
    <col min="3088" max="3088" width="11.85546875" customWidth="1"/>
    <col min="3089" max="3089" width="14.7109375" customWidth="1"/>
    <col min="3090" max="3090" width="9" bestFit="1" customWidth="1"/>
    <col min="3331" max="3331" width="4.7109375" bestFit="1" customWidth="1"/>
    <col min="3332" max="3332" width="9.7109375" bestFit="1" customWidth="1"/>
    <col min="3333" max="3333" width="10" bestFit="1" customWidth="1"/>
    <col min="3334" max="3334" width="8.85546875" bestFit="1" customWidth="1"/>
    <col min="3335" max="3335" width="22.85546875" customWidth="1"/>
    <col min="3336" max="3336" width="59.7109375" bestFit="1" customWidth="1"/>
    <col min="3337" max="3337" width="57.85546875" bestFit="1" customWidth="1"/>
    <col min="3338" max="3338" width="35.28515625" bestFit="1" customWidth="1"/>
    <col min="3339" max="3339" width="28.140625" bestFit="1" customWidth="1"/>
    <col min="3340" max="3340" width="33.140625" bestFit="1" customWidth="1"/>
    <col min="3341" max="3341" width="26" bestFit="1" customWidth="1"/>
    <col min="3342" max="3342" width="19.140625" bestFit="1" customWidth="1"/>
    <col min="3343" max="3343" width="10.42578125" customWidth="1"/>
    <col min="3344" max="3344" width="11.85546875" customWidth="1"/>
    <col min="3345" max="3345" width="14.7109375" customWidth="1"/>
    <col min="3346" max="3346" width="9" bestFit="1" customWidth="1"/>
    <col min="3587" max="3587" width="4.7109375" bestFit="1" customWidth="1"/>
    <col min="3588" max="3588" width="9.7109375" bestFit="1" customWidth="1"/>
    <col min="3589" max="3589" width="10" bestFit="1" customWidth="1"/>
    <col min="3590" max="3590" width="8.85546875" bestFit="1" customWidth="1"/>
    <col min="3591" max="3591" width="22.85546875" customWidth="1"/>
    <col min="3592" max="3592" width="59.7109375" bestFit="1" customWidth="1"/>
    <col min="3593" max="3593" width="57.85546875" bestFit="1" customWidth="1"/>
    <col min="3594" max="3594" width="35.28515625" bestFit="1" customWidth="1"/>
    <col min="3595" max="3595" width="28.140625" bestFit="1" customWidth="1"/>
    <col min="3596" max="3596" width="33.140625" bestFit="1" customWidth="1"/>
    <col min="3597" max="3597" width="26" bestFit="1" customWidth="1"/>
    <col min="3598" max="3598" width="19.140625" bestFit="1" customWidth="1"/>
    <col min="3599" max="3599" width="10.42578125" customWidth="1"/>
    <col min="3600" max="3600" width="11.85546875" customWidth="1"/>
    <col min="3601" max="3601" width="14.7109375" customWidth="1"/>
    <col min="3602" max="3602" width="9" bestFit="1" customWidth="1"/>
    <col min="3843" max="3843" width="4.7109375" bestFit="1" customWidth="1"/>
    <col min="3844" max="3844" width="9.7109375" bestFit="1" customWidth="1"/>
    <col min="3845" max="3845" width="10" bestFit="1" customWidth="1"/>
    <col min="3846" max="3846" width="8.85546875" bestFit="1" customWidth="1"/>
    <col min="3847" max="3847" width="22.85546875" customWidth="1"/>
    <col min="3848" max="3848" width="59.7109375" bestFit="1" customWidth="1"/>
    <col min="3849" max="3849" width="57.85546875" bestFit="1" customWidth="1"/>
    <col min="3850" max="3850" width="35.28515625" bestFit="1" customWidth="1"/>
    <col min="3851" max="3851" width="28.140625" bestFit="1" customWidth="1"/>
    <col min="3852" max="3852" width="33.140625" bestFit="1" customWidth="1"/>
    <col min="3853" max="3853" width="26" bestFit="1" customWidth="1"/>
    <col min="3854" max="3854" width="19.140625" bestFit="1" customWidth="1"/>
    <col min="3855" max="3855" width="10.42578125" customWidth="1"/>
    <col min="3856" max="3856" width="11.85546875" customWidth="1"/>
    <col min="3857" max="3857" width="14.7109375" customWidth="1"/>
    <col min="3858" max="3858" width="9" bestFit="1" customWidth="1"/>
    <col min="4099" max="4099" width="4.7109375" bestFit="1" customWidth="1"/>
    <col min="4100" max="4100" width="9.7109375" bestFit="1" customWidth="1"/>
    <col min="4101" max="4101" width="10" bestFit="1" customWidth="1"/>
    <col min="4102" max="4102" width="8.85546875" bestFit="1" customWidth="1"/>
    <col min="4103" max="4103" width="22.85546875" customWidth="1"/>
    <col min="4104" max="4104" width="59.7109375" bestFit="1" customWidth="1"/>
    <col min="4105" max="4105" width="57.85546875" bestFit="1" customWidth="1"/>
    <col min="4106" max="4106" width="35.28515625" bestFit="1" customWidth="1"/>
    <col min="4107" max="4107" width="28.140625" bestFit="1" customWidth="1"/>
    <col min="4108" max="4108" width="33.140625" bestFit="1" customWidth="1"/>
    <col min="4109" max="4109" width="26" bestFit="1" customWidth="1"/>
    <col min="4110" max="4110" width="19.140625" bestFit="1" customWidth="1"/>
    <col min="4111" max="4111" width="10.42578125" customWidth="1"/>
    <col min="4112" max="4112" width="11.85546875" customWidth="1"/>
    <col min="4113" max="4113" width="14.7109375" customWidth="1"/>
    <col min="4114" max="4114" width="9" bestFit="1" customWidth="1"/>
    <col min="4355" max="4355" width="4.7109375" bestFit="1" customWidth="1"/>
    <col min="4356" max="4356" width="9.7109375" bestFit="1" customWidth="1"/>
    <col min="4357" max="4357" width="10" bestFit="1" customWidth="1"/>
    <col min="4358" max="4358" width="8.85546875" bestFit="1" customWidth="1"/>
    <col min="4359" max="4359" width="22.85546875" customWidth="1"/>
    <col min="4360" max="4360" width="59.7109375" bestFit="1" customWidth="1"/>
    <col min="4361" max="4361" width="57.85546875" bestFit="1" customWidth="1"/>
    <col min="4362" max="4362" width="35.28515625" bestFit="1" customWidth="1"/>
    <col min="4363" max="4363" width="28.140625" bestFit="1" customWidth="1"/>
    <col min="4364" max="4364" width="33.140625" bestFit="1" customWidth="1"/>
    <col min="4365" max="4365" width="26" bestFit="1" customWidth="1"/>
    <col min="4366" max="4366" width="19.140625" bestFit="1" customWidth="1"/>
    <col min="4367" max="4367" width="10.42578125" customWidth="1"/>
    <col min="4368" max="4368" width="11.85546875" customWidth="1"/>
    <col min="4369" max="4369" width="14.7109375" customWidth="1"/>
    <col min="4370" max="4370" width="9" bestFit="1" customWidth="1"/>
    <col min="4611" max="4611" width="4.7109375" bestFit="1" customWidth="1"/>
    <col min="4612" max="4612" width="9.7109375" bestFit="1" customWidth="1"/>
    <col min="4613" max="4613" width="10" bestFit="1" customWidth="1"/>
    <col min="4614" max="4614" width="8.85546875" bestFit="1" customWidth="1"/>
    <col min="4615" max="4615" width="22.85546875" customWidth="1"/>
    <col min="4616" max="4616" width="59.7109375" bestFit="1" customWidth="1"/>
    <col min="4617" max="4617" width="57.85546875" bestFit="1" customWidth="1"/>
    <col min="4618" max="4618" width="35.28515625" bestFit="1" customWidth="1"/>
    <col min="4619" max="4619" width="28.140625" bestFit="1" customWidth="1"/>
    <col min="4620" max="4620" width="33.140625" bestFit="1" customWidth="1"/>
    <col min="4621" max="4621" width="26" bestFit="1" customWidth="1"/>
    <col min="4622" max="4622" width="19.140625" bestFit="1" customWidth="1"/>
    <col min="4623" max="4623" width="10.42578125" customWidth="1"/>
    <col min="4624" max="4624" width="11.85546875" customWidth="1"/>
    <col min="4625" max="4625" width="14.7109375" customWidth="1"/>
    <col min="4626" max="4626" width="9" bestFit="1" customWidth="1"/>
    <col min="4867" max="4867" width="4.7109375" bestFit="1" customWidth="1"/>
    <col min="4868" max="4868" width="9.7109375" bestFit="1" customWidth="1"/>
    <col min="4869" max="4869" width="10" bestFit="1" customWidth="1"/>
    <col min="4870" max="4870" width="8.85546875" bestFit="1" customWidth="1"/>
    <col min="4871" max="4871" width="22.85546875" customWidth="1"/>
    <col min="4872" max="4872" width="59.7109375" bestFit="1" customWidth="1"/>
    <col min="4873" max="4873" width="57.85546875" bestFit="1" customWidth="1"/>
    <col min="4874" max="4874" width="35.28515625" bestFit="1" customWidth="1"/>
    <col min="4875" max="4875" width="28.140625" bestFit="1" customWidth="1"/>
    <col min="4876" max="4876" width="33.140625" bestFit="1" customWidth="1"/>
    <col min="4877" max="4877" width="26" bestFit="1" customWidth="1"/>
    <col min="4878" max="4878" width="19.140625" bestFit="1" customWidth="1"/>
    <col min="4879" max="4879" width="10.42578125" customWidth="1"/>
    <col min="4880" max="4880" width="11.85546875" customWidth="1"/>
    <col min="4881" max="4881" width="14.7109375" customWidth="1"/>
    <col min="4882" max="4882" width="9" bestFit="1" customWidth="1"/>
    <col min="5123" max="5123" width="4.7109375" bestFit="1" customWidth="1"/>
    <col min="5124" max="5124" width="9.7109375" bestFit="1" customWidth="1"/>
    <col min="5125" max="5125" width="10" bestFit="1" customWidth="1"/>
    <col min="5126" max="5126" width="8.85546875" bestFit="1" customWidth="1"/>
    <col min="5127" max="5127" width="22.85546875" customWidth="1"/>
    <col min="5128" max="5128" width="59.7109375" bestFit="1" customWidth="1"/>
    <col min="5129" max="5129" width="57.85546875" bestFit="1" customWidth="1"/>
    <col min="5130" max="5130" width="35.28515625" bestFit="1" customWidth="1"/>
    <col min="5131" max="5131" width="28.140625" bestFit="1" customWidth="1"/>
    <col min="5132" max="5132" width="33.140625" bestFit="1" customWidth="1"/>
    <col min="5133" max="5133" width="26" bestFit="1" customWidth="1"/>
    <col min="5134" max="5134" width="19.140625" bestFit="1" customWidth="1"/>
    <col min="5135" max="5135" width="10.42578125" customWidth="1"/>
    <col min="5136" max="5136" width="11.85546875" customWidth="1"/>
    <col min="5137" max="5137" width="14.7109375" customWidth="1"/>
    <col min="5138" max="5138" width="9" bestFit="1" customWidth="1"/>
    <col min="5379" max="5379" width="4.7109375" bestFit="1" customWidth="1"/>
    <col min="5380" max="5380" width="9.7109375" bestFit="1" customWidth="1"/>
    <col min="5381" max="5381" width="10" bestFit="1" customWidth="1"/>
    <col min="5382" max="5382" width="8.85546875" bestFit="1" customWidth="1"/>
    <col min="5383" max="5383" width="22.85546875" customWidth="1"/>
    <col min="5384" max="5384" width="59.7109375" bestFit="1" customWidth="1"/>
    <col min="5385" max="5385" width="57.85546875" bestFit="1" customWidth="1"/>
    <col min="5386" max="5386" width="35.28515625" bestFit="1" customWidth="1"/>
    <col min="5387" max="5387" width="28.140625" bestFit="1" customWidth="1"/>
    <col min="5388" max="5388" width="33.140625" bestFit="1" customWidth="1"/>
    <col min="5389" max="5389" width="26" bestFit="1" customWidth="1"/>
    <col min="5390" max="5390" width="19.140625" bestFit="1" customWidth="1"/>
    <col min="5391" max="5391" width="10.42578125" customWidth="1"/>
    <col min="5392" max="5392" width="11.85546875" customWidth="1"/>
    <col min="5393" max="5393" width="14.7109375" customWidth="1"/>
    <col min="5394" max="5394" width="9" bestFit="1" customWidth="1"/>
    <col min="5635" max="5635" width="4.7109375" bestFit="1" customWidth="1"/>
    <col min="5636" max="5636" width="9.7109375" bestFit="1" customWidth="1"/>
    <col min="5637" max="5637" width="10" bestFit="1" customWidth="1"/>
    <col min="5638" max="5638" width="8.85546875" bestFit="1" customWidth="1"/>
    <col min="5639" max="5639" width="22.85546875" customWidth="1"/>
    <col min="5640" max="5640" width="59.7109375" bestFit="1" customWidth="1"/>
    <col min="5641" max="5641" width="57.85546875" bestFit="1" customWidth="1"/>
    <col min="5642" max="5642" width="35.28515625" bestFit="1" customWidth="1"/>
    <col min="5643" max="5643" width="28.140625" bestFit="1" customWidth="1"/>
    <col min="5644" max="5644" width="33.140625" bestFit="1" customWidth="1"/>
    <col min="5645" max="5645" width="26" bestFit="1" customWidth="1"/>
    <col min="5646" max="5646" width="19.140625" bestFit="1" customWidth="1"/>
    <col min="5647" max="5647" width="10.42578125" customWidth="1"/>
    <col min="5648" max="5648" width="11.85546875" customWidth="1"/>
    <col min="5649" max="5649" width="14.7109375" customWidth="1"/>
    <col min="5650" max="5650" width="9" bestFit="1" customWidth="1"/>
    <col min="5891" max="5891" width="4.7109375" bestFit="1" customWidth="1"/>
    <col min="5892" max="5892" width="9.7109375" bestFit="1" customWidth="1"/>
    <col min="5893" max="5893" width="10" bestFit="1" customWidth="1"/>
    <col min="5894" max="5894" width="8.85546875" bestFit="1" customWidth="1"/>
    <col min="5895" max="5895" width="22.85546875" customWidth="1"/>
    <col min="5896" max="5896" width="59.7109375" bestFit="1" customWidth="1"/>
    <col min="5897" max="5897" width="57.85546875" bestFit="1" customWidth="1"/>
    <col min="5898" max="5898" width="35.28515625" bestFit="1" customWidth="1"/>
    <col min="5899" max="5899" width="28.140625" bestFit="1" customWidth="1"/>
    <col min="5900" max="5900" width="33.140625" bestFit="1" customWidth="1"/>
    <col min="5901" max="5901" width="26" bestFit="1" customWidth="1"/>
    <col min="5902" max="5902" width="19.140625" bestFit="1" customWidth="1"/>
    <col min="5903" max="5903" width="10.42578125" customWidth="1"/>
    <col min="5904" max="5904" width="11.85546875" customWidth="1"/>
    <col min="5905" max="5905" width="14.7109375" customWidth="1"/>
    <col min="5906" max="5906" width="9" bestFit="1" customWidth="1"/>
    <col min="6147" max="6147" width="4.7109375" bestFit="1" customWidth="1"/>
    <col min="6148" max="6148" width="9.7109375" bestFit="1" customWidth="1"/>
    <col min="6149" max="6149" width="10" bestFit="1" customWidth="1"/>
    <col min="6150" max="6150" width="8.85546875" bestFit="1" customWidth="1"/>
    <col min="6151" max="6151" width="22.85546875" customWidth="1"/>
    <col min="6152" max="6152" width="59.7109375" bestFit="1" customWidth="1"/>
    <col min="6153" max="6153" width="57.85546875" bestFit="1" customWidth="1"/>
    <col min="6154" max="6154" width="35.28515625" bestFit="1" customWidth="1"/>
    <col min="6155" max="6155" width="28.140625" bestFit="1" customWidth="1"/>
    <col min="6156" max="6156" width="33.140625" bestFit="1" customWidth="1"/>
    <col min="6157" max="6157" width="26" bestFit="1" customWidth="1"/>
    <col min="6158" max="6158" width="19.140625" bestFit="1" customWidth="1"/>
    <col min="6159" max="6159" width="10.42578125" customWidth="1"/>
    <col min="6160" max="6160" width="11.85546875" customWidth="1"/>
    <col min="6161" max="6161" width="14.7109375" customWidth="1"/>
    <col min="6162" max="6162" width="9" bestFit="1" customWidth="1"/>
    <col min="6403" max="6403" width="4.7109375" bestFit="1" customWidth="1"/>
    <col min="6404" max="6404" width="9.7109375" bestFit="1" customWidth="1"/>
    <col min="6405" max="6405" width="10" bestFit="1" customWidth="1"/>
    <col min="6406" max="6406" width="8.85546875" bestFit="1" customWidth="1"/>
    <col min="6407" max="6407" width="22.85546875" customWidth="1"/>
    <col min="6408" max="6408" width="59.7109375" bestFit="1" customWidth="1"/>
    <col min="6409" max="6409" width="57.85546875" bestFit="1" customWidth="1"/>
    <col min="6410" max="6410" width="35.28515625" bestFit="1" customWidth="1"/>
    <col min="6411" max="6411" width="28.140625" bestFit="1" customWidth="1"/>
    <col min="6412" max="6412" width="33.140625" bestFit="1" customWidth="1"/>
    <col min="6413" max="6413" width="26" bestFit="1" customWidth="1"/>
    <col min="6414" max="6414" width="19.140625" bestFit="1" customWidth="1"/>
    <col min="6415" max="6415" width="10.42578125" customWidth="1"/>
    <col min="6416" max="6416" width="11.85546875" customWidth="1"/>
    <col min="6417" max="6417" width="14.7109375" customWidth="1"/>
    <col min="6418" max="6418" width="9" bestFit="1" customWidth="1"/>
    <col min="6659" max="6659" width="4.7109375" bestFit="1" customWidth="1"/>
    <col min="6660" max="6660" width="9.7109375" bestFit="1" customWidth="1"/>
    <col min="6661" max="6661" width="10" bestFit="1" customWidth="1"/>
    <col min="6662" max="6662" width="8.85546875" bestFit="1" customWidth="1"/>
    <col min="6663" max="6663" width="22.85546875" customWidth="1"/>
    <col min="6664" max="6664" width="59.7109375" bestFit="1" customWidth="1"/>
    <col min="6665" max="6665" width="57.85546875" bestFit="1" customWidth="1"/>
    <col min="6666" max="6666" width="35.28515625" bestFit="1" customWidth="1"/>
    <col min="6667" max="6667" width="28.140625" bestFit="1" customWidth="1"/>
    <col min="6668" max="6668" width="33.140625" bestFit="1" customWidth="1"/>
    <col min="6669" max="6669" width="26" bestFit="1" customWidth="1"/>
    <col min="6670" max="6670" width="19.140625" bestFit="1" customWidth="1"/>
    <col min="6671" max="6671" width="10.42578125" customWidth="1"/>
    <col min="6672" max="6672" width="11.85546875" customWidth="1"/>
    <col min="6673" max="6673" width="14.7109375" customWidth="1"/>
    <col min="6674" max="6674" width="9" bestFit="1" customWidth="1"/>
    <col min="6915" max="6915" width="4.7109375" bestFit="1" customWidth="1"/>
    <col min="6916" max="6916" width="9.7109375" bestFit="1" customWidth="1"/>
    <col min="6917" max="6917" width="10" bestFit="1" customWidth="1"/>
    <col min="6918" max="6918" width="8.85546875" bestFit="1" customWidth="1"/>
    <col min="6919" max="6919" width="22.85546875" customWidth="1"/>
    <col min="6920" max="6920" width="59.7109375" bestFit="1" customWidth="1"/>
    <col min="6921" max="6921" width="57.85546875" bestFit="1" customWidth="1"/>
    <col min="6922" max="6922" width="35.28515625" bestFit="1" customWidth="1"/>
    <col min="6923" max="6923" width="28.140625" bestFit="1" customWidth="1"/>
    <col min="6924" max="6924" width="33.140625" bestFit="1" customWidth="1"/>
    <col min="6925" max="6925" width="26" bestFit="1" customWidth="1"/>
    <col min="6926" max="6926" width="19.140625" bestFit="1" customWidth="1"/>
    <col min="6927" max="6927" width="10.42578125" customWidth="1"/>
    <col min="6928" max="6928" width="11.85546875" customWidth="1"/>
    <col min="6929" max="6929" width="14.7109375" customWidth="1"/>
    <col min="6930" max="6930" width="9" bestFit="1" customWidth="1"/>
    <col min="7171" max="7171" width="4.7109375" bestFit="1" customWidth="1"/>
    <col min="7172" max="7172" width="9.7109375" bestFit="1" customWidth="1"/>
    <col min="7173" max="7173" width="10" bestFit="1" customWidth="1"/>
    <col min="7174" max="7174" width="8.85546875" bestFit="1" customWidth="1"/>
    <col min="7175" max="7175" width="22.85546875" customWidth="1"/>
    <col min="7176" max="7176" width="59.7109375" bestFit="1" customWidth="1"/>
    <col min="7177" max="7177" width="57.85546875" bestFit="1" customWidth="1"/>
    <col min="7178" max="7178" width="35.28515625" bestFit="1" customWidth="1"/>
    <col min="7179" max="7179" width="28.140625" bestFit="1" customWidth="1"/>
    <col min="7180" max="7180" width="33.140625" bestFit="1" customWidth="1"/>
    <col min="7181" max="7181" width="26" bestFit="1" customWidth="1"/>
    <col min="7182" max="7182" width="19.140625" bestFit="1" customWidth="1"/>
    <col min="7183" max="7183" width="10.42578125" customWidth="1"/>
    <col min="7184" max="7184" width="11.85546875" customWidth="1"/>
    <col min="7185" max="7185" width="14.7109375" customWidth="1"/>
    <col min="7186" max="7186" width="9" bestFit="1" customWidth="1"/>
    <col min="7427" max="7427" width="4.7109375" bestFit="1" customWidth="1"/>
    <col min="7428" max="7428" width="9.7109375" bestFit="1" customWidth="1"/>
    <col min="7429" max="7429" width="10" bestFit="1" customWidth="1"/>
    <col min="7430" max="7430" width="8.85546875" bestFit="1" customWidth="1"/>
    <col min="7431" max="7431" width="22.85546875" customWidth="1"/>
    <col min="7432" max="7432" width="59.7109375" bestFit="1" customWidth="1"/>
    <col min="7433" max="7433" width="57.85546875" bestFit="1" customWidth="1"/>
    <col min="7434" max="7434" width="35.28515625" bestFit="1" customWidth="1"/>
    <col min="7435" max="7435" width="28.140625" bestFit="1" customWidth="1"/>
    <col min="7436" max="7436" width="33.140625" bestFit="1" customWidth="1"/>
    <col min="7437" max="7437" width="26" bestFit="1" customWidth="1"/>
    <col min="7438" max="7438" width="19.140625" bestFit="1" customWidth="1"/>
    <col min="7439" max="7439" width="10.42578125" customWidth="1"/>
    <col min="7440" max="7440" width="11.85546875" customWidth="1"/>
    <col min="7441" max="7441" width="14.7109375" customWidth="1"/>
    <col min="7442" max="7442" width="9" bestFit="1" customWidth="1"/>
    <col min="7683" max="7683" width="4.7109375" bestFit="1" customWidth="1"/>
    <col min="7684" max="7684" width="9.7109375" bestFit="1" customWidth="1"/>
    <col min="7685" max="7685" width="10" bestFit="1" customWidth="1"/>
    <col min="7686" max="7686" width="8.85546875" bestFit="1" customWidth="1"/>
    <col min="7687" max="7687" width="22.85546875" customWidth="1"/>
    <col min="7688" max="7688" width="59.7109375" bestFit="1" customWidth="1"/>
    <col min="7689" max="7689" width="57.85546875" bestFit="1" customWidth="1"/>
    <col min="7690" max="7690" width="35.28515625" bestFit="1" customWidth="1"/>
    <col min="7691" max="7691" width="28.140625" bestFit="1" customWidth="1"/>
    <col min="7692" max="7692" width="33.140625" bestFit="1" customWidth="1"/>
    <col min="7693" max="7693" width="26" bestFit="1" customWidth="1"/>
    <col min="7694" max="7694" width="19.140625" bestFit="1" customWidth="1"/>
    <col min="7695" max="7695" width="10.42578125" customWidth="1"/>
    <col min="7696" max="7696" width="11.85546875" customWidth="1"/>
    <col min="7697" max="7697" width="14.7109375" customWidth="1"/>
    <col min="7698" max="7698" width="9" bestFit="1" customWidth="1"/>
    <col min="7939" max="7939" width="4.7109375" bestFit="1" customWidth="1"/>
    <col min="7940" max="7940" width="9.7109375" bestFit="1" customWidth="1"/>
    <col min="7941" max="7941" width="10" bestFit="1" customWidth="1"/>
    <col min="7942" max="7942" width="8.85546875" bestFit="1" customWidth="1"/>
    <col min="7943" max="7943" width="22.85546875" customWidth="1"/>
    <col min="7944" max="7944" width="59.7109375" bestFit="1" customWidth="1"/>
    <col min="7945" max="7945" width="57.85546875" bestFit="1" customWidth="1"/>
    <col min="7946" max="7946" width="35.28515625" bestFit="1" customWidth="1"/>
    <col min="7947" max="7947" width="28.140625" bestFit="1" customWidth="1"/>
    <col min="7948" max="7948" width="33.140625" bestFit="1" customWidth="1"/>
    <col min="7949" max="7949" width="26" bestFit="1" customWidth="1"/>
    <col min="7950" max="7950" width="19.140625" bestFit="1" customWidth="1"/>
    <col min="7951" max="7951" width="10.42578125" customWidth="1"/>
    <col min="7952" max="7952" width="11.85546875" customWidth="1"/>
    <col min="7953" max="7953" width="14.7109375" customWidth="1"/>
    <col min="7954" max="7954" width="9" bestFit="1" customWidth="1"/>
    <col min="8195" max="8195" width="4.7109375" bestFit="1" customWidth="1"/>
    <col min="8196" max="8196" width="9.7109375" bestFit="1" customWidth="1"/>
    <col min="8197" max="8197" width="10" bestFit="1" customWidth="1"/>
    <col min="8198" max="8198" width="8.85546875" bestFit="1" customWidth="1"/>
    <col min="8199" max="8199" width="22.85546875" customWidth="1"/>
    <col min="8200" max="8200" width="59.7109375" bestFit="1" customWidth="1"/>
    <col min="8201" max="8201" width="57.85546875" bestFit="1" customWidth="1"/>
    <col min="8202" max="8202" width="35.28515625" bestFit="1" customWidth="1"/>
    <col min="8203" max="8203" width="28.140625" bestFit="1" customWidth="1"/>
    <col min="8204" max="8204" width="33.140625" bestFit="1" customWidth="1"/>
    <col min="8205" max="8205" width="26" bestFit="1" customWidth="1"/>
    <col min="8206" max="8206" width="19.140625" bestFit="1" customWidth="1"/>
    <col min="8207" max="8207" width="10.42578125" customWidth="1"/>
    <col min="8208" max="8208" width="11.85546875" customWidth="1"/>
    <col min="8209" max="8209" width="14.7109375" customWidth="1"/>
    <col min="8210" max="8210" width="9" bestFit="1" customWidth="1"/>
    <col min="8451" max="8451" width="4.7109375" bestFit="1" customWidth="1"/>
    <col min="8452" max="8452" width="9.7109375" bestFit="1" customWidth="1"/>
    <col min="8453" max="8453" width="10" bestFit="1" customWidth="1"/>
    <col min="8454" max="8454" width="8.85546875" bestFit="1" customWidth="1"/>
    <col min="8455" max="8455" width="22.85546875" customWidth="1"/>
    <col min="8456" max="8456" width="59.7109375" bestFit="1" customWidth="1"/>
    <col min="8457" max="8457" width="57.85546875" bestFit="1" customWidth="1"/>
    <col min="8458" max="8458" width="35.28515625" bestFit="1" customWidth="1"/>
    <col min="8459" max="8459" width="28.140625" bestFit="1" customWidth="1"/>
    <col min="8460" max="8460" width="33.140625" bestFit="1" customWidth="1"/>
    <col min="8461" max="8461" width="26" bestFit="1" customWidth="1"/>
    <col min="8462" max="8462" width="19.140625" bestFit="1" customWidth="1"/>
    <col min="8463" max="8463" width="10.42578125" customWidth="1"/>
    <col min="8464" max="8464" width="11.85546875" customWidth="1"/>
    <col min="8465" max="8465" width="14.7109375" customWidth="1"/>
    <col min="8466" max="8466" width="9" bestFit="1" customWidth="1"/>
    <col min="8707" max="8707" width="4.7109375" bestFit="1" customWidth="1"/>
    <col min="8708" max="8708" width="9.7109375" bestFit="1" customWidth="1"/>
    <col min="8709" max="8709" width="10" bestFit="1" customWidth="1"/>
    <col min="8710" max="8710" width="8.85546875" bestFit="1" customWidth="1"/>
    <col min="8711" max="8711" width="22.85546875" customWidth="1"/>
    <col min="8712" max="8712" width="59.7109375" bestFit="1" customWidth="1"/>
    <col min="8713" max="8713" width="57.85546875" bestFit="1" customWidth="1"/>
    <col min="8714" max="8714" width="35.28515625" bestFit="1" customWidth="1"/>
    <col min="8715" max="8715" width="28.140625" bestFit="1" customWidth="1"/>
    <col min="8716" max="8716" width="33.140625" bestFit="1" customWidth="1"/>
    <col min="8717" max="8717" width="26" bestFit="1" customWidth="1"/>
    <col min="8718" max="8718" width="19.140625" bestFit="1" customWidth="1"/>
    <col min="8719" max="8719" width="10.42578125" customWidth="1"/>
    <col min="8720" max="8720" width="11.85546875" customWidth="1"/>
    <col min="8721" max="8721" width="14.7109375" customWidth="1"/>
    <col min="8722" max="8722" width="9" bestFit="1" customWidth="1"/>
    <col min="8963" max="8963" width="4.7109375" bestFit="1" customWidth="1"/>
    <col min="8964" max="8964" width="9.7109375" bestFit="1" customWidth="1"/>
    <col min="8965" max="8965" width="10" bestFit="1" customWidth="1"/>
    <col min="8966" max="8966" width="8.85546875" bestFit="1" customWidth="1"/>
    <col min="8967" max="8967" width="22.85546875" customWidth="1"/>
    <col min="8968" max="8968" width="59.7109375" bestFit="1" customWidth="1"/>
    <col min="8969" max="8969" width="57.85546875" bestFit="1" customWidth="1"/>
    <col min="8970" max="8970" width="35.28515625" bestFit="1" customWidth="1"/>
    <col min="8971" max="8971" width="28.140625" bestFit="1" customWidth="1"/>
    <col min="8972" max="8972" width="33.140625" bestFit="1" customWidth="1"/>
    <col min="8973" max="8973" width="26" bestFit="1" customWidth="1"/>
    <col min="8974" max="8974" width="19.140625" bestFit="1" customWidth="1"/>
    <col min="8975" max="8975" width="10.42578125" customWidth="1"/>
    <col min="8976" max="8976" width="11.85546875" customWidth="1"/>
    <col min="8977" max="8977" width="14.7109375" customWidth="1"/>
    <col min="8978" max="8978" width="9" bestFit="1" customWidth="1"/>
    <col min="9219" max="9219" width="4.7109375" bestFit="1" customWidth="1"/>
    <col min="9220" max="9220" width="9.7109375" bestFit="1" customWidth="1"/>
    <col min="9221" max="9221" width="10" bestFit="1" customWidth="1"/>
    <col min="9222" max="9222" width="8.85546875" bestFit="1" customWidth="1"/>
    <col min="9223" max="9223" width="22.85546875" customWidth="1"/>
    <col min="9224" max="9224" width="59.7109375" bestFit="1" customWidth="1"/>
    <col min="9225" max="9225" width="57.85546875" bestFit="1" customWidth="1"/>
    <col min="9226" max="9226" width="35.28515625" bestFit="1" customWidth="1"/>
    <col min="9227" max="9227" width="28.140625" bestFit="1" customWidth="1"/>
    <col min="9228" max="9228" width="33.140625" bestFit="1" customWidth="1"/>
    <col min="9229" max="9229" width="26" bestFit="1" customWidth="1"/>
    <col min="9230" max="9230" width="19.140625" bestFit="1" customWidth="1"/>
    <col min="9231" max="9231" width="10.42578125" customWidth="1"/>
    <col min="9232" max="9232" width="11.85546875" customWidth="1"/>
    <col min="9233" max="9233" width="14.7109375" customWidth="1"/>
    <col min="9234" max="9234" width="9" bestFit="1" customWidth="1"/>
    <col min="9475" max="9475" width="4.7109375" bestFit="1" customWidth="1"/>
    <col min="9476" max="9476" width="9.7109375" bestFit="1" customWidth="1"/>
    <col min="9477" max="9477" width="10" bestFit="1" customWidth="1"/>
    <col min="9478" max="9478" width="8.85546875" bestFit="1" customWidth="1"/>
    <col min="9479" max="9479" width="22.85546875" customWidth="1"/>
    <col min="9480" max="9480" width="59.7109375" bestFit="1" customWidth="1"/>
    <col min="9481" max="9481" width="57.85546875" bestFit="1" customWidth="1"/>
    <col min="9482" max="9482" width="35.28515625" bestFit="1" customWidth="1"/>
    <col min="9483" max="9483" width="28.140625" bestFit="1" customWidth="1"/>
    <col min="9484" max="9484" width="33.140625" bestFit="1" customWidth="1"/>
    <col min="9485" max="9485" width="26" bestFit="1" customWidth="1"/>
    <col min="9486" max="9486" width="19.140625" bestFit="1" customWidth="1"/>
    <col min="9487" max="9487" width="10.42578125" customWidth="1"/>
    <col min="9488" max="9488" width="11.85546875" customWidth="1"/>
    <col min="9489" max="9489" width="14.7109375" customWidth="1"/>
    <col min="9490" max="9490" width="9" bestFit="1" customWidth="1"/>
    <col min="9731" max="9731" width="4.7109375" bestFit="1" customWidth="1"/>
    <col min="9732" max="9732" width="9.7109375" bestFit="1" customWidth="1"/>
    <col min="9733" max="9733" width="10" bestFit="1" customWidth="1"/>
    <col min="9734" max="9734" width="8.85546875" bestFit="1" customWidth="1"/>
    <col min="9735" max="9735" width="22.85546875" customWidth="1"/>
    <col min="9736" max="9736" width="59.7109375" bestFit="1" customWidth="1"/>
    <col min="9737" max="9737" width="57.85546875" bestFit="1" customWidth="1"/>
    <col min="9738" max="9738" width="35.28515625" bestFit="1" customWidth="1"/>
    <col min="9739" max="9739" width="28.140625" bestFit="1" customWidth="1"/>
    <col min="9740" max="9740" width="33.140625" bestFit="1" customWidth="1"/>
    <col min="9741" max="9741" width="26" bestFit="1" customWidth="1"/>
    <col min="9742" max="9742" width="19.140625" bestFit="1" customWidth="1"/>
    <col min="9743" max="9743" width="10.42578125" customWidth="1"/>
    <col min="9744" max="9744" width="11.85546875" customWidth="1"/>
    <col min="9745" max="9745" width="14.7109375" customWidth="1"/>
    <col min="9746" max="9746" width="9" bestFit="1" customWidth="1"/>
    <col min="9987" max="9987" width="4.7109375" bestFit="1" customWidth="1"/>
    <col min="9988" max="9988" width="9.7109375" bestFit="1" customWidth="1"/>
    <col min="9989" max="9989" width="10" bestFit="1" customWidth="1"/>
    <col min="9990" max="9990" width="8.85546875" bestFit="1" customWidth="1"/>
    <col min="9991" max="9991" width="22.85546875" customWidth="1"/>
    <col min="9992" max="9992" width="59.7109375" bestFit="1" customWidth="1"/>
    <col min="9993" max="9993" width="57.85546875" bestFit="1" customWidth="1"/>
    <col min="9994" max="9994" width="35.28515625" bestFit="1" customWidth="1"/>
    <col min="9995" max="9995" width="28.140625" bestFit="1" customWidth="1"/>
    <col min="9996" max="9996" width="33.140625" bestFit="1" customWidth="1"/>
    <col min="9997" max="9997" width="26" bestFit="1" customWidth="1"/>
    <col min="9998" max="9998" width="19.140625" bestFit="1" customWidth="1"/>
    <col min="9999" max="9999" width="10.42578125" customWidth="1"/>
    <col min="10000" max="10000" width="11.85546875" customWidth="1"/>
    <col min="10001" max="10001" width="14.7109375" customWidth="1"/>
    <col min="10002" max="10002" width="9" bestFit="1" customWidth="1"/>
    <col min="10243" max="10243" width="4.7109375" bestFit="1" customWidth="1"/>
    <col min="10244" max="10244" width="9.7109375" bestFit="1" customWidth="1"/>
    <col min="10245" max="10245" width="10" bestFit="1" customWidth="1"/>
    <col min="10246" max="10246" width="8.85546875" bestFit="1" customWidth="1"/>
    <col min="10247" max="10247" width="22.85546875" customWidth="1"/>
    <col min="10248" max="10248" width="59.7109375" bestFit="1" customWidth="1"/>
    <col min="10249" max="10249" width="57.85546875" bestFit="1" customWidth="1"/>
    <col min="10250" max="10250" width="35.28515625" bestFit="1" customWidth="1"/>
    <col min="10251" max="10251" width="28.140625" bestFit="1" customWidth="1"/>
    <col min="10252" max="10252" width="33.140625" bestFit="1" customWidth="1"/>
    <col min="10253" max="10253" width="26" bestFit="1" customWidth="1"/>
    <col min="10254" max="10254" width="19.140625" bestFit="1" customWidth="1"/>
    <col min="10255" max="10255" width="10.42578125" customWidth="1"/>
    <col min="10256" max="10256" width="11.85546875" customWidth="1"/>
    <col min="10257" max="10257" width="14.7109375" customWidth="1"/>
    <col min="10258" max="10258" width="9" bestFit="1" customWidth="1"/>
    <col min="10499" max="10499" width="4.7109375" bestFit="1" customWidth="1"/>
    <col min="10500" max="10500" width="9.7109375" bestFit="1" customWidth="1"/>
    <col min="10501" max="10501" width="10" bestFit="1" customWidth="1"/>
    <col min="10502" max="10502" width="8.85546875" bestFit="1" customWidth="1"/>
    <col min="10503" max="10503" width="22.85546875" customWidth="1"/>
    <col min="10504" max="10504" width="59.7109375" bestFit="1" customWidth="1"/>
    <col min="10505" max="10505" width="57.85546875" bestFit="1" customWidth="1"/>
    <col min="10506" max="10506" width="35.28515625" bestFit="1" customWidth="1"/>
    <col min="10507" max="10507" width="28.140625" bestFit="1" customWidth="1"/>
    <col min="10508" max="10508" width="33.140625" bestFit="1" customWidth="1"/>
    <col min="10509" max="10509" width="26" bestFit="1" customWidth="1"/>
    <col min="10510" max="10510" width="19.140625" bestFit="1" customWidth="1"/>
    <col min="10511" max="10511" width="10.42578125" customWidth="1"/>
    <col min="10512" max="10512" width="11.85546875" customWidth="1"/>
    <col min="10513" max="10513" width="14.7109375" customWidth="1"/>
    <col min="10514" max="10514" width="9" bestFit="1" customWidth="1"/>
    <col min="10755" max="10755" width="4.7109375" bestFit="1" customWidth="1"/>
    <col min="10756" max="10756" width="9.7109375" bestFit="1" customWidth="1"/>
    <col min="10757" max="10757" width="10" bestFit="1" customWidth="1"/>
    <col min="10758" max="10758" width="8.85546875" bestFit="1" customWidth="1"/>
    <col min="10759" max="10759" width="22.85546875" customWidth="1"/>
    <col min="10760" max="10760" width="59.7109375" bestFit="1" customWidth="1"/>
    <col min="10761" max="10761" width="57.85546875" bestFit="1" customWidth="1"/>
    <col min="10762" max="10762" width="35.28515625" bestFit="1" customWidth="1"/>
    <col min="10763" max="10763" width="28.140625" bestFit="1" customWidth="1"/>
    <col min="10764" max="10764" width="33.140625" bestFit="1" customWidth="1"/>
    <col min="10765" max="10765" width="26" bestFit="1" customWidth="1"/>
    <col min="10766" max="10766" width="19.140625" bestFit="1" customWidth="1"/>
    <col min="10767" max="10767" width="10.42578125" customWidth="1"/>
    <col min="10768" max="10768" width="11.85546875" customWidth="1"/>
    <col min="10769" max="10769" width="14.7109375" customWidth="1"/>
    <col min="10770" max="10770" width="9" bestFit="1" customWidth="1"/>
    <col min="11011" max="11011" width="4.7109375" bestFit="1" customWidth="1"/>
    <col min="11012" max="11012" width="9.7109375" bestFit="1" customWidth="1"/>
    <col min="11013" max="11013" width="10" bestFit="1" customWidth="1"/>
    <col min="11014" max="11014" width="8.85546875" bestFit="1" customWidth="1"/>
    <col min="11015" max="11015" width="22.85546875" customWidth="1"/>
    <col min="11016" max="11016" width="59.7109375" bestFit="1" customWidth="1"/>
    <col min="11017" max="11017" width="57.85546875" bestFit="1" customWidth="1"/>
    <col min="11018" max="11018" width="35.28515625" bestFit="1" customWidth="1"/>
    <col min="11019" max="11019" width="28.140625" bestFit="1" customWidth="1"/>
    <col min="11020" max="11020" width="33.140625" bestFit="1" customWidth="1"/>
    <col min="11021" max="11021" width="26" bestFit="1" customWidth="1"/>
    <col min="11022" max="11022" width="19.140625" bestFit="1" customWidth="1"/>
    <col min="11023" max="11023" width="10.42578125" customWidth="1"/>
    <col min="11024" max="11024" width="11.85546875" customWidth="1"/>
    <col min="11025" max="11025" width="14.7109375" customWidth="1"/>
    <col min="11026" max="11026" width="9" bestFit="1" customWidth="1"/>
    <col min="11267" max="11267" width="4.7109375" bestFit="1" customWidth="1"/>
    <col min="11268" max="11268" width="9.7109375" bestFit="1" customWidth="1"/>
    <col min="11269" max="11269" width="10" bestFit="1" customWidth="1"/>
    <col min="11270" max="11270" width="8.85546875" bestFit="1" customWidth="1"/>
    <col min="11271" max="11271" width="22.85546875" customWidth="1"/>
    <col min="11272" max="11272" width="59.7109375" bestFit="1" customWidth="1"/>
    <col min="11273" max="11273" width="57.85546875" bestFit="1" customWidth="1"/>
    <col min="11274" max="11274" width="35.28515625" bestFit="1" customWidth="1"/>
    <col min="11275" max="11275" width="28.140625" bestFit="1" customWidth="1"/>
    <col min="11276" max="11276" width="33.140625" bestFit="1" customWidth="1"/>
    <col min="11277" max="11277" width="26" bestFit="1" customWidth="1"/>
    <col min="11278" max="11278" width="19.140625" bestFit="1" customWidth="1"/>
    <col min="11279" max="11279" width="10.42578125" customWidth="1"/>
    <col min="11280" max="11280" width="11.85546875" customWidth="1"/>
    <col min="11281" max="11281" width="14.7109375" customWidth="1"/>
    <col min="11282" max="11282" width="9" bestFit="1" customWidth="1"/>
    <col min="11523" max="11523" width="4.7109375" bestFit="1" customWidth="1"/>
    <col min="11524" max="11524" width="9.7109375" bestFit="1" customWidth="1"/>
    <col min="11525" max="11525" width="10" bestFit="1" customWidth="1"/>
    <col min="11526" max="11526" width="8.85546875" bestFit="1" customWidth="1"/>
    <col min="11527" max="11527" width="22.85546875" customWidth="1"/>
    <col min="11528" max="11528" width="59.7109375" bestFit="1" customWidth="1"/>
    <col min="11529" max="11529" width="57.85546875" bestFit="1" customWidth="1"/>
    <col min="11530" max="11530" width="35.28515625" bestFit="1" customWidth="1"/>
    <col min="11531" max="11531" width="28.140625" bestFit="1" customWidth="1"/>
    <col min="11532" max="11532" width="33.140625" bestFit="1" customWidth="1"/>
    <col min="11533" max="11533" width="26" bestFit="1" customWidth="1"/>
    <col min="11534" max="11534" width="19.140625" bestFit="1" customWidth="1"/>
    <col min="11535" max="11535" width="10.42578125" customWidth="1"/>
    <col min="11536" max="11536" width="11.85546875" customWidth="1"/>
    <col min="11537" max="11537" width="14.7109375" customWidth="1"/>
    <col min="11538" max="11538" width="9" bestFit="1" customWidth="1"/>
    <col min="11779" max="11779" width="4.7109375" bestFit="1" customWidth="1"/>
    <col min="11780" max="11780" width="9.7109375" bestFit="1" customWidth="1"/>
    <col min="11781" max="11781" width="10" bestFit="1" customWidth="1"/>
    <col min="11782" max="11782" width="8.85546875" bestFit="1" customWidth="1"/>
    <col min="11783" max="11783" width="22.85546875" customWidth="1"/>
    <col min="11784" max="11784" width="59.7109375" bestFit="1" customWidth="1"/>
    <col min="11785" max="11785" width="57.85546875" bestFit="1" customWidth="1"/>
    <col min="11786" max="11786" width="35.28515625" bestFit="1" customWidth="1"/>
    <col min="11787" max="11787" width="28.140625" bestFit="1" customWidth="1"/>
    <col min="11788" max="11788" width="33.140625" bestFit="1" customWidth="1"/>
    <col min="11789" max="11789" width="26" bestFit="1" customWidth="1"/>
    <col min="11790" max="11790" width="19.140625" bestFit="1" customWidth="1"/>
    <col min="11791" max="11791" width="10.42578125" customWidth="1"/>
    <col min="11792" max="11792" width="11.85546875" customWidth="1"/>
    <col min="11793" max="11793" width="14.7109375" customWidth="1"/>
    <col min="11794" max="11794" width="9" bestFit="1" customWidth="1"/>
    <col min="12035" max="12035" width="4.7109375" bestFit="1" customWidth="1"/>
    <col min="12036" max="12036" width="9.7109375" bestFit="1" customWidth="1"/>
    <col min="12037" max="12037" width="10" bestFit="1" customWidth="1"/>
    <col min="12038" max="12038" width="8.85546875" bestFit="1" customWidth="1"/>
    <col min="12039" max="12039" width="22.85546875" customWidth="1"/>
    <col min="12040" max="12040" width="59.7109375" bestFit="1" customWidth="1"/>
    <col min="12041" max="12041" width="57.85546875" bestFit="1" customWidth="1"/>
    <col min="12042" max="12042" width="35.28515625" bestFit="1" customWidth="1"/>
    <col min="12043" max="12043" width="28.140625" bestFit="1" customWidth="1"/>
    <col min="12044" max="12044" width="33.140625" bestFit="1" customWidth="1"/>
    <col min="12045" max="12045" width="26" bestFit="1" customWidth="1"/>
    <col min="12046" max="12046" width="19.140625" bestFit="1" customWidth="1"/>
    <col min="12047" max="12047" width="10.42578125" customWidth="1"/>
    <col min="12048" max="12048" width="11.85546875" customWidth="1"/>
    <col min="12049" max="12049" width="14.7109375" customWidth="1"/>
    <col min="12050" max="12050" width="9" bestFit="1" customWidth="1"/>
    <col min="12291" max="12291" width="4.7109375" bestFit="1" customWidth="1"/>
    <col min="12292" max="12292" width="9.7109375" bestFit="1" customWidth="1"/>
    <col min="12293" max="12293" width="10" bestFit="1" customWidth="1"/>
    <col min="12294" max="12294" width="8.85546875" bestFit="1" customWidth="1"/>
    <col min="12295" max="12295" width="22.85546875" customWidth="1"/>
    <col min="12296" max="12296" width="59.7109375" bestFit="1" customWidth="1"/>
    <col min="12297" max="12297" width="57.85546875" bestFit="1" customWidth="1"/>
    <col min="12298" max="12298" width="35.28515625" bestFit="1" customWidth="1"/>
    <col min="12299" max="12299" width="28.140625" bestFit="1" customWidth="1"/>
    <col min="12300" max="12300" width="33.140625" bestFit="1" customWidth="1"/>
    <col min="12301" max="12301" width="26" bestFit="1" customWidth="1"/>
    <col min="12302" max="12302" width="19.140625" bestFit="1" customWidth="1"/>
    <col min="12303" max="12303" width="10.42578125" customWidth="1"/>
    <col min="12304" max="12304" width="11.85546875" customWidth="1"/>
    <col min="12305" max="12305" width="14.7109375" customWidth="1"/>
    <col min="12306" max="12306" width="9" bestFit="1" customWidth="1"/>
    <col min="12547" max="12547" width="4.7109375" bestFit="1" customWidth="1"/>
    <col min="12548" max="12548" width="9.7109375" bestFit="1" customWidth="1"/>
    <col min="12549" max="12549" width="10" bestFit="1" customWidth="1"/>
    <col min="12550" max="12550" width="8.85546875" bestFit="1" customWidth="1"/>
    <col min="12551" max="12551" width="22.85546875" customWidth="1"/>
    <col min="12552" max="12552" width="59.7109375" bestFit="1" customWidth="1"/>
    <col min="12553" max="12553" width="57.85546875" bestFit="1" customWidth="1"/>
    <col min="12554" max="12554" width="35.28515625" bestFit="1" customWidth="1"/>
    <col min="12555" max="12555" width="28.140625" bestFit="1" customWidth="1"/>
    <col min="12556" max="12556" width="33.140625" bestFit="1" customWidth="1"/>
    <col min="12557" max="12557" width="26" bestFit="1" customWidth="1"/>
    <col min="12558" max="12558" width="19.140625" bestFit="1" customWidth="1"/>
    <col min="12559" max="12559" width="10.42578125" customWidth="1"/>
    <col min="12560" max="12560" width="11.85546875" customWidth="1"/>
    <col min="12561" max="12561" width="14.7109375" customWidth="1"/>
    <col min="12562" max="12562" width="9" bestFit="1" customWidth="1"/>
    <col min="12803" max="12803" width="4.7109375" bestFit="1" customWidth="1"/>
    <col min="12804" max="12804" width="9.7109375" bestFit="1" customWidth="1"/>
    <col min="12805" max="12805" width="10" bestFit="1" customWidth="1"/>
    <col min="12806" max="12806" width="8.85546875" bestFit="1" customWidth="1"/>
    <col min="12807" max="12807" width="22.85546875" customWidth="1"/>
    <col min="12808" max="12808" width="59.7109375" bestFit="1" customWidth="1"/>
    <col min="12809" max="12809" width="57.85546875" bestFit="1" customWidth="1"/>
    <col min="12810" max="12810" width="35.28515625" bestFit="1" customWidth="1"/>
    <col min="12811" max="12811" width="28.140625" bestFit="1" customWidth="1"/>
    <col min="12812" max="12812" width="33.140625" bestFit="1" customWidth="1"/>
    <col min="12813" max="12813" width="26" bestFit="1" customWidth="1"/>
    <col min="12814" max="12814" width="19.140625" bestFit="1" customWidth="1"/>
    <col min="12815" max="12815" width="10.42578125" customWidth="1"/>
    <col min="12816" max="12816" width="11.85546875" customWidth="1"/>
    <col min="12817" max="12817" width="14.7109375" customWidth="1"/>
    <col min="12818" max="12818" width="9" bestFit="1" customWidth="1"/>
    <col min="13059" max="13059" width="4.7109375" bestFit="1" customWidth="1"/>
    <col min="13060" max="13060" width="9.7109375" bestFit="1" customWidth="1"/>
    <col min="13061" max="13061" width="10" bestFit="1" customWidth="1"/>
    <col min="13062" max="13062" width="8.85546875" bestFit="1" customWidth="1"/>
    <col min="13063" max="13063" width="22.85546875" customWidth="1"/>
    <col min="13064" max="13064" width="59.7109375" bestFit="1" customWidth="1"/>
    <col min="13065" max="13065" width="57.85546875" bestFit="1" customWidth="1"/>
    <col min="13066" max="13066" width="35.28515625" bestFit="1" customWidth="1"/>
    <col min="13067" max="13067" width="28.140625" bestFit="1" customWidth="1"/>
    <col min="13068" max="13068" width="33.140625" bestFit="1" customWidth="1"/>
    <col min="13069" max="13069" width="26" bestFit="1" customWidth="1"/>
    <col min="13070" max="13070" width="19.140625" bestFit="1" customWidth="1"/>
    <col min="13071" max="13071" width="10.42578125" customWidth="1"/>
    <col min="13072" max="13072" width="11.85546875" customWidth="1"/>
    <col min="13073" max="13073" width="14.7109375" customWidth="1"/>
    <col min="13074" max="13074" width="9" bestFit="1" customWidth="1"/>
    <col min="13315" max="13315" width="4.7109375" bestFit="1" customWidth="1"/>
    <col min="13316" max="13316" width="9.7109375" bestFit="1" customWidth="1"/>
    <col min="13317" max="13317" width="10" bestFit="1" customWidth="1"/>
    <col min="13318" max="13318" width="8.85546875" bestFit="1" customWidth="1"/>
    <col min="13319" max="13319" width="22.85546875" customWidth="1"/>
    <col min="13320" max="13320" width="59.7109375" bestFit="1" customWidth="1"/>
    <col min="13321" max="13321" width="57.85546875" bestFit="1" customWidth="1"/>
    <col min="13322" max="13322" width="35.28515625" bestFit="1" customWidth="1"/>
    <col min="13323" max="13323" width="28.140625" bestFit="1" customWidth="1"/>
    <col min="13324" max="13324" width="33.140625" bestFit="1" customWidth="1"/>
    <col min="13325" max="13325" width="26" bestFit="1" customWidth="1"/>
    <col min="13326" max="13326" width="19.140625" bestFit="1" customWidth="1"/>
    <col min="13327" max="13327" width="10.42578125" customWidth="1"/>
    <col min="13328" max="13328" width="11.85546875" customWidth="1"/>
    <col min="13329" max="13329" width="14.7109375" customWidth="1"/>
    <col min="13330" max="13330" width="9" bestFit="1" customWidth="1"/>
    <col min="13571" max="13571" width="4.7109375" bestFit="1" customWidth="1"/>
    <col min="13572" max="13572" width="9.7109375" bestFit="1" customWidth="1"/>
    <col min="13573" max="13573" width="10" bestFit="1" customWidth="1"/>
    <col min="13574" max="13574" width="8.85546875" bestFit="1" customWidth="1"/>
    <col min="13575" max="13575" width="22.85546875" customWidth="1"/>
    <col min="13576" max="13576" width="59.7109375" bestFit="1" customWidth="1"/>
    <col min="13577" max="13577" width="57.85546875" bestFit="1" customWidth="1"/>
    <col min="13578" max="13578" width="35.28515625" bestFit="1" customWidth="1"/>
    <col min="13579" max="13579" width="28.140625" bestFit="1" customWidth="1"/>
    <col min="13580" max="13580" width="33.140625" bestFit="1" customWidth="1"/>
    <col min="13581" max="13581" width="26" bestFit="1" customWidth="1"/>
    <col min="13582" max="13582" width="19.140625" bestFit="1" customWidth="1"/>
    <col min="13583" max="13583" width="10.42578125" customWidth="1"/>
    <col min="13584" max="13584" width="11.85546875" customWidth="1"/>
    <col min="13585" max="13585" width="14.7109375" customWidth="1"/>
    <col min="13586" max="13586" width="9" bestFit="1" customWidth="1"/>
    <col min="13827" max="13827" width="4.7109375" bestFit="1" customWidth="1"/>
    <col min="13828" max="13828" width="9.7109375" bestFit="1" customWidth="1"/>
    <col min="13829" max="13829" width="10" bestFit="1" customWidth="1"/>
    <col min="13830" max="13830" width="8.85546875" bestFit="1" customWidth="1"/>
    <col min="13831" max="13831" width="22.85546875" customWidth="1"/>
    <col min="13832" max="13832" width="59.7109375" bestFit="1" customWidth="1"/>
    <col min="13833" max="13833" width="57.85546875" bestFit="1" customWidth="1"/>
    <col min="13834" max="13834" width="35.28515625" bestFit="1" customWidth="1"/>
    <col min="13835" max="13835" width="28.140625" bestFit="1" customWidth="1"/>
    <col min="13836" max="13836" width="33.140625" bestFit="1" customWidth="1"/>
    <col min="13837" max="13837" width="26" bestFit="1" customWidth="1"/>
    <col min="13838" max="13838" width="19.140625" bestFit="1" customWidth="1"/>
    <col min="13839" max="13839" width="10.42578125" customWidth="1"/>
    <col min="13840" max="13840" width="11.85546875" customWidth="1"/>
    <col min="13841" max="13841" width="14.7109375" customWidth="1"/>
    <col min="13842" max="13842" width="9" bestFit="1" customWidth="1"/>
    <col min="14083" max="14083" width="4.7109375" bestFit="1" customWidth="1"/>
    <col min="14084" max="14084" width="9.7109375" bestFit="1" customWidth="1"/>
    <col min="14085" max="14085" width="10" bestFit="1" customWidth="1"/>
    <col min="14086" max="14086" width="8.85546875" bestFit="1" customWidth="1"/>
    <col min="14087" max="14087" width="22.85546875" customWidth="1"/>
    <col min="14088" max="14088" width="59.7109375" bestFit="1" customWidth="1"/>
    <col min="14089" max="14089" width="57.85546875" bestFit="1" customWidth="1"/>
    <col min="14090" max="14090" width="35.28515625" bestFit="1" customWidth="1"/>
    <col min="14091" max="14091" width="28.140625" bestFit="1" customWidth="1"/>
    <col min="14092" max="14092" width="33.140625" bestFit="1" customWidth="1"/>
    <col min="14093" max="14093" width="26" bestFit="1" customWidth="1"/>
    <col min="14094" max="14094" width="19.140625" bestFit="1" customWidth="1"/>
    <col min="14095" max="14095" width="10.42578125" customWidth="1"/>
    <col min="14096" max="14096" width="11.85546875" customWidth="1"/>
    <col min="14097" max="14097" width="14.7109375" customWidth="1"/>
    <col min="14098" max="14098" width="9" bestFit="1" customWidth="1"/>
    <col min="14339" max="14339" width="4.7109375" bestFit="1" customWidth="1"/>
    <col min="14340" max="14340" width="9.7109375" bestFit="1" customWidth="1"/>
    <col min="14341" max="14341" width="10" bestFit="1" customWidth="1"/>
    <col min="14342" max="14342" width="8.85546875" bestFit="1" customWidth="1"/>
    <col min="14343" max="14343" width="22.85546875" customWidth="1"/>
    <col min="14344" max="14344" width="59.7109375" bestFit="1" customWidth="1"/>
    <col min="14345" max="14345" width="57.85546875" bestFit="1" customWidth="1"/>
    <col min="14346" max="14346" width="35.28515625" bestFit="1" customWidth="1"/>
    <col min="14347" max="14347" width="28.140625" bestFit="1" customWidth="1"/>
    <col min="14348" max="14348" width="33.140625" bestFit="1" customWidth="1"/>
    <col min="14349" max="14349" width="26" bestFit="1" customWidth="1"/>
    <col min="14350" max="14350" width="19.140625" bestFit="1" customWidth="1"/>
    <col min="14351" max="14351" width="10.42578125" customWidth="1"/>
    <col min="14352" max="14352" width="11.85546875" customWidth="1"/>
    <col min="14353" max="14353" width="14.7109375" customWidth="1"/>
    <col min="14354" max="14354" width="9" bestFit="1" customWidth="1"/>
    <col min="14595" max="14595" width="4.7109375" bestFit="1" customWidth="1"/>
    <col min="14596" max="14596" width="9.7109375" bestFit="1" customWidth="1"/>
    <col min="14597" max="14597" width="10" bestFit="1" customWidth="1"/>
    <col min="14598" max="14598" width="8.85546875" bestFit="1" customWidth="1"/>
    <col min="14599" max="14599" width="22.85546875" customWidth="1"/>
    <col min="14600" max="14600" width="59.7109375" bestFit="1" customWidth="1"/>
    <col min="14601" max="14601" width="57.85546875" bestFit="1" customWidth="1"/>
    <col min="14602" max="14602" width="35.28515625" bestFit="1" customWidth="1"/>
    <col min="14603" max="14603" width="28.140625" bestFit="1" customWidth="1"/>
    <col min="14604" max="14604" width="33.140625" bestFit="1" customWidth="1"/>
    <col min="14605" max="14605" width="26" bestFit="1" customWidth="1"/>
    <col min="14606" max="14606" width="19.140625" bestFit="1" customWidth="1"/>
    <col min="14607" max="14607" width="10.42578125" customWidth="1"/>
    <col min="14608" max="14608" width="11.85546875" customWidth="1"/>
    <col min="14609" max="14609" width="14.7109375" customWidth="1"/>
    <col min="14610" max="14610" width="9" bestFit="1" customWidth="1"/>
    <col min="14851" max="14851" width="4.7109375" bestFit="1" customWidth="1"/>
    <col min="14852" max="14852" width="9.7109375" bestFit="1" customWidth="1"/>
    <col min="14853" max="14853" width="10" bestFit="1" customWidth="1"/>
    <col min="14854" max="14854" width="8.85546875" bestFit="1" customWidth="1"/>
    <col min="14855" max="14855" width="22.85546875" customWidth="1"/>
    <col min="14856" max="14856" width="59.7109375" bestFit="1" customWidth="1"/>
    <col min="14857" max="14857" width="57.85546875" bestFit="1" customWidth="1"/>
    <col min="14858" max="14858" width="35.28515625" bestFit="1" customWidth="1"/>
    <col min="14859" max="14859" width="28.140625" bestFit="1" customWidth="1"/>
    <col min="14860" max="14860" width="33.140625" bestFit="1" customWidth="1"/>
    <col min="14861" max="14861" width="26" bestFit="1" customWidth="1"/>
    <col min="14862" max="14862" width="19.140625" bestFit="1" customWidth="1"/>
    <col min="14863" max="14863" width="10.42578125" customWidth="1"/>
    <col min="14864" max="14864" width="11.85546875" customWidth="1"/>
    <col min="14865" max="14865" width="14.7109375" customWidth="1"/>
    <col min="14866" max="14866" width="9" bestFit="1" customWidth="1"/>
    <col min="15107" max="15107" width="4.7109375" bestFit="1" customWidth="1"/>
    <col min="15108" max="15108" width="9.7109375" bestFit="1" customWidth="1"/>
    <col min="15109" max="15109" width="10" bestFit="1" customWidth="1"/>
    <col min="15110" max="15110" width="8.85546875" bestFit="1" customWidth="1"/>
    <col min="15111" max="15111" width="22.85546875" customWidth="1"/>
    <col min="15112" max="15112" width="59.7109375" bestFit="1" customWidth="1"/>
    <col min="15113" max="15113" width="57.85546875" bestFit="1" customWidth="1"/>
    <col min="15114" max="15114" width="35.28515625" bestFit="1" customWidth="1"/>
    <col min="15115" max="15115" width="28.140625" bestFit="1" customWidth="1"/>
    <col min="15116" max="15116" width="33.140625" bestFit="1" customWidth="1"/>
    <col min="15117" max="15117" width="26" bestFit="1" customWidth="1"/>
    <col min="15118" max="15118" width="19.140625" bestFit="1" customWidth="1"/>
    <col min="15119" max="15119" width="10.42578125" customWidth="1"/>
    <col min="15120" max="15120" width="11.85546875" customWidth="1"/>
    <col min="15121" max="15121" width="14.7109375" customWidth="1"/>
    <col min="15122" max="15122" width="9" bestFit="1" customWidth="1"/>
    <col min="15363" max="15363" width="4.7109375" bestFit="1" customWidth="1"/>
    <col min="15364" max="15364" width="9.7109375" bestFit="1" customWidth="1"/>
    <col min="15365" max="15365" width="10" bestFit="1" customWidth="1"/>
    <col min="15366" max="15366" width="8.85546875" bestFit="1" customWidth="1"/>
    <col min="15367" max="15367" width="22.85546875" customWidth="1"/>
    <col min="15368" max="15368" width="59.7109375" bestFit="1" customWidth="1"/>
    <col min="15369" max="15369" width="57.85546875" bestFit="1" customWidth="1"/>
    <col min="15370" max="15370" width="35.28515625" bestFit="1" customWidth="1"/>
    <col min="15371" max="15371" width="28.140625" bestFit="1" customWidth="1"/>
    <col min="15372" max="15372" width="33.140625" bestFit="1" customWidth="1"/>
    <col min="15373" max="15373" width="26" bestFit="1" customWidth="1"/>
    <col min="15374" max="15374" width="19.140625" bestFit="1" customWidth="1"/>
    <col min="15375" max="15375" width="10.42578125" customWidth="1"/>
    <col min="15376" max="15376" width="11.85546875" customWidth="1"/>
    <col min="15377" max="15377" width="14.7109375" customWidth="1"/>
    <col min="15378" max="15378" width="9" bestFit="1" customWidth="1"/>
    <col min="15619" max="15619" width="4.7109375" bestFit="1" customWidth="1"/>
    <col min="15620" max="15620" width="9.7109375" bestFit="1" customWidth="1"/>
    <col min="15621" max="15621" width="10" bestFit="1" customWidth="1"/>
    <col min="15622" max="15622" width="8.85546875" bestFit="1" customWidth="1"/>
    <col min="15623" max="15623" width="22.85546875" customWidth="1"/>
    <col min="15624" max="15624" width="59.7109375" bestFit="1" customWidth="1"/>
    <col min="15625" max="15625" width="57.85546875" bestFit="1" customWidth="1"/>
    <col min="15626" max="15626" width="35.28515625" bestFit="1" customWidth="1"/>
    <col min="15627" max="15627" width="28.140625" bestFit="1" customWidth="1"/>
    <col min="15628" max="15628" width="33.140625" bestFit="1" customWidth="1"/>
    <col min="15629" max="15629" width="26" bestFit="1" customWidth="1"/>
    <col min="15630" max="15630" width="19.140625" bestFit="1" customWidth="1"/>
    <col min="15631" max="15631" width="10.42578125" customWidth="1"/>
    <col min="15632" max="15632" width="11.85546875" customWidth="1"/>
    <col min="15633" max="15633" width="14.7109375" customWidth="1"/>
    <col min="15634" max="15634" width="9" bestFit="1" customWidth="1"/>
    <col min="15875" max="15875" width="4.7109375" bestFit="1" customWidth="1"/>
    <col min="15876" max="15876" width="9.7109375" bestFit="1" customWidth="1"/>
    <col min="15877" max="15877" width="10" bestFit="1" customWidth="1"/>
    <col min="15878" max="15878" width="8.85546875" bestFit="1" customWidth="1"/>
    <col min="15879" max="15879" width="22.85546875" customWidth="1"/>
    <col min="15880" max="15880" width="59.7109375" bestFit="1" customWidth="1"/>
    <col min="15881" max="15881" width="57.85546875" bestFit="1" customWidth="1"/>
    <col min="15882" max="15882" width="35.28515625" bestFit="1" customWidth="1"/>
    <col min="15883" max="15883" width="28.140625" bestFit="1" customWidth="1"/>
    <col min="15884" max="15884" width="33.140625" bestFit="1" customWidth="1"/>
    <col min="15885" max="15885" width="26" bestFit="1" customWidth="1"/>
    <col min="15886" max="15886" width="19.140625" bestFit="1" customWidth="1"/>
    <col min="15887" max="15887" width="10.42578125" customWidth="1"/>
    <col min="15888" max="15888" width="11.85546875" customWidth="1"/>
    <col min="15889" max="15889" width="14.7109375" customWidth="1"/>
    <col min="15890" max="15890" width="9" bestFit="1" customWidth="1"/>
    <col min="16131" max="16131" width="4.7109375" bestFit="1" customWidth="1"/>
    <col min="16132" max="16132" width="9.7109375" bestFit="1" customWidth="1"/>
    <col min="16133" max="16133" width="10" bestFit="1" customWidth="1"/>
    <col min="16134" max="16134" width="8.85546875" bestFit="1" customWidth="1"/>
    <col min="16135" max="16135" width="22.85546875" customWidth="1"/>
    <col min="16136" max="16136" width="59.7109375" bestFit="1" customWidth="1"/>
    <col min="16137" max="16137" width="57.85546875" bestFit="1" customWidth="1"/>
    <col min="16138" max="16138" width="35.28515625" bestFit="1" customWidth="1"/>
    <col min="16139" max="16139" width="28.140625" bestFit="1" customWidth="1"/>
    <col min="16140" max="16140" width="33.140625" bestFit="1" customWidth="1"/>
    <col min="16141" max="16141" width="26" bestFit="1" customWidth="1"/>
    <col min="16142" max="16142" width="19.140625" bestFit="1" customWidth="1"/>
    <col min="16143" max="16143" width="10.42578125" customWidth="1"/>
    <col min="16144" max="16144" width="11.85546875" customWidth="1"/>
    <col min="16145" max="16145" width="14.7109375" customWidth="1"/>
    <col min="16146" max="16146" width="9" bestFit="1" customWidth="1"/>
  </cols>
  <sheetData>
    <row r="2" spans="1:19">
      <c r="A2" s="1" t="s">
        <v>3517</v>
      </c>
    </row>
    <row r="4" spans="1:19" s="4" customFormat="1" ht="47.25" customHeight="1">
      <c r="A4" s="596" t="s">
        <v>0</v>
      </c>
      <c r="B4" s="598" t="s">
        <v>1</v>
      </c>
      <c r="C4" s="598" t="s">
        <v>2</v>
      </c>
      <c r="D4" s="598" t="s">
        <v>3</v>
      </c>
      <c r="E4" s="596" t="s">
        <v>4</v>
      </c>
      <c r="F4" s="596" t="s">
        <v>5</v>
      </c>
      <c r="G4" s="596" t="s">
        <v>6</v>
      </c>
      <c r="H4" s="601" t="s">
        <v>7</v>
      </c>
      <c r="I4" s="601"/>
      <c r="J4" s="596" t="s">
        <v>8</v>
      </c>
      <c r="K4" s="602" t="s">
        <v>9</v>
      </c>
      <c r="L4" s="603"/>
      <c r="M4" s="604" t="s">
        <v>10</v>
      </c>
      <c r="N4" s="604"/>
      <c r="O4" s="604" t="s">
        <v>11</v>
      </c>
      <c r="P4" s="604"/>
      <c r="Q4" s="596" t="s">
        <v>12</v>
      </c>
      <c r="R4" s="598" t="s">
        <v>13</v>
      </c>
      <c r="S4" s="3"/>
    </row>
    <row r="5" spans="1:19" s="4" customFormat="1" ht="35.25" customHeight="1">
      <c r="A5" s="597"/>
      <c r="B5" s="599"/>
      <c r="C5" s="599"/>
      <c r="D5" s="599"/>
      <c r="E5" s="597"/>
      <c r="F5" s="597"/>
      <c r="G5" s="597"/>
      <c r="H5" s="20" t="s">
        <v>14</v>
      </c>
      <c r="I5" s="20" t="s">
        <v>15</v>
      </c>
      <c r="J5" s="597"/>
      <c r="K5" s="21">
        <v>2018</v>
      </c>
      <c r="L5" s="21">
        <v>2019</v>
      </c>
      <c r="M5" s="13">
        <v>2018</v>
      </c>
      <c r="N5" s="13">
        <v>2019</v>
      </c>
      <c r="O5" s="13">
        <v>2018</v>
      </c>
      <c r="P5" s="13">
        <v>2019</v>
      </c>
      <c r="Q5" s="597"/>
      <c r="R5" s="599"/>
      <c r="S5" s="3"/>
    </row>
    <row r="6" spans="1:19" s="4" customFormat="1" ht="15.75" customHeight="1">
      <c r="A6" s="19" t="s">
        <v>16</v>
      </c>
      <c r="B6" s="20" t="s">
        <v>17</v>
      </c>
      <c r="C6" s="20" t="s">
        <v>18</v>
      </c>
      <c r="D6" s="20" t="s">
        <v>19</v>
      </c>
      <c r="E6" s="19" t="s">
        <v>20</v>
      </c>
      <c r="F6" s="19" t="s">
        <v>21</v>
      </c>
      <c r="G6" s="19" t="s">
        <v>22</v>
      </c>
      <c r="H6" s="20" t="s">
        <v>23</v>
      </c>
      <c r="I6" s="20" t="s">
        <v>24</v>
      </c>
      <c r="J6" s="19" t="s">
        <v>25</v>
      </c>
      <c r="K6" s="21" t="s">
        <v>26</v>
      </c>
      <c r="L6" s="21" t="s">
        <v>27</v>
      </c>
      <c r="M6" s="22" t="s">
        <v>28</v>
      </c>
      <c r="N6" s="22" t="s">
        <v>29</v>
      </c>
      <c r="O6" s="22" t="s">
        <v>30</v>
      </c>
      <c r="P6" s="22" t="s">
        <v>31</v>
      </c>
      <c r="Q6" s="19" t="s">
        <v>32</v>
      </c>
      <c r="R6" s="20" t="s">
        <v>33</v>
      </c>
      <c r="S6" s="3"/>
    </row>
    <row r="7" spans="1:19" s="10" customFormat="1" ht="237" customHeight="1">
      <c r="A7" s="63">
        <v>1</v>
      </c>
      <c r="B7" s="244">
        <v>1</v>
      </c>
      <c r="C7" s="244">
        <v>4</v>
      </c>
      <c r="D7" s="246">
        <v>5</v>
      </c>
      <c r="E7" s="295" t="s">
        <v>78</v>
      </c>
      <c r="F7" s="249" t="s">
        <v>79</v>
      </c>
      <c r="G7" s="246" t="s">
        <v>80</v>
      </c>
      <c r="H7" s="351" t="s">
        <v>81</v>
      </c>
      <c r="I7" s="352" t="s">
        <v>82</v>
      </c>
      <c r="J7" s="246" t="s">
        <v>83</v>
      </c>
      <c r="K7" s="245" t="s">
        <v>84</v>
      </c>
      <c r="L7" s="245"/>
      <c r="M7" s="247">
        <v>12173.93</v>
      </c>
      <c r="N7" s="247"/>
      <c r="O7" s="247">
        <v>12173.93</v>
      </c>
      <c r="P7" s="247"/>
      <c r="Q7" s="246" t="s">
        <v>85</v>
      </c>
      <c r="R7" s="246" t="s">
        <v>86</v>
      </c>
      <c r="S7" s="9"/>
    </row>
    <row r="8" spans="1:19" s="10" customFormat="1" ht="215.25" customHeight="1">
      <c r="A8" s="244">
        <v>2</v>
      </c>
      <c r="B8" s="244">
        <v>1</v>
      </c>
      <c r="C8" s="244">
        <v>4</v>
      </c>
      <c r="D8" s="246">
        <v>2</v>
      </c>
      <c r="E8" s="295" t="s">
        <v>87</v>
      </c>
      <c r="F8" s="249" t="s">
        <v>88</v>
      </c>
      <c r="G8" s="246" t="s">
        <v>89</v>
      </c>
      <c r="H8" s="176" t="s">
        <v>90</v>
      </c>
      <c r="I8" s="352" t="s">
        <v>91</v>
      </c>
      <c r="J8" s="246" t="s">
        <v>92</v>
      </c>
      <c r="K8" s="245" t="s">
        <v>93</v>
      </c>
      <c r="L8" s="245"/>
      <c r="M8" s="247">
        <v>26030.799999999999</v>
      </c>
      <c r="N8" s="247"/>
      <c r="O8" s="247">
        <v>26030.799999999999</v>
      </c>
      <c r="P8" s="247"/>
      <c r="Q8" s="246" t="s">
        <v>85</v>
      </c>
      <c r="R8" s="246" t="s">
        <v>86</v>
      </c>
      <c r="S8" s="9"/>
    </row>
    <row r="9" spans="1:19" s="10" customFormat="1" ht="294.75" customHeight="1">
      <c r="A9" s="244">
        <v>3</v>
      </c>
      <c r="B9" s="244">
        <v>1</v>
      </c>
      <c r="C9" s="244">
        <v>4</v>
      </c>
      <c r="D9" s="246">
        <v>2</v>
      </c>
      <c r="E9" s="295" t="s">
        <v>94</v>
      </c>
      <c r="F9" s="249" t="s">
        <v>95</v>
      </c>
      <c r="G9" s="246" t="s">
        <v>96</v>
      </c>
      <c r="H9" s="176" t="s">
        <v>97</v>
      </c>
      <c r="I9" s="352" t="s">
        <v>98</v>
      </c>
      <c r="J9" s="246" t="s">
        <v>99</v>
      </c>
      <c r="K9" s="245" t="s">
        <v>100</v>
      </c>
      <c r="L9" s="245"/>
      <c r="M9" s="247">
        <v>28970.799999999999</v>
      </c>
      <c r="N9" s="247"/>
      <c r="O9" s="247">
        <v>28970.799999999999</v>
      </c>
      <c r="P9" s="247"/>
      <c r="Q9" s="246" t="s">
        <v>85</v>
      </c>
      <c r="R9" s="246" t="s">
        <v>86</v>
      </c>
      <c r="S9" s="9"/>
    </row>
    <row r="10" spans="1:19" s="10" customFormat="1" ht="269.25" customHeight="1">
      <c r="A10" s="244">
        <v>4</v>
      </c>
      <c r="B10" s="244">
        <v>1</v>
      </c>
      <c r="C10" s="244">
        <v>4</v>
      </c>
      <c r="D10" s="246">
        <v>2</v>
      </c>
      <c r="E10" s="295" t="s">
        <v>101</v>
      </c>
      <c r="F10" s="249" t="s">
        <v>102</v>
      </c>
      <c r="G10" s="246" t="s">
        <v>103</v>
      </c>
      <c r="H10" s="176" t="s">
        <v>104</v>
      </c>
      <c r="I10" s="352" t="s">
        <v>105</v>
      </c>
      <c r="J10" s="246" t="s">
        <v>106</v>
      </c>
      <c r="K10" s="245" t="s">
        <v>100</v>
      </c>
      <c r="L10" s="245"/>
      <c r="M10" s="247">
        <v>38780.839999999997</v>
      </c>
      <c r="N10" s="247"/>
      <c r="O10" s="247">
        <v>38780.839999999997</v>
      </c>
      <c r="P10" s="247"/>
      <c r="Q10" s="246" t="s">
        <v>85</v>
      </c>
      <c r="R10" s="246" t="s">
        <v>86</v>
      </c>
      <c r="S10" s="9"/>
    </row>
    <row r="11" spans="1:19" s="311" customFormat="1" ht="409.5" customHeight="1">
      <c r="A11" s="527">
        <v>5</v>
      </c>
      <c r="B11" s="244">
        <v>1</v>
      </c>
      <c r="C11" s="244">
        <v>4</v>
      </c>
      <c r="D11" s="246">
        <v>5</v>
      </c>
      <c r="E11" s="249" t="s">
        <v>1414</v>
      </c>
      <c r="F11" s="249" t="s">
        <v>1415</v>
      </c>
      <c r="G11" s="246" t="s">
        <v>117</v>
      </c>
      <c r="H11" s="351" t="s">
        <v>1416</v>
      </c>
      <c r="I11" s="352" t="s">
        <v>1417</v>
      </c>
      <c r="J11" s="246" t="s">
        <v>1418</v>
      </c>
      <c r="K11" s="245" t="s">
        <v>84</v>
      </c>
      <c r="L11" s="245"/>
      <c r="M11" s="247">
        <v>79820.19</v>
      </c>
      <c r="N11" s="247"/>
      <c r="O11" s="247">
        <v>79820.19</v>
      </c>
      <c r="P11" s="247"/>
      <c r="Q11" s="246" t="s">
        <v>1419</v>
      </c>
      <c r="R11" s="246" t="s">
        <v>1420</v>
      </c>
      <c r="S11" s="310"/>
    </row>
    <row r="12" spans="1:19" s="10" customFormat="1" ht="12" customHeight="1">
      <c r="A12" s="14"/>
      <c r="B12" s="23"/>
      <c r="C12" s="15"/>
      <c r="D12" s="15"/>
      <c r="E12" s="15"/>
      <c r="F12" s="15"/>
      <c r="G12" s="15"/>
      <c r="H12" s="15"/>
      <c r="I12" s="15"/>
      <c r="J12" s="15"/>
      <c r="K12" s="15"/>
      <c r="L12" s="15"/>
      <c r="M12" s="24"/>
      <c r="N12" s="24"/>
      <c r="O12" s="24"/>
      <c r="P12" s="24"/>
      <c r="Q12" s="15"/>
      <c r="R12" s="15"/>
      <c r="S12" s="9"/>
    </row>
    <row r="13" spans="1:19" s="10" customFormat="1" ht="12" customHeight="1">
      <c r="A13" s="14"/>
      <c r="B13" s="23"/>
      <c r="C13" s="15"/>
      <c r="D13" s="15"/>
      <c r="E13" s="15"/>
      <c r="F13" s="15"/>
      <c r="G13" s="15"/>
      <c r="H13" s="15"/>
      <c r="I13" s="15"/>
      <c r="J13" s="15"/>
      <c r="K13" s="15"/>
      <c r="L13" s="15"/>
      <c r="M13" s="656" t="s">
        <v>130</v>
      </c>
      <c r="N13" s="657"/>
      <c r="O13" s="657" t="s">
        <v>131</v>
      </c>
      <c r="P13" s="658"/>
      <c r="Q13" s="15"/>
      <c r="R13" s="15"/>
      <c r="S13" s="9"/>
    </row>
    <row r="14" spans="1:19" s="11" customFormat="1">
      <c r="M14" s="25" t="s">
        <v>107</v>
      </c>
      <c r="N14" s="25" t="s">
        <v>108</v>
      </c>
      <c r="O14" s="25" t="s">
        <v>107</v>
      </c>
      <c r="P14" s="25" t="s">
        <v>108</v>
      </c>
    </row>
    <row r="15" spans="1:19" s="11" customFormat="1">
      <c r="M15" s="26">
        <v>4</v>
      </c>
      <c r="N15" s="27">
        <f>O7+O8+O9+O10</f>
        <v>105956.37</v>
      </c>
      <c r="O15" s="28">
        <v>1</v>
      </c>
      <c r="P15" s="212">
        <v>79820.19</v>
      </c>
    </row>
    <row r="16" spans="1:19" s="11" customFormat="1">
      <c r="M16" s="12"/>
      <c r="N16" s="12"/>
      <c r="O16" s="12"/>
      <c r="P16" s="12"/>
    </row>
    <row r="17" spans="13:16" s="11" customFormat="1">
      <c r="M17" s="12"/>
      <c r="N17" s="12"/>
      <c r="O17" s="12"/>
      <c r="P17" s="12"/>
    </row>
    <row r="18" spans="13:16" s="11" customFormat="1">
      <c r="M18" s="12"/>
      <c r="N18" s="12"/>
      <c r="O18" s="12"/>
      <c r="P18" s="12"/>
    </row>
    <row r="19" spans="13:16" s="11" customFormat="1">
      <c r="M19" s="12"/>
      <c r="N19" s="12"/>
      <c r="O19" s="12"/>
      <c r="P19" s="12"/>
    </row>
    <row r="20" spans="13:16" s="11" customFormat="1">
      <c r="M20" s="12"/>
      <c r="N20" s="12"/>
      <c r="O20" s="12"/>
      <c r="P20" s="12"/>
    </row>
    <row r="21" spans="13:16" s="11" customFormat="1">
      <c r="M21" s="12"/>
      <c r="N21" s="12"/>
      <c r="O21" s="12"/>
      <c r="P21" s="12"/>
    </row>
    <row r="22" spans="13:16" s="11" customFormat="1">
      <c r="M22" s="12"/>
      <c r="N22" s="12"/>
      <c r="O22" s="12"/>
      <c r="P22" s="12"/>
    </row>
    <row r="23" spans="13:16" s="11" customFormat="1">
      <c r="M23" s="12"/>
      <c r="N23" s="12"/>
      <c r="O23" s="12"/>
      <c r="P23" s="12"/>
    </row>
    <row r="24" spans="13:16" s="11" customFormat="1">
      <c r="M24" s="12"/>
      <c r="N24" s="12"/>
      <c r="O24" s="12"/>
      <c r="P24" s="12"/>
    </row>
    <row r="25" spans="13:16" s="11" customFormat="1">
      <c r="M25" s="12"/>
      <c r="N25" s="12"/>
      <c r="O25" s="12"/>
      <c r="P25" s="12"/>
    </row>
    <row r="26" spans="13:16" s="11" customFormat="1">
      <c r="M26" s="12"/>
      <c r="N26" s="12"/>
      <c r="O26" s="12"/>
      <c r="P26" s="12"/>
    </row>
    <row r="27" spans="13:16" s="11" customFormat="1">
      <c r="M27" s="12"/>
      <c r="N27" s="12"/>
      <c r="O27" s="12"/>
      <c r="P27" s="12"/>
    </row>
    <row r="28" spans="13:16" s="11" customFormat="1">
      <c r="M28" s="12"/>
      <c r="N28" s="12"/>
      <c r="O28" s="12"/>
      <c r="P28" s="12"/>
    </row>
    <row r="29" spans="13:16" s="11" customFormat="1">
      <c r="M29" s="12"/>
      <c r="N29" s="12"/>
      <c r="O29" s="12"/>
      <c r="P29" s="12"/>
    </row>
    <row r="30" spans="13:16" s="11" customFormat="1">
      <c r="M30" s="12"/>
      <c r="N30" s="12"/>
      <c r="O30" s="12"/>
      <c r="P30" s="12"/>
    </row>
    <row r="31" spans="13:16" s="11" customFormat="1">
      <c r="M31" s="12"/>
      <c r="N31" s="12"/>
      <c r="O31" s="12"/>
      <c r="P31" s="12"/>
    </row>
    <row r="32" spans="13:16" s="11" customFormat="1">
      <c r="M32" s="12"/>
      <c r="N32" s="12"/>
      <c r="O32" s="12"/>
      <c r="P32" s="12"/>
    </row>
    <row r="33" spans="13:16" s="11" customFormat="1">
      <c r="M33" s="12"/>
      <c r="N33" s="12"/>
      <c r="O33" s="12"/>
      <c r="P33" s="12"/>
    </row>
    <row r="34" spans="13:16" s="11" customFormat="1">
      <c r="M34" s="12"/>
      <c r="N34" s="12"/>
      <c r="O34" s="12"/>
      <c r="P34" s="12"/>
    </row>
    <row r="35" spans="13:16" s="11" customFormat="1">
      <c r="M35" s="12"/>
      <c r="N35" s="12"/>
      <c r="O35" s="12"/>
      <c r="P35" s="12"/>
    </row>
    <row r="36" spans="13:16" s="11" customFormat="1">
      <c r="M36" s="12"/>
      <c r="N36" s="12"/>
      <c r="O36" s="12"/>
      <c r="P36" s="12"/>
    </row>
    <row r="37" spans="13:16" s="11" customFormat="1">
      <c r="M37" s="12"/>
      <c r="N37" s="12"/>
      <c r="O37" s="12"/>
      <c r="P37" s="12"/>
    </row>
    <row r="38" spans="13:16" s="11" customFormat="1">
      <c r="M38" s="12"/>
      <c r="N38" s="12"/>
      <c r="O38" s="12"/>
      <c r="P38" s="12"/>
    </row>
    <row r="39" spans="13:16" s="11" customFormat="1">
      <c r="M39" s="12"/>
      <c r="N39" s="12"/>
      <c r="O39" s="12"/>
      <c r="P39" s="12"/>
    </row>
    <row r="40" spans="13:16" s="11" customFormat="1">
      <c r="M40" s="12"/>
      <c r="N40" s="12"/>
      <c r="O40" s="12"/>
      <c r="P40" s="12"/>
    </row>
    <row r="41" spans="13:16" s="11" customFormat="1">
      <c r="M41" s="12"/>
      <c r="N41" s="12"/>
      <c r="O41" s="12"/>
      <c r="P41" s="12"/>
    </row>
    <row r="42" spans="13:16" s="11" customFormat="1">
      <c r="M42" s="12"/>
      <c r="N42" s="12"/>
      <c r="O42" s="12"/>
      <c r="P42" s="12"/>
    </row>
    <row r="43" spans="13:16" s="11" customFormat="1">
      <c r="M43" s="12"/>
      <c r="N43" s="12"/>
      <c r="O43" s="12"/>
      <c r="P43" s="12"/>
    </row>
    <row r="44" spans="13:16" s="11" customFormat="1">
      <c r="M44" s="12"/>
      <c r="N44" s="12"/>
      <c r="O44" s="12"/>
      <c r="P44" s="12"/>
    </row>
    <row r="45" spans="13:16" s="11" customFormat="1">
      <c r="M45" s="12"/>
      <c r="N45" s="12"/>
      <c r="O45" s="12"/>
      <c r="P45" s="12"/>
    </row>
    <row r="46" spans="13:16" s="11" customFormat="1">
      <c r="M46" s="12"/>
      <c r="N46" s="12"/>
      <c r="O46" s="12"/>
      <c r="P46" s="12"/>
    </row>
    <row r="47" spans="13:16" s="11" customFormat="1">
      <c r="M47" s="12"/>
      <c r="N47" s="12"/>
      <c r="O47" s="12"/>
      <c r="P47" s="12"/>
    </row>
    <row r="48" spans="13:16" s="11" customFormat="1">
      <c r="M48" s="12"/>
      <c r="N48" s="12"/>
      <c r="O48" s="12"/>
      <c r="P48" s="12"/>
    </row>
    <row r="49" spans="13:16" s="11" customFormat="1">
      <c r="M49" s="12"/>
      <c r="N49" s="12"/>
      <c r="O49" s="12"/>
      <c r="P49" s="12"/>
    </row>
    <row r="50" spans="13:16" s="11" customFormat="1">
      <c r="M50" s="12"/>
      <c r="N50" s="12"/>
      <c r="O50" s="12"/>
      <c r="P50" s="12"/>
    </row>
    <row r="51" spans="13:16" s="11" customFormat="1">
      <c r="M51" s="12"/>
      <c r="N51" s="12"/>
      <c r="O51" s="12"/>
      <c r="P51" s="12"/>
    </row>
    <row r="52" spans="13:16" s="11" customFormat="1">
      <c r="M52" s="12"/>
      <c r="N52" s="12"/>
      <c r="O52" s="12"/>
      <c r="P52" s="12"/>
    </row>
    <row r="53" spans="13:16" s="11" customFormat="1">
      <c r="M53" s="12"/>
      <c r="N53" s="12"/>
      <c r="O53" s="12"/>
      <c r="P53" s="12"/>
    </row>
    <row r="54" spans="13:16" s="11" customFormat="1">
      <c r="M54" s="12"/>
      <c r="N54" s="12"/>
      <c r="O54" s="12"/>
      <c r="P54" s="12"/>
    </row>
    <row r="55" spans="13:16" s="11" customFormat="1">
      <c r="M55" s="12"/>
      <c r="N55" s="12"/>
      <c r="O55" s="12"/>
      <c r="P55" s="12"/>
    </row>
    <row r="56" spans="13:16" s="11" customFormat="1">
      <c r="M56" s="12"/>
      <c r="N56" s="12"/>
      <c r="O56" s="12"/>
      <c r="P56" s="12"/>
    </row>
    <row r="57" spans="13:16" s="11" customFormat="1">
      <c r="M57" s="12"/>
      <c r="N57" s="12"/>
      <c r="O57" s="12"/>
      <c r="P57" s="12"/>
    </row>
    <row r="58" spans="13:16" s="11" customFormat="1">
      <c r="M58" s="12"/>
      <c r="N58" s="12"/>
      <c r="O58" s="12"/>
      <c r="P58" s="12"/>
    </row>
    <row r="59" spans="13:16" s="11" customFormat="1">
      <c r="M59" s="12"/>
      <c r="N59" s="12"/>
      <c r="O59" s="12"/>
      <c r="P59" s="12"/>
    </row>
    <row r="60" spans="13:16" s="11" customFormat="1">
      <c r="M60" s="12"/>
      <c r="N60" s="12"/>
      <c r="O60" s="12"/>
      <c r="P60" s="12"/>
    </row>
    <row r="61" spans="13:16" s="11" customFormat="1">
      <c r="M61" s="12"/>
      <c r="N61" s="12"/>
      <c r="O61" s="12"/>
      <c r="P61" s="12"/>
    </row>
    <row r="62" spans="13:16" s="11" customFormat="1">
      <c r="M62" s="12"/>
      <c r="N62" s="12"/>
      <c r="O62" s="12"/>
      <c r="P62" s="12"/>
    </row>
    <row r="63" spans="13:16" s="11" customFormat="1">
      <c r="M63" s="12"/>
      <c r="N63" s="12"/>
      <c r="O63" s="12"/>
      <c r="P63" s="12"/>
    </row>
    <row r="64" spans="13:16" s="11" customFormat="1">
      <c r="M64" s="12"/>
      <c r="N64" s="12"/>
      <c r="O64" s="12"/>
      <c r="P64" s="12"/>
    </row>
    <row r="65" spans="13:16" s="11" customFormat="1">
      <c r="M65" s="12"/>
      <c r="N65" s="12"/>
      <c r="O65" s="12"/>
      <c r="P65" s="12"/>
    </row>
    <row r="66" spans="13:16" s="11" customFormat="1">
      <c r="M66" s="12"/>
      <c r="N66" s="12"/>
      <c r="O66" s="12"/>
      <c r="P66" s="12"/>
    </row>
    <row r="67" spans="13:16" s="11" customFormat="1">
      <c r="M67" s="12"/>
      <c r="N67" s="12"/>
      <c r="O67" s="12"/>
      <c r="P67" s="12"/>
    </row>
    <row r="68" spans="13:16" s="11" customFormat="1">
      <c r="M68" s="12"/>
      <c r="N68" s="12"/>
      <c r="O68" s="12"/>
      <c r="P68" s="12"/>
    </row>
    <row r="69" spans="13:16" s="11" customFormat="1">
      <c r="M69" s="12"/>
      <c r="N69" s="12"/>
      <c r="O69" s="12"/>
      <c r="P69" s="12"/>
    </row>
    <row r="70" spans="13:16" s="11" customFormat="1">
      <c r="M70" s="12"/>
      <c r="N70" s="12"/>
      <c r="O70" s="12"/>
      <c r="P70" s="12"/>
    </row>
    <row r="71" spans="13:16" s="11" customFormat="1">
      <c r="M71" s="12"/>
      <c r="N71" s="12"/>
      <c r="O71" s="12"/>
      <c r="P71" s="12"/>
    </row>
    <row r="72" spans="13:16" s="11" customFormat="1">
      <c r="M72" s="12"/>
      <c r="N72" s="12"/>
      <c r="O72" s="12"/>
      <c r="P72" s="12"/>
    </row>
    <row r="73" spans="13:16" s="11" customFormat="1">
      <c r="M73" s="12"/>
      <c r="N73" s="12"/>
      <c r="O73" s="12"/>
      <c r="P73" s="12"/>
    </row>
    <row r="74" spans="13:16" s="11" customFormat="1">
      <c r="M74" s="12"/>
      <c r="N74" s="12"/>
      <c r="O74" s="12"/>
      <c r="P74" s="12"/>
    </row>
    <row r="75" spans="13:16" s="11" customFormat="1">
      <c r="M75" s="12"/>
      <c r="N75" s="12"/>
      <c r="O75" s="12"/>
      <c r="P75" s="12"/>
    </row>
    <row r="76" spans="13:16" s="11" customFormat="1">
      <c r="M76" s="12"/>
      <c r="N76" s="12"/>
      <c r="O76" s="12"/>
      <c r="P76" s="12"/>
    </row>
    <row r="77" spans="13:16" s="11" customFormat="1">
      <c r="M77" s="12"/>
      <c r="N77" s="12"/>
      <c r="O77" s="12"/>
      <c r="P77" s="12"/>
    </row>
    <row r="78" spans="13:16" s="11" customFormat="1">
      <c r="M78" s="12"/>
      <c r="N78" s="12"/>
      <c r="O78" s="12"/>
      <c r="P78" s="12"/>
    </row>
    <row r="79" spans="13:16" s="11" customFormat="1">
      <c r="M79" s="12"/>
      <c r="N79" s="12"/>
      <c r="O79" s="12"/>
      <c r="P79" s="12"/>
    </row>
    <row r="80" spans="13:16" s="11" customFormat="1">
      <c r="M80" s="12"/>
      <c r="N80" s="12"/>
      <c r="O80" s="12"/>
      <c r="P80" s="12"/>
    </row>
    <row r="81" spans="13:16" s="11" customFormat="1">
      <c r="M81" s="12"/>
      <c r="N81" s="12"/>
      <c r="O81" s="12"/>
      <c r="P81" s="12"/>
    </row>
    <row r="82" spans="13:16" s="11" customFormat="1">
      <c r="M82" s="12"/>
      <c r="N82" s="12"/>
      <c r="O82" s="12"/>
      <c r="P82" s="12"/>
    </row>
    <row r="83" spans="13:16" s="11" customFormat="1">
      <c r="M83" s="12"/>
      <c r="N83" s="12"/>
      <c r="O83" s="12"/>
      <c r="P83" s="12"/>
    </row>
    <row r="84" spans="13:16" s="11" customFormat="1">
      <c r="M84" s="12"/>
      <c r="N84" s="12"/>
      <c r="O84" s="12"/>
      <c r="P84" s="12"/>
    </row>
    <row r="85" spans="13:16" s="11" customFormat="1">
      <c r="M85" s="12"/>
      <c r="N85" s="12"/>
      <c r="O85" s="12"/>
      <c r="P85" s="12"/>
    </row>
    <row r="86" spans="13:16" s="11" customFormat="1">
      <c r="M86" s="12"/>
      <c r="N86" s="12"/>
      <c r="O86" s="12"/>
      <c r="P86" s="12"/>
    </row>
    <row r="87" spans="13:16" s="11" customFormat="1">
      <c r="M87" s="12"/>
      <c r="N87" s="12"/>
      <c r="O87" s="12"/>
      <c r="P87" s="12"/>
    </row>
    <row r="88" spans="13:16" s="11" customFormat="1">
      <c r="M88" s="12"/>
      <c r="N88" s="12"/>
      <c r="O88" s="12"/>
      <c r="P88" s="12"/>
    </row>
    <row r="89" spans="13:16" s="11" customFormat="1">
      <c r="M89" s="12"/>
      <c r="N89" s="12"/>
      <c r="O89" s="12"/>
      <c r="P89" s="12"/>
    </row>
    <row r="90" spans="13:16" s="11" customFormat="1">
      <c r="M90" s="12"/>
      <c r="N90" s="12"/>
      <c r="O90" s="12"/>
      <c r="P90" s="12"/>
    </row>
    <row r="91" spans="13:16" s="11" customFormat="1">
      <c r="M91" s="12"/>
      <c r="N91" s="12"/>
      <c r="O91" s="12"/>
      <c r="P91" s="12"/>
    </row>
    <row r="92" spans="13:16" s="11" customFormat="1">
      <c r="M92" s="12"/>
      <c r="N92" s="12"/>
      <c r="O92" s="12"/>
      <c r="P92" s="12"/>
    </row>
    <row r="93" spans="13:16" s="11" customFormat="1">
      <c r="M93" s="12"/>
      <c r="N93" s="12"/>
      <c r="O93" s="12"/>
      <c r="P93" s="12"/>
    </row>
    <row r="94" spans="13:16" s="11" customFormat="1">
      <c r="M94" s="12"/>
      <c r="N94" s="12"/>
      <c r="O94" s="12"/>
      <c r="P94" s="12"/>
    </row>
    <row r="95" spans="13:16" s="11" customFormat="1">
      <c r="M95" s="12"/>
      <c r="N95" s="12"/>
      <c r="O95" s="12"/>
      <c r="P95" s="12"/>
    </row>
    <row r="96" spans="13:16" s="11" customFormat="1">
      <c r="M96" s="12"/>
      <c r="N96" s="12"/>
      <c r="O96" s="12"/>
      <c r="P96" s="12"/>
    </row>
    <row r="97" spans="13:16" s="11" customFormat="1">
      <c r="M97" s="12"/>
      <c r="N97" s="12"/>
      <c r="O97" s="12"/>
      <c r="P97" s="12"/>
    </row>
    <row r="98" spans="13:16" s="11" customFormat="1">
      <c r="M98" s="12"/>
      <c r="N98" s="12"/>
      <c r="O98" s="12"/>
      <c r="P98" s="12"/>
    </row>
    <row r="99" spans="13:16" s="11" customFormat="1">
      <c r="M99" s="12"/>
      <c r="N99" s="12"/>
      <c r="O99" s="12"/>
      <c r="P99" s="12"/>
    </row>
    <row r="100" spans="13:16" s="11" customFormat="1">
      <c r="M100" s="12"/>
      <c r="N100" s="12"/>
      <c r="O100" s="12"/>
      <c r="P100" s="12"/>
    </row>
    <row r="101" spans="13:16" s="11" customFormat="1">
      <c r="M101" s="12"/>
      <c r="N101" s="12"/>
      <c r="O101" s="12"/>
      <c r="P101" s="12"/>
    </row>
    <row r="102" spans="13:16" s="11" customFormat="1">
      <c r="M102" s="12"/>
      <c r="N102" s="12"/>
      <c r="O102" s="12"/>
      <c r="P102" s="12"/>
    </row>
    <row r="103" spans="13:16" s="11" customFormat="1">
      <c r="M103" s="12"/>
      <c r="N103" s="12"/>
      <c r="O103" s="12"/>
      <c r="P103" s="12"/>
    </row>
    <row r="104" spans="13:16" s="11" customFormat="1">
      <c r="M104" s="12"/>
      <c r="N104" s="12"/>
      <c r="O104" s="12"/>
      <c r="P104" s="12"/>
    </row>
    <row r="105" spans="13:16" s="11" customFormat="1">
      <c r="M105" s="12"/>
      <c r="N105" s="12"/>
      <c r="O105" s="12"/>
      <c r="P105" s="12"/>
    </row>
    <row r="106" spans="13:16" s="11" customFormat="1">
      <c r="M106" s="12"/>
      <c r="N106" s="12"/>
      <c r="O106" s="12"/>
      <c r="P106" s="12"/>
    </row>
    <row r="107" spans="13:16" s="11" customFormat="1">
      <c r="M107" s="12"/>
      <c r="N107" s="12"/>
      <c r="O107" s="12"/>
      <c r="P107" s="12"/>
    </row>
    <row r="108" spans="13:16" s="11" customFormat="1">
      <c r="M108" s="12"/>
      <c r="N108" s="12"/>
      <c r="O108" s="12"/>
      <c r="P108" s="12"/>
    </row>
    <row r="109" spans="13:16" s="11" customFormat="1">
      <c r="M109" s="12"/>
      <c r="N109" s="12"/>
      <c r="O109" s="12"/>
      <c r="P109" s="12"/>
    </row>
    <row r="110" spans="13:16" s="11" customFormat="1">
      <c r="M110" s="12"/>
      <c r="N110" s="12"/>
      <c r="O110" s="12"/>
      <c r="P110" s="12"/>
    </row>
    <row r="111" spans="13:16" s="11" customFormat="1">
      <c r="M111" s="12"/>
      <c r="N111" s="12"/>
      <c r="O111" s="12"/>
      <c r="P111" s="12"/>
    </row>
    <row r="112" spans="13:16" s="11" customFormat="1">
      <c r="M112" s="12"/>
      <c r="N112" s="12"/>
      <c r="O112" s="12"/>
      <c r="P112" s="12"/>
    </row>
    <row r="113" spans="13:16" s="11" customFormat="1">
      <c r="M113" s="12"/>
      <c r="N113" s="12"/>
      <c r="O113" s="12"/>
      <c r="P113" s="12"/>
    </row>
    <row r="114" spans="13:16" s="11" customFormat="1">
      <c r="M114" s="12"/>
      <c r="N114" s="12"/>
      <c r="O114" s="12"/>
      <c r="P114" s="12"/>
    </row>
    <row r="115" spans="13:16" s="11" customFormat="1">
      <c r="M115" s="12"/>
      <c r="N115" s="12"/>
      <c r="O115" s="12"/>
      <c r="P115" s="12"/>
    </row>
    <row r="116" spans="13:16" s="11" customFormat="1">
      <c r="M116" s="12"/>
      <c r="N116" s="12"/>
      <c r="O116" s="12"/>
      <c r="P116" s="12"/>
    </row>
    <row r="117" spans="13:16" s="11" customFormat="1">
      <c r="M117" s="12"/>
      <c r="N117" s="12"/>
      <c r="O117" s="12"/>
      <c r="P117" s="12"/>
    </row>
    <row r="118" spans="13:16" s="11" customFormat="1">
      <c r="M118" s="12"/>
      <c r="N118" s="12"/>
      <c r="O118" s="12"/>
      <c r="P118" s="12"/>
    </row>
    <row r="119" spans="13:16" s="11" customFormat="1">
      <c r="M119" s="12"/>
      <c r="N119" s="12"/>
      <c r="O119" s="12"/>
      <c r="P119" s="12"/>
    </row>
    <row r="120" spans="13:16" s="11" customFormat="1">
      <c r="M120" s="12"/>
      <c r="N120" s="12"/>
      <c r="O120" s="12"/>
      <c r="P120" s="12"/>
    </row>
    <row r="121" spans="13:16" s="11" customFormat="1">
      <c r="M121" s="12"/>
      <c r="N121" s="12"/>
      <c r="O121" s="12"/>
      <c r="P121" s="12"/>
    </row>
    <row r="122" spans="13:16" s="11" customFormat="1">
      <c r="M122" s="12"/>
      <c r="N122" s="12"/>
      <c r="O122" s="12"/>
      <c r="P122" s="12"/>
    </row>
    <row r="123" spans="13:16" s="11" customFormat="1">
      <c r="M123" s="12"/>
      <c r="N123" s="12"/>
      <c r="O123" s="12"/>
      <c r="P123" s="12"/>
    </row>
    <row r="124" spans="13:16" s="11" customFormat="1">
      <c r="M124" s="12"/>
      <c r="N124" s="12"/>
      <c r="O124" s="12"/>
      <c r="P124" s="12"/>
    </row>
    <row r="125" spans="13:16" s="11" customFormat="1">
      <c r="M125" s="12"/>
      <c r="N125" s="12"/>
      <c r="O125" s="12"/>
      <c r="P125" s="12"/>
    </row>
    <row r="126" spans="13:16" s="11" customFormat="1">
      <c r="M126" s="12"/>
      <c r="N126" s="12"/>
      <c r="O126" s="12"/>
      <c r="P126" s="12"/>
    </row>
    <row r="127" spans="13:16" s="11" customFormat="1">
      <c r="M127" s="12"/>
      <c r="N127" s="12"/>
      <c r="O127" s="12"/>
      <c r="P127" s="12"/>
    </row>
    <row r="128" spans="13:16" s="11" customFormat="1">
      <c r="M128" s="12"/>
      <c r="N128" s="12"/>
      <c r="O128" s="12"/>
      <c r="P128" s="12"/>
    </row>
    <row r="129" spans="13:16" s="11" customFormat="1">
      <c r="M129" s="12"/>
      <c r="N129" s="12"/>
      <c r="O129" s="12"/>
      <c r="P129" s="12"/>
    </row>
    <row r="130" spans="13:16" s="11" customFormat="1">
      <c r="M130" s="12"/>
      <c r="N130" s="12"/>
      <c r="O130" s="12"/>
      <c r="P130" s="12"/>
    </row>
    <row r="131" spans="13:16" s="11" customFormat="1">
      <c r="M131" s="12"/>
      <c r="N131" s="12"/>
      <c r="O131" s="12"/>
      <c r="P131" s="12"/>
    </row>
    <row r="132" spans="13:16" s="11" customFormat="1">
      <c r="M132" s="12"/>
      <c r="N132" s="12"/>
      <c r="O132" s="12"/>
      <c r="P132" s="12"/>
    </row>
    <row r="133" spans="13:16" s="11" customFormat="1">
      <c r="M133" s="12"/>
      <c r="N133" s="12"/>
      <c r="O133" s="12"/>
      <c r="P133" s="12"/>
    </row>
    <row r="134" spans="13:16" s="11" customFormat="1">
      <c r="M134" s="12"/>
      <c r="N134" s="12"/>
      <c r="O134" s="12"/>
      <c r="P134" s="12"/>
    </row>
    <row r="135" spans="13:16" s="11" customFormat="1">
      <c r="M135" s="12"/>
      <c r="N135" s="12"/>
      <c r="O135" s="12"/>
      <c r="P135" s="12"/>
    </row>
    <row r="136" spans="13:16" s="11" customFormat="1">
      <c r="M136" s="12"/>
      <c r="N136" s="12"/>
      <c r="O136" s="12"/>
      <c r="P136" s="12"/>
    </row>
    <row r="137" spans="13:16" s="11" customFormat="1">
      <c r="M137" s="12"/>
      <c r="N137" s="12"/>
      <c r="O137" s="12"/>
      <c r="P137" s="12"/>
    </row>
    <row r="138" spans="13:16" s="11" customFormat="1">
      <c r="M138" s="12"/>
      <c r="N138" s="12"/>
      <c r="O138" s="12"/>
      <c r="P138" s="12"/>
    </row>
    <row r="139" spans="13:16" s="11" customFormat="1">
      <c r="M139" s="12"/>
      <c r="N139" s="12"/>
      <c r="O139" s="12"/>
      <c r="P139" s="12"/>
    </row>
    <row r="140" spans="13:16" s="11" customFormat="1">
      <c r="M140" s="12"/>
      <c r="N140" s="12"/>
      <c r="O140" s="12"/>
      <c r="P140" s="12"/>
    </row>
    <row r="141" spans="13:16" s="11" customFormat="1">
      <c r="M141" s="12"/>
      <c r="N141" s="12"/>
      <c r="O141" s="12"/>
      <c r="P141" s="12"/>
    </row>
    <row r="142" spans="13:16" s="11" customFormat="1">
      <c r="M142" s="12"/>
      <c r="N142" s="12"/>
      <c r="O142" s="12"/>
      <c r="P142" s="12"/>
    </row>
    <row r="143" spans="13:16" s="11" customFormat="1">
      <c r="M143" s="12"/>
      <c r="N143" s="12"/>
      <c r="O143" s="12"/>
      <c r="P143" s="12"/>
    </row>
    <row r="144" spans="13:16" s="11" customFormat="1">
      <c r="M144" s="12"/>
      <c r="N144" s="12"/>
      <c r="O144" s="12"/>
      <c r="P144" s="12"/>
    </row>
    <row r="145" spans="12:16" s="11" customFormat="1">
      <c r="M145" s="12"/>
      <c r="N145" s="12"/>
      <c r="O145" s="12"/>
      <c r="P145" s="12"/>
    </row>
    <row r="146" spans="12:16" s="11" customFormat="1">
      <c r="M146" s="12"/>
      <c r="N146" s="12"/>
      <c r="O146" s="12"/>
      <c r="P146" s="12"/>
    </row>
    <row r="147" spans="12:16" s="11" customFormat="1">
      <c r="M147" s="12"/>
      <c r="N147" s="12"/>
      <c r="O147" s="12"/>
      <c r="P147" s="12"/>
    </row>
    <row r="148" spans="12:16" s="11" customFormat="1">
      <c r="L148"/>
      <c r="M148" s="12"/>
      <c r="N148" s="12"/>
      <c r="O148" s="12"/>
      <c r="P148" s="12"/>
    </row>
  </sheetData>
  <mergeCells count="16">
    <mergeCell ref="F4:F5"/>
    <mergeCell ref="Q4:Q5"/>
    <mergeCell ref="A4:A5"/>
    <mergeCell ref="B4:B5"/>
    <mergeCell ref="C4:C5"/>
    <mergeCell ref="D4:D5"/>
    <mergeCell ref="E4:E5"/>
    <mergeCell ref="R4:R5"/>
    <mergeCell ref="M13:N13"/>
    <mergeCell ref="O13:P13"/>
    <mergeCell ref="G4:G5"/>
    <mergeCell ref="H4:I4"/>
    <mergeCell ref="J4:J5"/>
    <mergeCell ref="K4:L4"/>
    <mergeCell ref="M4:N4"/>
    <mergeCell ref="O4:P4"/>
  </mergeCells>
  <pageMargins left="0.7" right="0.7" top="0.75" bottom="0.75" header="0.3" footer="0.3"/>
  <pageSetup paperSize="9" scale="32" orientation="landscape" verticalDpi="0" r:id="rId1"/>
</worksheet>
</file>

<file path=xl/worksheets/sheet21.xml><?xml version="1.0" encoding="utf-8"?>
<worksheet xmlns="http://schemas.openxmlformats.org/spreadsheetml/2006/main" xmlns:r="http://schemas.openxmlformats.org/officeDocument/2006/relationships">
  <sheetPr codeName="Arkusz21">
    <pageSetUpPr fitToPage="1"/>
  </sheetPr>
  <dimension ref="A2:S155"/>
  <sheetViews>
    <sheetView topLeftCell="A18" zoomScale="90" zoomScaleNormal="90" workbookViewId="0">
      <selection activeCell="N30" sqref="N30"/>
    </sheetView>
  </sheetViews>
  <sheetFormatPr defaultRowHeight="15"/>
  <cols>
    <col min="1" max="1" width="4.7109375" customWidth="1"/>
    <col min="2" max="2" width="8.85546875" customWidth="1"/>
    <col min="3" max="3" width="11.42578125" customWidth="1"/>
    <col min="4" max="4" width="9.7109375" customWidth="1"/>
    <col min="5" max="5" width="45.7109375" customWidth="1"/>
    <col min="6" max="6" width="57.7109375" customWidth="1"/>
    <col min="7" max="7" width="35.7109375" customWidth="1"/>
    <col min="8" max="8" width="19.28515625" customWidth="1"/>
    <col min="9" max="9" width="10.42578125" customWidth="1"/>
    <col min="10" max="10" width="29.7109375" customWidth="1"/>
    <col min="11" max="11" width="10.7109375" customWidth="1"/>
    <col min="12" max="12" width="12.7109375" customWidth="1"/>
    <col min="13" max="16" width="14.7109375" style="2" customWidth="1"/>
    <col min="17" max="17" width="16.7109375" customWidth="1"/>
    <col min="18" max="18" width="15.7109375" customWidth="1"/>
    <col min="19" max="19" width="19.5703125" customWidth="1"/>
    <col min="259" max="259" width="4.7109375" bestFit="1" customWidth="1"/>
    <col min="260" max="260" width="9.7109375" bestFit="1" customWidth="1"/>
    <col min="261" max="261" width="10" bestFit="1" customWidth="1"/>
    <col min="262" max="262" width="8.85546875" bestFit="1" customWidth="1"/>
    <col min="263" max="263" width="22.85546875" customWidth="1"/>
    <col min="264" max="264" width="59.7109375" bestFit="1" customWidth="1"/>
    <col min="265" max="265" width="57.85546875" bestFit="1" customWidth="1"/>
    <col min="266" max="266" width="35.28515625" bestFit="1" customWidth="1"/>
    <col min="267" max="267" width="28.140625" bestFit="1" customWidth="1"/>
    <col min="268" max="268" width="33.140625" bestFit="1" customWidth="1"/>
    <col min="269" max="269" width="26" bestFit="1" customWidth="1"/>
    <col min="270" max="270" width="19.140625" bestFit="1" customWidth="1"/>
    <col min="271" max="271" width="10.42578125" customWidth="1"/>
    <col min="272" max="272" width="11.85546875" customWidth="1"/>
    <col min="273" max="273" width="14.7109375" customWidth="1"/>
    <col min="274" max="274" width="9" bestFit="1" customWidth="1"/>
    <col min="515" max="515" width="4.7109375" bestFit="1" customWidth="1"/>
    <col min="516" max="516" width="9.7109375" bestFit="1" customWidth="1"/>
    <col min="517" max="517" width="10" bestFit="1" customWidth="1"/>
    <col min="518" max="518" width="8.85546875" bestFit="1" customWidth="1"/>
    <col min="519" max="519" width="22.85546875" customWidth="1"/>
    <col min="520" max="520" width="59.7109375" bestFit="1" customWidth="1"/>
    <col min="521" max="521" width="57.85546875" bestFit="1" customWidth="1"/>
    <col min="522" max="522" width="35.28515625" bestFit="1" customWidth="1"/>
    <col min="523" max="523" width="28.140625" bestFit="1" customWidth="1"/>
    <col min="524" max="524" width="33.140625" bestFit="1" customWidth="1"/>
    <col min="525" max="525" width="26" bestFit="1" customWidth="1"/>
    <col min="526" max="526" width="19.140625" bestFit="1" customWidth="1"/>
    <col min="527" max="527" width="10.42578125" customWidth="1"/>
    <col min="528" max="528" width="11.85546875" customWidth="1"/>
    <col min="529" max="529" width="14.7109375" customWidth="1"/>
    <col min="530" max="530" width="9" bestFit="1" customWidth="1"/>
    <col min="771" max="771" width="4.7109375" bestFit="1" customWidth="1"/>
    <col min="772" max="772" width="9.7109375" bestFit="1" customWidth="1"/>
    <col min="773" max="773" width="10" bestFit="1" customWidth="1"/>
    <col min="774" max="774" width="8.85546875" bestFit="1" customWidth="1"/>
    <col min="775" max="775" width="22.85546875" customWidth="1"/>
    <col min="776" max="776" width="59.7109375" bestFit="1" customWidth="1"/>
    <col min="777" max="777" width="57.85546875" bestFit="1" customWidth="1"/>
    <col min="778" max="778" width="35.28515625" bestFit="1" customWidth="1"/>
    <col min="779" max="779" width="28.140625" bestFit="1" customWidth="1"/>
    <col min="780" max="780" width="33.140625" bestFit="1" customWidth="1"/>
    <col min="781" max="781" width="26" bestFit="1" customWidth="1"/>
    <col min="782" max="782" width="19.140625" bestFit="1" customWidth="1"/>
    <col min="783" max="783" width="10.42578125" customWidth="1"/>
    <col min="784" max="784" width="11.85546875" customWidth="1"/>
    <col min="785" max="785" width="14.7109375" customWidth="1"/>
    <col min="786" max="786" width="9" bestFit="1" customWidth="1"/>
    <col min="1027" max="1027" width="4.7109375" bestFit="1" customWidth="1"/>
    <col min="1028" max="1028" width="9.7109375" bestFit="1" customWidth="1"/>
    <col min="1029" max="1029" width="10" bestFit="1" customWidth="1"/>
    <col min="1030" max="1030" width="8.85546875" bestFit="1" customWidth="1"/>
    <col min="1031" max="1031" width="22.85546875" customWidth="1"/>
    <col min="1032" max="1032" width="59.7109375" bestFit="1" customWidth="1"/>
    <col min="1033" max="1033" width="57.85546875" bestFit="1" customWidth="1"/>
    <col min="1034" max="1034" width="35.28515625" bestFit="1" customWidth="1"/>
    <col min="1035" max="1035" width="28.140625" bestFit="1" customWidth="1"/>
    <col min="1036" max="1036" width="33.140625" bestFit="1" customWidth="1"/>
    <col min="1037" max="1037" width="26" bestFit="1" customWidth="1"/>
    <col min="1038" max="1038" width="19.140625" bestFit="1" customWidth="1"/>
    <col min="1039" max="1039" width="10.42578125" customWidth="1"/>
    <col min="1040" max="1040" width="11.85546875" customWidth="1"/>
    <col min="1041" max="1041" width="14.7109375" customWidth="1"/>
    <col min="1042" max="1042" width="9" bestFit="1" customWidth="1"/>
    <col min="1283" max="1283" width="4.7109375" bestFit="1" customWidth="1"/>
    <col min="1284" max="1284" width="9.7109375" bestFit="1" customWidth="1"/>
    <col min="1285" max="1285" width="10" bestFit="1" customWidth="1"/>
    <col min="1286" max="1286" width="8.85546875" bestFit="1" customWidth="1"/>
    <col min="1287" max="1287" width="22.85546875" customWidth="1"/>
    <col min="1288" max="1288" width="59.7109375" bestFit="1" customWidth="1"/>
    <col min="1289" max="1289" width="57.85546875" bestFit="1" customWidth="1"/>
    <col min="1290" max="1290" width="35.28515625" bestFit="1" customWidth="1"/>
    <col min="1291" max="1291" width="28.140625" bestFit="1" customWidth="1"/>
    <col min="1292" max="1292" width="33.140625" bestFit="1" customWidth="1"/>
    <col min="1293" max="1293" width="26" bestFit="1" customWidth="1"/>
    <col min="1294" max="1294" width="19.140625" bestFit="1" customWidth="1"/>
    <col min="1295" max="1295" width="10.42578125" customWidth="1"/>
    <col min="1296" max="1296" width="11.85546875" customWidth="1"/>
    <col min="1297" max="1297" width="14.7109375" customWidth="1"/>
    <col min="1298" max="1298" width="9" bestFit="1" customWidth="1"/>
    <col min="1539" max="1539" width="4.7109375" bestFit="1" customWidth="1"/>
    <col min="1540" max="1540" width="9.7109375" bestFit="1" customWidth="1"/>
    <col min="1541" max="1541" width="10" bestFit="1" customWidth="1"/>
    <col min="1542" max="1542" width="8.85546875" bestFit="1" customWidth="1"/>
    <col min="1543" max="1543" width="22.85546875" customWidth="1"/>
    <col min="1544" max="1544" width="59.7109375" bestFit="1" customWidth="1"/>
    <col min="1545" max="1545" width="57.85546875" bestFit="1" customWidth="1"/>
    <col min="1546" max="1546" width="35.28515625" bestFit="1" customWidth="1"/>
    <col min="1547" max="1547" width="28.140625" bestFit="1" customWidth="1"/>
    <col min="1548" max="1548" width="33.140625" bestFit="1" customWidth="1"/>
    <col min="1549" max="1549" width="26" bestFit="1" customWidth="1"/>
    <col min="1550" max="1550" width="19.140625" bestFit="1" customWidth="1"/>
    <col min="1551" max="1551" width="10.42578125" customWidth="1"/>
    <col min="1552" max="1552" width="11.85546875" customWidth="1"/>
    <col min="1553" max="1553" width="14.7109375" customWidth="1"/>
    <col min="1554" max="1554" width="9" bestFit="1" customWidth="1"/>
    <col min="1795" max="1795" width="4.7109375" bestFit="1" customWidth="1"/>
    <col min="1796" max="1796" width="9.7109375" bestFit="1" customWidth="1"/>
    <col min="1797" max="1797" width="10" bestFit="1" customWidth="1"/>
    <col min="1798" max="1798" width="8.85546875" bestFit="1" customWidth="1"/>
    <col min="1799" max="1799" width="22.85546875" customWidth="1"/>
    <col min="1800" max="1800" width="59.7109375" bestFit="1" customWidth="1"/>
    <col min="1801" max="1801" width="57.85546875" bestFit="1" customWidth="1"/>
    <col min="1802" max="1802" width="35.28515625" bestFit="1" customWidth="1"/>
    <col min="1803" max="1803" width="28.140625" bestFit="1" customWidth="1"/>
    <col min="1804" max="1804" width="33.140625" bestFit="1" customWidth="1"/>
    <col min="1805" max="1805" width="26" bestFit="1" customWidth="1"/>
    <col min="1806" max="1806" width="19.140625" bestFit="1" customWidth="1"/>
    <col min="1807" max="1807" width="10.42578125" customWidth="1"/>
    <col min="1808" max="1808" width="11.85546875" customWidth="1"/>
    <col min="1809" max="1809" width="14.7109375" customWidth="1"/>
    <col min="1810" max="1810" width="9" bestFit="1" customWidth="1"/>
    <col min="2051" max="2051" width="4.7109375" bestFit="1" customWidth="1"/>
    <col min="2052" max="2052" width="9.7109375" bestFit="1" customWidth="1"/>
    <col min="2053" max="2053" width="10" bestFit="1" customWidth="1"/>
    <col min="2054" max="2054" width="8.85546875" bestFit="1" customWidth="1"/>
    <col min="2055" max="2055" width="22.85546875" customWidth="1"/>
    <col min="2056" max="2056" width="59.7109375" bestFit="1" customWidth="1"/>
    <col min="2057" max="2057" width="57.85546875" bestFit="1" customWidth="1"/>
    <col min="2058" max="2058" width="35.28515625" bestFit="1" customWidth="1"/>
    <col min="2059" max="2059" width="28.140625" bestFit="1" customWidth="1"/>
    <col min="2060" max="2060" width="33.140625" bestFit="1" customWidth="1"/>
    <col min="2061" max="2061" width="26" bestFit="1" customWidth="1"/>
    <col min="2062" max="2062" width="19.140625" bestFit="1" customWidth="1"/>
    <col min="2063" max="2063" width="10.42578125" customWidth="1"/>
    <col min="2064" max="2064" width="11.85546875" customWidth="1"/>
    <col min="2065" max="2065" width="14.7109375" customWidth="1"/>
    <col min="2066" max="2066" width="9" bestFit="1" customWidth="1"/>
    <col min="2307" max="2307" width="4.7109375" bestFit="1" customWidth="1"/>
    <col min="2308" max="2308" width="9.7109375" bestFit="1" customWidth="1"/>
    <col min="2309" max="2309" width="10" bestFit="1" customWidth="1"/>
    <col min="2310" max="2310" width="8.85546875" bestFit="1" customWidth="1"/>
    <col min="2311" max="2311" width="22.85546875" customWidth="1"/>
    <col min="2312" max="2312" width="59.7109375" bestFit="1" customWidth="1"/>
    <col min="2313" max="2313" width="57.85546875" bestFit="1" customWidth="1"/>
    <col min="2314" max="2314" width="35.28515625" bestFit="1" customWidth="1"/>
    <col min="2315" max="2315" width="28.140625" bestFit="1" customWidth="1"/>
    <col min="2316" max="2316" width="33.140625" bestFit="1" customWidth="1"/>
    <col min="2317" max="2317" width="26" bestFit="1" customWidth="1"/>
    <col min="2318" max="2318" width="19.140625" bestFit="1" customWidth="1"/>
    <col min="2319" max="2319" width="10.42578125" customWidth="1"/>
    <col min="2320" max="2320" width="11.85546875" customWidth="1"/>
    <col min="2321" max="2321" width="14.7109375" customWidth="1"/>
    <col min="2322" max="2322" width="9" bestFit="1" customWidth="1"/>
    <col min="2563" max="2563" width="4.7109375" bestFit="1" customWidth="1"/>
    <col min="2564" max="2564" width="9.7109375" bestFit="1" customWidth="1"/>
    <col min="2565" max="2565" width="10" bestFit="1" customWidth="1"/>
    <col min="2566" max="2566" width="8.85546875" bestFit="1" customWidth="1"/>
    <col min="2567" max="2567" width="22.85546875" customWidth="1"/>
    <col min="2568" max="2568" width="59.7109375" bestFit="1" customWidth="1"/>
    <col min="2569" max="2569" width="57.85546875" bestFit="1" customWidth="1"/>
    <col min="2570" max="2570" width="35.28515625" bestFit="1" customWidth="1"/>
    <col min="2571" max="2571" width="28.140625" bestFit="1" customWidth="1"/>
    <col min="2572" max="2572" width="33.140625" bestFit="1" customWidth="1"/>
    <col min="2573" max="2573" width="26" bestFit="1" customWidth="1"/>
    <col min="2574" max="2574" width="19.140625" bestFit="1" customWidth="1"/>
    <col min="2575" max="2575" width="10.42578125" customWidth="1"/>
    <col min="2576" max="2576" width="11.85546875" customWidth="1"/>
    <col min="2577" max="2577" width="14.7109375" customWidth="1"/>
    <col min="2578" max="2578" width="9" bestFit="1" customWidth="1"/>
    <col min="2819" max="2819" width="4.7109375" bestFit="1" customWidth="1"/>
    <col min="2820" max="2820" width="9.7109375" bestFit="1" customWidth="1"/>
    <col min="2821" max="2821" width="10" bestFit="1" customWidth="1"/>
    <col min="2822" max="2822" width="8.85546875" bestFit="1" customWidth="1"/>
    <col min="2823" max="2823" width="22.85546875" customWidth="1"/>
    <col min="2824" max="2824" width="59.7109375" bestFit="1" customWidth="1"/>
    <col min="2825" max="2825" width="57.85546875" bestFit="1" customWidth="1"/>
    <col min="2826" max="2826" width="35.28515625" bestFit="1" customWidth="1"/>
    <col min="2827" max="2827" width="28.140625" bestFit="1" customWidth="1"/>
    <col min="2828" max="2828" width="33.140625" bestFit="1" customWidth="1"/>
    <col min="2829" max="2829" width="26" bestFit="1" customWidth="1"/>
    <col min="2830" max="2830" width="19.140625" bestFit="1" customWidth="1"/>
    <col min="2831" max="2831" width="10.42578125" customWidth="1"/>
    <col min="2832" max="2832" width="11.85546875" customWidth="1"/>
    <col min="2833" max="2833" width="14.7109375" customWidth="1"/>
    <col min="2834" max="2834" width="9" bestFit="1" customWidth="1"/>
    <col min="3075" max="3075" width="4.7109375" bestFit="1" customWidth="1"/>
    <col min="3076" max="3076" width="9.7109375" bestFit="1" customWidth="1"/>
    <col min="3077" max="3077" width="10" bestFit="1" customWidth="1"/>
    <col min="3078" max="3078" width="8.85546875" bestFit="1" customWidth="1"/>
    <col min="3079" max="3079" width="22.85546875" customWidth="1"/>
    <col min="3080" max="3080" width="59.7109375" bestFit="1" customWidth="1"/>
    <col min="3081" max="3081" width="57.85546875" bestFit="1" customWidth="1"/>
    <col min="3082" max="3082" width="35.28515625" bestFit="1" customWidth="1"/>
    <col min="3083" max="3083" width="28.140625" bestFit="1" customWidth="1"/>
    <col min="3084" max="3084" width="33.140625" bestFit="1" customWidth="1"/>
    <col min="3085" max="3085" width="26" bestFit="1" customWidth="1"/>
    <col min="3086" max="3086" width="19.140625" bestFit="1" customWidth="1"/>
    <col min="3087" max="3087" width="10.42578125" customWidth="1"/>
    <col min="3088" max="3088" width="11.85546875" customWidth="1"/>
    <col min="3089" max="3089" width="14.7109375" customWidth="1"/>
    <col min="3090" max="3090" width="9" bestFit="1" customWidth="1"/>
    <col min="3331" max="3331" width="4.7109375" bestFit="1" customWidth="1"/>
    <col min="3332" max="3332" width="9.7109375" bestFit="1" customWidth="1"/>
    <col min="3333" max="3333" width="10" bestFit="1" customWidth="1"/>
    <col min="3334" max="3334" width="8.85546875" bestFit="1" customWidth="1"/>
    <col min="3335" max="3335" width="22.85546875" customWidth="1"/>
    <col min="3336" max="3336" width="59.7109375" bestFit="1" customWidth="1"/>
    <col min="3337" max="3337" width="57.85546875" bestFit="1" customWidth="1"/>
    <col min="3338" max="3338" width="35.28515625" bestFit="1" customWidth="1"/>
    <col min="3339" max="3339" width="28.140625" bestFit="1" customWidth="1"/>
    <col min="3340" max="3340" width="33.140625" bestFit="1" customWidth="1"/>
    <col min="3341" max="3341" width="26" bestFit="1" customWidth="1"/>
    <col min="3342" max="3342" width="19.140625" bestFit="1" customWidth="1"/>
    <col min="3343" max="3343" width="10.42578125" customWidth="1"/>
    <col min="3344" max="3344" width="11.85546875" customWidth="1"/>
    <col min="3345" max="3345" width="14.7109375" customWidth="1"/>
    <col min="3346" max="3346" width="9" bestFit="1" customWidth="1"/>
    <col min="3587" max="3587" width="4.7109375" bestFit="1" customWidth="1"/>
    <col min="3588" max="3588" width="9.7109375" bestFit="1" customWidth="1"/>
    <col min="3589" max="3589" width="10" bestFit="1" customWidth="1"/>
    <col min="3590" max="3590" width="8.85546875" bestFit="1" customWidth="1"/>
    <col min="3591" max="3591" width="22.85546875" customWidth="1"/>
    <col min="3592" max="3592" width="59.7109375" bestFit="1" customWidth="1"/>
    <col min="3593" max="3593" width="57.85546875" bestFit="1" customWidth="1"/>
    <col min="3594" max="3594" width="35.28515625" bestFit="1" customWidth="1"/>
    <col min="3595" max="3595" width="28.140625" bestFit="1" customWidth="1"/>
    <col min="3596" max="3596" width="33.140625" bestFit="1" customWidth="1"/>
    <col min="3597" max="3597" width="26" bestFit="1" customWidth="1"/>
    <col min="3598" max="3598" width="19.140625" bestFit="1" customWidth="1"/>
    <col min="3599" max="3599" width="10.42578125" customWidth="1"/>
    <col min="3600" max="3600" width="11.85546875" customWidth="1"/>
    <col min="3601" max="3601" width="14.7109375" customWidth="1"/>
    <col min="3602" max="3602" width="9" bestFit="1" customWidth="1"/>
    <col min="3843" max="3843" width="4.7109375" bestFit="1" customWidth="1"/>
    <col min="3844" max="3844" width="9.7109375" bestFit="1" customWidth="1"/>
    <col min="3845" max="3845" width="10" bestFit="1" customWidth="1"/>
    <col min="3846" max="3846" width="8.85546875" bestFit="1" customWidth="1"/>
    <col min="3847" max="3847" width="22.85546875" customWidth="1"/>
    <col min="3848" max="3848" width="59.7109375" bestFit="1" customWidth="1"/>
    <col min="3849" max="3849" width="57.85546875" bestFit="1" customWidth="1"/>
    <col min="3850" max="3850" width="35.28515625" bestFit="1" customWidth="1"/>
    <col min="3851" max="3851" width="28.140625" bestFit="1" customWidth="1"/>
    <col min="3852" max="3852" width="33.140625" bestFit="1" customWidth="1"/>
    <col min="3853" max="3853" width="26" bestFit="1" customWidth="1"/>
    <col min="3854" max="3854" width="19.140625" bestFit="1" customWidth="1"/>
    <col min="3855" max="3855" width="10.42578125" customWidth="1"/>
    <col min="3856" max="3856" width="11.85546875" customWidth="1"/>
    <col min="3857" max="3857" width="14.7109375" customWidth="1"/>
    <col min="3858" max="3858" width="9" bestFit="1" customWidth="1"/>
    <col min="4099" max="4099" width="4.7109375" bestFit="1" customWidth="1"/>
    <col min="4100" max="4100" width="9.7109375" bestFit="1" customWidth="1"/>
    <col min="4101" max="4101" width="10" bestFit="1" customWidth="1"/>
    <col min="4102" max="4102" width="8.85546875" bestFit="1" customWidth="1"/>
    <col min="4103" max="4103" width="22.85546875" customWidth="1"/>
    <col min="4104" max="4104" width="59.7109375" bestFit="1" customWidth="1"/>
    <col min="4105" max="4105" width="57.85546875" bestFit="1" customWidth="1"/>
    <col min="4106" max="4106" width="35.28515625" bestFit="1" customWidth="1"/>
    <col min="4107" max="4107" width="28.140625" bestFit="1" customWidth="1"/>
    <col min="4108" max="4108" width="33.140625" bestFit="1" customWidth="1"/>
    <col min="4109" max="4109" width="26" bestFit="1" customWidth="1"/>
    <col min="4110" max="4110" width="19.140625" bestFit="1" customWidth="1"/>
    <col min="4111" max="4111" width="10.42578125" customWidth="1"/>
    <col min="4112" max="4112" width="11.85546875" customWidth="1"/>
    <col min="4113" max="4113" width="14.7109375" customWidth="1"/>
    <col min="4114" max="4114" width="9" bestFit="1" customWidth="1"/>
    <col min="4355" max="4355" width="4.7109375" bestFit="1" customWidth="1"/>
    <col min="4356" max="4356" width="9.7109375" bestFit="1" customWidth="1"/>
    <col min="4357" max="4357" width="10" bestFit="1" customWidth="1"/>
    <col min="4358" max="4358" width="8.85546875" bestFit="1" customWidth="1"/>
    <col min="4359" max="4359" width="22.85546875" customWidth="1"/>
    <col min="4360" max="4360" width="59.7109375" bestFit="1" customWidth="1"/>
    <col min="4361" max="4361" width="57.85546875" bestFit="1" customWidth="1"/>
    <col min="4362" max="4362" width="35.28515625" bestFit="1" customWidth="1"/>
    <col min="4363" max="4363" width="28.140625" bestFit="1" customWidth="1"/>
    <col min="4364" max="4364" width="33.140625" bestFit="1" customWidth="1"/>
    <col min="4365" max="4365" width="26" bestFit="1" customWidth="1"/>
    <col min="4366" max="4366" width="19.140625" bestFit="1" customWidth="1"/>
    <col min="4367" max="4367" width="10.42578125" customWidth="1"/>
    <col min="4368" max="4368" width="11.85546875" customWidth="1"/>
    <col min="4369" max="4369" width="14.7109375" customWidth="1"/>
    <col min="4370" max="4370" width="9" bestFit="1" customWidth="1"/>
    <col min="4611" max="4611" width="4.7109375" bestFit="1" customWidth="1"/>
    <col min="4612" max="4612" width="9.7109375" bestFit="1" customWidth="1"/>
    <col min="4613" max="4613" width="10" bestFit="1" customWidth="1"/>
    <col min="4614" max="4614" width="8.85546875" bestFit="1" customWidth="1"/>
    <col min="4615" max="4615" width="22.85546875" customWidth="1"/>
    <col min="4616" max="4616" width="59.7109375" bestFit="1" customWidth="1"/>
    <col min="4617" max="4617" width="57.85546875" bestFit="1" customWidth="1"/>
    <col min="4618" max="4618" width="35.28515625" bestFit="1" customWidth="1"/>
    <col min="4619" max="4619" width="28.140625" bestFit="1" customWidth="1"/>
    <col min="4620" max="4620" width="33.140625" bestFit="1" customWidth="1"/>
    <col min="4621" max="4621" width="26" bestFit="1" customWidth="1"/>
    <col min="4622" max="4622" width="19.140625" bestFit="1" customWidth="1"/>
    <col min="4623" max="4623" width="10.42578125" customWidth="1"/>
    <col min="4624" max="4624" width="11.85546875" customWidth="1"/>
    <col min="4625" max="4625" width="14.7109375" customWidth="1"/>
    <col min="4626" max="4626" width="9" bestFit="1" customWidth="1"/>
    <col min="4867" max="4867" width="4.7109375" bestFit="1" customWidth="1"/>
    <col min="4868" max="4868" width="9.7109375" bestFit="1" customWidth="1"/>
    <col min="4869" max="4869" width="10" bestFit="1" customWidth="1"/>
    <col min="4870" max="4870" width="8.85546875" bestFit="1" customWidth="1"/>
    <col min="4871" max="4871" width="22.85546875" customWidth="1"/>
    <col min="4872" max="4872" width="59.7109375" bestFit="1" customWidth="1"/>
    <col min="4873" max="4873" width="57.85546875" bestFit="1" customWidth="1"/>
    <col min="4874" max="4874" width="35.28515625" bestFit="1" customWidth="1"/>
    <col min="4875" max="4875" width="28.140625" bestFit="1" customWidth="1"/>
    <col min="4876" max="4876" width="33.140625" bestFit="1" customWidth="1"/>
    <col min="4877" max="4877" width="26" bestFit="1" customWidth="1"/>
    <col min="4878" max="4878" width="19.140625" bestFit="1" customWidth="1"/>
    <col min="4879" max="4879" width="10.42578125" customWidth="1"/>
    <col min="4880" max="4880" width="11.85546875" customWidth="1"/>
    <col min="4881" max="4881" width="14.7109375" customWidth="1"/>
    <col min="4882" max="4882" width="9" bestFit="1" customWidth="1"/>
    <col min="5123" max="5123" width="4.7109375" bestFit="1" customWidth="1"/>
    <col min="5124" max="5124" width="9.7109375" bestFit="1" customWidth="1"/>
    <col min="5125" max="5125" width="10" bestFit="1" customWidth="1"/>
    <col min="5126" max="5126" width="8.85546875" bestFit="1" customWidth="1"/>
    <col min="5127" max="5127" width="22.85546875" customWidth="1"/>
    <col min="5128" max="5128" width="59.7109375" bestFit="1" customWidth="1"/>
    <col min="5129" max="5129" width="57.85546875" bestFit="1" customWidth="1"/>
    <col min="5130" max="5130" width="35.28515625" bestFit="1" customWidth="1"/>
    <col min="5131" max="5131" width="28.140625" bestFit="1" customWidth="1"/>
    <col min="5132" max="5132" width="33.140625" bestFit="1" customWidth="1"/>
    <col min="5133" max="5133" width="26" bestFit="1" customWidth="1"/>
    <col min="5134" max="5134" width="19.140625" bestFit="1" customWidth="1"/>
    <col min="5135" max="5135" width="10.42578125" customWidth="1"/>
    <col min="5136" max="5136" width="11.85546875" customWidth="1"/>
    <col min="5137" max="5137" width="14.7109375" customWidth="1"/>
    <col min="5138" max="5138" width="9" bestFit="1" customWidth="1"/>
    <col min="5379" max="5379" width="4.7109375" bestFit="1" customWidth="1"/>
    <col min="5380" max="5380" width="9.7109375" bestFit="1" customWidth="1"/>
    <col min="5381" max="5381" width="10" bestFit="1" customWidth="1"/>
    <col min="5382" max="5382" width="8.85546875" bestFit="1" customWidth="1"/>
    <col min="5383" max="5383" width="22.85546875" customWidth="1"/>
    <col min="5384" max="5384" width="59.7109375" bestFit="1" customWidth="1"/>
    <col min="5385" max="5385" width="57.85546875" bestFit="1" customWidth="1"/>
    <col min="5386" max="5386" width="35.28515625" bestFit="1" customWidth="1"/>
    <col min="5387" max="5387" width="28.140625" bestFit="1" customWidth="1"/>
    <col min="5388" max="5388" width="33.140625" bestFit="1" customWidth="1"/>
    <col min="5389" max="5389" width="26" bestFit="1" customWidth="1"/>
    <col min="5390" max="5390" width="19.140625" bestFit="1" customWidth="1"/>
    <col min="5391" max="5391" width="10.42578125" customWidth="1"/>
    <col min="5392" max="5392" width="11.85546875" customWidth="1"/>
    <col min="5393" max="5393" width="14.7109375" customWidth="1"/>
    <col min="5394" max="5394" width="9" bestFit="1" customWidth="1"/>
    <col min="5635" max="5635" width="4.7109375" bestFit="1" customWidth="1"/>
    <col min="5636" max="5636" width="9.7109375" bestFit="1" customWidth="1"/>
    <col min="5637" max="5637" width="10" bestFit="1" customWidth="1"/>
    <col min="5638" max="5638" width="8.85546875" bestFit="1" customWidth="1"/>
    <col min="5639" max="5639" width="22.85546875" customWidth="1"/>
    <col min="5640" max="5640" width="59.7109375" bestFit="1" customWidth="1"/>
    <col min="5641" max="5641" width="57.85546875" bestFit="1" customWidth="1"/>
    <col min="5642" max="5642" width="35.28515625" bestFit="1" customWidth="1"/>
    <col min="5643" max="5643" width="28.140625" bestFit="1" customWidth="1"/>
    <col min="5644" max="5644" width="33.140625" bestFit="1" customWidth="1"/>
    <col min="5645" max="5645" width="26" bestFit="1" customWidth="1"/>
    <col min="5646" max="5646" width="19.140625" bestFit="1" customWidth="1"/>
    <col min="5647" max="5647" width="10.42578125" customWidth="1"/>
    <col min="5648" max="5648" width="11.85546875" customWidth="1"/>
    <col min="5649" max="5649" width="14.7109375" customWidth="1"/>
    <col min="5650" max="5650" width="9" bestFit="1" customWidth="1"/>
    <col min="5891" max="5891" width="4.7109375" bestFit="1" customWidth="1"/>
    <col min="5892" max="5892" width="9.7109375" bestFit="1" customWidth="1"/>
    <col min="5893" max="5893" width="10" bestFit="1" customWidth="1"/>
    <col min="5894" max="5894" width="8.85546875" bestFit="1" customWidth="1"/>
    <col min="5895" max="5895" width="22.85546875" customWidth="1"/>
    <col min="5896" max="5896" width="59.7109375" bestFit="1" customWidth="1"/>
    <col min="5897" max="5897" width="57.85546875" bestFit="1" customWidth="1"/>
    <col min="5898" max="5898" width="35.28515625" bestFit="1" customWidth="1"/>
    <col min="5899" max="5899" width="28.140625" bestFit="1" customWidth="1"/>
    <col min="5900" max="5900" width="33.140625" bestFit="1" customWidth="1"/>
    <col min="5901" max="5901" width="26" bestFit="1" customWidth="1"/>
    <col min="5902" max="5902" width="19.140625" bestFit="1" customWidth="1"/>
    <col min="5903" max="5903" width="10.42578125" customWidth="1"/>
    <col min="5904" max="5904" width="11.85546875" customWidth="1"/>
    <col min="5905" max="5905" width="14.7109375" customWidth="1"/>
    <col min="5906" max="5906" width="9" bestFit="1" customWidth="1"/>
    <col min="6147" max="6147" width="4.7109375" bestFit="1" customWidth="1"/>
    <col min="6148" max="6148" width="9.7109375" bestFit="1" customWidth="1"/>
    <col min="6149" max="6149" width="10" bestFit="1" customWidth="1"/>
    <col min="6150" max="6150" width="8.85546875" bestFit="1" customWidth="1"/>
    <col min="6151" max="6151" width="22.85546875" customWidth="1"/>
    <col min="6152" max="6152" width="59.7109375" bestFit="1" customWidth="1"/>
    <col min="6153" max="6153" width="57.85546875" bestFit="1" customWidth="1"/>
    <col min="6154" max="6154" width="35.28515625" bestFit="1" customWidth="1"/>
    <col min="6155" max="6155" width="28.140625" bestFit="1" customWidth="1"/>
    <col min="6156" max="6156" width="33.140625" bestFit="1" customWidth="1"/>
    <col min="6157" max="6157" width="26" bestFit="1" customWidth="1"/>
    <col min="6158" max="6158" width="19.140625" bestFit="1" customWidth="1"/>
    <col min="6159" max="6159" width="10.42578125" customWidth="1"/>
    <col min="6160" max="6160" width="11.85546875" customWidth="1"/>
    <col min="6161" max="6161" width="14.7109375" customWidth="1"/>
    <col min="6162" max="6162" width="9" bestFit="1" customWidth="1"/>
    <col min="6403" max="6403" width="4.7109375" bestFit="1" customWidth="1"/>
    <col min="6404" max="6404" width="9.7109375" bestFit="1" customWidth="1"/>
    <col min="6405" max="6405" width="10" bestFit="1" customWidth="1"/>
    <col min="6406" max="6406" width="8.85546875" bestFit="1" customWidth="1"/>
    <col min="6407" max="6407" width="22.85546875" customWidth="1"/>
    <col min="6408" max="6408" width="59.7109375" bestFit="1" customWidth="1"/>
    <col min="6409" max="6409" width="57.85546875" bestFit="1" customWidth="1"/>
    <col min="6410" max="6410" width="35.28515625" bestFit="1" customWidth="1"/>
    <col min="6411" max="6411" width="28.140625" bestFit="1" customWidth="1"/>
    <col min="6412" max="6412" width="33.140625" bestFit="1" customWidth="1"/>
    <col min="6413" max="6413" width="26" bestFit="1" customWidth="1"/>
    <col min="6414" max="6414" width="19.140625" bestFit="1" customWidth="1"/>
    <col min="6415" max="6415" width="10.42578125" customWidth="1"/>
    <col min="6416" max="6416" width="11.85546875" customWidth="1"/>
    <col min="6417" max="6417" width="14.7109375" customWidth="1"/>
    <col min="6418" max="6418" width="9" bestFit="1" customWidth="1"/>
    <col min="6659" max="6659" width="4.7109375" bestFit="1" customWidth="1"/>
    <col min="6660" max="6660" width="9.7109375" bestFit="1" customWidth="1"/>
    <col min="6661" max="6661" width="10" bestFit="1" customWidth="1"/>
    <col min="6662" max="6662" width="8.85546875" bestFit="1" customWidth="1"/>
    <col min="6663" max="6663" width="22.85546875" customWidth="1"/>
    <col min="6664" max="6664" width="59.7109375" bestFit="1" customWidth="1"/>
    <col min="6665" max="6665" width="57.85546875" bestFit="1" customWidth="1"/>
    <col min="6666" max="6666" width="35.28515625" bestFit="1" customWidth="1"/>
    <col min="6667" max="6667" width="28.140625" bestFit="1" customWidth="1"/>
    <col min="6668" max="6668" width="33.140625" bestFit="1" customWidth="1"/>
    <col min="6669" max="6669" width="26" bestFit="1" customWidth="1"/>
    <col min="6670" max="6670" width="19.140625" bestFit="1" customWidth="1"/>
    <col min="6671" max="6671" width="10.42578125" customWidth="1"/>
    <col min="6672" max="6672" width="11.85546875" customWidth="1"/>
    <col min="6673" max="6673" width="14.7109375" customWidth="1"/>
    <col min="6674" max="6674" width="9" bestFit="1" customWidth="1"/>
    <col min="6915" max="6915" width="4.7109375" bestFit="1" customWidth="1"/>
    <col min="6916" max="6916" width="9.7109375" bestFit="1" customWidth="1"/>
    <col min="6917" max="6917" width="10" bestFit="1" customWidth="1"/>
    <col min="6918" max="6918" width="8.85546875" bestFit="1" customWidth="1"/>
    <col min="6919" max="6919" width="22.85546875" customWidth="1"/>
    <col min="6920" max="6920" width="59.7109375" bestFit="1" customWidth="1"/>
    <col min="6921" max="6921" width="57.85546875" bestFit="1" customWidth="1"/>
    <col min="6922" max="6922" width="35.28515625" bestFit="1" customWidth="1"/>
    <col min="6923" max="6923" width="28.140625" bestFit="1" customWidth="1"/>
    <col min="6924" max="6924" width="33.140625" bestFit="1" customWidth="1"/>
    <col min="6925" max="6925" width="26" bestFit="1" customWidth="1"/>
    <col min="6926" max="6926" width="19.140625" bestFit="1" customWidth="1"/>
    <col min="6927" max="6927" width="10.42578125" customWidth="1"/>
    <col min="6928" max="6928" width="11.85546875" customWidth="1"/>
    <col min="6929" max="6929" width="14.7109375" customWidth="1"/>
    <col min="6930" max="6930" width="9" bestFit="1" customWidth="1"/>
    <col min="7171" max="7171" width="4.7109375" bestFit="1" customWidth="1"/>
    <col min="7172" max="7172" width="9.7109375" bestFit="1" customWidth="1"/>
    <col min="7173" max="7173" width="10" bestFit="1" customWidth="1"/>
    <col min="7174" max="7174" width="8.85546875" bestFit="1" customWidth="1"/>
    <col min="7175" max="7175" width="22.85546875" customWidth="1"/>
    <col min="7176" max="7176" width="59.7109375" bestFit="1" customWidth="1"/>
    <col min="7177" max="7177" width="57.85546875" bestFit="1" customWidth="1"/>
    <col min="7178" max="7178" width="35.28515625" bestFit="1" customWidth="1"/>
    <col min="7179" max="7179" width="28.140625" bestFit="1" customWidth="1"/>
    <col min="7180" max="7180" width="33.140625" bestFit="1" customWidth="1"/>
    <col min="7181" max="7181" width="26" bestFit="1" customWidth="1"/>
    <col min="7182" max="7182" width="19.140625" bestFit="1" customWidth="1"/>
    <col min="7183" max="7183" width="10.42578125" customWidth="1"/>
    <col min="7184" max="7184" width="11.85546875" customWidth="1"/>
    <col min="7185" max="7185" width="14.7109375" customWidth="1"/>
    <col min="7186" max="7186" width="9" bestFit="1" customWidth="1"/>
    <col min="7427" max="7427" width="4.7109375" bestFit="1" customWidth="1"/>
    <col min="7428" max="7428" width="9.7109375" bestFit="1" customWidth="1"/>
    <col min="7429" max="7429" width="10" bestFit="1" customWidth="1"/>
    <col min="7430" max="7430" width="8.85546875" bestFit="1" customWidth="1"/>
    <col min="7431" max="7431" width="22.85546875" customWidth="1"/>
    <col min="7432" max="7432" width="59.7109375" bestFit="1" customWidth="1"/>
    <col min="7433" max="7433" width="57.85546875" bestFit="1" customWidth="1"/>
    <col min="7434" max="7434" width="35.28515625" bestFit="1" customWidth="1"/>
    <col min="7435" max="7435" width="28.140625" bestFit="1" customWidth="1"/>
    <col min="7436" max="7436" width="33.140625" bestFit="1" customWidth="1"/>
    <col min="7437" max="7437" width="26" bestFit="1" customWidth="1"/>
    <col min="7438" max="7438" width="19.140625" bestFit="1" customWidth="1"/>
    <col min="7439" max="7439" width="10.42578125" customWidth="1"/>
    <col min="7440" max="7440" width="11.85546875" customWidth="1"/>
    <col min="7441" max="7441" width="14.7109375" customWidth="1"/>
    <col min="7442" max="7442" width="9" bestFit="1" customWidth="1"/>
    <col min="7683" max="7683" width="4.7109375" bestFit="1" customWidth="1"/>
    <col min="7684" max="7684" width="9.7109375" bestFit="1" customWidth="1"/>
    <col min="7685" max="7685" width="10" bestFit="1" customWidth="1"/>
    <col min="7686" max="7686" width="8.85546875" bestFit="1" customWidth="1"/>
    <col min="7687" max="7687" width="22.85546875" customWidth="1"/>
    <col min="7688" max="7688" width="59.7109375" bestFit="1" customWidth="1"/>
    <col min="7689" max="7689" width="57.85546875" bestFit="1" customWidth="1"/>
    <col min="7690" max="7690" width="35.28515625" bestFit="1" customWidth="1"/>
    <col min="7691" max="7691" width="28.140625" bestFit="1" customWidth="1"/>
    <col min="7692" max="7692" width="33.140625" bestFit="1" customWidth="1"/>
    <col min="7693" max="7693" width="26" bestFit="1" customWidth="1"/>
    <col min="7694" max="7694" width="19.140625" bestFit="1" customWidth="1"/>
    <col min="7695" max="7695" width="10.42578125" customWidth="1"/>
    <col min="7696" max="7696" width="11.85546875" customWidth="1"/>
    <col min="7697" max="7697" width="14.7109375" customWidth="1"/>
    <col min="7698" max="7698" width="9" bestFit="1" customWidth="1"/>
    <col min="7939" max="7939" width="4.7109375" bestFit="1" customWidth="1"/>
    <col min="7940" max="7940" width="9.7109375" bestFit="1" customWidth="1"/>
    <col min="7941" max="7941" width="10" bestFit="1" customWidth="1"/>
    <col min="7942" max="7942" width="8.85546875" bestFit="1" customWidth="1"/>
    <col min="7943" max="7943" width="22.85546875" customWidth="1"/>
    <col min="7944" max="7944" width="59.7109375" bestFit="1" customWidth="1"/>
    <col min="7945" max="7945" width="57.85546875" bestFit="1" customWidth="1"/>
    <col min="7946" max="7946" width="35.28515625" bestFit="1" customWidth="1"/>
    <col min="7947" max="7947" width="28.140625" bestFit="1" customWidth="1"/>
    <col min="7948" max="7948" width="33.140625" bestFit="1" customWidth="1"/>
    <col min="7949" max="7949" width="26" bestFit="1" customWidth="1"/>
    <col min="7950" max="7950" width="19.140625" bestFit="1" customWidth="1"/>
    <col min="7951" max="7951" width="10.42578125" customWidth="1"/>
    <col min="7952" max="7952" width="11.85546875" customWidth="1"/>
    <col min="7953" max="7953" width="14.7109375" customWidth="1"/>
    <col min="7954" max="7954" width="9" bestFit="1" customWidth="1"/>
    <col min="8195" max="8195" width="4.7109375" bestFit="1" customWidth="1"/>
    <col min="8196" max="8196" width="9.7109375" bestFit="1" customWidth="1"/>
    <col min="8197" max="8197" width="10" bestFit="1" customWidth="1"/>
    <col min="8198" max="8198" width="8.85546875" bestFit="1" customWidth="1"/>
    <col min="8199" max="8199" width="22.85546875" customWidth="1"/>
    <col min="8200" max="8200" width="59.7109375" bestFit="1" customWidth="1"/>
    <col min="8201" max="8201" width="57.85546875" bestFit="1" customWidth="1"/>
    <col min="8202" max="8202" width="35.28515625" bestFit="1" customWidth="1"/>
    <col min="8203" max="8203" width="28.140625" bestFit="1" customWidth="1"/>
    <col min="8204" max="8204" width="33.140625" bestFit="1" customWidth="1"/>
    <col min="8205" max="8205" width="26" bestFit="1" customWidth="1"/>
    <col min="8206" max="8206" width="19.140625" bestFit="1" customWidth="1"/>
    <col min="8207" max="8207" width="10.42578125" customWidth="1"/>
    <col min="8208" max="8208" width="11.85546875" customWidth="1"/>
    <col min="8209" max="8209" width="14.7109375" customWidth="1"/>
    <col min="8210" max="8210" width="9" bestFit="1" customWidth="1"/>
    <col min="8451" max="8451" width="4.7109375" bestFit="1" customWidth="1"/>
    <col min="8452" max="8452" width="9.7109375" bestFit="1" customWidth="1"/>
    <col min="8453" max="8453" width="10" bestFit="1" customWidth="1"/>
    <col min="8454" max="8454" width="8.85546875" bestFit="1" customWidth="1"/>
    <col min="8455" max="8455" width="22.85546875" customWidth="1"/>
    <col min="8456" max="8456" width="59.7109375" bestFit="1" customWidth="1"/>
    <col min="8457" max="8457" width="57.85546875" bestFit="1" customWidth="1"/>
    <col min="8458" max="8458" width="35.28515625" bestFit="1" customWidth="1"/>
    <col min="8459" max="8459" width="28.140625" bestFit="1" customWidth="1"/>
    <col min="8460" max="8460" width="33.140625" bestFit="1" customWidth="1"/>
    <col min="8461" max="8461" width="26" bestFit="1" customWidth="1"/>
    <col min="8462" max="8462" width="19.140625" bestFit="1" customWidth="1"/>
    <col min="8463" max="8463" width="10.42578125" customWidth="1"/>
    <col min="8464" max="8464" width="11.85546875" customWidth="1"/>
    <col min="8465" max="8465" width="14.7109375" customWidth="1"/>
    <col min="8466" max="8466" width="9" bestFit="1" customWidth="1"/>
    <col min="8707" max="8707" width="4.7109375" bestFit="1" customWidth="1"/>
    <col min="8708" max="8708" width="9.7109375" bestFit="1" customWidth="1"/>
    <col min="8709" max="8709" width="10" bestFit="1" customWidth="1"/>
    <col min="8710" max="8710" width="8.85546875" bestFit="1" customWidth="1"/>
    <col min="8711" max="8711" width="22.85546875" customWidth="1"/>
    <col min="8712" max="8712" width="59.7109375" bestFit="1" customWidth="1"/>
    <col min="8713" max="8713" width="57.85546875" bestFit="1" customWidth="1"/>
    <col min="8714" max="8714" width="35.28515625" bestFit="1" customWidth="1"/>
    <col min="8715" max="8715" width="28.140625" bestFit="1" customWidth="1"/>
    <col min="8716" max="8716" width="33.140625" bestFit="1" customWidth="1"/>
    <col min="8717" max="8717" width="26" bestFit="1" customWidth="1"/>
    <col min="8718" max="8718" width="19.140625" bestFit="1" customWidth="1"/>
    <col min="8719" max="8719" width="10.42578125" customWidth="1"/>
    <col min="8720" max="8720" width="11.85546875" customWidth="1"/>
    <col min="8721" max="8721" width="14.7109375" customWidth="1"/>
    <col min="8722" max="8722" width="9" bestFit="1" customWidth="1"/>
    <col min="8963" max="8963" width="4.7109375" bestFit="1" customWidth="1"/>
    <col min="8964" max="8964" width="9.7109375" bestFit="1" customWidth="1"/>
    <col min="8965" max="8965" width="10" bestFit="1" customWidth="1"/>
    <col min="8966" max="8966" width="8.85546875" bestFit="1" customWidth="1"/>
    <col min="8967" max="8967" width="22.85546875" customWidth="1"/>
    <col min="8968" max="8968" width="59.7109375" bestFit="1" customWidth="1"/>
    <col min="8969" max="8969" width="57.85546875" bestFit="1" customWidth="1"/>
    <col min="8970" max="8970" width="35.28515625" bestFit="1" customWidth="1"/>
    <col min="8971" max="8971" width="28.140625" bestFit="1" customWidth="1"/>
    <col min="8972" max="8972" width="33.140625" bestFit="1" customWidth="1"/>
    <col min="8973" max="8973" width="26" bestFit="1" customWidth="1"/>
    <col min="8974" max="8974" width="19.140625" bestFit="1" customWidth="1"/>
    <col min="8975" max="8975" width="10.42578125" customWidth="1"/>
    <col min="8976" max="8976" width="11.85546875" customWidth="1"/>
    <col min="8977" max="8977" width="14.7109375" customWidth="1"/>
    <col min="8978" max="8978" width="9" bestFit="1" customWidth="1"/>
    <col min="9219" max="9219" width="4.7109375" bestFit="1" customWidth="1"/>
    <col min="9220" max="9220" width="9.7109375" bestFit="1" customWidth="1"/>
    <col min="9221" max="9221" width="10" bestFit="1" customWidth="1"/>
    <col min="9222" max="9222" width="8.85546875" bestFit="1" customWidth="1"/>
    <col min="9223" max="9223" width="22.85546875" customWidth="1"/>
    <col min="9224" max="9224" width="59.7109375" bestFit="1" customWidth="1"/>
    <col min="9225" max="9225" width="57.85546875" bestFit="1" customWidth="1"/>
    <col min="9226" max="9226" width="35.28515625" bestFit="1" customWidth="1"/>
    <col min="9227" max="9227" width="28.140625" bestFit="1" customWidth="1"/>
    <col min="9228" max="9228" width="33.140625" bestFit="1" customWidth="1"/>
    <col min="9229" max="9229" width="26" bestFit="1" customWidth="1"/>
    <col min="9230" max="9230" width="19.140625" bestFit="1" customWidth="1"/>
    <col min="9231" max="9231" width="10.42578125" customWidth="1"/>
    <col min="9232" max="9232" width="11.85546875" customWidth="1"/>
    <col min="9233" max="9233" width="14.7109375" customWidth="1"/>
    <col min="9234" max="9234" width="9" bestFit="1" customWidth="1"/>
    <col min="9475" max="9475" width="4.7109375" bestFit="1" customWidth="1"/>
    <col min="9476" max="9476" width="9.7109375" bestFit="1" customWidth="1"/>
    <col min="9477" max="9477" width="10" bestFit="1" customWidth="1"/>
    <col min="9478" max="9478" width="8.85546875" bestFit="1" customWidth="1"/>
    <col min="9479" max="9479" width="22.85546875" customWidth="1"/>
    <col min="9480" max="9480" width="59.7109375" bestFit="1" customWidth="1"/>
    <col min="9481" max="9481" width="57.85546875" bestFit="1" customWidth="1"/>
    <col min="9482" max="9482" width="35.28515625" bestFit="1" customWidth="1"/>
    <col min="9483" max="9483" width="28.140625" bestFit="1" customWidth="1"/>
    <col min="9484" max="9484" width="33.140625" bestFit="1" customWidth="1"/>
    <col min="9485" max="9485" width="26" bestFit="1" customWidth="1"/>
    <col min="9486" max="9486" width="19.140625" bestFit="1" customWidth="1"/>
    <col min="9487" max="9487" width="10.42578125" customWidth="1"/>
    <col min="9488" max="9488" width="11.85546875" customWidth="1"/>
    <col min="9489" max="9489" width="14.7109375" customWidth="1"/>
    <col min="9490" max="9490" width="9" bestFit="1" customWidth="1"/>
    <col min="9731" max="9731" width="4.7109375" bestFit="1" customWidth="1"/>
    <col min="9732" max="9732" width="9.7109375" bestFit="1" customWidth="1"/>
    <col min="9733" max="9733" width="10" bestFit="1" customWidth="1"/>
    <col min="9734" max="9734" width="8.85546875" bestFit="1" customWidth="1"/>
    <col min="9735" max="9735" width="22.85546875" customWidth="1"/>
    <col min="9736" max="9736" width="59.7109375" bestFit="1" customWidth="1"/>
    <col min="9737" max="9737" width="57.85546875" bestFit="1" customWidth="1"/>
    <col min="9738" max="9738" width="35.28515625" bestFit="1" customWidth="1"/>
    <col min="9739" max="9739" width="28.140625" bestFit="1" customWidth="1"/>
    <col min="9740" max="9740" width="33.140625" bestFit="1" customWidth="1"/>
    <col min="9741" max="9741" width="26" bestFit="1" customWidth="1"/>
    <col min="9742" max="9742" width="19.140625" bestFit="1" customWidth="1"/>
    <col min="9743" max="9743" width="10.42578125" customWidth="1"/>
    <col min="9744" max="9744" width="11.85546875" customWidth="1"/>
    <col min="9745" max="9745" width="14.7109375" customWidth="1"/>
    <col min="9746" max="9746" width="9" bestFit="1" customWidth="1"/>
    <col min="9987" max="9987" width="4.7109375" bestFit="1" customWidth="1"/>
    <col min="9988" max="9988" width="9.7109375" bestFit="1" customWidth="1"/>
    <col min="9989" max="9989" width="10" bestFit="1" customWidth="1"/>
    <col min="9990" max="9990" width="8.85546875" bestFit="1" customWidth="1"/>
    <col min="9991" max="9991" width="22.85546875" customWidth="1"/>
    <col min="9992" max="9992" width="59.7109375" bestFit="1" customWidth="1"/>
    <col min="9993" max="9993" width="57.85546875" bestFit="1" customWidth="1"/>
    <col min="9994" max="9994" width="35.28515625" bestFit="1" customWidth="1"/>
    <col min="9995" max="9995" width="28.140625" bestFit="1" customWidth="1"/>
    <col min="9996" max="9996" width="33.140625" bestFit="1" customWidth="1"/>
    <col min="9997" max="9997" width="26" bestFit="1" customWidth="1"/>
    <col min="9998" max="9998" width="19.140625" bestFit="1" customWidth="1"/>
    <col min="9999" max="9999" width="10.42578125" customWidth="1"/>
    <col min="10000" max="10000" width="11.85546875" customWidth="1"/>
    <col min="10001" max="10001" width="14.7109375" customWidth="1"/>
    <col min="10002" max="10002" width="9" bestFit="1" customWidth="1"/>
    <col min="10243" max="10243" width="4.7109375" bestFit="1" customWidth="1"/>
    <col min="10244" max="10244" width="9.7109375" bestFit="1" customWidth="1"/>
    <col min="10245" max="10245" width="10" bestFit="1" customWidth="1"/>
    <col min="10246" max="10246" width="8.85546875" bestFit="1" customWidth="1"/>
    <col min="10247" max="10247" width="22.85546875" customWidth="1"/>
    <col min="10248" max="10248" width="59.7109375" bestFit="1" customWidth="1"/>
    <col min="10249" max="10249" width="57.85546875" bestFit="1" customWidth="1"/>
    <col min="10250" max="10250" width="35.28515625" bestFit="1" customWidth="1"/>
    <col min="10251" max="10251" width="28.140625" bestFit="1" customWidth="1"/>
    <col min="10252" max="10252" width="33.140625" bestFit="1" customWidth="1"/>
    <col min="10253" max="10253" width="26" bestFit="1" customWidth="1"/>
    <col min="10254" max="10254" width="19.140625" bestFit="1" customWidth="1"/>
    <col min="10255" max="10255" width="10.42578125" customWidth="1"/>
    <col min="10256" max="10256" width="11.85546875" customWidth="1"/>
    <col min="10257" max="10257" width="14.7109375" customWidth="1"/>
    <col min="10258" max="10258" width="9" bestFit="1" customWidth="1"/>
    <col min="10499" max="10499" width="4.7109375" bestFit="1" customWidth="1"/>
    <col min="10500" max="10500" width="9.7109375" bestFit="1" customWidth="1"/>
    <col min="10501" max="10501" width="10" bestFit="1" customWidth="1"/>
    <col min="10502" max="10502" width="8.85546875" bestFit="1" customWidth="1"/>
    <col min="10503" max="10503" width="22.85546875" customWidth="1"/>
    <col min="10504" max="10504" width="59.7109375" bestFit="1" customWidth="1"/>
    <col min="10505" max="10505" width="57.85546875" bestFit="1" customWidth="1"/>
    <col min="10506" max="10506" width="35.28515625" bestFit="1" customWidth="1"/>
    <col min="10507" max="10507" width="28.140625" bestFit="1" customWidth="1"/>
    <col min="10508" max="10508" width="33.140625" bestFit="1" customWidth="1"/>
    <col min="10509" max="10509" width="26" bestFit="1" customWidth="1"/>
    <col min="10510" max="10510" width="19.140625" bestFit="1" customWidth="1"/>
    <col min="10511" max="10511" width="10.42578125" customWidth="1"/>
    <col min="10512" max="10512" width="11.85546875" customWidth="1"/>
    <col min="10513" max="10513" width="14.7109375" customWidth="1"/>
    <col min="10514" max="10514" width="9" bestFit="1" customWidth="1"/>
    <col min="10755" max="10755" width="4.7109375" bestFit="1" customWidth="1"/>
    <col min="10756" max="10756" width="9.7109375" bestFit="1" customWidth="1"/>
    <col min="10757" max="10757" width="10" bestFit="1" customWidth="1"/>
    <col min="10758" max="10758" width="8.85546875" bestFit="1" customWidth="1"/>
    <col min="10759" max="10759" width="22.85546875" customWidth="1"/>
    <col min="10760" max="10760" width="59.7109375" bestFit="1" customWidth="1"/>
    <col min="10761" max="10761" width="57.85546875" bestFit="1" customWidth="1"/>
    <col min="10762" max="10762" width="35.28515625" bestFit="1" customWidth="1"/>
    <col min="10763" max="10763" width="28.140625" bestFit="1" customWidth="1"/>
    <col min="10764" max="10764" width="33.140625" bestFit="1" customWidth="1"/>
    <col min="10765" max="10765" width="26" bestFit="1" customWidth="1"/>
    <col min="10766" max="10766" width="19.140625" bestFit="1" customWidth="1"/>
    <col min="10767" max="10767" width="10.42578125" customWidth="1"/>
    <col min="10768" max="10768" width="11.85546875" customWidth="1"/>
    <col min="10769" max="10769" width="14.7109375" customWidth="1"/>
    <col min="10770" max="10770" width="9" bestFit="1" customWidth="1"/>
    <col min="11011" max="11011" width="4.7109375" bestFit="1" customWidth="1"/>
    <col min="11012" max="11012" width="9.7109375" bestFit="1" customWidth="1"/>
    <col min="11013" max="11013" width="10" bestFit="1" customWidth="1"/>
    <col min="11014" max="11014" width="8.85546875" bestFit="1" customWidth="1"/>
    <col min="11015" max="11015" width="22.85546875" customWidth="1"/>
    <col min="11016" max="11016" width="59.7109375" bestFit="1" customWidth="1"/>
    <col min="11017" max="11017" width="57.85546875" bestFit="1" customWidth="1"/>
    <col min="11018" max="11018" width="35.28515625" bestFit="1" customWidth="1"/>
    <col min="11019" max="11019" width="28.140625" bestFit="1" customWidth="1"/>
    <col min="11020" max="11020" width="33.140625" bestFit="1" customWidth="1"/>
    <col min="11021" max="11021" width="26" bestFit="1" customWidth="1"/>
    <col min="11022" max="11022" width="19.140625" bestFit="1" customWidth="1"/>
    <col min="11023" max="11023" width="10.42578125" customWidth="1"/>
    <col min="11024" max="11024" width="11.85546875" customWidth="1"/>
    <col min="11025" max="11025" width="14.7109375" customWidth="1"/>
    <col min="11026" max="11026" width="9" bestFit="1" customWidth="1"/>
    <col min="11267" max="11267" width="4.7109375" bestFit="1" customWidth="1"/>
    <col min="11268" max="11268" width="9.7109375" bestFit="1" customWidth="1"/>
    <col min="11269" max="11269" width="10" bestFit="1" customWidth="1"/>
    <col min="11270" max="11270" width="8.85546875" bestFit="1" customWidth="1"/>
    <col min="11271" max="11271" width="22.85546875" customWidth="1"/>
    <col min="11272" max="11272" width="59.7109375" bestFit="1" customWidth="1"/>
    <col min="11273" max="11273" width="57.85546875" bestFit="1" customWidth="1"/>
    <col min="11274" max="11274" width="35.28515625" bestFit="1" customWidth="1"/>
    <col min="11275" max="11275" width="28.140625" bestFit="1" customWidth="1"/>
    <col min="11276" max="11276" width="33.140625" bestFit="1" customWidth="1"/>
    <col min="11277" max="11277" width="26" bestFit="1" customWidth="1"/>
    <col min="11278" max="11278" width="19.140625" bestFit="1" customWidth="1"/>
    <col min="11279" max="11279" width="10.42578125" customWidth="1"/>
    <col min="11280" max="11280" width="11.85546875" customWidth="1"/>
    <col min="11281" max="11281" width="14.7109375" customWidth="1"/>
    <col min="11282" max="11282" width="9" bestFit="1" customWidth="1"/>
    <col min="11523" max="11523" width="4.7109375" bestFit="1" customWidth="1"/>
    <col min="11524" max="11524" width="9.7109375" bestFit="1" customWidth="1"/>
    <col min="11525" max="11525" width="10" bestFit="1" customWidth="1"/>
    <col min="11526" max="11526" width="8.85546875" bestFit="1" customWidth="1"/>
    <col min="11527" max="11527" width="22.85546875" customWidth="1"/>
    <col min="11528" max="11528" width="59.7109375" bestFit="1" customWidth="1"/>
    <col min="11529" max="11529" width="57.85546875" bestFit="1" customWidth="1"/>
    <col min="11530" max="11530" width="35.28515625" bestFit="1" customWidth="1"/>
    <col min="11531" max="11531" width="28.140625" bestFit="1" customWidth="1"/>
    <col min="11532" max="11532" width="33.140625" bestFit="1" customWidth="1"/>
    <col min="11533" max="11533" width="26" bestFit="1" customWidth="1"/>
    <col min="11534" max="11534" width="19.140625" bestFit="1" customWidth="1"/>
    <col min="11535" max="11535" width="10.42578125" customWidth="1"/>
    <col min="11536" max="11536" width="11.85546875" customWidth="1"/>
    <col min="11537" max="11537" width="14.7109375" customWidth="1"/>
    <col min="11538" max="11538" width="9" bestFit="1" customWidth="1"/>
    <col min="11779" max="11779" width="4.7109375" bestFit="1" customWidth="1"/>
    <col min="11780" max="11780" width="9.7109375" bestFit="1" customWidth="1"/>
    <col min="11781" max="11781" width="10" bestFit="1" customWidth="1"/>
    <col min="11782" max="11782" width="8.85546875" bestFit="1" customWidth="1"/>
    <col min="11783" max="11783" width="22.85546875" customWidth="1"/>
    <col min="11784" max="11784" width="59.7109375" bestFit="1" customWidth="1"/>
    <col min="11785" max="11785" width="57.85546875" bestFit="1" customWidth="1"/>
    <col min="11786" max="11786" width="35.28515625" bestFit="1" customWidth="1"/>
    <col min="11787" max="11787" width="28.140625" bestFit="1" customWidth="1"/>
    <col min="11788" max="11788" width="33.140625" bestFit="1" customWidth="1"/>
    <col min="11789" max="11789" width="26" bestFit="1" customWidth="1"/>
    <col min="11790" max="11790" width="19.140625" bestFit="1" customWidth="1"/>
    <col min="11791" max="11791" width="10.42578125" customWidth="1"/>
    <col min="11792" max="11792" width="11.85546875" customWidth="1"/>
    <col min="11793" max="11793" width="14.7109375" customWidth="1"/>
    <col min="11794" max="11794" width="9" bestFit="1" customWidth="1"/>
    <col min="12035" max="12035" width="4.7109375" bestFit="1" customWidth="1"/>
    <col min="12036" max="12036" width="9.7109375" bestFit="1" customWidth="1"/>
    <col min="12037" max="12037" width="10" bestFit="1" customWidth="1"/>
    <col min="12038" max="12038" width="8.85546875" bestFit="1" customWidth="1"/>
    <col min="12039" max="12039" width="22.85546875" customWidth="1"/>
    <col min="12040" max="12040" width="59.7109375" bestFit="1" customWidth="1"/>
    <col min="12041" max="12041" width="57.85546875" bestFit="1" customWidth="1"/>
    <col min="12042" max="12042" width="35.28515625" bestFit="1" customWidth="1"/>
    <col min="12043" max="12043" width="28.140625" bestFit="1" customWidth="1"/>
    <col min="12044" max="12044" width="33.140625" bestFit="1" customWidth="1"/>
    <col min="12045" max="12045" width="26" bestFit="1" customWidth="1"/>
    <col min="12046" max="12046" width="19.140625" bestFit="1" customWidth="1"/>
    <col min="12047" max="12047" width="10.42578125" customWidth="1"/>
    <col min="12048" max="12048" width="11.85546875" customWidth="1"/>
    <col min="12049" max="12049" width="14.7109375" customWidth="1"/>
    <col min="12050" max="12050" width="9" bestFit="1" customWidth="1"/>
    <col min="12291" max="12291" width="4.7109375" bestFit="1" customWidth="1"/>
    <col min="12292" max="12292" width="9.7109375" bestFit="1" customWidth="1"/>
    <col min="12293" max="12293" width="10" bestFit="1" customWidth="1"/>
    <col min="12294" max="12294" width="8.85546875" bestFit="1" customWidth="1"/>
    <col min="12295" max="12295" width="22.85546875" customWidth="1"/>
    <col min="12296" max="12296" width="59.7109375" bestFit="1" customWidth="1"/>
    <col min="12297" max="12297" width="57.85546875" bestFit="1" customWidth="1"/>
    <col min="12298" max="12298" width="35.28515625" bestFit="1" customWidth="1"/>
    <col min="12299" max="12299" width="28.140625" bestFit="1" customWidth="1"/>
    <col min="12300" max="12300" width="33.140625" bestFit="1" customWidth="1"/>
    <col min="12301" max="12301" width="26" bestFit="1" customWidth="1"/>
    <col min="12302" max="12302" width="19.140625" bestFit="1" customWidth="1"/>
    <col min="12303" max="12303" width="10.42578125" customWidth="1"/>
    <col min="12304" max="12304" width="11.85546875" customWidth="1"/>
    <col min="12305" max="12305" width="14.7109375" customWidth="1"/>
    <col min="12306" max="12306" width="9" bestFit="1" customWidth="1"/>
    <col min="12547" max="12547" width="4.7109375" bestFit="1" customWidth="1"/>
    <col min="12548" max="12548" width="9.7109375" bestFit="1" customWidth="1"/>
    <col min="12549" max="12549" width="10" bestFit="1" customWidth="1"/>
    <col min="12550" max="12550" width="8.85546875" bestFit="1" customWidth="1"/>
    <col min="12551" max="12551" width="22.85546875" customWidth="1"/>
    <col min="12552" max="12552" width="59.7109375" bestFit="1" customWidth="1"/>
    <col min="12553" max="12553" width="57.85546875" bestFit="1" customWidth="1"/>
    <col min="12554" max="12554" width="35.28515625" bestFit="1" customWidth="1"/>
    <col min="12555" max="12555" width="28.140625" bestFit="1" customWidth="1"/>
    <col min="12556" max="12556" width="33.140625" bestFit="1" customWidth="1"/>
    <col min="12557" max="12557" width="26" bestFit="1" customWidth="1"/>
    <col min="12558" max="12558" width="19.140625" bestFit="1" customWidth="1"/>
    <col min="12559" max="12559" width="10.42578125" customWidth="1"/>
    <col min="12560" max="12560" width="11.85546875" customWidth="1"/>
    <col min="12561" max="12561" width="14.7109375" customWidth="1"/>
    <col min="12562" max="12562" width="9" bestFit="1" customWidth="1"/>
    <col min="12803" max="12803" width="4.7109375" bestFit="1" customWidth="1"/>
    <col min="12804" max="12804" width="9.7109375" bestFit="1" customWidth="1"/>
    <col min="12805" max="12805" width="10" bestFit="1" customWidth="1"/>
    <col min="12806" max="12806" width="8.85546875" bestFit="1" customWidth="1"/>
    <col min="12807" max="12807" width="22.85546875" customWidth="1"/>
    <col min="12808" max="12808" width="59.7109375" bestFit="1" customWidth="1"/>
    <col min="12809" max="12809" width="57.85546875" bestFit="1" customWidth="1"/>
    <col min="12810" max="12810" width="35.28515625" bestFit="1" customWidth="1"/>
    <col min="12811" max="12811" width="28.140625" bestFit="1" customWidth="1"/>
    <col min="12812" max="12812" width="33.140625" bestFit="1" customWidth="1"/>
    <col min="12813" max="12813" width="26" bestFit="1" customWidth="1"/>
    <col min="12814" max="12814" width="19.140625" bestFit="1" customWidth="1"/>
    <col min="12815" max="12815" width="10.42578125" customWidth="1"/>
    <col min="12816" max="12816" width="11.85546875" customWidth="1"/>
    <col min="12817" max="12817" width="14.7109375" customWidth="1"/>
    <col min="12818" max="12818" width="9" bestFit="1" customWidth="1"/>
    <col min="13059" max="13059" width="4.7109375" bestFit="1" customWidth="1"/>
    <col min="13060" max="13060" width="9.7109375" bestFit="1" customWidth="1"/>
    <col min="13061" max="13061" width="10" bestFit="1" customWidth="1"/>
    <col min="13062" max="13062" width="8.85546875" bestFit="1" customWidth="1"/>
    <col min="13063" max="13063" width="22.85546875" customWidth="1"/>
    <col min="13064" max="13064" width="59.7109375" bestFit="1" customWidth="1"/>
    <col min="13065" max="13065" width="57.85546875" bestFit="1" customWidth="1"/>
    <col min="13066" max="13066" width="35.28515625" bestFit="1" customWidth="1"/>
    <col min="13067" max="13067" width="28.140625" bestFit="1" customWidth="1"/>
    <col min="13068" max="13068" width="33.140625" bestFit="1" customWidth="1"/>
    <col min="13069" max="13069" width="26" bestFit="1" customWidth="1"/>
    <col min="13070" max="13070" width="19.140625" bestFit="1" customWidth="1"/>
    <col min="13071" max="13071" width="10.42578125" customWidth="1"/>
    <col min="13072" max="13072" width="11.85546875" customWidth="1"/>
    <col min="13073" max="13073" width="14.7109375" customWidth="1"/>
    <col min="13074" max="13074" width="9" bestFit="1" customWidth="1"/>
    <col min="13315" max="13315" width="4.7109375" bestFit="1" customWidth="1"/>
    <col min="13316" max="13316" width="9.7109375" bestFit="1" customWidth="1"/>
    <col min="13317" max="13317" width="10" bestFit="1" customWidth="1"/>
    <col min="13318" max="13318" width="8.85546875" bestFit="1" customWidth="1"/>
    <col min="13319" max="13319" width="22.85546875" customWidth="1"/>
    <col min="13320" max="13320" width="59.7109375" bestFit="1" customWidth="1"/>
    <col min="13321" max="13321" width="57.85546875" bestFit="1" customWidth="1"/>
    <col min="13322" max="13322" width="35.28515625" bestFit="1" customWidth="1"/>
    <col min="13323" max="13323" width="28.140625" bestFit="1" customWidth="1"/>
    <col min="13324" max="13324" width="33.140625" bestFit="1" customWidth="1"/>
    <col min="13325" max="13325" width="26" bestFit="1" customWidth="1"/>
    <col min="13326" max="13326" width="19.140625" bestFit="1" customWidth="1"/>
    <col min="13327" max="13327" width="10.42578125" customWidth="1"/>
    <col min="13328" max="13328" width="11.85546875" customWidth="1"/>
    <col min="13329" max="13329" width="14.7109375" customWidth="1"/>
    <col min="13330" max="13330" width="9" bestFit="1" customWidth="1"/>
    <col min="13571" max="13571" width="4.7109375" bestFit="1" customWidth="1"/>
    <col min="13572" max="13572" width="9.7109375" bestFit="1" customWidth="1"/>
    <col min="13573" max="13573" width="10" bestFit="1" customWidth="1"/>
    <col min="13574" max="13574" width="8.85546875" bestFit="1" customWidth="1"/>
    <col min="13575" max="13575" width="22.85546875" customWidth="1"/>
    <col min="13576" max="13576" width="59.7109375" bestFit="1" customWidth="1"/>
    <col min="13577" max="13577" width="57.85546875" bestFit="1" customWidth="1"/>
    <col min="13578" max="13578" width="35.28515625" bestFit="1" customWidth="1"/>
    <col min="13579" max="13579" width="28.140625" bestFit="1" customWidth="1"/>
    <col min="13580" max="13580" width="33.140625" bestFit="1" customWidth="1"/>
    <col min="13581" max="13581" width="26" bestFit="1" customWidth="1"/>
    <col min="13582" max="13582" width="19.140625" bestFit="1" customWidth="1"/>
    <col min="13583" max="13583" width="10.42578125" customWidth="1"/>
    <col min="13584" max="13584" width="11.85546875" customWidth="1"/>
    <col min="13585" max="13585" width="14.7109375" customWidth="1"/>
    <col min="13586" max="13586" width="9" bestFit="1" customWidth="1"/>
    <col min="13827" max="13827" width="4.7109375" bestFit="1" customWidth="1"/>
    <col min="13828" max="13828" width="9.7109375" bestFit="1" customWidth="1"/>
    <col min="13829" max="13829" width="10" bestFit="1" customWidth="1"/>
    <col min="13830" max="13830" width="8.85546875" bestFit="1" customWidth="1"/>
    <col min="13831" max="13831" width="22.85546875" customWidth="1"/>
    <col min="13832" max="13832" width="59.7109375" bestFit="1" customWidth="1"/>
    <col min="13833" max="13833" width="57.85546875" bestFit="1" customWidth="1"/>
    <col min="13834" max="13834" width="35.28515625" bestFit="1" customWidth="1"/>
    <col min="13835" max="13835" width="28.140625" bestFit="1" customWidth="1"/>
    <col min="13836" max="13836" width="33.140625" bestFit="1" customWidth="1"/>
    <col min="13837" max="13837" width="26" bestFit="1" customWidth="1"/>
    <col min="13838" max="13838" width="19.140625" bestFit="1" customWidth="1"/>
    <col min="13839" max="13839" width="10.42578125" customWidth="1"/>
    <col min="13840" max="13840" width="11.85546875" customWidth="1"/>
    <col min="13841" max="13841" width="14.7109375" customWidth="1"/>
    <col min="13842" max="13842" width="9" bestFit="1" customWidth="1"/>
    <col min="14083" max="14083" width="4.7109375" bestFit="1" customWidth="1"/>
    <col min="14084" max="14084" width="9.7109375" bestFit="1" customWidth="1"/>
    <col min="14085" max="14085" width="10" bestFit="1" customWidth="1"/>
    <col min="14086" max="14086" width="8.85546875" bestFit="1" customWidth="1"/>
    <col min="14087" max="14087" width="22.85546875" customWidth="1"/>
    <col min="14088" max="14088" width="59.7109375" bestFit="1" customWidth="1"/>
    <col min="14089" max="14089" width="57.85546875" bestFit="1" customWidth="1"/>
    <col min="14090" max="14090" width="35.28515625" bestFit="1" customWidth="1"/>
    <col min="14091" max="14091" width="28.140625" bestFit="1" customWidth="1"/>
    <col min="14092" max="14092" width="33.140625" bestFit="1" customWidth="1"/>
    <col min="14093" max="14093" width="26" bestFit="1" customWidth="1"/>
    <col min="14094" max="14094" width="19.140625" bestFit="1" customWidth="1"/>
    <col min="14095" max="14095" width="10.42578125" customWidth="1"/>
    <col min="14096" max="14096" width="11.85546875" customWidth="1"/>
    <col min="14097" max="14097" width="14.7109375" customWidth="1"/>
    <col min="14098" max="14098" width="9" bestFit="1" customWidth="1"/>
    <col min="14339" max="14339" width="4.7109375" bestFit="1" customWidth="1"/>
    <col min="14340" max="14340" width="9.7109375" bestFit="1" customWidth="1"/>
    <col min="14341" max="14341" width="10" bestFit="1" customWidth="1"/>
    <col min="14342" max="14342" width="8.85546875" bestFit="1" customWidth="1"/>
    <col min="14343" max="14343" width="22.85546875" customWidth="1"/>
    <col min="14344" max="14344" width="59.7109375" bestFit="1" customWidth="1"/>
    <col min="14345" max="14345" width="57.85546875" bestFit="1" customWidth="1"/>
    <col min="14346" max="14346" width="35.28515625" bestFit="1" customWidth="1"/>
    <col min="14347" max="14347" width="28.140625" bestFit="1" customWidth="1"/>
    <col min="14348" max="14348" width="33.140625" bestFit="1" customWidth="1"/>
    <col min="14349" max="14349" width="26" bestFit="1" customWidth="1"/>
    <col min="14350" max="14350" width="19.140625" bestFit="1" customWidth="1"/>
    <col min="14351" max="14351" width="10.42578125" customWidth="1"/>
    <col min="14352" max="14352" width="11.85546875" customWidth="1"/>
    <col min="14353" max="14353" width="14.7109375" customWidth="1"/>
    <col min="14354" max="14354" width="9" bestFit="1" customWidth="1"/>
    <col min="14595" max="14595" width="4.7109375" bestFit="1" customWidth="1"/>
    <col min="14596" max="14596" width="9.7109375" bestFit="1" customWidth="1"/>
    <col min="14597" max="14597" width="10" bestFit="1" customWidth="1"/>
    <col min="14598" max="14598" width="8.85546875" bestFit="1" customWidth="1"/>
    <col min="14599" max="14599" width="22.85546875" customWidth="1"/>
    <col min="14600" max="14600" width="59.7109375" bestFit="1" customWidth="1"/>
    <col min="14601" max="14601" width="57.85546875" bestFit="1" customWidth="1"/>
    <col min="14602" max="14602" width="35.28515625" bestFit="1" customWidth="1"/>
    <col min="14603" max="14603" width="28.140625" bestFit="1" customWidth="1"/>
    <col min="14604" max="14604" width="33.140625" bestFit="1" customWidth="1"/>
    <col min="14605" max="14605" width="26" bestFit="1" customWidth="1"/>
    <col min="14606" max="14606" width="19.140625" bestFit="1" customWidth="1"/>
    <col min="14607" max="14607" width="10.42578125" customWidth="1"/>
    <col min="14608" max="14608" width="11.85546875" customWidth="1"/>
    <col min="14609" max="14609" width="14.7109375" customWidth="1"/>
    <col min="14610" max="14610" width="9" bestFit="1" customWidth="1"/>
    <col min="14851" max="14851" width="4.7109375" bestFit="1" customWidth="1"/>
    <col min="14852" max="14852" width="9.7109375" bestFit="1" customWidth="1"/>
    <col min="14853" max="14853" width="10" bestFit="1" customWidth="1"/>
    <col min="14854" max="14854" width="8.85546875" bestFit="1" customWidth="1"/>
    <col min="14855" max="14855" width="22.85546875" customWidth="1"/>
    <col min="14856" max="14856" width="59.7109375" bestFit="1" customWidth="1"/>
    <col min="14857" max="14857" width="57.85546875" bestFit="1" customWidth="1"/>
    <col min="14858" max="14858" width="35.28515625" bestFit="1" customWidth="1"/>
    <col min="14859" max="14859" width="28.140625" bestFit="1" customWidth="1"/>
    <col min="14860" max="14860" width="33.140625" bestFit="1" customWidth="1"/>
    <col min="14861" max="14861" width="26" bestFit="1" customWidth="1"/>
    <col min="14862" max="14862" width="19.140625" bestFit="1" customWidth="1"/>
    <col min="14863" max="14863" width="10.42578125" customWidth="1"/>
    <col min="14864" max="14864" width="11.85546875" customWidth="1"/>
    <col min="14865" max="14865" width="14.7109375" customWidth="1"/>
    <col min="14866" max="14866" width="9" bestFit="1" customWidth="1"/>
    <col min="15107" max="15107" width="4.7109375" bestFit="1" customWidth="1"/>
    <col min="15108" max="15108" width="9.7109375" bestFit="1" customWidth="1"/>
    <col min="15109" max="15109" width="10" bestFit="1" customWidth="1"/>
    <col min="15110" max="15110" width="8.85546875" bestFit="1" customWidth="1"/>
    <col min="15111" max="15111" width="22.85546875" customWidth="1"/>
    <col min="15112" max="15112" width="59.7109375" bestFit="1" customWidth="1"/>
    <col min="15113" max="15113" width="57.85546875" bestFit="1" customWidth="1"/>
    <col min="15114" max="15114" width="35.28515625" bestFit="1" customWidth="1"/>
    <col min="15115" max="15115" width="28.140625" bestFit="1" customWidth="1"/>
    <col min="15116" max="15116" width="33.140625" bestFit="1" customWidth="1"/>
    <col min="15117" max="15117" width="26" bestFit="1" customWidth="1"/>
    <col min="15118" max="15118" width="19.140625" bestFit="1" customWidth="1"/>
    <col min="15119" max="15119" width="10.42578125" customWidth="1"/>
    <col min="15120" max="15120" width="11.85546875" customWidth="1"/>
    <col min="15121" max="15121" width="14.7109375" customWidth="1"/>
    <col min="15122" max="15122" width="9" bestFit="1" customWidth="1"/>
    <col min="15363" max="15363" width="4.7109375" bestFit="1" customWidth="1"/>
    <col min="15364" max="15364" width="9.7109375" bestFit="1" customWidth="1"/>
    <col min="15365" max="15365" width="10" bestFit="1" customWidth="1"/>
    <col min="15366" max="15366" width="8.85546875" bestFit="1" customWidth="1"/>
    <col min="15367" max="15367" width="22.85546875" customWidth="1"/>
    <col min="15368" max="15368" width="59.7109375" bestFit="1" customWidth="1"/>
    <col min="15369" max="15369" width="57.85546875" bestFit="1" customWidth="1"/>
    <col min="15370" max="15370" width="35.28515625" bestFit="1" customWidth="1"/>
    <col min="15371" max="15371" width="28.140625" bestFit="1" customWidth="1"/>
    <col min="15372" max="15372" width="33.140625" bestFit="1" customWidth="1"/>
    <col min="15373" max="15373" width="26" bestFit="1" customWidth="1"/>
    <col min="15374" max="15374" width="19.140625" bestFit="1" customWidth="1"/>
    <col min="15375" max="15375" width="10.42578125" customWidth="1"/>
    <col min="15376" max="15376" width="11.85546875" customWidth="1"/>
    <col min="15377" max="15377" width="14.7109375" customWidth="1"/>
    <col min="15378" max="15378" width="9" bestFit="1" customWidth="1"/>
    <col min="15619" max="15619" width="4.7109375" bestFit="1" customWidth="1"/>
    <col min="15620" max="15620" width="9.7109375" bestFit="1" customWidth="1"/>
    <col min="15621" max="15621" width="10" bestFit="1" customWidth="1"/>
    <col min="15622" max="15622" width="8.85546875" bestFit="1" customWidth="1"/>
    <col min="15623" max="15623" width="22.85546875" customWidth="1"/>
    <col min="15624" max="15624" width="59.7109375" bestFit="1" customWidth="1"/>
    <col min="15625" max="15625" width="57.85546875" bestFit="1" customWidth="1"/>
    <col min="15626" max="15626" width="35.28515625" bestFit="1" customWidth="1"/>
    <col min="15627" max="15627" width="28.140625" bestFit="1" customWidth="1"/>
    <col min="15628" max="15628" width="33.140625" bestFit="1" customWidth="1"/>
    <col min="15629" max="15629" width="26" bestFit="1" customWidth="1"/>
    <col min="15630" max="15630" width="19.140625" bestFit="1" customWidth="1"/>
    <col min="15631" max="15631" width="10.42578125" customWidth="1"/>
    <col min="15632" max="15632" width="11.85546875" customWidth="1"/>
    <col min="15633" max="15633" width="14.7109375" customWidth="1"/>
    <col min="15634" max="15634" width="9" bestFit="1" customWidth="1"/>
    <col min="15875" max="15875" width="4.7109375" bestFit="1" customWidth="1"/>
    <col min="15876" max="15876" width="9.7109375" bestFit="1" customWidth="1"/>
    <col min="15877" max="15877" width="10" bestFit="1" customWidth="1"/>
    <col min="15878" max="15878" width="8.85546875" bestFit="1" customWidth="1"/>
    <col min="15879" max="15879" width="22.85546875" customWidth="1"/>
    <col min="15880" max="15880" width="59.7109375" bestFit="1" customWidth="1"/>
    <col min="15881" max="15881" width="57.85546875" bestFit="1" customWidth="1"/>
    <col min="15882" max="15882" width="35.28515625" bestFit="1" customWidth="1"/>
    <col min="15883" max="15883" width="28.140625" bestFit="1" customWidth="1"/>
    <col min="15884" max="15884" width="33.140625" bestFit="1" customWidth="1"/>
    <col min="15885" max="15885" width="26" bestFit="1" customWidth="1"/>
    <col min="15886" max="15886" width="19.140625" bestFit="1" customWidth="1"/>
    <col min="15887" max="15887" width="10.42578125" customWidth="1"/>
    <col min="15888" max="15888" width="11.85546875" customWidth="1"/>
    <col min="15889" max="15889" width="14.7109375" customWidth="1"/>
    <col min="15890" max="15890" width="9" bestFit="1" customWidth="1"/>
    <col min="16131" max="16131" width="4.7109375" bestFit="1" customWidth="1"/>
    <col min="16132" max="16132" width="9.7109375" bestFit="1" customWidth="1"/>
    <col min="16133" max="16133" width="10" bestFit="1" customWidth="1"/>
    <col min="16134" max="16134" width="8.85546875" bestFit="1" customWidth="1"/>
    <col min="16135" max="16135" width="22.85546875" customWidth="1"/>
    <col min="16136" max="16136" width="59.7109375" bestFit="1" customWidth="1"/>
    <col min="16137" max="16137" width="57.85546875" bestFit="1" customWidth="1"/>
    <col min="16138" max="16138" width="35.28515625" bestFit="1" customWidth="1"/>
    <col min="16139" max="16139" width="28.140625" bestFit="1" customWidth="1"/>
    <col min="16140" max="16140" width="33.140625" bestFit="1" customWidth="1"/>
    <col min="16141" max="16141" width="26" bestFit="1" customWidth="1"/>
    <col min="16142" max="16142" width="19.140625" bestFit="1" customWidth="1"/>
    <col min="16143" max="16143" width="10.42578125" customWidth="1"/>
    <col min="16144" max="16144" width="11.85546875" customWidth="1"/>
    <col min="16145" max="16145" width="14.7109375" customWidth="1"/>
    <col min="16146" max="16146" width="9" bestFit="1" customWidth="1"/>
  </cols>
  <sheetData>
    <row r="2" spans="1:19">
      <c r="A2" s="1" t="s">
        <v>3518</v>
      </c>
    </row>
    <row r="4" spans="1:19" s="4" customFormat="1" ht="47.25" customHeight="1">
      <c r="A4" s="596" t="s">
        <v>0</v>
      </c>
      <c r="B4" s="598" t="s">
        <v>1</v>
      </c>
      <c r="C4" s="598" t="s">
        <v>2</v>
      </c>
      <c r="D4" s="598" t="s">
        <v>3</v>
      </c>
      <c r="E4" s="596" t="s">
        <v>4</v>
      </c>
      <c r="F4" s="596" t="s">
        <v>5</v>
      </c>
      <c r="G4" s="596" t="s">
        <v>6</v>
      </c>
      <c r="H4" s="601" t="s">
        <v>7</v>
      </c>
      <c r="I4" s="601"/>
      <c r="J4" s="596" t="s">
        <v>8</v>
      </c>
      <c r="K4" s="602" t="s">
        <v>9</v>
      </c>
      <c r="L4" s="603"/>
      <c r="M4" s="604" t="s">
        <v>10</v>
      </c>
      <c r="N4" s="604"/>
      <c r="O4" s="604" t="s">
        <v>11</v>
      </c>
      <c r="P4" s="604"/>
      <c r="Q4" s="596" t="s">
        <v>12</v>
      </c>
      <c r="R4" s="598" t="s">
        <v>13</v>
      </c>
      <c r="S4" s="3"/>
    </row>
    <row r="5" spans="1:19" s="4" customFormat="1" ht="35.25" customHeight="1">
      <c r="A5" s="597"/>
      <c r="B5" s="599"/>
      <c r="C5" s="599"/>
      <c r="D5" s="599"/>
      <c r="E5" s="597"/>
      <c r="F5" s="597"/>
      <c r="G5" s="597"/>
      <c r="H5" s="20" t="s">
        <v>14</v>
      </c>
      <c r="I5" s="20" t="s">
        <v>15</v>
      </c>
      <c r="J5" s="597"/>
      <c r="K5" s="21">
        <v>2018</v>
      </c>
      <c r="L5" s="21">
        <v>2019</v>
      </c>
      <c r="M5" s="13">
        <v>2018</v>
      </c>
      <c r="N5" s="13">
        <v>2019</v>
      </c>
      <c r="O5" s="13">
        <v>2018</v>
      </c>
      <c r="P5" s="13">
        <v>2019</v>
      </c>
      <c r="Q5" s="597"/>
      <c r="R5" s="599"/>
      <c r="S5" s="3"/>
    </row>
    <row r="6" spans="1:19" s="4" customFormat="1" ht="15.75" customHeight="1">
      <c r="A6" s="19" t="s">
        <v>16</v>
      </c>
      <c r="B6" s="20" t="s">
        <v>17</v>
      </c>
      <c r="C6" s="20" t="s">
        <v>18</v>
      </c>
      <c r="D6" s="20" t="s">
        <v>19</v>
      </c>
      <c r="E6" s="19" t="s">
        <v>20</v>
      </c>
      <c r="F6" s="19" t="s">
        <v>21</v>
      </c>
      <c r="G6" s="19" t="s">
        <v>22</v>
      </c>
      <c r="H6" s="20" t="s">
        <v>23</v>
      </c>
      <c r="I6" s="20" t="s">
        <v>24</v>
      </c>
      <c r="J6" s="19" t="s">
        <v>25</v>
      </c>
      <c r="K6" s="21" t="s">
        <v>26</v>
      </c>
      <c r="L6" s="21" t="s">
        <v>27</v>
      </c>
      <c r="M6" s="22" t="s">
        <v>28</v>
      </c>
      <c r="N6" s="22" t="s">
        <v>29</v>
      </c>
      <c r="O6" s="22" t="s">
        <v>30</v>
      </c>
      <c r="P6" s="22" t="s">
        <v>31</v>
      </c>
      <c r="Q6" s="19" t="s">
        <v>32</v>
      </c>
      <c r="R6" s="20" t="s">
        <v>33</v>
      </c>
      <c r="S6" s="3"/>
    </row>
    <row r="7" spans="1:19" s="10" customFormat="1" ht="44.25" customHeight="1">
      <c r="A7" s="585">
        <v>1</v>
      </c>
      <c r="B7" s="810">
        <v>1</v>
      </c>
      <c r="C7" s="810">
        <v>4</v>
      </c>
      <c r="D7" s="810">
        <v>5</v>
      </c>
      <c r="E7" s="841" t="s">
        <v>110</v>
      </c>
      <c r="F7" s="810" t="s">
        <v>111</v>
      </c>
      <c r="G7" s="315" t="s">
        <v>48</v>
      </c>
      <c r="H7" s="811" t="s">
        <v>112</v>
      </c>
      <c r="I7" s="315">
        <v>15</v>
      </c>
      <c r="J7" s="810" t="s">
        <v>113</v>
      </c>
      <c r="K7" s="810" t="s">
        <v>114</v>
      </c>
      <c r="L7" s="810"/>
      <c r="M7" s="812">
        <v>31317.42</v>
      </c>
      <c r="N7" s="812"/>
      <c r="O7" s="812">
        <v>31317.42</v>
      </c>
      <c r="P7" s="812"/>
      <c r="Q7" s="810" t="s">
        <v>115</v>
      </c>
      <c r="R7" s="810" t="s">
        <v>116</v>
      </c>
      <c r="S7" s="9"/>
    </row>
    <row r="8" spans="1:19" s="10" customFormat="1" ht="40.5" customHeight="1">
      <c r="A8" s="586"/>
      <c r="B8" s="837"/>
      <c r="C8" s="837"/>
      <c r="D8" s="837"/>
      <c r="E8" s="842"/>
      <c r="F8" s="844"/>
      <c r="G8" s="315" t="s">
        <v>48</v>
      </c>
      <c r="H8" s="844"/>
      <c r="I8" s="315">
        <v>15</v>
      </c>
      <c r="J8" s="837"/>
      <c r="K8" s="837"/>
      <c r="L8" s="837"/>
      <c r="M8" s="840"/>
      <c r="N8" s="840"/>
      <c r="O8" s="840"/>
      <c r="P8" s="840"/>
      <c r="Q8" s="837"/>
      <c r="R8" s="837"/>
      <c r="S8" s="9"/>
    </row>
    <row r="9" spans="1:19" s="10" customFormat="1" ht="59.25" customHeight="1">
      <c r="A9" s="586"/>
      <c r="B9" s="837"/>
      <c r="C9" s="837"/>
      <c r="D9" s="837"/>
      <c r="E9" s="842"/>
      <c r="F9" s="844"/>
      <c r="G9" s="315" t="s">
        <v>117</v>
      </c>
      <c r="H9" s="844"/>
      <c r="I9" s="315">
        <v>15</v>
      </c>
      <c r="J9" s="837"/>
      <c r="K9" s="837"/>
      <c r="L9" s="837"/>
      <c r="M9" s="840"/>
      <c r="N9" s="840"/>
      <c r="O9" s="840"/>
      <c r="P9" s="840"/>
      <c r="Q9" s="837"/>
      <c r="R9" s="837"/>
      <c r="S9" s="9"/>
    </row>
    <row r="10" spans="1:19" s="10" customFormat="1" ht="52.5" customHeight="1">
      <c r="A10" s="586"/>
      <c r="B10" s="837"/>
      <c r="C10" s="837"/>
      <c r="D10" s="837"/>
      <c r="E10" s="842"/>
      <c r="F10" s="844"/>
      <c r="G10" s="315" t="s">
        <v>89</v>
      </c>
      <c r="H10" s="844"/>
      <c r="I10" s="315">
        <v>30</v>
      </c>
      <c r="J10" s="837"/>
      <c r="K10" s="837"/>
      <c r="L10" s="837"/>
      <c r="M10" s="840"/>
      <c r="N10" s="840"/>
      <c r="O10" s="840"/>
      <c r="P10" s="840"/>
      <c r="Q10" s="837"/>
      <c r="R10" s="837"/>
      <c r="S10" s="9"/>
    </row>
    <row r="11" spans="1:19" s="11" customFormat="1" ht="46.5" customHeight="1">
      <c r="A11" s="685"/>
      <c r="B11" s="832"/>
      <c r="C11" s="832"/>
      <c r="D11" s="832"/>
      <c r="E11" s="843"/>
      <c r="F11" s="845"/>
      <c r="G11" s="246" t="s">
        <v>37</v>
      </c>
      <c r="H11" s="845"/>
      <c r="I11" s="246">
        <v>60</v>
      </c>
      <c r="J11" s="832"/>
      <c r="K11" s="832"/>
      <c r="L11" s="832"/>
      <c r="M11" s="835"/>
      <c r="N11" s="835"/>
      <c r="O11" s="835"/>
      <c r="P11" s="835"/>
      <c r="Q11" s="832"/>
      <c r="R11" s="832"/>
    </row>
    <row r="12" spans="1:19" s="11" customFormat="1" ht="73.5" customHeight="1">
      <c r="A12" s="585">
        <v>2</v>
      </c>
      <c r="B12" s="585">
        <v>1</v>
      </c>
      <c r="C12" s="585">
        <v>4</v>
      </c>
      <c r="D12" s="543">
        <v>5</v>
      </c>
      <c r="E12" s="830" t="s">
        <v>118</v>
      </c>
      <c r="F12" s="543" t="s">
        <v>119</v>
      </c>
      <c r="G12" s="246" t="s">
        <v>120</v>
      </c>
      <c r="H12" s="543" t="s">
        <v>112</v>
      </c>
      <c r="I12" s="246">
        <v>22</v>
      </c>
      <c r="J12" s="543" t="s">
        <v>113</v>
      </c>
      <c r="K12" s="661" t="s">
        <v>43</v>
      </c>
      <c r="L12" s="661"/>
      <c r="M12" s="665">
        <v>22195.55</v>
      </c>
      <c r="N12" s="665"/>
      <c r="O12" s="665">
        <v>22195.55</v>
      </c>
      <c r="P12" s="665"/>
      <c r="Q12" s="543" t="s">
        <v>115</v>
      </c>
      <c r="R12" s="543" t="s">
        <v>121</v>
      </c>
    </row>
    <row r="13" spans="1:19" s="11" customFormat="1" ht="59.25" customHeight="1">
      <c r="A13" s="586"/>
      <c r="B13" s="586"/>
      <c r="C13" s="586"/>
      <c r="D13" s="570"/>
      <c r="E13" s="838"/>
      <c r="F13" s="570"/>
      <c r="G13" s="246" t="s">
        <v>122</v>
      </c>
      <c r="H13" s="570"/>
      <c r="I13" s="246">
        <v>22</v>
      </c>
      <c r="J13" s="570"/>
      <c r="K13" s="697"/>
      <c r="L13" s="697"/>
      <c r="M13" s="686"/>
      <c r="N13" s="686"/>
      <c r="O13" s="686"/>
      <c r="P13" s="686"/>
      <c r="Q13" s="570"/>
      <c r="R13" s="570"/>
    </row>
    <row r="14" spans="1:19" s="11" customFormat="1" ht="54.75" customHeight="1">
      <c r="A14" s="586"/>
      <c r="B14" s="586"/>
      <c r="C14" s="586"/>
      <c r="D14" s="570"/>
      <c r="E14" s="838"/>
      <c r="F14" s="570"/>
      <c r="G14" s="246" t="s">
        <v>117</v>
      </c>
      <c r="H14" s="570"/>
      <c r="I14" s="246">
        <v>50</v>
      </c>
      <c r="J14" s="570"/>
      <c r="K14" s="697"/>
      <c r="L14" s="697"/>
      <c r="M14" s="686"/>
      <c r="N14" s="686"/>
      <c r="O14" s="686"/>
      <c r="P14" s="686"/>
      <c r="Q14" s="570"/>
      <c r="R14" s="570"/>
    </row>
    <row r="15" spans="1:19" s="11" customFormat="1" ht="51" customHeight="1">
      <c r="A15" s="685"/>
      <c r="B15" s="685"/>
      <c r="C15" s="685"/>
      <c r="D15" s="544"/>
      <c r="E15" s="831"/>
      <c r="F15" s="544"/>
      <c r="G15" s="246" t="s">
        <v>37</v>
      </c>
      <c r="H15" s="544"/>
      <c r="I15" s="246">
        <v>50</v>
      </c>
      <c r="J15" s="544"/>
      <c r="K15" s="683"/>
      <c r="L15" s="683"/>
      <c r="M15" s="684"/>
      <c r="N15" s="684"/>
      <c r="O15" s="684"/>
      <c r="P15" s="684"/>
      <c r="Q15" s="544"/>
      <c r="R15" s="544"/>
    </row>
    <row r="16" spans="1:19" s="11" customFormat="1" ht="52.5" customHeight="1">
      <c r="A16" s="585">
        <v>3</v>
      </c>
      <c r="B16" s="585">
        <v>1</v>
      </c>
      <c r="C16" s="585">
        <v>4</v>
      </c>
      <c r="D16" s="543">
        <v>5</v>
      </c>
      <c r="E16" s="830" t="s">
        <v>123</v>
      </c>
      <c r="F16" s="543" t="s">
        <v>124</v>
      </c>
      <c r="G16" s="246" t="s">
        <v>37</v>
      </c>
      <c r="H16" s="543" t="s">
        <v>112</v>
      </c>
      <c r="I16" s="69" t="s">
        <v>125</v>
      </c>
      <c r="J16" s="543" t="s">
        <v>126</v>
      </c>
      <c r="K16" s="661" t="s">
        <v>127</v>
      </c>
      <c r="L16" s="661"/>
      <c r="M16" s="665">
        <v>24157.4</v>
      </c>
      <c r="N16" s="665"/>
      <c r="O16" s="665">
        <v>24157.4</v>
      </c>
      <c r="P16" s="665"/>
      <c r="Q16" s="543" t="s">
        <v>115</v>
      </c>
      <c r="R16" s="543" t="s">
        <v>128</v>
      </c>
    </row>
    <row r="17" spans="1:19" s="11" customFormat="1" ht="52.5" customHeight="1">
      <c r="A17" s="685"/>
      <c r="B17" s="685"/>
      <c r="C17" s="685"/>
      <c r="D17" s="544"/>
      <c r="E17" s="831"/>
      <c r="F17" s="544"/>
      <c r="G17" s="246" t="s">
        <v>89</v>
      </c>
      <c r="H17" s="544"/>
      <c r="I17" s="69" t="s">
        <v>129</v>
      </c>
      <c r="J17" s="544"/>
      <c r="K17" s="683"/>
      <c r="L17" s="683"/>
      <c r="M17" s="684"/>
      <c r="N17" s="684"/>
      <c r="O17" s="684"/>
      <c r="P17" s="684"/>
      <c r="Q17" s="544"/>
      <c r="R17" s="544"/>
    </row>
    <row r="18" spans="1:19" s="334" customFormat="1" ht="52.5" customHeight="1">
      <c r="A18" s="585">
        <v>4</v>
      </c>
      <c r="B18" s="810">
        <v>1</v>
      </c>
      <c r="C18" s="810">
        <v>4</v>
      </c>
      <c r="D18" s="810">
        <v>5</v>
      </c>
      <c r="E18" s="810" t="s">
        <v>1405</v>
      </c>
      <c r="F18" s="810" t="s">
        <v>1406</v>
      </c>
      <c r="G18" s="315" t="s">
        <v>1407</v>
      </c>
      <c r="H18" s="316" t="s">
        <v>42</v>
      </c>
      <c r="I18" s="316">
        <v>25</v>
      </c>
      <c r="J18" s="810" t="s">
        <v>1408</v>
      </c>
      <c r="K18" s="810" t="s">
        <v>43</v>
      </c>
      <c r="L18" s="810"/>
      <c r="M18" s="812">
        <v>39884.9</v>
      </c>
      <c r="N18" s="833"/>
      <c r="O18" s="812">
        <v>39884.9</v>
      </c>
      <c r="P18" s="812"/>
      <c r="Q18" s="810" t="s">
        <v>1409</v>
      </c>
      <c r="R18" s="810" t="s">
        <v>1410</v>
      </c>
      <c r="S18" s="333"/>
    </row>
    <row r="19" spans="1:19" s="334" customFormat="1" ht="54" customHeight="1">
      <c r="A19" s="586"/>
      <c r="B19" s="837"/>
      <c r="C19" s="837"/>
      <c r="D19" s="837"/>
      <c r="E19" s="837"/>
      <c r="F19" s="837"/>
      <c r="G19" s="315" t="s">
        <v>1411</v>
      </c>
      <c r="H19" s="316" t="s">
        <v>42</v>
      </c>
      <c r="I19" s="316">
        <v>25</v>
      </c>
      <c r="J19" s="837"/>
      <c r="K19" s="837"/>
      <c r="L19" s="837"/>
      <c r="M19" s="840"/>
      <c r="N19" s="839"/>
      <c r="O19" s="840"/>
      <c r="P19" s="840"/>
      <c r="Q19" s="837"/>
      <c r="R19" s="837"/>
      <c r="S19" s="333"/>
    </row>
    <row r="20" spans="1:19" s="334" customFormat="1" ht="56.25" customHeight="1">
      <c r="A20" s="586"/>
      <c r="B20" s="837"/>
      <c r="C20" s="837"/>
      <c r="D20" s="837"/>
      <c r="E20" s="837"/>
      <c r="F20" s="837"/>
      <c r="G20" s="315" t="s">
        <v>1412</v>
      </c>
      <c r="H20" s="316" t="s">
        <v>42</v>
      </c>
      <c r="I20" s="316">
        <v>25</v>
      </c>
      <c r="J20" s="837"/>
      <c r="K20" s="837"/>
      <c r="L20" s="837"/>
      <c r="M20" s="840"/>
      <c r="N20" s="839"/>
      <c r="O20" s="840"/>
      <c r="P20" s="840"/>
      <c r="Q20" s="837"/>
      <c r="R20" s="837"/>
      <c r="S20" s="333"/>
    </row>
    <row r="21" spans="1:19" s="334" customFormat="1" ht="59.25" customHeight="1">
      <c r="A21" s="586"/>
      <c r="B21" s="837"/>
      <c r="C21" s="837"/>
      <c r="D21" s="837"/>
      <c r="E21" s="837"/>
      <c r="F21" s="837"/>
      <c r="G21" s="315" t="s">
        <v>37</v>
      </c>
      <c r="H21" s="316" t="s">
        <v>42</v>
      </c>
      <c r="I21" s="316">
        <v>100</v>
      </c>
      <c r="J21" s="837"/>
      <c r="K21" s="837"/>
      <c r="L21" s="837"/>
      <c r="M21" s="840"/>
      <c r="N21" s="839"/>
      <c r="O21" s="840"/>
      <c r="P21" s="840"/>
      <c r="Q21" s="837"/>
      <c r="R21" s="837"/>
      <c r="S21" s="333"/>
    </row>
    <row r="22" spans="1:19" s="311" customFormat="1" ht="57.75" customHeight="1">
      <c r="A22" s="685"/>
      <c r="B22" s="832"/>
      <c r="C22" s="832"/>
      <c r="D22" s="832"/>
      <c r="E22" s="832"/>
      <c r="F22" s="832"/>
      <c r="G22" s="246" t="s">
        <v>1413</v>
      </c>
      <c r="H22" s="245" t="s">
        <v>1413</v>
      </c>
      <c r="I22" s="69" t="s">
        <v>38</v>
      </c>
      <c r="J22" s="832"/>
      <c r="K22" s="832"/>
      <c r="L22" s="832"/>
      <c r="M22" s="835"/>
      <c r="N22" s="834"/>
      <c r="O22" s="835"/>
      <c r="P22" s="835"/>
      <c r="Q22" s="832"/>
      <c r="R22" s="832"/>
      <c r="S22" s="310"/>
    </row>
    <row r="23" spans="1:19" s="11" customFormat="1">
      <c r="M23" s="12"/>
      <c r="N23" s="12"/>
      <c r="O23" s="12"/>
      <c r="P23" s="12"/>
    </row>
    <row r="24" spans="1:19" s="11" customFormat="1">
      <c r="M24" s="12"/>
      <c r="N24" s="12"/>
      <c r="O24" s="12"/>
      <c r="P24" s="12"/>
    </row>
    <row r="25" spans="1:19" s="11" customFormat="1">
      <c r="M25" s="12"/>
      <c r="N25" s="656" t="s">
        <v>130</v>
      </c>
      <c r="O25" s="657"/>
      <c r="P25" s="657" t="s">
        <v>131</v>
      </c>
      <c r="Q25" s="658"/>
    </row>
    <row r="26" spans="1:19" s="11" customFormat="1">
      <c r="M26" s="12"/>
      <c r="N26" s="25" t="s">
        <v>107</v>
      </c>
      <c r="O26" s="25" t="s">
        <v>108</v>
      </c>
      <c r="P26" s="25" t="s">
        <v>107</v>
      </c>
      <c r="Q26" s="25" t="s">
        <v>108</v>
      </c>
    </row>
    <row r="27" spans="1:19" s="11" customFormat="1">
      <c r="M27" s="12"/>
      <c r="N27" s="26">
        <v>3</v>
      </c>
      <c r="O27" s="27">
        <v>77670.37</v>
      </c>
      <c r="P27" s="28">
        <v>1</v>
      </c>
      <c r="Q27" s="212">
        <v>39884.9</v>
      </c>
    </row>
    <row r="28" spans="1:19" s="11" customFormat="1">
      <c r="M28" s="12"/>
      <c r="N28" s="12"/>
      <c r="O28" s="12"/>
      <c r="P28" s="12"/>
    </row>
    <row r="29" spans="1:19" s="11" customFormat="1">
      <c r="M29" s="12"/>
      <c r="N29" s="12"/>
      <c r="O29" s="12"/>
      <c r="P29" s="12"/>
    </row>
    <row r="30" spans="1:19" s="11" customFormat="1">
      <c r="M30" s="12"/>
      <c r="N30" s="12"/>
      <c r="O30" s="12"/>
      <c r="P30" s="12"/>
    </row>
    <row r="31" spans="1:19" s="11" customFormat="1">
      <c r="M31" s="12"/>
      <c r="N31" s="12"/>
      <c r="O31" s="12"/>
      <c r="P31" s="12"/>
    </row>
    <row r="32" spans="1:19" s="11" customFormat="1">
      <c r="M32" s="12"/>
      <c r="N32" s="12"/>
      <c r="O32" s="12"/>
      <c r="P32" s="12"/>
    </row>
    <row r="33" spans="13:16" s="11" customFormat="1">
      <c r="M33" s="12"/>
      <c r="N33" s="12"/>
      <c r="O33" s="12"/>
      <c r="P33" s="12"/>
    </row>
    <row r="34" spans="13:16" s="11" customFormat="1">
      <c r="M34" s="12"/>
      <c r="N34" s="12"/>
      <c r="O34" s="12"/>
      <c r="P34" s="12"/>
    </row>
    <row r="35" spans="13:16" s="11" customFormat="1">
      <c r="M35" s="12"/>
      <c r="N35" s="12"/>
      <c r="O35" s="12"/>
      <c r="P35" s="12"/>
    </row>
    <row r="36" spans="13:16" s="11" customFormat="1">
      <c r="M36" s="12"/>
      <c r="N36" s="12"/>
      <c r="O36" s="12"/>
      <c r="P36" s="12"/>
    </row>
    <row r="37" spans="13:16" s="11" customFormat="1">
      <c r="M37" s="12"/>
      <c r="N37" s="12"/>
      <c r="O37" s="12"/>
      <c r="P37" s="12"/>
    </row>
    <row r="38" spans="13:16" s="11" customFormat="1">
      <c r="M38" s="12"/>
      <c r="N38" s="12"/>
      <c r="O38" s="12"/>
      <c r="P38" s="12"/>
    </row>
    <row r="39" spans="13:16" s="11" customFormat="1">
      <c r="M39" s="12"/>
      <c r="N39" s="12"/>
      <c r="O39" s="12"/>
      <c r="P39" s="12"/>
    </row>
    <row r="40" spans="13:16" s="11" customFormat="1">
      <c r="M40" s="12"/>
      <c r="N40" s="12"/>
      <c r="O40" s="12"/>
      <c r="P40" s="12"/>
    </row>
    <row r="41" spans="13:16" s="11" customFormat="1">
      <c r="M41" s="12"/>
      <c r="N41" s="12"/>
      <c r="O41" s="12"/>
      <c r="P41" s="12"/>
    </row>
    <row r="42" spans="13:16" s="11" customFormat="1">
      <c r="M42" s="12"/>
      <c r="N42" s="12"/>
      <c r="O42" s="12"/>
      <c r="P42" s="12"/>
    </row>
    <row r="43" spans="13:16" s="11" customFormat="1">
      <c r="M43" s="12"/>
      <c r="N43" s="12"/>
      <c r="O43" s="12"/>
      <c r="P43" s="12"/>
    </row>
    <row r="44" spans="13:16" s="11" customFormat="1">
      <c r="M44" s="12"/>
      <c r="N44" s="12"/>
      <c r="O44" s="12"/>
      <c r="P44" s="12"/>
    </row>
    <row r="45" spans="13:16" s="11" customFormat="1">
      <c r="M45" s="12"/>
      <c r="N45" s="12"/>
      <c r="O45" s="12"/>
      <c r="P45" s="12"/>
    </row>
    <row r="46" spans="13:16" s="11" customFormat="1">
      <c r="M46" s="12"/>
      <c r="N46" s="12"/>
      <c r="O46" s="12"/>
      <c r="P46" s="12"/>
    </row>
    <row r="47" spans="13:16" s="11" customFormat="1">
      <c r="M47" s="12"/>
      <c r="N47" s="12"/>
      <c r="O47" s="12"/>
      <c r="P47" s="12"/>
    </row>
    <row r="48" spans="13:16" s="11" customFormat="1">
      <c r="M48" s="12"/>
      <c r="N48" s="12"/>
      <c r="O48" s="12"/>
      <c r="P48" s="12"/>
    </row>
    <row r="49" spans="13:16" s="11" customFormat="1">
      <c r="M49" s="12"/>
      <c r="N49" s="12"/>
      <c r="O49" s="12"/>
      <c r="P49" s="12"/>
    </row>
    <row r="50" spans="13:16" s="11" customFormat="1">
      <c r="M50" s="12"/>
      <c r="N50" s="12"/>
      <c r="O50" s="12"/>
      <c r="P50" s="12"/>
    </row>
    <row r="51" spans="13:16" s="11" customFormat="1">
      <c r="M51" s="12"/>
      <c r="N51" s="12"/>
      <c r="O51" s="12"/>
      <c r="P51" s="12"/>
    </row>
    <row r="52" spans="13:16" s="11" customFormat="1">
      <c r="M52" s="12"/>
      <c r="N52" s="12"/>
      <c r="O52" s="12"/>
      <c r="P52" s="12"/>
    </row>
    <row r="53" spans="13:16" s="11" customFormat="1">
      <c r="M53" s="12"/>
      <c r="N53" s="12"/>
      <c r="O53" s="12"/>
      <c r="P53" s="12"/>
    </row>
    <row r="54" spans="13:16" s="11" customFormat="1">
      <c r="M54" s="12"/>
      <c r="N54" s="12"/>
      <c r="O54" s="12"/>
      <c r="P54" s="12"/>
    </row>
    <row r="55" spans="13:16" s="11" customFormat="1">
      <c r="M55" s="12"/>
      <c r="N55" s="12"/>
      <c r="O55" s="12"/>
      <c r="P55" s="12"/>
    </row>
    <row r="56" spans="13:16" s="11" customFormat="1">
      <c r="M56" s="12"/>
      <c r="N56" s="12"/>
      <c r="O56" s="12"/>
      <c r="P56" s="12"/>
    </row>
    <row r="57" spans="13:16" s="11" customFormat="1">
      <c r="M57" s="12"/>
      <c r="N57" s="12"/>
      <c r="O57" s="12"/>
      <c r="P57" s="12"/>
    </row>
    <row r="58" spans="13:16" s="11" customFormat="1">
      <c r="M58" s="12"/>
      <c r="N58" s="12"/>
      <c r="O58" s="12"/>
      <c r="P58" s="12"/>
    </row>
    <row r="59" spans="13:16" s="11" customFormat="1">
      <c r="M59" s="12"/>
      <c r="N59" s="12"/>
      <c r="O59" s="12"/>
      <c r="P59" s="12"/>
    </row>
    <row r="60" spans="13:16" s="11" customFormat="1">
      <c r="M60" s="12"/>
      <c r="N60" s="12"/>
      <c r="O60" s="12"/>
      <c r="P60" s="12"/>
    </row>
    <row r="61" spans="13:16" s="11" customFormat="1">
      <c r="M61" s="12"/>
      <c r="N61" s="12"/>
      <c r="O61" s="12"/>
      <c r="P61" s="12"/>
    </row>
    <row r="62" spans="13:16" s="11" customFormat="1">
      <c r="M62" s="12"/>
      <c r="N62" s="12"/>
      <c r="O62" s="12"/>
      <c r="P62" s="12"/>
    </row>
    <row r="63" spans="13:16" s="11" customFormat="1">
      <c r="M63" s="12"/>
      <c r="N63" s="12"/>
      <c r="O63" s="12"/>
      <c r="P63" s="12"/>
    </row>
    <row r="64" spans="13:16" s="11" customFormat="1">
      <c r="M64" s="12"/>
      <c r="N64" s="12"/>
      <c r="O64" s="12"/>
      <c r="P64" s="12"/>
    </row>
    <row r="65" spans="13:16" s="11" customFormat="1">
      <c r="M65" s="12"/>
      <c r="N65" s="12"/>
      <c r="O65" s="12"/>
      <c r="P65" s="12"/>
    </row>
    <row r="66" spans="13:16" s="11" customFormat="1">
      <c r="M66" s="12"/>
      <c r="N66" s="12"/>
      <c r="O66" s="12"/>
      <c r="P66" s="12"/>
    </row>
    <row r="67" spans="13:16" s="11" customFormat="1">
      <c r="M67" s="12"/>
      <c r="N67" s="12"/>
      <c r="O67" s="12"/>
      <c r="P67" s="12"/>
    </row>
    <row r="68" spans="13:16" s="11" customFormat="1">
      <c r="M68" s="12"/>
      <c r="N68" s="12"/>
      <c r="O68" s="12"/>
      <c r="P68" s="12"/>
    </row>
    <row r="69" spans="13:16" s="11" customFormat="1">
      <c r="M69" s="12"/>
      <c r="N69" s="12"/>
      <c r="O69" s="12"/>
      <c r="P69" s="12"/>
    </row>
    <row r="70" spans="13:16" s="11" customFormat="1">
      <c r="M70" s="12"/>
      <c r="N70" s="12"/>
      <c r="O70" s="12"/>
      <c r="P70" s="12"/>
    </row>
    <row r="71" spans="13:16" s="11" customFormat="1">
      <c r="M71" s="12"/>
      <c r="N71" s="12"/>
      <c r="O71" s="12"/>
      <c r="P71" s="12"/>
    </row>
    <row r="72" spans="13:16" s="11" customFormat="1">
      <c r="M72" s="12"/>
      <c r="N72" s="12"/>
      <c r="O72" s="12"/>
      <c r="P72" s="12"/>
    </row>
    <row r="73" spans="13:16" s="11" customFormat="1">
      <c r="M73" s="12"/>
      <c r="N73" s="12"/>
      <c r="O73" s="12"/>
      <c r="P73" s="12"/>
    </row>
    <row r="74" spans="13:16" s="11" customFormat="1">
      <c r="M74" s="12"/>
      <c r="N74" s="12"/>
      <c r="O74" s="12"/>
      <c r="P74" s="12"/>
    </row>
    <row r="75" spans="13:16" s="11" customFormat="1">
      <c r="M75" s="12"/>
      <c r="N75" s="12"/>
      <c r="O75" s="12"/>
      <c r="P75" s="12"/>
    </row>
    <row r="76" spans="13:16" s="11" customFormat="1">
      <c r="M76" s="12"/>
      <c r="N76" s="12"/>
      <c r="O76" s="12"/>
      <c r="P76" s="12"/>
    </row>
    <row r="77" spans="13:16" s="11" customFormat="1">
      <c r="M77" s="12"/>
      <c r="N77" s="12"/>
      <c r="O77" s="12"/>
      <c r="P77" s="12"/>
    </row>
    <row r="78" spans="13:16" s="11" customFormat="1">
      <c r="M78" s="12"/>
      <c r="N78" s="12"/>
      <c r="O78" s="12"/>
      <c r="P78" s="12"/>
    </row>
    <row r="79" spans="13:16" s="11" customFormat="1">
      <c r="M79" s="12"/>
      <c r="N79" s="12"/>
      <c r="O79" s="12"/>
      <c r="P79" s="12"/>
    </row>
    <row r="80" spans="13:16" s="11" customFormat="1">
      <c r="M80" s="12"/>
      <c r="N80" s="12"/>
      <c r="O80" s="12"/>
      <c r="P80" s="12"/>
    </row>
    <row r="81" spans="13:16" s="11" customFormat="1">
      <c r="M81" s="12"/>
      <c r="N81" s="12"/>
      <c r="O81" s="12"/>
      <c r="P81" s="12"/>
    </row>
    <row r="82" spans="13:16" s="11" customFormat="1">
      <c r="M82" s="12"/>
      <c r="N82" s="12"/>
      <c r="O82" s="12"/>
      <c r="P82" s="12"/>
    </row>
    <row r="83" spans="13:16" s="11" customFormat="1">
      <c r="M83" s="12"/>
      <c r="N83" s="12"/>
      <c r="O83" s="12"/>
      <c r="P83" s="12"/>
    </row>
    <row r="84" spans="13:16" s="11" customFormat="1">
      <c r="M84" s="12"/>
      <c r="N84" s="12"/>
      <c r="O84" s="12"/>
      <c r="P84" s="12"/>
    </row>
    <row r="85" spans="13:16" s="11" customFormat="1">
      <c r="M85" s="12"/>
      <c r="N85" s="12"/>
      <c r="O85" s="12"/>
      <c r="P85" s="12"/>
    </row>
    <row r="86" spans="13:16" s="11" customFormat="1">
      <c r="M86" s="12"/>
      <c r="N86" s="12"/>
      <c r="O86" s="12"/>
      <c r="P86" s="12"/>
    </row>
    <row r="87" spans="13:16" s="11" customFormat="1">
      <c r="M87" s="12"/>
      <c r="N87" s="12"/>
      <c r="O87" s="12"/>
      <c r="P87" s="12"/>
    </row>
    <row r="88" spans="13:16" s="11" customFormat="1">
      <c r="M88" s="12"/>
      <c r="N88" s="12"/>
      <c r="O88" s="12"/>
      <c r="P88" s="12"/>
    </row>
    <row r="89" spans="13:16" s="11" customFormat="1">
      <c r="M89" s="12"/>
      <c r="N89" s="12"/>
      <c r="O89" s="12"/>
      <c r="P89" s="12"/>
    </row>
    <row r="90" spans="13:16" s="11" customFormat="1">
      <c r="M90" s="12"/>
      <c r="N90" s="12"/>
      <c r="O90" s="12"/>
      <c r="P90" s="12"/>
    </row>
    <row r="91" spans="13:16" s="11" customFormat="1">
      <c r="M91" s="12"/>
      <c r="N91" s="12"/>
      <c r="O91" s="12"/>
      <c r="P91" s="12"/>
    </row>
    <row r="92" spans="13:16" s="11" customFormat="1">
      <c r="M92" s="12"/>
      <c r="N92" s="12"/>
      <c r="O92" s="12"/>
      <c r="P92" s="12"/>
    </row>
    <row r="93" spans="13:16" s="11" customFormat="1">
      <c r="M93" s="12"/>
      <c r="N93" s="12"/>
      <c r="O93" s="12"/>
      <c r="P93" s="12"/>
    </row>
    <row r="94" spans="13:16" s="11" customFormat="1">
      <c r="M94" s="12"/>
      <c r="N94" s="12"/>
      <c r="O94" s="12"/>
      <c r="P94" s="12"/>
    </row>
    <row r="95" spans="13:16" s="11" customFormat="1">
      <c r="M95" s="12"/>
      <c r="N95" s="12"/>
      <c r="O95" s="12"/>
      <c r="P95" s="12"/>
    </row>
    <row r="96" spans="13:16" s="11" customFormat="1">
      <c r="M96" s="12"/>
      <c r="N96" s="12"/>
      <c r="O96" s="12"/>
      <c r="P96" s="12"/>
    </row>
    <row r="97" spans="13:16" s="11" customFormat="1">
      <c r="M97" s="12"/>
      <c r="N97" s="12"/>
      <c r="O97" s="12"/>
      <c r="P97" s="12"/>
    </row>
    <row r="98" spans="13:16" s="11" customFormat="1">
      <c r="M98" s="12"/>
      <c r="N98" s="12"/>
      <c r="O98" s="12"/>
      <c r="P98" s="12"/>
    </row>
    <row r="99" spans="13:16" s="11" customFormat="1">
      <c r="M99" s="12"/>
      <c r="N99" s="12"/>
      <c r="O99" s="12"/>
      <c r="P99" s="12"/>
    </row>
    <row r="100" spans="13:16" s="11" customFormat="1">
      <c r="M100" s="12"/>
      <c r="N100" s="12"/>
      <c r="O100" s="12"/>
      <c r="P100" s="12"/>
    </row>
    <row r="101" spans="13:16" s="11" customFormat="1">
      <c r="M101" s="12"/>
      <c r="N101" s="12"/>
      <c r="O101" s="12"/>
      <c r="P101" s="12"/>
    </row>
    <row r="102" spans="13:16" s="11" customFormat="1">
      <c r="M102" s="12"/>
      <c r="N102" s="12"/>
      <c r="O102" s="12"/>
      <c r="P102" s="12"/>
    </row>
    <row r="103" spans="13:16" s="11" customFormat="1">
      <c r="M103" s="12"/>
      <c r="N103" s="12"/>
      <c r="O103" s="12"/>
      <c r="P103" s="12"/>
    </row>
    <row r="104" spans="13:16" s="11" customFormat="1">
      <c r="M104" s="12"/>
      <c r="N104" s="12"/>
      <c r="O104" s="12"/>
      <c r="P104" s="12"/>
    </row>
    <row r="105" spans="13:16" s="11" customFormat="1">
      <c r="M105" s="12"/>
      <c r="N105" s="12"/>
      <c r="O105" s="12"/>
      <c r="P105" s="12"/>
    </row>
    <row r="106" spans="13:16" s="11" customFormat="1">
      <c r="M106" s="12"/>
      <c r="N106" s="12"/>
      <c r="O106" s="12"/>
      <c r="P106" s="12"/>
    </row>
    <row r="107" spans="13:16" s="11" customFormat="1">
      <c r="M107" s="12"/>
      <c r="N107" s="12"/>
      <c r="O107" s="12"/>
      <c r="P107" s="12"/>
    </row>
    <row r="108" spans="13:16" s="11" customFormat="1">
      <c r="M108" s="12"/>
      <c r="N108" s="12"/>
      <c r="O108" s="12"/>
      <c r="P108" s="12"/>
    </row>
    <row r="109" spans="13:16" s="11" customFormat="1">
      <c r="M109" s="12"/>
      <c r="N109" s="12"/>
      <c r="O109" s="12"/>
      <c r="P109" s="12"/>
    </row>
    <row r="110" spans="13:16" s="11" customFormat="1">
      <c r="M110" s="12"/>
      <c r="N110" s="12"/>
      <c r="O110" s="12"/>
      <c r="P110" s="12"/>
    </row>
    <row r="111" spans="13:16" s="11" customFormat="1">
      <c r="M111" s="12"/>
      <c r="N111" s="12"/>
      <c r="O111" s="12"/>
      <c r="P111" s="12"/>
    </row>
    <row r="112" spans="13:16" s="11" customFormat="1">
      <c r="M112" s="12"/>
      <c r="N112" s="12"/>
      <c r="O112" s="12"/>
      <c r="P112" s="12"/>
    </row>
    <row r="113" spans="13:16" s="11" customFormat="1">
      <c r="M113" s="12"/>
      <c r="N113" s="12"/>
      <c r="O113" s="12"/>
      <c r="P113" s="12"/>
    </row>
    <row r="114" spans="13:16" s="11" customFormat="1">
      <c r="M114" s="12"/>
      <c r="N114" s="12"/>
      <c r="O114" s="12"/>
      <c r="P114" s="12"/>
    </row>
    <row r="115" spans="13:16" s="11" customFormat="1">
      <c r="M115" s="12"/>
      <c r="N115" s="12"/>
      <c r="O115" s="12"/>
      <c r="P115" s="12"/>
    </row>
    <row r="116" spans="13:16" s="11" customFormat="1">
      <c r="M116" s="12"/>
      <c r="N116" s="12"/>
      <c r="O116" s="12"/>
      <c r="P116" s="12"/>
    </row>
    <row r="117" spans="13:16" s="11" customFormat="1">
      <c r="M117" s="12"/>
      <c r="N117" s="12"/>
      <c r="O117" s="12"/>
      <c r="P117" s="12"/>
    </row>
    <row r="118" spans="13:16" s="11" customFormat="1">
      <c r="M118" s="12"/>
      <c r="N118" s="12"/>
      <c r="O118" s="12"/>
      <c r="P118" s="12"/>
    </row>
    <row r="119" spans="13:16" s="11" customFormat="1">
      <c r="M119" s="12"/>
      <c r="N119" s="12"/>
      <c r="O119" s="12"/>
      <c r="P119" s="12"/>
    </row>
    <row r="120" spans="13:16" s="11" customFormat="1">
      <c r="M120" s="12"/>
      <c r="N120" s="12"/>
      <c r="O120" s="12"/>
      <c r="P120" s="12"/>
    </row>
    <row r="121" spans="13:16" s="11" customFormat="1">
      <c r="M121" s="12"/>
      <c r="N121" s="12"/>
      <c r="O121" s="12"/>
      <c r="P121" s="12"/>
    </row>
    <row r="122" spans="13:16" s="11" customFormat="1">
      <c r="M122" s="12"/>
      <c r="N122" s="12"/>
      <c r="O122" s="12"/>
      <c r="P122" s="12"/>
    </row>
    <row r="123" spans="13:16" s="11" customFormat="1">
      <c r="M123" s="12"/>
      <c r="N123" s="12"/>
      <c r="O123" s="12"/>
      <c r="P123" s="12"/>
    </row>
    <row r="124" spans="13:16" s="11" customFormat="1">
      <c r="M124" s="12"/>
      <c r="N124" s="12"/>
      <c r="O124" s="12"/>
      <c r="P124" s="12"/>
    </row>
    <row r="125" spans="13:16" s="11" customFormat="1">
      <c r="M125" s="12"/>
      <c r="N125" s="12"/>
      <c r="O125" s="12"/>
      <c r="P125" s="12"/>
    </row>
    <row r="126" spans="13:16" s="11" customFormat="1">
      <c r="M126" s="12"/>
      <c r="N126" s="12"/>
      <c r="O126" s="12"/>
      <c r="P126" s="12"/>
    </row>
    <row r="127" spans="13:16" s="11" customFormat="1">
      <c r="M127" s="12"/>
      <c r="N127" s="12"/>
      <c r="O127" s="12"/>
      <c r="P127" s="12"/>
    </row>
    <row r="128" spans="13:16" s="11" customFormat="1">
      <c r="M128" s="12"/>
      <c r="N128" s="12"/>
      <c r="O128" s="12"/>
      <c r="P128" s="12"/>
    </row>
    <row r="129" spans="13:16" s="11" customFormat="1">
      <c r="M129" s="12"/>
      <c r="N129" s="12"/>
      <c r="O129" s="12"/>
      <c r="P129" s="12"/>
    </row>
    <row r="130" spans="13:16" s="11" customFormat="1">
      <c r="M130" s="12"/>
      <c r="N130" s="12"/>
      <c r="O130" s="12"/>
      <c r="P130" s="12"/>
    </row>
    <row r="131" spans="13:16" s="11" customFormat="1">
      <c r="M131" s="12"/>
      <c r="N131" s="12"/>
      <c r="O131" s="12"/>
      <c r="P131" s="12"/>
    </row>
    <row r="132" spans="13:16" s="11" customFormat="1">
      <c r="M132" s="12"/>
      <c r="N132" s="12"/>
      <c r="O132" s="12"/>
      <c r="P132" s="12"/>
    </row>
    <row r="133" spans="13:16" s="11" customFormat="1">
      <c r="M133" s="12"/>
      <c r="N133" s="12"/>
      <c r="O133" s="12"/>
      <c r="P133" s="12"/>
    </row>
    <row r="134" spans="13:16" s="11" customFormat="1">
      <c r="M134" s="12"/>
      <c r="N134" s="12"/>
      <c r="O134" s="12"/>
      <c r="P134" s="12"/>
    </row>
    <row r="135" spans="13:16" s="11" customFormat="1">
      <c r="M135" s="12"/>
      <c r="N135" s="12"/>
      <c r="O135" s="12"/>
      <c r="P135" s="12"/>
    </row>
    <row r="136" spans="13:16" s="11" customFormat="1">
      <c r="M136" s="12"/>
      <c r="N136" s="12"/>
      <c r="O136" s="12"/>
      <c r="P136" s="12"/>
    </row>
    <row r="137" spans="13:16" s="11" customFormat="1">
      <c r="M137" s="12"/>
      <c r="N137" s="12"/>
      <c r="O137" s="12"/>
      <c r="P137" s="12"/>
    </row>
    <row r="138" spans="13:16" s="11" customFormat="1">
      <c r="M138" s="12"/>
      <c r="N138" s="12"/>
      <c r="O138" s="12"/>
      <c r="P138" s="12"/>
    </row>
    <row r="139" spans="13:16" s="11" customFormat="1">
      <c r="M139" s="12"/>
      <c r="N139" s="12"/>
      <c r="O139" s="12"/>
      <c r="P139" s="12"/>
    </row>
    <row r="140" spans="13:16" s="11" customFormat="1">
      <c r="M140" s="12"/>
      <c r="N140" s="12"/>
      <c r="O140" s="12"/>
      <c r="P140" s="12"/>
    </row>
    <row r="141" spans="13:16" s="11" customFormat="1">
      <c r="M141" s="12"/>
      <c r="N141" s="12"/>
      <c r="O141" s="12"/>
      <c r="P141" s="12"/>
    </row>
    <row r="142" spans="13:16" s="11" customFormat="1">
      <c r="M142" s="12"/>
      <c r="N142" s="12"/>
      <c r="O142" s="12"/>
      <c r="P142" s="12"/>
    </row>
    <row r="143" spans="13:16" s="11" customFormat="1">
      <c r="M143" s="12"/>
      <c r="N143" s="12"/>
      <c r="O143" s="12"/>
      <c r="P143" s="12"/>
    </row>
    <row r="144" spans="13:16" s="11" customFormat="1">
      <c r="M144" s="12"/>
      <c r="N144" s="12"/>
      <c r="O144" s="12"/>
      <c r="P144" s="12"/>
    </row>
    <row r="145" spans="1:18" s="11" customFormat="1">
      <c r="M145" s="12"/>
      <c r="N145" s="12"/>
      <c r="O145" s="12"/>
      <c r="P145" s="12"/>
    </row>
    <row r="146" spans="1:18" s="11" customFormat="1">
      <c r="M146" s="12"/>
      <c r="N146" s="12"/>
      <c r="O146" s="12"/>
      <c r="P146" s="12"/>
    </row>
    <row r="147" spans="1:18" s="11" customFormat="1">
      <c r="M147" s="12"/>
      <c r="N147" s="12"/>
      <c r="O147" s="12"/>
      <c r="P147" s="12"/>
    </row>
    <row r="148" spans="1:18" s="11" customFormat="1">
      <c r="M148" s="12"/>
      <c r="N148" s="12"/>
      <c r="O148" s="12"/>
      <c r="P148" s="12"/>
    </row>
    <row r="149" spans="1:18" s="11" customFormat="1">
      <c r="M149" s="12"/>
      <c r="N149" s="12"/>
      <c r="O149" s="12"/>
      <c r="P149" s="12"/>
    </row>
    <row r="150" spans="1:18" s="11" customFormat="1">
      <c r="M150" s="12"/>
      <c r="N150" s="12"/>
      <c r="O150" s="12"/>
      <c r="P150" s="12"/>
    </row>
    <row r="151" spans="1:18">
      <c r="A151" s="11"/>
      <c r="B151" s="11"/>
      <c r="C151" s="11"/>
      <c r="D151" s="11"/>
      <c r="E151" s="11"/>
      <c r="F151" s="11"/>
      <c r="G151" s="11"/>
      <c r="H151" s="11"/>
      <c r="I151" s="11"/>
      <c r="J151" s="11"/>
      <c r="K151" s="11"/>
      <c r="L151" s="11"/>
      <c r="M151" s="12"/>
      <c r="N151" s="12"/>
      <c r="O151" s="12"/>
      <c r="P151" s="12"/>
      <c r="Q151" s="11"/>
      <c r="R151" s="11"/>
    </row>
    <row r="152" spans="1:18">
      <c r="A152" s="11"/>
      <c r="B152" s="11"/>
      <c r="C152" s="11"/>
      <c r="D152" s="11"/>
      <c r="E152" s="11"/>
      <c r="F152" s="11"/>
      <c r="G152" s="11"/>
      <c r="H152" s="11"/>
      <c r="I152" s="11"/>
      <c r="J152" s="11"/>
      <c r="K152" s="11"/>
      <c r="L152" s="11"/>
      <c r="M152" s="12"/>
      <c r="N152" s="12"/>
      <c r="O152" s="12"/>
      <c r="P152" s="12"/>
      <c r="Q152" s="11"/>
      <c r="R152" s="11"/>
    </row>
    <row r="153" spans="1:18">
      <c r="A153" s="11"/>
      <c r="B153" s="11"/>
      <c r="C153" s="11"/>
      <c r="D153" s="11"/>
      <c r="E153" s="11"/>
      <c r="F153" s="11"/>
      <c r="G153" s="11"/>
      <c r="H153" s="11"/>
      <c r="I153" s="11"/>
      <c r="J153" s="11"/>
      <c r="K153" s="11"/>
      <c r="L153" s="11"/>
      <c r="M153" s="12"/>
      <c r="N153" s="12"/>
      <c r="O153" s="12"/>
      <c r="P153" s="12"/>
      <c r="Q153" s="11"/>
      <c r="R153" s="11"/>
    </row>
    <row r="154" spans="1:18">
      <c r="A154" s="11"/>
      <c r="B154" s="11"/>
      <c r="C154" s="11"/>
      <c r="D154" s="11"/>
      <c r="E154" s="11"/>
      <c r="F154" s="11"/>
      <c r="G154" s="11"/>
      <c r="H154" s="11"/>
      <c r="I154" s="11"/>
      <c r="J154" s="11"/>
      <c r="K154" s="11"/>
      <c r="L154" s="11"/>
      <c r="M154" s="12"/>
      <c r="N154" s="12"/>
      <c r="O154" s="12"/>
      <c r="P154" s="12"/>
      <c r="Q154" s="11"/>
      <c r="R154" s="11"/>
    </row>
    <row r="155" spans="1:18">
      <c r="A155" s="11"/>
      <c r="B155" s="11"/>
      <c r="C155" s="11"/>
      <c r="D155" s="11"/>
      <c r="E155" s="11"/>
      <c r="F155" s="11"/>
      <c r="G155" s="11"/>
      <c r="H155" s="11"/>
      <c r="I155" s="11"/>
      <c r="J155" s="11"/>
      <c r="K155" s="11"/>
      <c r="M155" s="12"/>
      <c r="N155" s="12"/>
      <c r="O155" s="12"/>
      <c r="P155" s="12"/>
      <c r="Q155" s="11"/>
      <c r="R155" s="11"/>
    </row>
  </sheetData>
  <mergeCells count="79">
    <mergeCell ref="F4:F5"/>
    <mergeCell ref="A4:A5"/>
    <mergeCell ref="B4:B5"/>
    <mergeCell ref="C4:C5"/>
    <mergeCell ref="D4:D5"/>
    <mergeCell ref="E4:E5"/>
    <mergeCell ref="Q4:Q5"/>
    <mergeCell ref="R4:R5"/>
    <mergeCell ref="A7:A11"/>
    <mergeCell ref="B7:B11"/>
    <mergeCell ref="C7:C11"/>
    <mergeCell ref="D7:D11"/>
    <mergeCell ref="E7:E11"/>
    <mergeCell ref="F7:F11"/>
    <mergeCell ref="H7:H11"/>
    <mergeCell ref="J7:J11"/>
    <mergeCell ref="G4:G5"/>
    <mergeCell ref="H4:I4"/>
    <mergeCell ref="J4:J5"/>
    <mergeCell ref="K4:L4"/>
    <mergeCell ref="M4:N4"/>
    <mergeCell ref="O4:P4"/>
    <mergeCell ref="Q7:Q11"/>
    <mergeCell ref="R7:R11"/>
    <mergeCell ref="A12:A15"/>
    <mergeCell ref="B12:B15"/>
    <mergeCell ref="C12:C15"/>
    <mergeCell ref="D12:D15"/>
    <mergeCell ref="E12:E15"/>
    <mergeCell ref="F12:F15"/>
    <mergeCell ref="H12:H15"/>
    <mergeCell ref="K7:K11"/>
    <mergeCell ref="L7:L11"/>
    <mergeCell ref="M7:M11"/>
    <mergeCell ref="N7:N11"/>
    <mergeCell ref="O7:O11"/>
    <mergeCell ref="P7:P11"/>
    <mergeCell ref="R12:R15"/>
    <mergeCell ref="J12:J15"/>
    <mergeCell ref="K12:K15"/>
    <mergeCell ref="L12:L15"/>
    <mergeCell ref="M12:M15"/>
    <mergeCell ref="A16:A17"/>
    <mergeCell ref="B16:B17"/>
    <mergeCell ref="C16:C17"/>
    <mergeCell ref="D16:D17"/>
    <mergeCell ref="E16:E17"/>
    <mergeCell ref="L16:L17"/>
    <mergeCell ref="M16:M17"/>
    <mergeCell ref="L18:L22"/>
    <mergeCell ref="M18:M22"/>
    <mergeCell ref="F16:F17"/>
    <mergeCell ref="F18:F22"/>
    <mergeCell ref="J18:J22"/>
    <mergeCell ref="K18:K22"/>
    <mergeCell ref="H16:H17"/>
    <mergeCell ref="J16:J17"/>
    <mergeCell ref="K16:K17"/>
    <mergeCell ref="P12:P15"/>
    <mergeCell ref="Q12:Q15"/>
    <mergeCell ref="R16:R17"/>
    <mergeCell ref="N25:O25"/>
    <mergeCell ref="P25:Q25"/>
    <mergeCell ref="N16:N17"/>
    <mergeCell ref="O16:O17"/>
    <mergeCell ref="P16:P17"/>
    <mergeCell ref="Q16:Q17"/>
    <mergeCell ref="Q18:Q22"/>
    <mergeCell ref="R18:R22"/>
    <mergeCell ref="N18:N22"/>
    <mergeCell ref="O18:O22"/>
    <mergeCell ref="P18:P22"/>
    <mergeCell ref="N12:N15"/>
    <mergeCell ref="O12:O15"/>
    <mergeCell ref="A18:A22"/>
    <mergeCell ref="B18:B22"/>
    <mergeCell ref="C18:C22"/>
    <mergeCell ref="D18:D22"/>
    <mergeCell ref="E18:E22"/>
  </mergeCells>
  <pageMargins left="0.7" right="0.7" top="0.75" bottom="0.75" header="0.3" footer="0.3"/>
  <pageSetup paperSize="9" scale="25" orientation="portrait" verticalDpi="0" r:id="rId1"/>
</worksheet>
</file>

<file path=xl/worksheets/sheet22.xml><?xml version="1.0" encoding="utf-8"?>
<worksheet xmlns="http://schemas.openxmlformats.org/spreadsheetml/2006/main" xmlns:r="http://schemas.openxmlformats.org/officeDocument/2006/relationships">
  <sheetPr codeName="Arkusz22"/>
  <dimension ref="A2:S140"/>
  <sheetViews>
    <sheetView topLeftCell="A10" zoomScale="68" zoomScaleNormal="68" workbookViewId="0">
      <selection activeCell="A12" sqref="A12"/>
    </sheetView>
  </sheetViews>
  <sheetFormatPr defaultRowHeight="15"/>
  <cols>
    <col min="1" max="1" width="4.7109375" customWidth="1"/>
    <col min="2" max="2" width="8.85546875" customWidth="1"/>
    <col min="3" max="3" width="11.42578125" customWidth="1"/>
    <col min="4" max="4" width="9.7109375" customWidth="1"/>
    <col min="5" max="5" width="45.7109375" customWidth="1"/>
    <col min="6" max="6" width="57.7109375" customWidth="1"/>
    <col min="7" max="7" width="35.7109375" customWidth="1"/>
    <col min="8" max="8" width="19.28515625" customWidth="1"/>
    <col min="9" max="9" width="10.42578125" customWidth="1"/>
    <col min="10" max="10" width="29.7109375" customWidth="1"/>
    <col min="11" max="11" width="10.7109375" customWidth="1"/>
    <col min="12" max="12" width="12.7109375" customWidth="1"/>
    <col min="13" max="16" width="14.7109375" style="2" customWidth="1"/>
    <col min="17" max="17" width="16.7109375" customWidth="1"/>
    <col min="18" max="18" width="15.7109375" customWidth="1"/>
    <col min="19" max="19" width="19.5703125" customWidth="1"/>
    <col min="259" max="259" width="4.7109375" bestFit="1" customWidth="1"/>
    <col min="260" max="260" width="9.7109375" bestFit="1" customWidth="1"/>
    <col min="261" max="261" width="10" bestFit="1" customWidth="1"/>
    <col min="262" max="262" width="8.85546875" bestFit="1" customWidth="1"/>
    <col min="263" max="263" width="22.85546875" customWidth="1"/>
    <col min="264" max="264" width="59.7109375" bestFit="1" customWidth="1"/>
    <col min="265" max="265" width="57.85546875" bestFit="1" customWidth="1"/>
    <col min="266" max="266" width="35.28515625" bestFit="1" customWidth="1"/>
    <col min="267" max="267" width="28.140625" bestFit="1" customWidth="1"/>
    <col min="268" max="268" width="33.140625" bestFit="1" customWidth="1"/>
    <col min="269" max="269" width="26" bestFit="1" customWidth="1"/>
    <col min="270" max="270" width="19.140625" bestFit="1" customWidth="1"/>
    <col min="271" max="271" width="10.42578125" customWidth="1"/>
    <col min="272" max="272" width="11.85546875" customWidth="1"/>
    <col min="273" max="273" width="14.7109375" customWidth="1"/>
    <col min="274" max="274" width="9" bestFit="1" customWidth="1"/>
    <col min="515" max="515" width="4.7109375" bestFit="1" customWidth="1"/>
    <col min="516" max="516" width="9.7109375" bestFit="1" customWidth="1"/>
    <col min="517" max="517" width="10" bestFit="1" customWidth="1"/>
    <col min="518" max="518" width="8.85546875" bestFit="1" customWidth="1"/>
    <col min="519" max="519" width="22.85546875" customWidth="1"/>
    <col min="520" max="520" width="59.7109375" bestFit="1" customWidth="1"/>
    <col min="521" max="521" width="57.85546875" bestFit="1" customWidth="1"/>
    <col min="522" max="522" width="35.28515625" bestFit="1" customWidth="1"/>
    <col min="523" max="523" width="28.140625" bestFit="1" customWidth="1"/>
    <col min="524" max="524" width="33.140625" bestFit="1" customWidth="1"/>
    <col min="525" max="525" width="26" bestFit="1" customWidth="1"/>
    <col min="526" max="526" width="19.140625" bestFit="1" customWidth="1"/>
    <col min="527" max="527" width="10.42578125" customWidth="1"/>
    <col min="528" max="528" width="11.85546875" customWidth="1"/>
    <col min="529" max="529" width="14.7109375" customWidth="1"/>
    <col min="530" max="530" width="9" bestFit="1" customWidth="1"/>
    <col min="771" max="771" width="4.7109375" bestFit="1" customWidth="1"/>
    <col min="772" max="772" width="9.7109375" bestFit="1" customWidth="1"/>
    <col min="773" max="773" width="10" bestFit="1" customWidth="1"/>
    <col min="774" max="774" width="8.85546875" bestFit="1" customWidth="1"/>
    <col min="775" max="775" width="22.85546875" customWidth="1"/>
    <col min="776" max="776" width="59.7109375" bestFit="1" customWidth="1"/>
    <col min="777" max="777" width="57.85546875" bestFit="1" customWidth="1"/>
    <col min="778" max="778" width="35.28515625" bestFit="1" customWidth="1"/>
    <col min="779" max="779" width="28.140625" bestFit="1" customWidth="1"/>
    <col min="780" max="780" width="33.140625" bestFit="1" customWidth="1"/>
    <col min="781" max="781" width="26" bestFit="1" customWidth="1"/>
    <col min="782" max="782" width="19.140625" bestFit="1" customWidth="1"/>
    <col min="783" max="783" width="10.42578125" customWidth="1"/>
    <col min="784" max="784" width="11.85546875" customWidth="1"/>
    <col min="785" max="785" width="14.7109375" customWidth="1"/>
    <col min="786" max="786" width="9" bestFit="1" customWidth="1"/>
    <col min="1027" max="1027" width="4.7109375" bestFit="1" customWidth="1"/>
    <col min="1028" max="1028" width="9.7109375" bestFit="1" customWidth="1"/>
    <col min="1029" max="1029" width="10" bestFit="1" customWidth="1"/>
    <col min="1030" max="1030" width="8.85546875" bestFit="1" customWidth="1"/>
    <col min="1031" max="1031" width="22.85546875" customWidth="1"/>
    <col min="1032" max="1032" width="59.7109375" bestFit="1" customWidth="1"/>
    <col min="1033" max="1033" width="57.85546875" bestFit="1" customWidth="1"/>
    <col min="1034" max="1034" width="35.28515625" bestFit="1" customWidth="1"/>
    <col min="1035" max="1035" width="28.140625" bestFit="1" customWidth="1"/>
    <col min="1036" max="1036" width="33.140625" bestFit="1" customWidth="1"/>
    <col min="1037" max="1037" width="26" bestFit="1" customWidth="1"/>
    <col min="1038" max="1038" width="19.140625" bestFit="1" customWidth="1"/>
    <col min="1039" max="1039" width="10.42578125" customWidth="1"/>
    <col min="1040" max="1040" width="11.85546875" customWidth="1"/>
    <col min="1041" max="1041" width="14.7109375" customWidth="1"/>
    <col min="1042" max="1042" width="9" bestFit="1" customWidth="1"/>
    <col min="1283" max="1283" width="4.7109375" bestFit="1" customWidth="1"/>
    <col min="1284" max="1284" width="9.7109375" bestFit="1" customWidth="1"/>
    <col min="1285" max="1285" width="10" bestFit="1" customWidth="1"/>
    <col min="1286" max="1286" width="8.85546875" bestFit="1" customWidth="1"/>
    <col min="1287" max="1287" width="22.85546875" customWidth="1"/>
    <col min="1288" max="1288" width="59.7109375" bestFit="1" customWidth="1"/>
    <col min="1289" max="1289" width="57.85546875" bestFit="1" customWidth="1"/>
    <col min="1290" max="1290" width="35.28515625" bestFit="1" customWidth="1"/>
    <col min="1291" max="1291" width="28.140625" bestFit="1" customWidth="1"/>
    <col min="1292" max="1292" width="33.140625" bestFit="1" customWidth="1"/>
    <col min="1293" max="1293" width="26" bestFit="1" customWidth="1"/>
    <col min="1294" max="1294" width="19.140625" bestFit="1" customWidth="1"/>
    <col min="1295" max="1295" width="10.42578125" customWidth="1"/>
    <col min="1296" max="1296" width="11.85546875" customWidth="1"/>
    <col min="1297" max="1297" width="14.7109375" customWidth="1"/>
    <col min="1298" max="1298" width="9" bestFit="1" customWidth="1"/>
    <col min="1539" max="1539" width="4.7109375" bestFit="1" customWidth="1"/>
    <col min="1540" max="1540" width="9.7109375" bestFit="1" customWidth="1"/>
    <col min="1541" max="1541" width="10" bestFit="1" customWidth="1"/>
    <col min="1542" max="1542" width="8.85546875" bestFit="1" customWidth="1"/>
    <col min="1543" max="1543" width="22.85546875" customWidth="1"/>
    <col min="1544" max="1544" width="59.7109375" bestFit="1" customWidth="1"/>
    <col min="1545" max="1545" width="57.85546875" bestFit="1" customWidth="1"/>
    <col min="1546" max="1546" width="35.28515625" bestFit="1" customWidth="1"/>
    <col min="1547" max="1547" width="28.140625" bestFit="1" customWidth="1"/>
    <col min="1548" max="1548" width="33.140625" bestFit="1" customWidth="1"/>
    <col min="1549" max="1549" width="26" bestFit="1" customWidth="1"/>
    <col min="1550" max="1550" width="19.140625" bestFit="1" customWidth="1"/>
    <col min="1551" max="1551" width="10.42578125" customWidth="1"/>
    <col min="1552" max="1552" width="11.85546875" customWidth="1"/>
    <col min="1553" max="1553" width="14.7109375" customWidth="1"/>
    <col min="1554" max="1554" width="9" bestFit="1" customWidth="1"/>
    <col min="1795" max="1795" width="4.7109375" bestFit="1" customWidth="1"/>
    <col min="1796" max="1796" width="9.7109375" bestFit="1" customWidth="1"/>
    <col min="1797" max="1797" width="10" bestFit="1" customWidth="1"/>
    <col min="1798" max="1798" width="8.85546875" bestFit="1" customWidth="1"/>
    <col min="1799" max="1799" width="22.85546875" customWidth="1"/>
    <col min="1800" max="1800" width="59.7109375" bestFit="1" customWidth="1"/>
    <col min="1801" max="1801" width="57.85546875" bestFit="1" customWidth="1"/>
    <col min="1802" max="1802" width="35.28515625" bestFit="1" customWidth="1"/>
    <col min="1803" max="1803" width="28.140625" bestFit="1" customWidth="1"/>
    <col min="1804" max="1804" width="33.140625" bestFit="1" customWidth="1"/>
    <col min="1805" max="1805" width="26" bestFit="1" customWidth="1"/>
    <col min="1806" max="1806" width="19.140625" bestFit="1" customWidth="1"/>
    <col min="1807" max="1807" width="10.42578125" customWidth="1"/>
    <col min="1808" max="1808" width="11.85546875" customWidth="1"/>
    <col min="1809" max="1809" width="14.7109375" customWidth="1"/>
    <col min="1810" max="1810" width="9" bestFit="1" customWidth="1"/>
    <col min="2051" max="2051" width="4.7109375" bestFit="1" customWidth="1"/>
    <col min="2052" max="2052" width="9.7109375" bestFit="1" customWidth="1"/>
    <col min="2053" max="2053" width="10" bestFit="1" customWidth="1"/>
    <col min="2054" max="2054" width="8.85546875" bestFit="1" customWidth="1"/>
    <col min="2055" max="2055" width="22.85546875" customWidth="1"/>
    <col min="2056" max="2056" width="59.7109375" bestFit="1" customWidth="1"/>
    <col min="2057" max="2057" width="57.85546875" bestFit="1" customWidth="1"/>
    <col min="2058" max="2058" width="35.28515625" bestFit="1" customWidth="1"/>
    <col min="2059" max="2059" width="28.140625" bestFit="1" customWidth="1"/>
    <col min="2060" max="2060" width="33.140625" bestFit="1" customWidth="1"/>
    <col min="2061" max="2061" width="26" bestFit="1" customWidth="1"/>
    <col min="2062" max="2062" width="19.140625" bestFit="1" customWidth="1"/>
    <col min="2063" max="2063" width="10.42578125" customWidth="1"/>
    <col min="2064" max="2064" width="11.85546875" customWidth="1"/>
    <col min="2065" max="2065" width="14.7109375" customWidth="1"/>
    <col min="2066" max="2066" width="9" bestFit="1" customWidth="1"/>
    <col min="2307" max="2307" width="4.7109375" bestFit="1" customWidth="1"/>
    <col min="2308" max="2308" width="9.7109375" bestFit="1" customWidth="1"/>
    <col min="2309" max="2309" width="10" bestFit="1" customWidth="1"/>
    <col min="2310" max="2310" width="8.85546875" bestFit="1" customWidth="1"/>
    <col min="2311" max="2311" width="22.85546875" customWidth="1"/>
    <col min="2312" max="2312" width="59.7109375" bestFit="1" customWidth="1"/>
    <col min="2313" max="2313" width="57.85546875" bestFit="1" customWidth="1"/>
    <col min="2314" max="2314" width="35.28515625" bestFit="1" customWidth="1"/>
    <col min="2315" max="2315" width="28.140625" bestFit="1" customWidth="1"/>
    <col min="2316" max="2316" width="33.140625" bestFit="1" customWidth="1"/>
    <col min="2317" max="2317" width="26" bestFit="1" customWidth="1"/>
    <col min="2318" max="2318" width="19.140625" bestFit="1" customWidth="1"/>
    <col min="2319" max="2319" width="10.42578125" customWidth="1"/>
    <col min="2320" max="2320" width="11.85546875" customWidth="1"/>
    <col min="2321" max="2321" width="14.7109375" customWidth="1"/>
    <col min="2322" max="2322" width="9" bestFit="1" customWidth="1"/>
    <col min="2563" max="2563" width="4.7109375" bestFit="1" customWidth="1"/>
    <col min="2564" max="2564" width="9.7109375" bestFit="1" customWidth="1"/>
    <col min="2565" max="2565" width="10" bestFit="1" customWidth="1"/>
    <col min="2566" max="2566" width="8.85546875" bestFit="1" customWidth="1"/>
    <col min="2567" max="2567" width="22.85546875" customWidth="1"/>
    <col min="2568" max="2568" width="59.7109375" bestFit="1" customWidth="1"/>
    <col min="2569" max="2569" width="57.85546875" bestFit="1" customWidth="1"/>
    <col min="2570" max="2570" width="35.28515625" bestFit="1" customWidth="1"/>
    <col min="2571" max="2571" width="28.140625" bestFit="1" customWidth="1"/>
    <col min="2572" max="2572" width="33.140625" bestFit="1" customWidth="1"/>
    <col min="2573" max="2573" width="26" bestFit="1" customWidth="1"/>
    <col min="2574" max="2574" width="19.140625" bestFit="1" customWidth="1"/>
    <col min="2575" max="2575" width="10.42578125" customWidth="1"/>
    <col min="2576" max="2576" width="11.85546875" customWidth="1"/>
    <col min="2577" max="2577" width="14.7109375" customWidth="1"/>
    <col min="2578" max="2578" width="9" bestFit="1" customWidth="1"/>
    <col min="2819" max="2819" width="4.7109375" bestFit="1" customWidth="1"/>
    <col min="2820" max="2820" width="9.7109375" bestFit="1" customWidth="1"/>
    <col min="2821" max="2821" width="10" bestFit="1" customWidth="1"/>
    <col min="2822" max="2822" width="8.85546875" bestFit="1" customWidth="1"/>
    <col min="2823" max="2823" width="22.85546875" customWidth="1"/>
    <col min="2824" max="2824" width="59.7109375" bestFit="1" customWidth="1"/>
    <col min="2825" max="2825" width="57.85546875" bestFit="1" customWidth="1"/>
    <col min="2826" max="2826" width="35.28515625" bestFit="1" customWidth="1"/>
    <col min="2827" max="2827" width="28.140625" bestFit="1" customWidth="1"/>
    <col min="2828" max="2828" width="33.140625" bestFit="1" customWidth="1"/>
    <col min="2829" max="2829" width="26" bestFit="1" customWidth="1"/>
    <col min="2830" max="2830" width="19.140625" bestFit="1" customWidth="1"/>
    <col min="2831" max="2831" width="10.42578125" customWidth="1"/>
    <col min="2832" max="2832" width="11.85546875" customWidth="1"/>
    <col min="2833" max="2833" width="14.7109375" customWidth="1"/>
    <col min="2834" max="2834" width="9" bestFit="1" customWidth="1"/>
    <col min="3075" max="3075" width="4.7109375" bestFit="1" customWidth="1"/>
    <col min="3076" max="3076" width="9.7109375" bestFit="1" customWidth="1"/>
    <col min="3077" max="3077" width="10" bestFit="1" customWidth="1"/>
    <col min="3078" max="3078" width="8.85546875" bestFit="1" customWidth="1"/>
    <col min="3079" max="3079" width="22.85546875" customWidth="1"/>
    <col min="3080" max="3080" width="59.7109375" bestFit="1" customWidth="1"/>
    <col min="3081" max="3081" width="57.85546875" bestFit="1" customWidth="1"/>
    <col min="3082" max="3082" width="35.28515625" bestFit="1" customWidth="1"/>
    <col min="3083" max="3083" width="28.140625" bestFit="1" customWidth="1"/>
    <col min="3084" max="3084" width="33.140625" bestFit="1" customWidth="1"/>
    <col min="3085" max="3085" width="26" bestFit="1" customWidth="1"/>
    <col min="3086" max="3086" width="19.140625" bestFit="1" customWidth="1"/>
    <col min="3087" max="3087" width="10.42578125" customWidth="1"/>
    <col min="3088" max="3088" width="11.85546875" customWidth="1"/>
    <col min="3089" max="3089" width="14.7109375" customWidth="1"/>
    <col min="3090" max="3090" width="9" bestFit="1" customWidth="1"/>
    <col min="3331" max="3331" width="4.7109375" bestFit="1" customWidth="1"/>
    <col min="3332" max="3332" width="9.7109375" bestFit="1" customWidth="1"/>
    <col min="3333" max="3333" width="10" bestFit="1" customWidth="1"/>
    <col min="3334" max="3334" width="8.85546875" bestFit="1" customWidth="1"/>
    <col min="3335" max="3335" width="22.85546875" customWidth="1"/>
    <col min="3336" max="3336" width="59.7109375" bestFit="1" customWidth="1"/>
    <col min="3337" max="3337" width="57.85546875" bestFit="1" customWidth="1"/>
    <col min="3338" max="3338" width="35.28515625" bestFit="1" customWidth="1"/>
    <col min="3339" max="3339" width="28.140625" bestFit="1" customWidth="1"/>
    <col min="3340" max="3340" width="33.140625" bestFit="1" customWidth="1"/>
    <col min="3341" max="3341" width="26" bestFit="1" customWidth="1"/>
    <col min="3342" max="3342" width="19.140625" bestFit="1" customWidth="1"/>
    <col min="3343" max="3343" width="10.42578125" customWidth="1"/>
    <col min="3344" max="3344" width="11.85546875" customWidth="1"/>
    <col min="3345" max="3345" width="14.7109375" customWidth="1"/>
    <col min="3346" max="3346" width="9" bestFit="1" customWidth="1"/>
    <col min="3587" max="3587" width="4.7109375" bestFit="1" customWidth="1"/>
    <col min="3588" max="3588" width="9.7109375" bestFit="1" customWidth="1"/>
    <col min="3589" max="3589" width="10" bestFit="1" customWidth="1"/>
    <col min="3590" max="3590" width="8.85546875" bestFit="1" customWidth="1"/>
    <col min="3591" max="3591" width="22.85546875" customWidth="1"/>
    <col min="3592" max="3592" width="59.7109375" bestFit="1" customWidth="1"/>
    <col min="3593" max="3593" width="57.85546875" bestFit="1" customWidth="1"/>
    <col min="3594" max="3594" width="35.28515625" bestFit="1" customWidth="1"/>
    <col min="3595" max="3595" width="28.140625" bestFit="1" customWidth="1"/>
    <col min="3596" max="3596" width="33.140625" bestFit="1" customWidth="1"/>
    <col min="3597" max="3597" width="26" bestFit="1" customWidth="1"/>
    <col min="3598" max="3598" width="19.140625" bestFit="1" customWidth="1"/>
    <col min="3599" max="3599" width="10.42578125" customWidth="1"/>
    <col min="3600" max="3600" width="11.85546875" customWidth="1"/>
    <col min="3601" max="3601" width="14.7109375" customWidth="1"/>
    <col min="3602" max="3602" width="9" bestFit="1" customWidth="1"/>
    <col min="3843" max="3843" width="4.7109375" bestFit="1" customWidth="1"/>
    <col min="3844" max="3844" width="9.7109375" bestFit="1" customWidth="1"/>
    <col min="3845" max="3845" width="10" bestFit="1" customWidth="1"/>
    <col min="3846" max="3846" width="8.85546875" bestFit="1" customWidth="1"/>
    <col min="3847" max="3847" width="22.85546875" customWidth="1"/>
    <col min="3848" max="3848" width="59.7109375" bestFit="1" customWidth="1"/>
    <col min="3849" max="3849" width="57.85546875" bestFit="1" customWidth="1"/>
    <col min="3850" max="3850" width="35.28515625" bestFit="1" customWidth="1"/>
    <col min="3851" max="3851" width="28.140625" bestFit="1" customWidth="1"/>
    <col min="3852" max="3852" width="33.140625" bestFit="1" customWidth="1"/>
    <col min="3853" max="3853" width="26" bestFit="1" customWidth="1"/>
    <col min="3854" max="3854" width="19.140625" bestFit="1" customWidth="1"/>
    <col min="3855" max="3855" width="10.42578125" customWidth="1"/>
    <col min="3856" max="3856" width="11.85546875" customWidth="1"/>
    <col min="3857" max="3857" width="14.7109375" customWidth="1"/>
    <col min="3858" max="3858" width="9" bestFit="1" customWidth="1"/>
    <col min="4099" max="4099" width="4.7109375" bestFit="1" customWidth="1"/>
    <col min="4100" max="4100" width="9.7109375" bestFit="1" customWidth="1"/>
    <col min="4101" max="4101" width="10" bestFit="1" customWidth="1"/>
    <col min="4102" max="4102" width="8.85546875" bestFit="1" customWidth="1"/>
    <col min="4103" max="4103" width="22.85546875" customWidth="1"/>
    <col min="4104" max="4104" width="59.7109375" bestFit="1" customWidth="1"/>
    <col min="4105" max="4105" width="57.85546875" bestFit="1" customWidth="1"/>
    <col min="4106" max="4106" width="35.28515625" bestFit="1" customWidth="1"/>
    <col min="4107" max="4107" width="28.140625" bestFit="1" customWidth="1"/>
    <col min="4108" max="4108" width="33.140625" bestFit="1" customWidth="1"/>
    <col min="4109" max="4109" width="26" bestFit="1" customWidth="1"/>
    <col min="4110" max="4110" width="19.140625" bestFit="1" customWidth="1"/>
    <col min="4111" max="4111" width="10.42578125" customWidth="1"/>
    <col min="4112" max="4112" width="11.85546875" customWidth="1"/>
    <col min="4113" max="4113" width="14.7109375" customWidth="1"/>
    <col min="4114" max="4114" width="9" bestFit="1" customWidth="1"/>
    <col min="4355" max="4355" width="4.7109375" bestFit="1" customWidth="1"/>
    <col min="4356" max="4356" width="9.7109375" bestFit="1" customWidth="1"/>
    <col min="4357" max="4357" width="10" bestFit="1" customWidth="1"/>
    <col min="4358" max="4358" width="8.85546875" bestFit="1" customWidth="1"/>
    <col min="4359" max="4359" width="22.85546875" customWidth="1"/>
    <col min="4360" max="4360" width="59.7109375" bestFit="1" customWidth="1"/>
    <col min="4361" max="4361" width="57.85546875" bestFit="1" customWidth="1"/>
    <col min="4362" max="4362" width="35.28515625" bestFit="1" customWidth="1"/>
    <col min="4363" max="4363" width="28.140625" bestFit="1" customWidth="1"/>
    <col min="4364" max="4364" width="33.140625" bestFit="1" customWidth="1"/>
    <col min="4365" max="4365" width="26" bestFit="1" customWidth="1"/>
    <col min="4366" max="4366" width="19.140625" bestFit="1" customWidth="1"/>
    <col min="4367" max="4367" width="10.42578125" customWidth="1"/>
    <col min="4368" max="4368" width="11.85546875" customWidth="1"/>
    <col min="4369" max="4369" width="14.7109375" customWidth="1"/>
    <col min="4370" max="4370" width="9" bestFit="1" customWidth="1"/>
    <col min="4611" max="4611" width="4.7109375" bestFit="1" customWidth="1"/>
    <col min="4612" max="4612" width="9.7109375" bestFit="1" customWidth="1"/>
    <col min="4613" max="4613" width="10" bestFit="1" customWidth="1"/>
    <col min="4614" max="4614" width="8.85546875" bestFit="1" customWidth="1"/>
    <col min="4615" max="4615" width="22.85546875" customWidth="1"/>
    <col min="4616" max="4616" width="59.7109375" bestFit="1" customWidth="1"/>
    <col min="4617" max="4617" width="57.85546875" bestFit="1" customWidth="1"/>
    <col min="4618" max="4618" width="35.28515625" bestFit="1" customWidth="1"/>
    <col min="4619" max="4619" width="28.140625" bestFit="1" customWidth="1"/>
    <col min="4620" max="4620" width="33.140625" bestFit="1" customWidth="1"/>
    <col min="4621" max="4621" width="26" bestFit="1" customWidth="1"/>
    <col min="4622" max="4622" width="19.140625" bestFit="1" customWidth="1"/>
    <col min="4623" max="4623" width="10.42578125" customWidth="1"/>
    <col min="4624" max="4624" width="11.85546875" customWidth="1"/>
    <col min="4625" max="4625" width="14.7109375" customWidth="1"/>
    <col min="4626" max="4626" width="9" bestFit="1" customWidth="1"/>
    <col min="4867" max="4867" width="4.7109375" bestFit="1" customWidth="1"/>
    <col min="4868" max="4868" width="9.7109375" bestFit="1" customWidth="1"/>
    <col min="4869" max="4869" width="10" bestFit="1" customWidth="1"/>
    <col min="4870" max="4870" width="8.85546875" bestFit="1" customWidth="1"/>
    <col min="4871" max="4871" width="22.85546875" customWidth="1"/>
    <col min="4872" max="4872" width="59.7109375" bestFit="1" customWidth="1"/>
    <col min="4873" max="4873" width="57.85546875" bestFit="1" customWidth="1"/>
    <col min="4874" max="4874" width="35.28515625" bestFit="1" customWidth="1"/>
    <col min="4875" max="4875" width="28.140625" bestFit="1" customWidth="1"/>
    <col min="4876" max="4876" width="33.140625" bestFit="1" customWidth="1"/>
    <col min="4877" max="4877" width="26" bestFit="1" customWidth="1"/>
    <col min="4878" max="4878" width="19.140625" bestFit="1" customWidth="1"/>
    <col min="4879" max="4879" width="10.42578125" customWidth="1"/>
    <col min="4880" max="4880" width="11.85546875" customWidth="1"/>
    <col min="4881" max="4881" width="14.7109375" customWidth="1"/>
    <col min="4882" max="4882" width="9" bestFit="1" customWidth="1"/>
    <col min="5123" max="5123" width="4.7109375" bestFit="1" customWidth="1"/>
    <col min="5124" max="5124" width="9.7109375" bestFit="1" customWidth="1"/>
    <col min="5125" max="5125" width="10" bestFit="1" customWidth="1"/>
    <col min="5126" max="5126" width="8.85546875" bestFit="1" customWidth="1"/>
    <col min="5127" max="5127" width="22.85546875" customWidth="1"/>
    <col min="5128" max="5128" width="59.7109375" bestFit="1" customWidth="1"/>
    <col min="5129" max="5129" width="57.85546875" bestFit="1" customWidth="1"/>
    <col min="5130" max="5130" width="35.28515625" bestFit="1" customWidth="1"/>
    <col min="5131" max="5131" width="28.140625" bestFit="1" customWidth="1"/>
    <col min="5132" max="5132" width="33.140625" bestFit="1" customWidth="1"/>
    <col min="5133" max="5133" width="26" bestFit="1" customWidth="1"/>
    <col min="5134" max="5134" width="19.140625" bestFit="1" customWidth="1"/>
    <col min="5135" max="5135" width="10.42578125" customWidth="1"/>
    <col min="5136" max="5136" width="11.85546875" customWidth="1"/>
    <col min="5137" max="5137" width="14.7109375" customWidth="1"/>
    <col min="5138" max="5138" width="9" bestFit="1" customWidth="1"/>
    <col min="5379" max="5379" width="4.7109375" bestFit="1" customWidth="1"/>
    <col min="5380" max="5380" width="9.7109375" bestFit="1" customWidth="1"/>
    <col min="5381" max="5381" width="10" bestFit="1" customWidth="1"/>
    <col min="5382" max="5382" width="8.85546875" bestFit="1" customWidth="1"/>
    <col min="5383" max="5383" width="22.85546875" customWidth="1"/>
    <col min="5384" max="5384" width="59.7109375" bestFit="1" customWidth="1"/>
    <col min="5385" max="5385" width="57.85546875" bestFit="1" customWidth="1"/>
    <col min="5386" max="5386" width="35.28515625" bestFit="1" customWidth="1"/>
    <col min="5387" max="5387" width="28.140625" bestFit="1" customWidth="1"/>
    <col min="5388" max="5388" width="33.140625" bestFit="1" customWidth="1"/>
    <col min="5389" max="5389" width="26" bestFit="1" customWidth="1"/>
    <col min="5390" max="5390" width="19.140625" bestFit="1" customWidth="1"/>
    <col min="5391" max="5391" width="10.42578125" customWidth="1"/>
    <col min="5392" max="5392" width="11.85546875" customWidth="1"/>
    <col min="5393" max="5393" width="14.7109375" customWidth="1"/>
    <col min="5394" max="5394" width="9" bestFit="1" customWidth="1"/>
    <col min="5635" max="5635" width="4.7109375" bestFit="1" customWidth="1"/>
    <col min="5636" max="5636" width="9.7109375" bestFit="1" customWidth="1"/>
    <col min="5637" max="5637" width="10" bestFit="1" customWidth="1"/>
    <col min="5638" max="5638" width="8.85546875" bestFit="1" customWidth="1"/>
    <col min="5639" max="5639" width="22.85546875" customWidth="1"/>
    <col min="5640" max="5640" width="59.7109375" bestFit="1" customWidth="1"/>
    <col min="5641" max="5641" width="57.85546875" bestFit="1" customWidth="1"/>
    <col min="5642" max="5642" width="35.28515625" bestFit="1" customWidth="1"/>
    <col min="5643" max="5643" width="28.140625" bestFit="1" customWidth="1"/>
    <col min="5644" max="5644" width="33.140625" bestFit="1" customWidth="1"/>
    <col min="5645" max="5645" width="26" bestFit="1" customWidth="1"/>
    <col min="5646" max="5646" width="19.140625" bestFit="1" customWidth="1"/>
    <col min="5647" max="5647" width="10.42578125" customWidth="1"/>
    <col min="5648" max="5648" width="11.85546875" customWidth="1"/>
    <col min="5649" max="5649" width="14.7109375" customWidth="1"/>
    <col min="5650" max="5650" width="9" bestFit="1" customWidth="1"/>
    <col min="5891" max="5891" width="4.7109375" bestFit="1" customWidth="1"/>
    <col min="5892" max="5892" width="9.7109375" bestFit="1" customWidth="1"/>
    <col min="5893" max="5893" width="10" bestFit="1" customWidth="1"/>
    <col min="5894" max="5894" width="8.85546875" bestFit="1" customWidth="1"/>
    <col min="5895" max="5895" width="22.85546875" customWidth="1"/>
    <col min="5896" max="5896" width="59.7109375" bestFit="1" customWidth="1"/>
    <col min="5897" max="5897" width="57.85546875" bestFit="1" customWidth="1"/>
    <col min="5898" max="5898" width="35.28515625" bestFit="1" customWidth="1"/>
    <col min="5899" max="5899" width="28.140625" bestFit="1" customWidth="1"/>
    <col min="5900" max="5900" width="33.140625" bestFit="1" customWidth="1"/>
    <col min="5901" max="5901" width="26" bestFit="1" customWidth="1"/>
    <col min="5902" max="5902" width="19.140625" bestFit="1" customWidth="1"/>
    <col min="5903" max="5903" width="10.42578125" customWidth="1"/>
    <col min="5904" max="5904" width="11.85546875" customWidth="1"/>
    <col min="5905" max="5905" width="14.7109375" customWidth="1"/>
    <col min="5906" max="5906" width="9" bestFit="1" customWidth="1"/>
    <col min="6147" max="6147" width="4.7109375" bestFit="1" customWidth="1"/>
    <col min="6148" max="6148" width="9.7109375" bestFit="1" customWidth="1"/>
    <col min="6149" max="6149" width="10" bestFit="1" customWidth="1"/>
    <col min="6150" max="6150" width="8.85546875" bestFit="1" customWidth="1"/>
    <col min="6151" max="6151" width="22.85546875" customWidth="1"/>
    <col min="6152" max="6152" width="59.7109375" bestFit="1" customWidth="1"/>
    <col min="6153" max="6153" width="57.85546875" bestFit="1" customWidth="1"/>
    <col min="6154" max="6154" width="35.28515625" bestFit="1" customWidth="1"/>
    <col min="6155" max="6155" width="28.140625" bestFit="1" customWidth="1"/>
    <col min="6156" max="6156" width="33.140625" bestFit="1" customWidth="1"/>
    <col min="6157" max="6157" width="26" bestFit="1" customWidth="1"/>
    <col min="6158" max="6158" width="19.140625" bestFit="1" customWidth="1"/>
    <col min="6159" max="6159" width="10.42578125" customWidth="1"/>
    <col min="6160" max="6160" width="11.85546875" customWidth="1"/>
    <col min="6161" max="6161" width="14.7109375" customWidth="1"/>
    <col min="6162" max="6162" width="9" bestFit="1" customWidth="1"/>
    <col min="6403" max="6403" width="4.7109375" bestFit="1" customWidth="1"/>
    <col min="6404" max="6404" width="9.7109375" bestFit="1" customWidth="1"/>
    <col min="6405" max="6405" width="10" bestFit="1" customWidth="1"/>
    <col min="6406" max="6406" width="8.85546875" bestFit="1" customWidth="1"/>
    <col min="6407" max="6407" width="22.85546875" customWidth="1"/>
    <col min="6408" max="6408" width="59.7109375" bestFit="1" customWidth="1"/>
    <col min="6409" max="6409" width="57.85546875" bestFit="1" customWidth="1"/>
    <col min="6410" max="6410" width="35.28515625" bestFit="1" customWidth="1"/>
    <col min="6411" max="6411" width="28.140625" bestFit="1" customWidth="1"/>
    <col min="6412" max="6412" width="33.140625" bestFit="1" customWidth="1"/>
    <col min="6413" max="6413" width="26" bestFit="1" customWidth="1"/>
    <col min="6414" max="6414" width="19.140625" bestFit="1" customWidth="1"/>
    <col min="6415" max="6415" width="10.42578125" customWidth="1"/>
    <col min="6416" max="6416" width="11.85546875" customWidth="1"/>
    <col min="6417" max="6417" width="14.7109375" customWidth="1"/>
    <col min="6418" max="6418" width="9" bestFit="1" customWidth="1"/>
    <col min="6659" max="6659" width="4.7109375" bestFit="1" customWidth="1"/>
    <col min="6660" max="6660" width="9.7109375" bestFit="1" customWidth="1"/>
    <col min="6661" max="6661" width="10" bestFit="1" customWidth="1"/>
    <col min="6662" max="6662" width="8.85546875" bestFit="1" customWidth="1"/>
    <col min="6663" max="6663" width="22.85546875" customWidth="1"/>
    <col min="6664" max="6664" width="59.7109375" bestFit="1" customWidth="1"/>
    <col min="6665" max="6665" width="57.85546875" bestFit="1" customWidth="1"/>
    <col min="6666" max="6666" width="35.28515625" bestFit="1" customWidth="1"/>
    <col min="6667" max="6667" width="28.140625" bestFit="1" customWidth="1"/>
    <col min="6668" max="6668" width="33.140625" bestFit="1" customWidth="1"/>
    <col min="6669" max="6669" width="26" bestFit="1" customWidth="1"/>
    <col min="6670" max="6670" width="19.140625" bestFit="1" customWidth="1"/>
    <col min="6671" max="6671" width="10.42578125" customWidth="1"/>
    <col min="6672" max="6672" width="11.85546875" customWidth="1"/>
    <col min="6673" max="6673" width="14.7109375" customWidth="1"/>
    <col min="6674" max="6674" width="9" bestFit="1" customWidth="1"/>
    <col min="6915" max="6915" width="4.7109375" bestFit="1" customWidth="1"/>
    <col min="6916" max="6916" width="9.7109375" bestFit="1" customWidth="1"/>
    <col min="6917" max="6917" width="10" bestFit="1" customWidth="1"/>
    <col min="6918" max="6918" width="8.85546875" bestFit="1" customWidth="1"/>
    <col min="6919" max="6919" width="22.85546875" customWidth="1"/>
    <col min="6920" max="6920" width="59.7109375" bestFit="1" customWidth="1"/>
    <col min="6921" max="6921" width="57.85546875" bestFit="1" customWidth="1"/>
    <col min="6922" max="6922" width="35.28515625" bestFit="1" customWidth="1"/>
    <col min="6923" max="6923" width="28.140625" bestFit="1" customWidth="1"/>
    <col min="6924" max="6924" width="33.140625" bestFit="1" customWidth="1"/>
    <col min="6925" max="6925" width="26" bestFit="1" customWidth="1"/>
    <col min="6926" max="6926" width="19.140625" bestFit="1" customWidth="1"/>
    <col min="6927" max="6927" width="10.42578125" customWidth="1"/>
    <col min="6928" max="6928" width="11.85546875" customWidth="1"/>
    <col min="6929" max="6929" width="14.7109375" customWidth="1"/>
    <col min="6930" max="6930" width="9" bestFit="1" customWidth="1"/>
    <col min="7171" max="7171" width="4.7109375" bestFit="1" customWidth="1"/>
    <col min="7172" max="7172" width="9.7109375" bestFit="1" customWidth="1"/>
    <col min="7173" max="7173" width="10" bestFit="1" customWidth="1"/>
    <col min="7174" max="7174" width="8.85546875" bestFit="1" customWidth="1"/>
    <col min="7175" max="7175" width="22.85546875" customWidth="1"/>
    <col min="7176" max="7176" width="59.7109375" bestFit="1" customWidth="1"/>
    <col min="7177" max="7177" width="57.85546875" bestFit="1" customWidth="1"/>
    <col min="7178" max="7178" width="35.28515625" bestFit="1" customWidth="1"/>
    <col min="7179" max="7179" width="28.140625" bestFit="1" customWidth="1"/>
    <col min="7180" max="7180" width="33.140625" bestFit="1" customWidth="1"/>
    <col min="7181" max="7181" width="26" bestFit="1" customWidth="1"/>
    <col min="7182" max="7182" width="19.140625" bestFit="1" customWidth="1"/>
    <col min="7183" max="7183" width="10.42578125" customWidth="1"/>
    <col min="7184" max="7184" width="11.85546875" customWidth="1"/>
    <col min="7185" max="7185" width="14.7109375" customWidth="1"/>
    <col min="7186" max="7186" width="9" bestFit="1" customWidth="1"/>
    <col min="7427" max="7427" width="4.7109375" bestFit="1" customWidth="1"/>
    <col min="7428" max="7428" width="9.7109375" bestFit="1" customWidth="1"/>
    <col min="7429" max="7429" width="10" bestFit="1" customWidth="1"/>
    <col min="7430" max="7430" width="8.85546875" bestFit="1" customWidth="1"/>
    <col min="7431" max="7431" width="22.85546875" customWidth="1"/>
    <col min="7432" max="7432" width="59.7109375" bestFit="1" customWidth="1"/>
    <col min="7433" max="7433" width="57.85546875" bestFit="1" customWidth="1"/>
    <col min="7434" max="7434" width="35.28515625" bestFit="1" customWidth="1"/>
    <col min="7435" max="7435" width="28.140625" bestFit="1" customWidth="1"/>
    <col min="7436" max="7436" width="33.140625" bestFit="1" customWidth="1"/>
    <col min="7437" max="7437" width="26" bestFit="1" customWidth="1"/>
    <col min="7438" max="7438" width="19.140625" bestFit="1" customWidth="1"/>
    <col min="7439" max="7439" width="10.42578125" customWidth="1"/>
    <col min="7440" max="7440" width="11.85546875" customWidth="1"/>
    <col min="7441" max="7441" width="14.7109375" customWidth="1"/>
    <col min="7442" max="7442" width="9" bestFit="1" customWidth="1"/>
    <col min="7683" max="7683" width="4.7109375" bestFit="1" customWidth="1"/>
    <col min="7684" max="7684" width="9.7109375" bestFit="1" customWidth="1"/>
    <col min="7685" max="7685" width="10" bestFit="1" customWidth="1"/>
    <col min="7686" max="7686" width="8.85546875" bestFit="1" customWidth="1"/>
    <col min="7687" max="7687" width="22.85546875" customWidth="1"/>
    <col min="7688" max="7688" width="59.7109375" bestFit="1" customWidth="1"/>
    <col min="7689" max="7689" width="57.85546875" bestFit="1" customWidth="1"/>
    <col min="7690" max="7690" width="35.28515625" bestFit="1" customWidth="1"/>
    <col min="7691" max="7691" width="28.140625" bestFit="1" customWidth="1"/>
    <col min="7692" max="7692" width="33.140625" bestFit="1" customWidth="1"/>
    <col min="7693" max="7693" width="26" bestFit="1" customWidth="1"/>
    <col min="7694" max="7694" width="19.140625" bestFit="1" customWidth="1"/>
    <col min="7695" max="7695" width="10.42578125" customWidth="1"/>
    <col min="7696" max="7696" width="11.85546875" customWidth="1"/>
    <col min="7697" max="7697" width="14.7109375" customWidth="1"/>
    <col min="7698" max="7698" width="9" bestFit="1" customWidth="1"/>
    <col min="7939" max="7939" width="4.7109375" bestFit="1" customWidth="1"/>
    <col min="7940" max="7940" width="9.7109375" bestFit="1" customWidth="1"/>
    <col min="7941" max="7941" width="10" bestFit="1" customWidth="1"/>
    <col min="7942" max="7942" width="8.85546875" bestFit="1" customWidth="1"/>
    <col min="7943" max="7943" width="22.85546875" customWidth="1"/>
    <col min="7944" max="7944" width="59.7109375" bestFit="1" customWidth="1"/>
    <col min="7945" max="7945" width="57.85546875" bestFit="1" customWidth="1"/>
    <col min="7946" max="7946" width="35.28515625" bestFit="1" customWidth="1"/>
    <col min="7947" max="7947" width="28.140625" bestFit="1" customWidth="1"/>
    <col min="7948" max="7948" width="33.140625" bestFit="1" customWidth="1"/>
    <col min="7949" max="7949" width="26" bestFit="1" customWidth="1"/>
    <col min="7950" max="7950" width="19.140625" bestFit="1" customWidth="1"/>
    <col min="7951" max="7951" width="10.42578125" customWidth="1"/>
    <col min="7952" max="7952" width="11.85546875" customWidth="1"/>
    <col min="7953" max="7953" width="14.7109375" customWidth="1"/>
    <col min="7954" max="7954" width="9" bestFit="1" customWidth="1"/>
    <col min="8195" max="8195" width="4.7109375" bestFit="1" customWidth="1"/>
    <col min="8196" max="8196" width="9.7109375" bestFit="1" customWidth="1"/>
    <col min="8197" max="8197" width="10" bestFit="1" customWidth="1"/>
    <col min="8198" max="8198" width="8.85546875" bestFit="1" customWidth="1"/>
    <col min="8199" max="8199" width="22.85546875" customWidth="1"/>
    <col min="8200" max="8200" width="59.7109375" bestFit="1" customWidth="1"/>
    <col min="8201" max="8201" width="57.85546875" bestFit="1" customWidth="1"/>
    <col min="8202" max="8202" width="35.28515625" bestFit="1" customWidth="1"/>
    <col min="8203" max="8203" width="28.140625" bestFit="1" customWidth="1"/>
    <col min="8204" max="8204" width="33.140625" bestFit="1" customWidth="1"/>
    <col min="8205" max="8205" width="26" bestFit="1" customWidth="1"/>
    <col min="8206" max="8206" width="19.140625" bestFit="1" customWidth="1"/>
    <col min="8207" max="8207" width="10.42578125" customWidth="1"/>
    <col min="8208" max="8208" width="11.85546875" customWidth="1"/>
    <col min="8209" max="8209" width="14.7109375" customWidth="1"/>
    <col min="8210" max="8210" width="9" bestFit="1" customWidth="1"/>
    <col min="8451" max="8451" width="4.7109375" bestFit="1" customWidth="1"/>
    <col min="8452" max="8452" width="9.7109375" bestFit="1" customWidth="1"/>
    <col min="8453" max="8453" width="10" bestFit="1" customWidth="1"/>
    <col min="8454" max="8454" width="8.85546875" bestFit="1" customWidth="1"/>
    <col min="8455" max="8455" width="22.85546875" customWidth="1"/>
    <col min="8456" max="8456" width="59.7109375" bestFit="1" customWidth="1"/>
    <col min="8457" max="8457" width="57.85546875" bestFit="1" customWidth="1"/>
    <col min="8458" max="8458" width="35.28515625" bestFit="1" customWidth="1"/>
    <col min="8459" max="8459" width="28.140625" bestFit="1" customWidth="1"/>
    <col min="8460" max="8460" width="33.140625" bestFit="1" customWidth="1"/>
    <col min="8461" max="8461" width="26" bestFit="1" customWidth="1"/>
    <col min="8462" max="8462" width="19.140625" bestFit="1" customWidth="1"/>
    <col min="8463" max="8463" width="10.42578125" customWidth="1"/>
    <col min="8464" max="8464" width="11.85546875" customWidth="1"/>
    <col min="8465" max="8465" width="14.7109375" customWidth="1"/>
    <col min="8466" max="8466" width="9" bestFit="1" customWidth="1"/>
    <col min="8707" max="8707" width="4.7109375" bestFit="1" customWidth="1"/>
    <col min="8708" max="8708" width="9.7109375" bestFit="1" customWidth="1"/>
    <col min="8709" max="8709" width="10" bestFit="1" customWidth="1"/>
    <col min="8710" max="8710" width="8.85546875" bestFit="1" customWidth="1"/>
    <col min="8711" max="8711" width="22.85546875" customWidth="1"/>
    <col min="8712" max="8712" width="59.7109375" bestFit="1" customWidth="1"/>
    <col min="8713" max="8713" width="57.85546875" bestFit="1" customWidth="1"/>
    <col min="8714" max="8714" width="35.28515625" bestFit="1" customWidth="1"/>
    <col min="8715" max="8715" width="28.140625" bestFit="1" customWidth="1"/>
    <col min="8716" max="8716" width="33.140625" bestFit="1" customWidth="1"/>
    <col min="8717" max="8717" width="26" bestFit="1" customWidth="1"/>
    <col min="8718" max="8718" width="19.140625" bestFit="1" customWidth="1"/>
    <col min="8719" max="8719" width="10.42578125" customWidth="1"/>
    <col min="8720" max="8720" width="11.85546875" customWidth="1"/>
    <col min="8721" max="8721" width="14.7109375" customWidth="1"/>
    <col min="8722" max="8722" width="9" bestFit="1" customWidth="1"/>
    <col min="8963" max="8963" width="4.7109375" bestFit="1" customWidth="1"/>
    <col min="8964" max="8964" width="9.7109375" bestFit="1" customWidth="1"/>
    <col min="8965" max="8965" width="10" bestFit="1" customWidth="1"/>
    <col min="8966" max="8966" width="8.85546875" bestFit="1" customWidth="1"/>
    <col min="8967" max="8967" width="22.85546875" customWidth="1"/>
    <col min="8968" max="8968" width="59.7109375" bestFit="1" customWidth="1"/>
    <col min="8969" max="8969" width="57.85546875" bestFit="1" customWidth="1"/>
    <col min="8970" max="8970" width="35.28515625" bestFit="1" customWidth="1"/>
    <col min="8971" max="8971" width="28.140625" bestFit="1" customWidth="1"/>
    <col min="8972" max="8972" width="33.140625" bestFit="1" customWidth="1"/>
    <col min="8973" max="8973" width="26" bestFit="1" customWidth="1"/>
    <col min="8974" max="8974" width="19.140625" bestFit="1" customWidth="1"/>
    <col min="8975" max="8975" width="10.42578125" customWidth="1"/>
    <col min="8976" max="8976" width="11.85546875" customWidth="1"/>
    <col min="8977" max="8977" width="14.7109375" customWidth="1"/>
    <col min="8978" max="8978" width="9" bestFit="1" customWidth="1"/>
    <col min="9219" max="9219" width="4.7109375" bestFit="1" customWidth="1"/>
    <col min="9220" max="9220" width="9.7109375" bestFit="1" customWidth="1"/>
    <col min="9221" max="9221" width="10" bestFit="1" customWidth="1"/>
    <col min="9222" max="9222" width="8.85546875" bestFit="1" customWidth="1"/>
    <col min="9223" max="9223" width="22.85546875" customWidth="1"/>
    <col min="9224" max="9224" width="59.7109375" bestFit="1" customWidth="1"/>
    <col min="9225" max="9225" width="57.85546875" bestFit="1" customWidth="1"/>
    <col min="9226" max="9226" width="35.28515625" bestFit="1" customWidth="1"/>
    <col min="9227" max="9227" width="28.140625" bestFit="1" customWidth="1"/>
    <col min="9228" max="9228" width="33.140625" bestFit="1" customWidth="1"/>
    <col min="9229" max="9229" width="26" bestFit="1" customWidth="1"/>
    <col min="9230" max="9230" width="19.140625" bestFit="1" customWidth="1"/>
    <col min="9231" max="9231" width="10.42578125" customWidth="1"/>
    <col min="9232" max="9232" width="11.85546875" customWidth="1"/>
    <col min="9233" max="9233" width="14.7109375" customWidth="1"/>
    <col min="9234" max="9234" width="9" bestFit="1" customWidth="1"/>
    <col min="9475" max="9475" width="4.7109375" bestFit="1" customWidth="1"/>
    <col min="9476" max="9476" width="9.7109375" bestFit="1" customWidth="1"/>
    <col min="9477" max="9477" width="10" bestFit="1" customWidth="1"/>
    <col min="9478" max="9478" width="8.85546875" bestFit="1" customWidth="1"/>
    <col min="9479" max="9479" width="22.85546875" customWidth="1"/>
    <col min="9480" max="9480" width="59.7109375" bestFit="1" customWidth="1"/>
    <col min="9481" max="9481" width="57.85546875" bestFit="1" customWidth="1"/>
    <col min="9482" max="9482" width="35.28515625" bestFit="1" customWidth="1"/>
    <col min="9483" max="9483" width="28.140625" bestFit="1" customWidth="1"/>
    <col min="9484" max="9484" width="33.140625" bestFit="1" customWidth="1"/>
    <col min="9485" max="9485" width="26" bestFit="1" customWidth="1"/>
    <col min="9486" max="9486" width="19.140625" bestFit="1" customWidth="1"/>
    <col min="9487" max="9487" width="10.42578125" customWidth="1"/>
    <col min="9488" max="9488" width="11.85546875" customWidth="1"/>
    <col min="9489" max="9489" width="14.7109375" customWidth="1"/>
    <col min="9490" max="9490" width="9" bestFit="1" customWidth="1"/>
    <col min="9731" max="9731" width="4.7109375" bestFit="1" customWidth="1"/>
    <col min="9732" max="9732" width="9.7109375" bestFit="1" customWidth="1"/>
    <col min="9733" max="9733" width="10" bestFit="1" customWidth="1"/>
    <col min="9734" max="9734" width="8.85546875" bestFit="1" customWidth="1"/>
    <col min="9735" max="9735" width="22.85546875" customWidth="1"/>
    <col min="9736" max="9736" width="59.7109375" bestFit="1" customWidth="1"/>
    <col min="9737" max="9737" width="57.85546875" bestFit="1" customWidth="1"/>
    <col min="9738" max="9738" width="35.28515625" bestFit="1" customWidth="1"/>
    <col min="9739" max="9739" width="28.140625" bestFit="1" customWidth="1"/>
    <col min="9740" max="9740" width="33.140625" bestFit="1" customWidth="1"/>
    <col min="9741" max="9741" width="26" bestFit="1" customWidth="1"/>
    <col min="9742" max="9742" width="19.140625" bestFit="1" customWidth="1"/>
    <col min="9743" max="9743" width="10.42578125" customWidth="1"/>
    <col min="9744" max="9744" width="11.85546875" customWidth="1"/>
    <col min="9745" max="9745" width="14.7109375" customWidth="1"/>
    <col min="9746" max="9746" width="9" bestFit="1" customWidth="1"/>
    <col min="9987" max="9987" width="4.7109375" bestFit="1" customWidth="1"/>
    <col min="9988" max="9988" width="9.7109375" bestFit="1" customWidth="1"/>
    <col min="9989" max="9989" width="10" bestFit="1" customWidth="1"/>
    <col min="9990" max="9990" width="8.85546875" bestFit="1" customWidth="1"/>
    <col min="9991" max="9991" width="22.85546875" customWidth="1"/>
    <col min="9992" max="9992" width="59.7109375" bestFit="1" customWidth="1"/>
    <col min="9993" max="9993" width="57.85546875" bestFit="1" customWidth="1"/>
    <col min="9994" max="9994" width="35.28515625" bestFit="1" customWidth="1"/>
    <col min="9995" max="9995" width="28.140625" bestFit="1" customWidth="1"/>
    <col min="9996" max="9996" width="33.140625" bestFit="1" customWidth="1"/>
    <col min="9997" max="9997" width="26" bestFit="1" customWidth="1"/>
    <col min="9998" max="9998" width="19.140625" bestFit="1" customWidth="1"/>
    <col min="9999" max="9999" width="10.42578125" customWidth="1"/>
    <col min="10000" max="10000" width="11.85546875" customWidth="1"/>
    <col min="10001" max="10001" width="14.7109375" customWidth="1"/>
    <col min="10002" max="10002" width="9" bestFit="1" customWidth="1"/>
    <col min="10243" max="10243" width="4.7109375" bestFit="1" customWidth="1"/>
    <col min="10244" max="10244" width="9.7109375" bestFit="1" customWidth="1"/>
    <col min="10245" max="10245" width="10" bestFit="1" customWidth="1"/>
    <col min="10246" max="10246" width="8.85546875" bestFit="1" customWidth="1"/>
    <col min="10247" max="10247" width="22.85546875" customWidth="1"/>
    <col min="10248" max="10248" width="59.7109375" bestFit="1" customWidth="1"/>
    <col min="10249" max="10249" width="57.85546875" bestFit="1" customWidth="1"/>
    <col min="10250" max="10250" width="35.28515625" bestFit="1" customWidth="1"/>
    <col min="10251" max="10251" width="28.140625" bestFit="1" customWidth="1"/>
    <col min="10252" max="10252" width="33.140625" bestFit="1" customWidth="1"/>
    <col min="10253" max="10253" width="26" bestFit="1" customWidth="1"/>
    <col min="10254" max="10254" width="19.140625" bestFit="1" customWidth="1"/>
    <col min="10255" max="10255" width="10.42578125" customWidth="1"/>
    <col min="10256" max="10256" width="11.85546875" customWidth="1"/>
    <col min="10257" max="10257" width="14.7109375" customWidth="1"/>
    <col min="10258" max="10258" width="9" bestFit="1" customWidth="1"/>
    <col min="10499" max="10499" width="4.7109375" bestFit="1" customWidth="1"/>
    <col min="10500" max="10500" width="9.7109375" bestFit="1" customWidth="1"/>
    <col min="10501" max="10501" width="10" bestFit="1" customWidth="1"/>
    <col min="10502" max="10502" width="8.85546875" bestFit="1" customWidth="1"/>
    <col min="10503" max="10503" width="22.85546875" customWidth="1"/>
    <col min="10504" max="10504" width="59.7109375" bestFit="1" customWidth="1"/>
    <col min="10505" max="10505" width="57.85546875" bestFit="1" customWidth="1"/>
    <col min="10506" max="10506" width="35.28515625" bestFit="1" customWidth="1"/>
    <col min="10507" max="10507" width="28.140625" bestFit="1" customWidth="1"/>
    <col min="10508" max="10508" width="33.140625" bestFit="1" customWidth="1"/>
    <col min="10509" max="10509" width="26" bestFit="1" customWidth="1"/>
    <col min="10510" max="10510" width="19.140625" bestFit="1" customWidth="1"/>
    <col min="10511" max="10511" width="10.42578125" customWidth="1"/>
    <col min="10512" max="10512" width="11.85546875" customWidth="1"/>
    <col min="10513" max="10513" width="14.7109375" customWidth="1"/>
    <col min="10514" max="10514" width="9" bestFit="1" customWidth="1"/>
    <col min="10755" max="10755" width="4.7109375" bestFit="1" customWidth="1"/>
    <col min="10756" max="10756" width="9.7109375" bestFit="1" customWidth="1"/>
    <col min="10757" max="10757" width="10" bestFit="1" customWidth="1"/>
    <col min="10758" max="10758" width="8.85546875" bestFit="1" customWidth="1"/>
    <col min="10759" max="10759" width="22.85546875" customWidth="1"/>
    <col min="10760" max="10760" width="59.7109375" bestFit="1" customWidth="1"/>
    <col min="10761" max="10761" width="57.85546875" bestFit="1" customWidth="1"/>
    <col min="10762" max="10762" width="35.28515625" bestFit="1" customWidth="1"/>
    <col min="10763" max="10763" width="28.140625" bestFit="1" customWidth="1"/>
    <col min="10764" max="10764" width="33.140625" bestFit="1" customWidth="1"/>
    <col min="10765" max="10765" width="26" bestFit="1" customWidth="1"/>
    <col min="10766" max="10766" width="19.140625" bestFit="1" customWidth="1"/>
    <col min="10767" max="10767" width="10.42578125" customWidth="1"/>
    <col min="10768" max="10768" width="11.85546875" customWidth="1"/>
    <col min="10769" max="10769" width="14.7109375" customWidth="1"/>
    <col min="10770" max="10770" width="9" bestFit="1" customWidth="1"/>
    <col min="11011" max="11011" width="4.7109375" bestFit="1" customWidth="1"/>
    <col min="11012" max="11012" width="9.7109375" bestFit="1" customWidth="1"/>
    <col min="11013" max="11013" width="10" bestFit="1" customWidth="1"/>
    <col min="11014" max="11014" width="8.85546875" bestFit="1" customWidth="1"/>
    <col min="11015" max="11015" width="22.85546875" customWidth="1"/>
    <col min="11016" max="11016" width="59.7109375" bestFit="1" customWidth="1"/>
    <col min="11017" max="11017" width="57.85546875" bestFit="1" customWidth="1"/>
    <col min="11018" max="11018" width="35.28515625" bestFit="1" customWidth="1"/>
    <col min="11019" max="11019" width="28.140625" bestFit="1" customWidth="1"/>
    <col min="11020" max="11020" width="33.140625" bestFit="1" customWidth="1"/>
    <col min="11021" max="11021" width="26" bestFit="1" customWidth="1"/>
    <col min="11022" max="11022" width="19.140625" bestFit="1" customWidth="1"/>
    <col min="11023" max="11023" width="10.42578125" customWidth="1"/>
    <col min="11024" max="11024" width="11.85546875" customWidth="1"/>
    <col min="11025" max="11025" width="14.7109375" customWidth="1"/>
    <col min="11026" max="11026" width="9" bestFit="1" customWidth="1"/>
    <col min="11267" max="11267" width="4.7109375" bestFit="1" customWidth="1"/>
    <col min="11268" max="11268" width="9.7109375" bestFit="1" customWidth="1"/>
    <col min="11269" max="11269" width="10" bestFit="1" customWidth="1"/>
    <col min="11270" max="11270" width="8.85546875" bestFit="1" customWidth="1"/>
    <col min="11271" max="11271" width="22.85546875" customWidth="1"/>
    <col min="11272" max="11272" width="59.7109375" bestFit="1" customWidth="1"/>
    <col min="11273" max="11273" width="57.85546875" bestFit="1" customWidth="1"/>
    <col min="11274" max="11274" width="35.28515625" bestFit="1" customWidth="1"/>
    <col min="11275" max="11275" width="28.140625" bestFit="1" customWidth="1"/>
    <col min="11276" max="11276" width="33.140625" bestFit="1" customWidth="1"/>
    <col min="11277" max="11277" width="26" bestFit="1" customWidth="1"/>
    <col min="11278" max="11278" width="19.140625" bestFit="1" customWidth="1"/>
    <col min="11279" max="11279" width="10.42578125" customWidth="1"/>
    <col min="11280" max="11280" width="11.85546875" customWidth="1"/>
    <col min="11281" max="11281" width="14.7109375" customWidth="1"/>
    <col min="11282" max="11282" width="9" bestFit="1" customWidth="1"/>
    <col min="11523" max="11523" width="4.7109375" bestFit="1" customWidth="1"/>
    <col min="11524" max="11524" width="9.7109375" bestFit="1" customWidth="1"/>
    <col min="11525" max="11525" width="10" bestFit="1" customWidth="1"/>
    <col min="11526" max="11526" width="8.85546875" bestFit="1" customWidth="1"/>
    <col min="11527" max="11527" width="22.85546875" customWidth="1"/>
    <col min="11528" max="11528" width="59.7109375" bestFit="1" customWidth="1"/>
    <col min="11529" max="11529" width="57.85546875" bestFit="1" customWidth="1"/>
    <col min="11530" max="11530" width="35.28515625" bestFit="1" customWidth="1"/>
    <col min="11531" max="11531" width="28.140625" bestFit="1" customWidth="1"/>
    <col min="11532" max="11532" width="33.140625" bestFit="1" customWidth="1"/>
    <col min="11533" max="11533" width="26" bestFit="1" customWidth="1"/>
    <col min="11534" max="11534" width="19.140625" bestFit="1" customWidth="1"/>
    <col min="11535" max="11535" width="10.42578125" customWidth="1"/>
    <col min="11536" max="11536" width="11.85546875" customWidth="1"/>
    <col min="11537" max="11537" width="14.7109375" customWidth="1"/>
    <col min="11538" max="11538" width="9" bestFit="1" customWidth="1"/>
    <col min="11779" max="11779" width="4.7109375" bestFit="1" customWidth="1"/>
    <col min="11780" max="11780" width="9.7109375" bestFit="1" customWidth="1"/>
    <col min="11781" max="11781" width="10" bestFit="1" customWidth="1"/>
    <col min="11782" max="11782" width="8.85546875" bestFit="1" customWidth="1"/>
    <col min="11783" max="11783" width="22.85546875" customWidth="1"/>
    <col min="11784" max="11784" width="59.7109375" bestFit="1" customWidth="1"/>
    <col min="11785" max="11785" width="57.85546875" bestFit="1" customWidth="1"/>
    <col min="11786" max="11786" width="35.28515625" bestFit="1" customWidth="1"/>
    <col min="11787" max="11787" width="28.140625" bestFit="1" customWidth="1"/>
    <col min="11788" max="11788" width="33.140625" bestFit="1" customWidth="1"/>
    <col min="11789" max="11789" width="26" bestFit="1" customWidth="1"/>
    <col min="11790" max="11790" width="19.140625" bestFit="1" customWidth="1"/>
    <col min="11791" max="11791" width="10.42578125" customWidth="1"/>
    <col min="11792" max="11792" width="11.85546875" customWidth="1"/>
    <col min="11793" max="11793" width="14.7109375" customWidth="1"/>
    <col min="11794" max="11794" width="9" bestFit="1" customWidth="1"/>
    <col min="12035" max="12035" width="4.7109375" bestFit="1" customWidth="1"/>
    <col min="12036" max="12036" width="9.7109375" bestFit="1" customWidth="1"/>
    <col min="12037" max="12037" width="10" bestFit="1" customWidth="1"/>
    <col min="12038" max="12038" width="8.85546875" bestFit="1" customWidth="1"/>
    <col min="12039" max="12039" width="22.85546875" customWidth="1"/>
    <col min="12040" max="12040" width="59.7109375" bestFit="1" customWidth="1"/>
    <col min="12041" max="12041" width="57.85546875" bestFit="1" customWidth="1"/>
    <col min="12042" max="12042" width="35.28515625" bestFit="1" customWidth="1"/>
    <col min="12043" max="12043" width="28.140625" bestFit="1" customWidth="1"/>
    <col min="12044" max="12044" width="33.140625" bestFit="1" customWidth="1"/>
    <col min="12045" max="12045" width="26" bestFit="1" customWidth="1"/>
    <col min="12046" max="12046" width="19.140625" bestFit="1" customWidth="1"/>
    <col min="12047" max="12047" width="10.42578125" customWidth="1"/>
    <col min="12048" max="12048" width="11.85546875" customWidth="1"/>
    <col min="12049" max="12049" width="14.7109375" customWidth="1"/>
    <col min="12050" max="12050" width="9" bestFit="1" customWidth="1"/>
    <col min="12291" max="12291" width="4.7109375" bestFit="1" customWidth="1"/>
    <col min="12292" max="12292" width="9.7109375" bestFit="1" customWidth="1"/>
    <col min="12293" max="12293" width="10" bestFit="1" customWidth="1"/>
    <col min="12294" max="12294" width="8.85546875" bestFit="1" customWidth="1"/>
    <col min="12295" max="12295" width="22.85546875" customWidth="1"/>
    <col min="12296" max="12296" width="59.7109375" bestFit="1" customWidth="1"/>
    <col min="12297" max="12297" width="57.85546875" bestFit="1" customWidth="1"/>
    <col min="12298" max="12298" width="35.28515625" bestFit="1" customWidth="1"/>
    <col min="12299" max="12299" width="28.140625" bestFit="1" customWidth="1"/>
    <col min="12300" max="12300" width="33.140625" bestFit="1" customWidth="1"/>
    <col min="12301" max="12301" width="26" bestFit="1" customWidth="1"/>
    <col min="12302" max="12302" width="19.140625" bestFit="1" customWidth="1"/>
    <col min="12303" max="12303" width="10.42578125" customWidth="1"/>
    <col min="12304" max="12304" width="11.85546875" customWidth="1"/>
    <col min="12305" max="12305" width="14.7109375" customWidth="1"/>
    <col min="12306" max="12306" width="9" bestFit="1" customWidth="1"/>
    <col min="12547" max="12547" width="4.7109375" bestFit="1" customWidth="1"/>
    <col min="12548" max="12548" width="9.7109375" bestFit="1" customWidth="1"/>
    <col min="12549" max="12549" width="10" bestFit="1" customWidth="1"/>
    <col min="12550" max="12550" width="8.85546875" bestFit="1" customWidth="1"/>
    <col min="12551" max="12551" width="22.85546875" customWidth="1"/>
    <col min="12552" max="12552" width="59.7109375" bestFit="1" customWidth="1"/>
    <col min="12553" max="12553" width="57.85546875" bestFit="1" customWidth="1"/>
    <col min="12554" max="12554" width="35.28515625" bestFit="1" customWidth="1"/>
    <col min="12555" max="12555" width="28.140625" bestFit="1" customWidth="1"/>
    <col min="12556" max="12556" width="33.140625" bestFit="1" customWidth="1"/>
    <col min="12557" max="12557" width="26" bestFit="1" customWidth="1"/>
    <col min="12558" max="12558" width="19.140625" bestFit="1" customWidth="1"/>
    <col min="12559" max="12559" width="10.42578125" customWidth="1"/>
    <col min="12560" max="12560" width="11.85546875" customWidth="1"/>
    <col min="12561" max="12561" width="14.7109375" customWidth="1"/>
    <col min="12562" max="12562" width="9" bestFit="1" customWidth="1"/>
    <col min="12803" max="12803" width="4.7109375" bestFit="1" customWidth="1"/>
    <col min="12804" max="12804" width="9.7109375" bestFit="1" customWidth="1"/>
    <col min="12805" max="12805" width="10" bestFit="1" customWidth="1"/>
    <col min="12806" max="12806" width="8.85546875" bestFit="1" customWidth="1"/>
    <col min="12807" max="12807" width="22.85546875" customWidth="1"/>
    <col min="12808" max="12808" width="59.7109375" bestFit="1" customWidth="1"/>
    <col min="12809" max="12809" width="57.85546875" bestFit="1" customWidth="1"/>
    <col min="12810" max="12810" width="35.28515625" bestFit="1" customWidth="1"/>
    <col min="12811" max="12811" width="28.140625" bestFit="1" customWidth="1"/>
    <col min="12812" max="12812" width="33.140625" bestFit="1" customWidth="1"/>
    <col min="12813" max="12813" width="26" bestFit="1" customWidth="1"/>
    <col min="12814" max="12814" width="19.140625" bestFit="1" customWidth="1"/>
    <col min="12815" max="12815" width="10.42578125" customWidth="1"/>
    <col min="12816" max="12816" width="11.85546875" customWidth="1"/>
    <col min="12817" max="12817" width="14.7109375" customWidth="1"/>
    <col min="12818" max="12818" width="9" bestFit="1" customWidth="1"/>
    <col min="13059" max="13059" width="4.7109375" bestFit="1" customWidth="1"/>
    <col min="13060" max="13060" width="9.7109375" bestFit="1" customWidth="1"/>
    <col min="13061" max="13061" width="10" bestFit="1" customWidth="1"/>
    <col min="13062" max="13062" width="8.85546875" bestFit="1" customWidth="1"/>
    <col min="13063" max="13063" width="22.85546875" customWidth="1"/>
    <col min="13064" max="13064" width="59.7109375" bestFit="1" customWidth="1"/>
    <col min="13065" max="13065" width="57.85546875" bestFit="1" customWidth="1"/>
    <col min="13066" max="13066" width="35.28515625" bestFit="1" customWidth="1"/>
    <col min="13067" max="13067" width="28.140625" bestFit="1" customWidth="1"/>
    <col min="13068" max="13068" width="33.140625" bestFit="1" customWidth="1"/>
    <col min="13069" max="13069" width="26" bestFit="1" customWidth="1"/>
    <col min="13070" max="13070" width="19.140625" bestFit="1" customWidth="1"/>
    <col min="13071" max="13071" width="10.42578125" customWidth="1"/>
    <col min="13072" max="13072" width="11.85546875" customWidth="1"/>
    <col min="13073" max="13073" width="14.7109375" customWidth="1"/>
    <col min="13074" max="13074" width="9" bestFit="1" customWidth="1"/>
    <col min="13315" max="13315" width="4.7109375" bestFit="1" customWidth="1"/>
    <col min="13316" max="13316" width="9.7109375" bestFit="1" customWidth="1"/>
    <col min="13317" max="13317" width="10" bestFit="1" customWidth="1"/>
    <col min="13318" max="13318" width="8.85546875" bestFit="1" customWidth="1"/>
    <col min="13319" max="13319" width="22.85546875" customWidth="1"/>
    <col min="13320" max="13320" width="59.7109375" bestFit="1" customWidth="1"/>
    <col min="13321" max="13321" width="57.85546875" bestFit="1" customWidth="1"/>
    <col min="13322" max="13322" width="35.28515625" bestFit="1" customWidth="1"/>
    <col min="13323" max="13323" width="28.140625" bestFit="1" customWidth="1"/>
    <col min="13324" max="13324" width="33.140625" bestFit="1" customWidth="1"/>
    <col min="13325" max="13325" width="26" bestFit="1" customWidth="1"/>
    <col min="13326" max="13326" width="19.140625" bestFit="1" customWidth="1"/>
    <col min="13327" max="13327" width="10.42578125" customWidth="1"/>
    <col min="13328" max="13328" width="11.85546875" customWidth="1"/>
    <col min="13329" max="13329" width="14.7109375" customWidth="1"/>
    <col min="13330" max="13330" width="9" bestFit="1" customWidth="1"/>
    <col min="13571" max="13571" width="4.7109375" bestFit="1" customWidth="1"/>
    <col min="13572" max="13572" width="9.7109375" bestFit="1" customWidth="1"/>
    <col min="13573" max="13573" width="10" bestFit="1" customWidth="1"/>
    <col min="13574" max="13574" width="8.85546875" bestFit="1" customWidth="1"/>
    <col min="13575" max="13575" width="22.85546875" customWidth="1"/>
    <col min="13576" max="13576" width="59.7109375" bestFit="1" customWidth="1"/>
    <col min="13577" max="13577" width="57.85546875" bestFit="1" customWidth="1"/>
    <col min="13578" max="13578" width="35.28515625" bestFit="1" customWidth="1"/>
    <col min="13579" max="13579" width="28.140625" bestFit="1" customWidth="1"/>
    <col min="13580" max="13580" width="33.140625" bestFit="1" customWidth="1"/>
    <col min="13581" max="13581" width="26" bestFit="1" customWidth="1"/>
    <col min="13582" max="13582" width="19.140625" bestFit="1" customWidth="1"/>
    <col min="13583" max="13583" width="10.42578125" customWidth="1"/>
    <col min="13584" max="13584" width="11.85546875" customWidth="1"/>
    <col min="13585" max="13585" width="14.7109375" customWidth="1"/>
    <col min="13586" max="13586" width="9" bestFit="1" customWidth="1"/>
    <col min="13827" max="13827" width="4.7109375" bestFit="1" customWidth="1"/>
    <col min="13828" max="13828" width="9.7109375" bestFit="1" customWidth="1"/>
    <col min="13829" max="13829" width="10" bestFit="1" customWidth="1"/>
    <col min="13830" max="13830" width="8.85546875" bestFit="1" customWidth="1"/>
    <col min="13831" max="13831" width="22.85546875" customWidth="1"/>
    <col min="13832" max="13832" width="59.7109375" bestFit="1" customWidth="1"/>
    <col min="13833" max="13833" width="57.85546875" bestFit="1" customWidth="1"/>
    <col min="13834" max="13834" width="35.28515625" bestFit="1" customWidth="1"/>
    <col min="13835" max="13835" width="28.140625" bestFit="1" customWidth="1"/>
    <col min="13836" max="13836" width="33.140625" bestFit="1" customWidth="1"/>
    <col min="13837" max="13837" width="26" bestFit="1" customWidth="1"/>
    <col min="13838" max="13838" width="19.140625" bestFit="1" customWidth="1"/>
    <col min="13839" max="13839" width="10.42578125" customWidth="1"/>
    <col min="13840" max="13840" width="11.85546875" customWidth="1"/>
    <col min="13841" max="13841" width="14.7109375" customWidth="1"/>
    <col min="13842" max="13842" width="9" bestFit="1" customWidth="1"/>
    <col min="14083" max="14083" width="4.7109375" bestFit="1" customWidth="1"/>
    <col min="14084" max="14084" width="9.7109375" bestFit="1" customWidth="1"/>
    <col min="14085" max="14085" width="10" bestFit="1" customWidth="1"/>
    <col min="14086" max="14086" width="8.85546875" bestFit="1" customWidth="1"/>
    <col min="14087" max="14087" width="22.85546875" customWidth="1"/>
    <col min="14088" max="14088" width="59.7109375" bestFit="1" customWidth="1"/>
    <col min="14089" max="14089" width="57.85546875" bestFit="1" customWidth="1"/>
    <col min="14090" max="14090" width="35.28515625" bestFit="1" customWidth="1"/>
    <col min="14091" max="14091" width="28.140625" bestFit="1" customWidth="1"/>
    <col min="14092" max="14092" width="33.140625" bestFit="1" customWidth="1"/>
    <col min="14093" max="14093" width="26" bestFit="1" customWidth="1"/>
    <col min="14094" max="14094" width="19.140625" bestFit="1" customWidth="1"/>
    <col min="14095" max="14095" width="10.42578125" customWidth="1"/>
    <col min="14096" max="14096" width="11.85546875" customWidth="1"/>
    <col min="14097" max="14097" width="14.7109375" customWidth="1"/>
    <col min="14098" max="14098" width="9" bestFit="1" customWidth="1"/>
    <col min="14339" max="14339" width="4.7109375" bestFit="1" customWidth="1"/>
    <col min="14340" max="14340" width="9.7109375" bestFit="1" customWidth="1"/>
    <col min="14341" max="14341" width="10" bestFit="1" customWidth="1"/>
    <col min="14342" max="14342" width="8.85546875" bestFit="1" customWidth="1"/>
    <col min="14343" max="14343" width="22.85546875" customWidth="1"/>
    <col min="14344" max="14344" width="59.7109375" bestFit="1" customWidth="1"/>
    <col min="14345" max="14345" width="57.85546875" bestFit="1" customWidth="1"/>
    <col min="14346" max="14346" width="35.28515625" bestFit="1" customWidth="1"/>
    <col min="14347" max="14347" width="28.140625" bestFit="1" customWidth="1"/>
    <col min="14348" max="14348" width="33.140625" bestFit="1" customWidth="1"/>
    <col min="14349" max="14349" width="26" bestFit="1" customWidth="1"/>
    <col min="14350" max="14350" width="19.140625" bestFit="1" customWidth="1"/>
    <col min="14351" max="14351" width="10.42578125" customWidth="1"/>
    <col min="14352" max="14352" width="11.85546875" customWidth="1"/>
    <col min="14353" max="14353" width="14.7109375" customWidth="1"/>
    <col min="14354" max="14354" width="9" bestFit="1" customWidth="1"/>
    <col min="14595" max="14595" width="4.7109375" bestFit="1" customWidth="1"/>
    <col min="14596" max="14596" width="9.7109375" bestFit="1" customWidth="1"/>
    <col min="14597" max="14597" width="10" bestFit="1" customWidth="1"/>
    <col min="14598" max="14598" width="8.85546875" bestFit="1" customWidth="1"/>
    <col min="14599" max="14599" width="22.85546875" customWidth="1"/>
    <col min="14600" max="14600" width="59.7109375" bestFit="1" customWidth="1"/>
    <col min="14601" max="14601" width="57.85546875" bestFit="1" customWidth="1"/>
    <col min="14602" max="14602" width="35.28515625" bestFit="1" customWidth="1"/>
    <col min="14603" max="14603" width="28.140625" bestFit="1" customWidth="1"/>
    <col min="14604" max="14604" width="33.140625" bestFit="1" customWidth="1"/>
    <col min="14605" max="14605" width="26" bestFit="1" customWidth="1"/>
    <col min="14606" max="14606" width="19.140625" bestFit="1" customWidth="1"/>
    <col min="14607" max="14607" width="10.42578125" customWidth="1"/>
    <col min="14608" max="14608" width="11.85546875" customWidth="1"/>
    <col min="14609" max="14609" width="14.7109375" customWidth="1"/>
    <col min="14610" max="14610" width="9" bestFit="1" customWidth="1"/>
    <col min="14851" max="14851" width="4.7109375" bestFit="1" customWidth="1"/>
    <col min="14852" max="14852" width="9.7109375" bestFit="1" customWidth="1"/>
    <col min="14853" max="14853" width="10" bestFit="1" customWidth="1"/>
    <col min="14854" max="14854" width="8.85546875" bestFit="1" customWidth="1"/>
    <col min="14855" max="14855" width="22.85546875" customWidth="1"/>
    <col min="14856" max="14856" width="59.7109375" bestFit="1" customWidth="1"/>
    <col min="14857" max="14857" width="57.85546875" bestFit="1" customWidth="1"/>
    <col min="14858" max="14858" width="35.28515625" bestFit="1" customWidth="1"/>
    <col min="14859" max="14859" width="28.140625" bestFit="1" customWidth="1"/>
    <col min="14860" max="14860" width="33.140625" bestFit="1" customWidth="1"/>
    <col min="14861" max="14861" width="26" bestFit="1" customWidth="1"/>
    <col min="14862" max="14862" width="19.140625" bestFit="1" customWidth="1"/>
    <col min="14863" max="14863" width="10.42578125" customWidth="1"/>
    <col min="14864" max="14864" width="11.85546875" customWidth="1"/>
    <col min="14865" max="14865" width="14.7109375" customWidth="1"/>
    <col min="14866" max="14866" width="9" bestFit="1" customWidth="1"/>
    <col min="15107" max="15107" width="4.7109375" bestFit="1" customWidth="1"/>
    <col min="15108" max="15108" width="9.7109375" bestFit="1" customWidth="1"/>
    <col min="15109" max="15109" width="10" bestFit="1" customWidth="1"/>
    <col min="15110" max="15110" width="8.85546875" bestFit="1" customWidth="1"/>
    <col min="15111" max="15111" width="22.85546875" customWidth="1"/>
    <col min="15112" max="15112" width="59.7109375" bestFit="1" customWidth="1"/>
    <col min="15113" max="15113" width="57.85546875" bestFit="1" customWidth="1"/>
    <col min="15114" max="15114" width="35.28515625" bestFit="1" customWidth="1"/>
    <col min="15115" max="15115" width="28.140625" bestFit="1" customWidth="1"/>
    <col min="15116" max="15116" width="33.140625" bestFit="1" customWidth="1"/>
    <col min="15117" max="15117" width="26" bestFit="1" customWidth="1"/>
    <col min="15118" max="15118" width="19.140625" bestFit="1" customWidth="1"/>
    <col min="15119" max="15119" width="10.42578125" customWidth="1"/>
    <col min="15120" max="15120" width="11.85546875" customWidth="1"/>
    <col min="15121" max="15121" width="14.7109375" customWidth="1"/>
    <col min="15122" max="15122" width="9" bestFit="1" customWidth="1"/>
    <col min="15363" max="15363" width="4.7109375" bestFit="1" customWidth="1"/>
    <col min="15364" max="15364" width="9.7109375" bestFit="1" customWidth="1"/>
    <col min="15365" max="15365" width="10" bestFit="1" customWidth="1"/>
    <col min="15366" max="15366" width="8.85546875" bestFit="1" customWidth="1"/>
    <col min="15367" max="15367" width="22.85546875" customWidth="1"/>
    <col min="15368" max="15368" width="59.7109375" bestFit="1" customWidth="1"/>
    <col min="15369" max="15369" width="57.85546875" bestFit="1" customWidth="1"/>
    <col min="15370" max="15370" width="35.28515625" bestFit="1" customWidth="1"/>
    <col min="15371" max="15371" width="28.140625" bestFit="1" customWidth="1"/>
    <col min="15372" max="15372" width="33.140625" bestFit="1" customWidth="1"/>
    <col min="15373" max="15373" width="26" bestFit="1" customWidth="1"/>
    <col min="15374" max="15374" width="19.140625" bestFit="1" customWidth="1"/>
    <col min="15375" max="15375" width="10.42578125" customWidth="1"/>
    <col min="15376" max="15376" width="11.85546875" customWidth="1"/>
    <col min="15377" max="15377" width="14.7109375" customWidth="1"/>
    <col min="15378" max="15378" width="9" bestFit="1" customWidth="1"/>
    <col min="15619" max="15619" width="4.7109375" bestFit="1" customWidth="1"/>
    <col min="15620" max="15620" width="9.7109375" bestFit="1" customWidth="1"/>
    <col min="15621" max="15621" width="10" bestFit="1" customWidth="1"/>
    <col min="15622" max="15622" width="8.85546875" bestFit="1" customWidth="1"/>
    <col min="15623" max="15623" width="22.85546875" customWidth="1"/>
    <col min="15624" max="15624" width="59.7109375" bestFit="1" customWidth="1"/>
    <col min="15625" max="15625" width="57.85546875" bestFit="1" customWidth="1"/>
    <col min="15626" max="15626" width="35.28515625" bestFit="1" customWidth="1"/>
    <col min="15627" max="15627" width="28.140625" bestFit="1" customWidth="1"/>
    <col min="15628" max="15628" width="33.140625" bestFit="1" customWidth="1"/>
    <col min="15629" max="15629" width="26" bestFit="1" customWidth="1"/>
    <col min="15630" max="15630" width="19.140625" bestFit="1" customWidth="1"/>
    <col min="15631" max="15631" width="10.42578125" customWidth="1"/>
    <col min="15632" max="15632" width="11.85546875" customWidth="1"/>
    <col min="15633" max="15633" width="14.7109375" customWidth="1"/>
    <col min="15634" max="15634" width="9" bestFit="1" customWidth="1"/>
    <col min="15875" max="15875" width="4.7109375" bestFit="1" customWidth="1"/>
    <col min="15876" max="15876" width="9.7109375" bestFit="1" customWidth="1"/>
    <col min="15877" max="15877" width="10" bestFit="1" customWidth="1"/>
    <col min="15878" max="15878" width="8.85546875" bestFit="1" customWidth="1"/>
    <col min="15879" max="15879" width="22.85546875" customWidth="1"/>
    <col min="15880" max="15880" width="59.7109375" bestFit="1" customWidth="1"/>
    <col min="15881" max="15881" width="57.85546875" bestFit="1" customWidth="1"/>
    <col min="15882" max="15882" width="35.28515625" bestFit="1" customWidth="1"/>
    <col min="15883" max="15883" width="28.140625" bestFit="1" customWidth="1"/>
    <col min="15884" max="15884" width="33.140625" bestFit="1" customWidth="1"/>
    <col min="15885" max="15885" width="26" bestFit="1" customWidth="1"/>
    <col min="15886" max="15886" width="19.140625" bestFit="1" customWidth="1"/>
    <col min="15887" max="15887" width="10.42578125" customWidth="1"/>
    <col min="15888" max="15888" width="11.85546875" customWidth="1"/>
    <col min="15889" max="15889" width="14.7109375" customWidth="1"/>
    <col min="15890" max="15890" width="9" bestFit="1" customWidth="1"/>
    <col min="16131" max="16131" width="4.7109375" bestFit="1" customWidth="1"/>
    <col min="16132" max="16132" width="9.7109375" bestFit="1" customWidth="1"/>
    <col min="16133" max="16133" width="10" bestFit="1" customWidth="1"/>
    <col min="16134" max="16134" width="8.85546875" bestFit="1" customWidth="1"/>
    <col min="16135" max="16135" width="22.85546875" customWidth="1"/>
    <col min="16136" max="16136" width="59.7109375" bestFit="1" customWidth="1"/>
    <col min="16137" max="16137" width="57.85546875" bestFit="1" customWidth="1"/>
    <col min="16138" max="16138" width="35.28515625" bestFit="1" customWidth="1"/>
    <col min="16139" max="16139" width="28.140625" bestFit="1" customWidth="1"/>
    <col min="16140" max="16140" width="33.140625" bestFit="1" customWidth="1"/>
    <col min="16141" max="16141" width="26" bestFit="1" customWidth="1"/>
    <col min="16142" max="16142" width="19.140625" bestFit="1" customWidth="1"/>
    <col min="16143" max="16143" width="10.42578125" customWidth="1"/>
    <col min="16144" max="16144" width="11.85546875" customWidth="1"/>
    <col min="16145" max="16145" width="14.7109375" customWidth="1"/>
    <col min="16146" max="16146" width="9" bestFit="1" customWidth="1"/>
  </cols>
  <sheetData>
    <row r="2" spans="1:19">
      <c r="A2" s="1" t="s">
        <v>3519</v>
      </c>
    </row>
    <row r="4" spans="1:19" s="4" customFormat="1" ht="47.25" customHeight="1">
      <c r="A4" s="596" t="s">
        <v>0</v>
      </c>
      <c r="B4" s="598" t="s">
        <v>1</v>
      </c>
      <c r="C4" s="598" t="s">
        <v>2</v>
      </c>
      <c r="D4" s="598" t="s">
        <v>3</v>
      </c>
      <c r="E4" s="596" t="s">
        <v>4</v>
      </c>
      <c r="F4" s="596" t="s">
        <v>5</v>
      </c>
      <c r="G4" s="596" t="s">
        <v>6</v>
      </c>
      <c r="H4" s="601" t="s">
        <v>7</v>
      </c>
      <c r="I4" s="601"/>
      <c r="J4" s="596" t="s">
        <v>8</v>
      </c>
      <c r="K4" s="602" t="s">
        <v>9</v>
      </c>
      <c r="L4" s="603"/>
      <c r="M4" s="604" t="s">
        <v>10</v>
      </c>
      <c r="N4" s="604"/>
      <c r="O4" s="604" t="s">
        <v>11</v>
      </c>
      <c r="P4" s="604"/>
      <c r="Q4" s="596" t="s">
        <v>12</v>
      </c>
      <c r="R4" s="598" t="s">
        <v>13</v>
      </c>
      <c r="S4" s="3"/>
    </row>
    <row r="5" spans="1:19" s="4" customFormat="1" ht="35.25" customHeight="1">
      <c r="A5" s="597"/>
      <c r="B5" s="599"/>
      <c r="C5" s="599"/>
      <c r="D5" s="599"/>
      <c r="E5" s="597"/>
      <c r="F5" s="597"/>
      <c r="G5" s="597"/>
      <c r="H5" s="20" t="s">
        <v>14</v>
      </c>
      <c r="I5" s="20" t="s">
        <v>15</v>
      </c>
      <c r="J5" s="597"/>
      <c r="K5" s="21">
        <v>2018</v>
      </c>
      <c r="L5" s="21">
        <v>2019</v>
      </c>
      <c r="M5" s="13">
        <v>2018</v>
      </c>
      <c r="N5" s="13">
        <v>2019</v>
      </c>
      <c r="O5" s="13">
        <v>2018</v>
      </c>
      <c r="P5" s="13">
        <v>2019</v>
      </c>
      <c r="Q5" s="597"/>
      <c r="R5" s="599"/>
      <c r="S5" s="3"/>
    </row>
    <row r="6" spans="1:19" s="4" customFormat="1" ht="15.75" customHeight="1">
      <c r="A6" s="19" t="s">
        <v>16</v>
      </c>
      <c r="B6" s="20" t="s">
        <v>17</v>
      </c>
      <c r="C6" s="20" t="s">
        <v>18</v>
      </c>
      <c r="D6" s="20" t="s">
        <v>19</v>
      </c>
      <c r="E6" s="19" t="s">
        <v>20</v>
      </c>
      <c r="F6" s="19" t="s">
        <v>21</v>
      </c>
      <c r="G6" s="19" t="s">
        <v>22</v>
      </c>
      <c r="H6" s="20" t="s">
        <v>23</v>
      </c>
      <c r="I6" s="20" t="s">
        <v>24</v>
      </c>
      <c r="J6" s="19" t="s">
        <v>25</v>
      </c>
      <c r="K6" s="21" t="s">
        <v>26</v>
      </c>
      <c r="L6" s="21" t="s">
        <v>27</v>
      </c>
      <c r="M6" s="22" t="s">
        <v>28</v>
      </c>
      <c r="N6" s="22" t="s">
        <v>29</v>
      </c>
      <c r="O6" s="22" t="s">
        <v>30</v>
      </c>
      <c r="P6" s="22" t="s">
        <v>31</v>
      </c>
      <c r="Q6" s="19" t="s">
        <v>32</v>
      </c>
      <c r="R6" s="20" t="s">
        <v>33</v>
      </c>
      <c r="S6" s="3"/>
    </row>
    <row r="7" spans="1:19" s="10" customFormat="1" ht="256.5" customHeight="1">
      <c r="A7" s="63">
        <v>1</v>
      </c>
      <c r="B7" s="244">
        <v>1</v>
      </c>
      <c r="C7" s="244">
        <v>4</v>
      </c>
      <c r="D7" s="246">
        <v>2</v>
      </c>
      <c r="E7" s="103" t="s">
        <v>132</v>
      </c>
      <c r="F7" s="246" t="s">
        <v>133</v>
      </c>
      <c r="G7" s="246" t="s">
        <v>134</v>
      </c>
      <c r="H7" s="245" t="s">
        <v>135</v>
      </c>
      <c r="I7" s="69" t="s">
        <v>66</v>
      </c>
      <c r="J7" s="246" t="s">
        <v>136</v>
      </c>
      <c r="K7" s="245" t="s">
        <v>137</v>
      </c>
      <c r="L7" s="245"/>
      <c r="M7" s="247">
        <v>15411.9</v>
      </c>
      <c r="N7" s="247"/>
      <c r="O7" s="247">
        <v>15411.9</v>
      </c>
      <c r="P7" s="247"/>
      <c r="Q7" s="246" t="s">
        <v>138</v>
      </c>
      <c r="R7" s="246" t="s">
        <v>139</v>
      </c>
      <c r="S7" s="9"/>
    </row>
    <row r="8" spans="1:19" s="10" customFormat="1" ht="141.75" customHeight="1">
      <c r="A8" s="244">
        <v>2</v>
      </c>
      <c r="B8" s="244">
        <v>1</v>
      </c>
      <c r="C8" s="244">
        <v>4</v>
      </c>
      <c r="D8" s="246">
        <v>2</v>
      </c>
      <c r="E8" s="103" t="s">
        <v>140</v>
      </c>
      <c r="F8" s="246" t="s">
        <v>141</v>
      </c>
      <c r="G8" s="246" t="s">
        <v>117</v>
      </c>
      <c r="H8" s="246" t="s">
        <v>42</v>
      </c>
      <c r="I8" s="69" t="s">
        <v>49</v>
      </c>
      <c r="J8" s="246" t="s">
        <v>142</v>
      </c>
      <c r="K8" s="245" t="s">
        <v>50</v>
      </c>
      <c r="L8" s="245"/>
      <c r="M8" s="247">
        <v>65403.97</v>
      </c>
      <c r="N8" s="247"/>
      <c r="O8" s="247">
        <v>65403.97</v>
      </c>
      <c r="P8" s="247"/>
      <c r="Q8" s="246" t="s">
        <v>138</v>
      </c>
      <c r="R8" s="246" t="s">
        <v>139</v>
      </c>
      <c r="S8" s="9"/>
    </row>
    <row r="9" spans="1:19" s="11" customFormat="1" ht="154.5" customHeight="1">
      <c r="A9" s="244">
        <v>3</v>
      </c>
      <c r="B9" s="244">
        <v>1</v>
      </c>
      <c r="C9" s="244">
        <v>4</v>
      </c>
      <c r="D9" s="246">
        <v>2</v>
      </c>
      <c r="E9" s="103" t="s">
        <v>143</v>
      </c>
      <c r="F9" s="246" t="s">
        <v>144</v>
      </c>
      <c r="G9" s="246" t="s">
        <v>117</v>
      </c>
      <c r="H9" s="246" t="s">
        <v>42</v>
      </c>
      <c r="I9" s="69" t="s">
        <v>129</v>
      </c>
      <c r="J9" s="246" t="s">
        <v>145</v>
      </c>
      <c r="K9" s="245" t="s">
        <v>50</v>
      </c>
      <c r="L9" s="245"/>
      <c r="M9" s="247">
        <v>24072</v>
      </c>
      <c r="N9" s="247"/>
      <c r="O9" s="247">
        <v>24072</v>
      </c>
      <c r="P9" s="247"/>
      <c r="Q9" s="246" t="s">
        <v>138</v>
      </c>
      <c r="R9" s="246" t="s">
        <v>139</v>
      </c>
    </row>
    <row r="10" spans="1:19" s="11" customFormat="1" ht="129.75" customHeight="1">
      <c r="A10" s="243">
        <v>4</v>
      </c>
      <c r="B10" s="243">
        <v>1</v>
      </c>
      <c r="C10" s="243">
        <v>4</v>
      </c>
      <c r="D10" s="243">
        <v>5</v>
      </c>
      <c r="E10" s="250" t="s">
        <v>146</v>
      </c>
      <c r="F10" s="241" t="s">
        <v>147</v>
      </c>
      <c r="G10" s="243" t="s">
        <v>37</v>
      </c>
      <c r="H10" s="243" t="s">
        <v>42</v>
      </c>
      <c r="I10" s="243">
        <v>80</v>
      </c>
      <c r="J10" s="241" t="s">
        <v>145</v>
      </c>
      <c r="K10" s="243" t="s">
        <v>50</v>
      </c>
      <c r="L10" s="243"/>
      <c r="M10" s="42">
        <v>14989.8</v>
      </c>
      <c r="N10" s="243"/>
      <c r="O10" s="42">
        <v>14989.8</v>
      </c>
      <c r="P10" s="243"/>
      <c r="Q10" s="246" t="s">
        <v>138</v>
      </c>
      <c r="R10" s="246" t="s">
        <v>139</v>
      </c>
    </row>
    <row r="11" spans="1:19" s="11" customFormat="1" ht="165.75" customHeight="1">
      <c r="A11" s="243">
        <v>5</v>
      </c>
      <c r="B11" s="243">
        <v>1</v>
      </c>
      <c r="C11" s="243">
        <v>4</v>
      </c>
      <c r="D11" s="243">
        <v>5</v>
      </c>
      <c r="E11" s="250" t="s">
        <v>148</v>
      </c>
      <c r="F11" s="241" t="s">
        <v>149</v>
      </c>
      <c r="G11" s="243" t="s">
        <v>117</v>
      </c>
      <c r="H11" s="243" t="s">
        <v>42</v>
      </c>
      <c r="I11" s="243">
        <v>35</v>
      </c>
      <c r="J11" s="241" t="s">
        <v>145</v>
      </c>
      <c r="K11" s="243" t="s">
        <v>50</v>
      </c>
      <c r="L11" s="243"/>
      <c r="M11" s="42">
        <v>44991.01</v>
      </c>
      <c r="N11" s="42"/>
      <c r="O11" s="42">
        <v>44991.01</v>
      </c>
      <c r="P11" s="314"/>
      <c r="Q11" s="246" t="s">
        <v>138</v>
      </c>
      <c r="R11" s="246" t="s">
        <v>139</v>
      </c>
    </row>
    <row r="12" spans="1:19" s="311" customFormat="1" ht="409.5" customHeight="1">
      <c r="A12" s="527">
        <v>6</v>
      </c>
      <c r="B12" s="244">
        <v>1</v>
      </c>
      <c r="C12" s="244">
        <v>4</v>
      </c>
      <c r="D12" s="246">
        <v>5</v>
      </c>
      <c r="E12" s="246" t="s">
        <v>1398</v>
      </c>
      <c r="F12" s="246" t="s">
        <v>1399</v>
      </c>
      <c r="G12" s="246" t="s">
        <v>80</v>
      </c>
      <c r="H12" s="245" t="s">
        <v>1400</v>
      </c>
      <c r="I12" s="69" t="s">
        <v>1401</v>
      </c>
      <c r="J12" s="246" t="s">
        <v>1402</v>
      </c>
      <c r="K12" s="245" t="s">
        <v>43</v>
      </c>
      <c r="L12" s="245"/>
      <c r="M12" s="247">
        <v>22810</v>
      </c>
      <c r="N12" s="247"/>
      <c r="O12" s="247">
        <v>22810</v>
      </c>
      <c r="P12" s="247"/>
      <c r="Q12" s="246" t="s">
        <v>1403</v>
      </c>
      <c r="R12" s="246" t="s">
        <v>1404</v>
      </c>
      <c r="S12" s="310"/>
    </row>
    <row r="13" spans="1:19" s="11" customFormat="1">
      <c r="M13" s="12"/>
      <c r="N13" s="12"/>
      <c r="O13" s="12"/>
      <c r="P13" s="12"/>
    </row>
    <row r="14" spans="1:19" s="11" customFormat="1">
      <c r="M14" s="656" t="s">
        <v>130</v>
      </c>
      <c r="N14" s="657"/>
      <c r="O14" s="657" t="s">
        <v>131</v>
      </c>
      <c r="P14" s="658"/>
    </row>
    <row r="15" spans="1:19" s="11" customFormat="1">
      <c r="M15" s="32" t="s">
        <v>107</v>
      </c>
      <c r="N15" s="32" t="s">
        <v>108</v>
      </c>
      <c r="O15" s="32" t="s">
        <v>107</v>
      </c>
      <c r="P15" s="32" t="s">
        <v>108</v>
      </c>
    </row>
    <row r="16" spans="1:19" s="11" customFormat="1">
      <c r="M16" s="26">
        <v>5</v>
      </c>
      <c r="N16" s="27">
        <f>O7+O8+O9+O10+O11</f>
        <v>164868.68</v>
      </c>
      <c r="O16" s="28">
        <v>1</v>
      </c>
      <c r="P16" s="212">
        <v>22810</v>
      </c>
      <c r="Q16" s="12"/>
      <c r="R16" s="12"/>
    </row>
    <row r="17" spans="13:16" s="11" customFormat="1">
      <c r="M17" s="12"/>
      <c r="N17" s="12"/>
      <c r="O17" s="12"/>
      <c r="P17" s="12"/>
    </row>
    <row r="18" spans="13:16" s="11" customFormat="1">
      <c r="M18" s="12"/>
      <c r="N18" s="12"/>
      <c r="O18" s="12"/>
      <c r="P18" s="12"/>
    </row>
    <row r="19" spans="13:16" s="11" customFormat="1">
      <c r="M19" s="12"/>
      <c r="N19" s="12"/>
      <c r="O19" s="12"/>
      <c r="P19" s="12"/>
    </row>
    <row r="20" spans="13:16" s="11" customFormat="1">
      <c r="M20" s="12"/>
      <c r="N20" s="12"/>
      <c r="O20" s="12"/>
      <c r="P20" s="12"/>
    </row>
    <row r="21" spans="13:16" s="11" customFormat="1">
      <c r="M21" s="12"/>
      <c r="N21" s="12"/>
      <c r="O21" s="12"/>
      <c r="P21" s="12"/>
    </row>
    <row r="22" spans="13:16" s="11" customFormat="1">
      <c r="M22" s="12"/>
      <c r="N22" s="12"/>
      <c r="O22" s="12"/>
      <c r="P22" s="12"/>
    </row>
    <row r="23" spans="13:16" s="11" customFormat="1">
      <c r="M23" s="12"/>
      <c r="N23" s="12"/>
      <c r="O23" s="12"/>
      <c r="P23" s="12"/>
    </row>
    <row r="24" spans="13:16" s="11" customFormat="1">
      <c r="M24" s="12"/>
      <c r="N24" s="12"/>
      <c r="O24" s="12"/>
      <c r="P24" s="12"/>
    </row>
    <row r="25" spans="13:16" s="11" customFormat="1">
      <c r="M25" s="12"/>
      <c r="N25" s="12"/>
      <c r="O25" s="12"/>
      <c r="P25" s="12"/>
    </row>
    <row r="26" spans="13:16" s="11" customFormat="1">
      <c r="M26" s="12"/>
      <c r="N26" s="12"/>
      <c r="O26" s="12"/>
      <c r="P26" s="12"/>
    </row>
    <row r="27" spans="13:16" s="11" customFormat="1">
      <c r="M27" s="12"/>
      <c r="N27" s="12"/>
      <c r="O27" s="12"/>
      <c r="P27" s="12"/>
    </row>
    <row r="28" spans="13:16" s="11" customFormat="1">
      <c r="M28" s="12"/>
      <c r="N28" s="12"/>
      <c r="O28" s="12"/>
      <c r="P28" s="12"/>
    </row>
    <row r="29" spans="13:16" s="11" customFormat="1">
      <c r="M29" s="12"/>
      <c r="N29" s="12"/>
      <c r="O29" s="12"/>
      <c r="P29" s="12"/>
    </row>
    <row r="30" spans="13:16" s="11" customFormat="1">
      <c r="M30" s="12"/>
      <c r="N30" s="12"/>
      <c r="O30" s="12"/>
      <c r="P30" s="12"/>
    </row>
    <row r="31" spans="13:16" s="11" customFormat="1">
      <c r="M31" s="12"/>
      <c r="N31" s="12"/>
      <c r="O31" s="12"/>
      <c r="P31" s="12"/>
    </row>
    <row r="32" spans="13:16" s="11" customFormat="1">
      <c r="M32" s="12"/>
      <c r="N32" s="12"/>
      <c r="O32" s="12"/>
      <c r="P32" s="12"/>
    </row>
    <row r="33" spans="13:16" s="11" customFormat="1">
      <c r="M33" s="12"/>
      <c r="N33" s="12"/>
      <c r="O33" s="12"/>
      <c r="P33" s="12"/>
    </row>
    <row r="34" spans="13:16" s="11" customFormat="1">
      <c r="M34" s="12"/>
      <c r="N34" s="12"/>
      <c r="O34" s="12"/>
      <c r="P34" s="12"/>
    </row>
    <row r="35" spans="13:16" s="11" customFormat="1">
      <c r="M35" s="12"/>
      <c r="N35" s="12"/>
      <c r="O35" s="12"/>
      <c r="P35" s="12"/>
    </row>
    <row r="36" spans="13:16" s="11" customFormat="1">
      <c r="M36" s="12"/>
      <c r="N36" s="12"/>
      <c r="O36" s="12"/>
      <c r="P36" s="12"/>
    </row>
    <row r="37" spans="13:16" s="11" customFormat="1">
      <c r="M37" s="12"/>
      <c r="N37" s="12"/>
      <c r="O37" s="12"/>
      <c r="P37" s="12"/>
    </row>
    <row r="38" spans="13:16" s="11" customFormat="1">
      <c r="M38" s="12"/>
      <c r="N38" s="12"/>
      <c r="O38" s="12"/>
      <c r="P38" s="12"/>
    </row>
    <row r="39" spans="13:16" s="11" customFormat="1">
      <c r="M39" s="12"/>
      <c r="N39" s="12"/>
      <c r="O39" s="12"/>
      <c r="P39" s="12"/>
    </row>
    <row r="40" spans="13:16" s="11" customFormat="1">
      <c r="M40" s="12"/>
      <c r="N40" s="12"/>
      <c r="O40" s="12"/>
      <c r="P40" s="12"/>
    </row>
    <row r="41" spans="13:16" s="11" customFormat="1">
      <c r="M41" s="12"/>
      <c r="N41" s="12"/>
      <c r="O41" s="12"/>
      <c r="P41" s="12"/>
    </row>
    <row r="42" spans="13:16" s="11" customFormat="1">
      <c r="M42" s="12"/>
      <c r="N42" s="12"/>
      <c r="O42" s="12"/>
      <c r="P42" s="12"/>
    </row>
    <row r="43" spans="13:16" s="11" customFormat="1">
      <c r="M43" s="12"/>
      <c r="N43" s="12"/>
      <c r="O43" s="12"/>
      <c r="P43" s="12"/>
    </row>
    <row r="44" spans="13:16" s="11" customFormat="1">
      <c r="M44" s="12"/>
      <c r="N44" s="12"/>
      <c r="O44" s="12"/>
      <c r="P44" s="12"/>
    </row>
    <row r="45" spans="13:16" s="11" customFormat="1">
      <c r="M45" s="12"/>
      <c r="N45" s="12"/>
      <c r="O45" s="12"/>
      <c r="P45" s="12"/>
    </row>
    <row r="46" spans="13:16" s="11" customFormat="1">
      <c r="M46" s="12"/>
      <c r="N46" s="12"/>
      <c r="O46" s="12"/>
      <c r="P46" s="12"/>
    </row>
    <row r="47" spans="13:16" s="11" customFormat="1">
      <c r="M47" s="12"/>
      <c r="N47" s="12"/>
      <c r="O47" s="12"/>
      <c r="P47" s="12"/>
    </row>
    <row r="48" spans="13:16" s="11" customFormat="1">
      <c r="M48" s="12"/>
      <c r="N48" s="12"/>
      <c r="O48" s="12"/>
      <c r="P48" s="12"/>
    </row>
    <row r="49" spans="13:16" s="11" customFormat="1">
      <c r="M49" s="12"/>
      <c r="N49" s="12"/>
      <c r="O49" s="12"/>
      <c r="P49" s="12"/>
    </row>
    <row r="50" spans="13:16" s="11" customFormat="1">
      <c r="M50" s="12"/>
      <c r="N50" s="12"/>
      <c r="O50" s="12"/>
      <c r="P50" s="12"/>
    </row>
    <row r="51" spans="13:16" s="11" customFormat="1">
      <c r="M51" s="12"/>
      <c r="N51" s="12"/>
      <c r="O51" s="12"/>
      <c r="P51" s="12"/>
    </row>
    <row r="52" spans="13:16" s="11" customFormat="1">
      <c r="M52" s="12"/>
      <c r="N52" s="12"/>
      <c r="O52" s="12"/>
      <c r="P52" s="12"/>
    </row>
    <row r="53" spans="13:16" s="11" customFormat="1">
      <c r="M53" s="12"/>
      <c r="N53" s="12"/>
      <c r="O53" s="12"/>
      <c r="P53" s="12"/>
    </row>
    <row r="54" spans="13:16" s="11" customFormat="1">
      <c r="M54" s="12"/>
      <c r="N54" s="12"/>
      <c r="O54" s="12"/>
      <c r="P54" s="12"/>
    </row>
    <row r="55" spans="13:16" s="11" customFormat="1">
      <c r="M55" s="12"/>
      <c r="N55" s="12"/>
      <c r="O55" s="12"/>
      <c r="P55" s="12"/>
    </row>
    <row r="56" spans="13:16" s="11" customFormat="1">
      <c r="M56" s="12"/>
      <c r="N56" s="12"/>
      <c r="O56" s="12"/>
      <c r="P56" s="12"/>
    </row>
    <row r="57" spans="13:16" s="11" customFormat="1">
      <c r="M57" s="12"/>
      <c r="N57" s="12"/>
      <c r="O57" s="12"/>
      <c r="P57" s="12"/>
    </row>
    <row r="58" spans="13:16" s="11" customFormat="1">
      <c r="M58" s="12"/>
      <c r="N58" s="12"/>
      <c r="O58" s="12"/>
      <c r="P58" s="12"/>
    </row>
    <row r="59" spans="13:16" s="11" customFormat="1">
      <c r="M59" s="12"/>
      <c r="N59" s="12"/>
      <c r="O59" s="12"/>
      <c r="P59" s="12"/>
    </row>
    <row r="60" spans="13:16" s="11" customFormat="1">
      <c r="M60" s="12"/>
      <c r="N60" s="12"/>
      <c r="O60" s="12"/>
      <c r="P60" s="12"/>
    </row>
    <row r="61" spans="13:16" s="11" customFormat="1">
      <c r="M61" s="12"/>
      <c r="N61" s="12"/>
      <c r="O61" s="12"/>
      <c r="P61" s="12"/>
    </row>
    <row r="62" spans="13:16" s="11" customFormat="1">
      <c r="M62" s="12"/>
      <c r="N62" s="12"/>
      <c r="O62" s="12"/>
      <c r="P62" s="12"/>
    </row>
    <row r="63" spans="13:16" s="11" customFormat="1">
      <c r="M63" s="12"/>
      <c r="N63" s="12"/>
      <c r="O63" s="12"/>
      <c r="P63" s="12"/>
    </row>
    <row r="64" spans="13:16" s="11" customFormat="1">
      <c r="M64" s="12"/>
      <c r="N64" s="12"/>
      <c r="O64" s="12"/>
      <c r="P64" s="12"/>
    </row>
    <row r="65" spans="13:16" s="11" customFormat="1">
      <c r="M65" s="12"/>
      <c r="N65" s="12"/>
      <c r="O65" s="12"/>
      <c r="P65" s="12"/>
    </row>
    <row r="66" spans="13:16" s="11" customFormat="1">
      <c r="M66" s="12"/>
      <c r="N66" s="12"/>
      <c r="O66" s="12"/>
      <c r="P66" s="12"/>
    </row>
    <row r="67" spans="13:16" s="11" customFormat="1">
      <c r="M67" s="12"/>
      <c r="N67" s="12"/>
      <c r="O67" s="12"/>
      <c r="P67" s="12"/>
    </row>
    <row r="68" spans="13:16" s="11" customFormat="1">
      <c r="M68" s="12"/>
      <c r="N68" s="12"/>
      <c r="O68" s="12"/>
      <c r="P68" s="12"/>
    </row>
    <row r="69" spans="13:16" s="11" customFormat="1">
      <c r="M69" s="12"/>
      <c r="N69" s="12"/>
      <c r="O69" s="12"/>
      <c r="P69" s="12"/>
    </row>
    <row r="70" spans="13:16" s="11" customFormat="1">
      <c r="M70" s="12"/>
      <c r="N70" s="12"/>
      <c r="O70" s="12"/>
      <c r="P70" s="12"/>
    </row>
    <row r="71" spans="13:16" s="11" customFormat="1">
      <c r="M71" s="12"/>
      <c r="N71" s="12"/>
      <c r="O71" s="12"/>
      <c r="P71" s="12"/>
    </row>
    <row r="72" spans="13:16" s="11" customFormat="1">
      <c r="M72" s="12"/>
      <c r="N72" s="12"/>
      <c r="O72" s="12"/>
      <c r="P72" s="12"/>
    </row>
    <row r="73" spans="13:16" s="11" customFormat="1">
      <c r="M73" s="12"/>
      <c r="N73" s="12"/>
      <c r="O73" s="12"/>
      <c r="P73" s="12"/>
    </row>
    <row r="74" spans="13:16" s="11" customFormat="1">
      <c r="M74" s="12"/>
      <c r="N74" s="12"/>
      <c r="O74" s="12"/>
      <c r="P74" s="12"/>
    </row>
    <row r="75" spans="13:16" s="11" customFormat="1">
      <c r="M75" s="12"/>
      <c r="N75" s="12"/>
      <c r="O75" s="12"/>
      <c r="P75" s="12"/>
    </row>
    <row r="76" spans="13:16" s="11" customFormat="1">
      <c r="M76" s="12"/>
      <c r="N76" s="12"/>
      <c r="O76" s="12"/>
      <c r="P76" s="12"/>
    </row>
    <row r="77" spans="13:16" s="11" customFormat="1">
      <c r="M77" s="12"/>
      <c r="N77" s="12"/>
      <c r="O77" s="12"/>
      <c r="P77" s="12"/>
    </row>
    <row r="78" spans="13:16" s="11" customFormat="1">
      <c r="M78" s="12"/>
      <c r="N78" s="12"/>
      <c r="O78" s="12"/>
      <c r="P78" s="12"/>
    </row>
    <row r="79" spans="13:16" s="11" customFormat="1">
      <c r="M79" s="12"/>
      <c r="N79" s="12"/>
      <c r="O79" s="12"/>
      <c r="P79" s="12"/>
    </row>
    <row r="80" spans="13:16" s="11" customFormat="1">
      <c r="M80" s="12"/>
      <c r="N80" s="12"/>
      <c r="O80" s="12"/>
      <c r="P80" s="12"/>
    </row>
    <row r="81" spans="13:16" s="11" customFormat="1">
      <c r="M81" s="12"/>
      <c r="N81" s="12"/>
      <c r="O81" s="12"/>
      <c r="P81" s="12"/>
    </row>
    <row r="82" spans="13:16" s="11" customFormat="1">
      <c r="M82" s="12"/>
      <c r="N82" s="12"/>
      <c r="O82" s="12"/>
      <c r="P82" s="12"/>
    </row>
    <row r="83" spans="13:16" s="11" customFormat="1">
      <c r="M83" s="12"/>
      <c r="N83" s="12"/>
      <c r="O83" s="12"/>
      <c r="P83" s="12"/>
    </row>
    <row r="84" spans="13:16" s="11" customFormat="1">
      <c r="M84" s="12"/>
      <c r="N84" s="12"/>
      <c r="O84" s="12"/>
      <c r="P84" s="12"/>
    </row>
    <row r="85" spans="13:16" s="11" customFormat="1">
      <c r="M85" s="12"/>
      <c r="N85" s="12"/>
      <c r="O85" s="12"/>
      <c r="P85" s="12"/>
    </row>
    <row r="86" spans="13:16" s="11" customFormat="1">
      <c r="M86" s="12"/>
      <c r="N86" s="12"/>
      <c r="O86" s="12"/>
      <c r="P86" s="12"/>
    </row>
    <row r="87" spans="13:16" s="11" customFormat="1">
      <c r="M87" s="12"/>
      <c r="N87" s="12"/>
      <c r="O87" s="12"/>
      <c r="P87" s="12"/>
    </row>
    <row r="88" spans="13:16" s="11" customFormat="1">
      <c r="M88" s="12"/>
      <c r="N88" s="12"/>
      <c r="O88" s="12"/>
      <c r="P88" s="12"/>
    </row>
    <row r="89" spans="13:16" s="11" customFormat="1">
      <c r="M89" s="12"/>
      <c r="N89" s="12"/>
      <c r="O89" s="12"/>
      <c r="P89" s="12"/>
    </row>
    <row r="90" spans="13:16" s="11" customFormat="1">
      <c r="M90" s="12"/>
      <c r="N90" s="12"/>
      <c r="O90" s="12"/>
      <c r="P90" s="12"/>
    </row>
    <row r="91" spans="13:16" s="11" customFormat="1">
      <c r="M91" s="12"/>
      <c r="N91" s="12"/>
      <c r="O91" s="12"/>
      <c r="P91" s="12"/>
    </row>
    <row r="92" spans="13:16" s="11" customFormat="1">
      <c r="M92" s="12"/>
      <c r="N92" s="12"/>
      <c r="O92" s="12"/>
      <c r="P92" s="12"/>
    </row>
    <row r="93" spans="13:16" s="11" customFormat="1">
      <c r="M93" s="12"/>
      <c r="N93" s="12"/>
      <c r="O93" s="12"/>
      <c r="P93" s="12"/>
    </row>
    <row r="94" spans="13:16" s="11" customFormat="1">
      <c r="M94" s="12"/>
      <c r="N94" s="12"/>
      <c r="O94" s="12"/>
      <c r="P94" s="12"/>
    </row>
    <row r="95" spans="13:16" s="11" customFormat="1">
      <c r="M95" s="12"/>
      <c r="N95" s="12"/>
      <c r="O95" s="12"/>
      <c r="P95" s="12"/>
    </row>
    <row r="96" spans="13:16" s="11" customFormat="1">
      <c r="M96" s="12"/>
      <c r="N96" s="12"/>
      <c r="O96" s="12"/>
      <c r="P96" s="12"/>
    </row>
    <row r="97" spans="13:16" s="11" customFormat="1">
      <c r="M97" s="12"/>
      <c r="N97" s="12"/>
      <c r="O97" s="12"/>
      <c r="P97" s="12"/>
    </row>
    <row r="98" spans="13:16" s="11" customFormat="1">
      <c r="M98" s="12"/>
      <c r="N98" s="12"/>
      <c r="O98" s="12"/>
      <c r="P98" s="12"/>
    </row>
    <row r="99" spans="13:16" s="11" customFormat="1">
      <c r="M99" s="12"/>
      <c r="N99" s="12"/>
      <c r="O99" s="12"/>
      <c r="P99" s="12"/>
    </row>
    <row r="100" spans="13:16" s="11" customFormat="1">
      <c r="M100" s="12"/>
      <c r="N100" s="12"/>
      <c r="O100" s="12"/>
      <c r="P100" s="12"/>
    </row>
    <row r="101" spans="13:16" s="11" customFormat="1">
      <c r="M101" s="12"/>
      <c r="N101" s="12"/>
      <c r="O101" s="12"/>
      <c r="P101" s="12"/>
    </row>
    <row r="102" spans="13:16" s="11" customFormat="1">
      <c r="M102" s="12"/>
      <c r="N102" s="12"/>
      <c r="O102" s="12"/>
      <c r="P102" s="12"/>
    </row>
    <row r="103" spans="13:16" s="11" customFormat="1">
      <c r="M103" s="12"/>
      <c r="N103" s="12"/>
      <c r="O103" s="12"/>
      <c r="P103" s="12"/>
    </row>
    <row r="104" spans="13:16" s="11" customFormat="1">
      <c r="M104" s="12"/>
      <c r="N104" s="12"/>
      <c r="O104" s="12"/>
      <c r="P104" s="12"/>
    </row>
    <row r="105" spans="13:16" s="11" customFormat="1">
      <c r="M105" s="12"/>
      <c r="N105" s="12"/>
      <c r="O105" s="12"/>
      <c r="P105" s="12"/>
    </row>
    <row r="106" spans="13:16" s="11" customFormat="1">
      <c r="M106" s="12"/>
      <c r="N106" s="12"/>
      <c r="O106" s="12"/>
      <c r="P106" s="12"/>
    </row>
    <row r="107" spans="13:16" s="11" customFormat="1">
      <c r="M107" s="12"/>
      <c r="N107" s="12"/>
      <c r="O107" s="12"/>
      <c r="P107" s="12"/>
    </row>
    <row r="108" spans="13:16" s="11" customFormat="1">
      <c r="M108" s="12"/>
      <c r="N108" s="12"/>
      <c r="O108" s="12"/>
      <c r="P108" s="12"/>
    </row>
    <row r="109" spans="13:16" s="11" customFormat="1">
      <c r="M109" s="12"/>
      <c r="N109" s="12"/>
      <c r="O109" s="12"/>
      <c r="P109" s="12"/>
    </row>
    <row r="110" spans="13:16" s="11" customFormat="1">
      <c r="M110" s="12"/>
      <c r="N110" s="12"/>
      <c r="O110" s="12"/>
      <c r="P110" s="12"/>
    </row>
    <row r="111" spans="13:16" s="11" customFormat="1">
      <c r="M111" s="12"/>
      <c r="N111" s="12"/>
      <c r="O111" s="12"/>
      <c r="P111" s="12"/>
    </row>
    <row r="112" spans="13:16" s="11" customFormat="1">
      <c r="M112" s="12"/>
      <c r="N112" s="12"/>
      <c r="O112" s="12"/>
      <c r="P112" s="12"/>
    </row>
    <row r="113" spans="13:16" s="11" customFormat="1">
      <c r="M113" s="12"/>
      <c r="N113" s="12"/>
      <c r="O113" s="12"/>
      <c r="P113" s="12"/>
    </row>
    <row r="114" spans="13:16" s="11" customFormat="1">
      <c r="M114" s="12"/>
      <c r="N114" s="12"/>
      <c r="O114" s="12"/>
      <c r="P114" s="12"/>
    </row>
    <row r="115" spans="13:16" s="11" customFormat="1">
      <c r="M115" s="12"/>
      <c r="N115" s="12"/>
      <c r="O115" s="12"/>
      <c r="P115" s="12"/>
    </row>
    <row r="116" spans="13:16" s="11" customFormat="1">
      <c r="M116" s="12"/>
      <c r="N116" s="12"/>
      <c r="O116" s="12"/>
      <c r="P116" s="12"/>
    </row>
    <row r="117" spans="13:16" s="11" customFormat="1">
      <c r="M117" s="12"/>
      <c r="N117" s="12"/>
      <c r="O117" s="12"/>
      <c r="P117" s="12"/>
    </row>
    <row r="118" spans="13:16" s="11" customFormat="1">
      <c r="M118" s="12"/>
      <c r="N118" s="12"/>
      <c r="O118" s="12"/>
      <c r="P118" s="12"/>
    </row>
    <row r="119" spans="13:16" s="11" customFormat="1">
      <c r="M119" s="12"/>
      <c r="N119" s="12"/>
      <c r="O119" s="12"/>
      <c r="P119" s="12"/>
    </row>
    <row r="120" spans="13:16" s="11" customFormat="1">
      <c r="M120" s="12"/>
      <c r="N120" s="12"/>
      <c r="O120" s="12"/>
      <c r="P120" s="12"/>
    </row>
    <row r="121" spans="13:16" s="11" customFormat="1">
      <c r="M121" s="12"/>
      <c r="N121" s="12"/>
      <c r="O121" s="12"/>
      <c r="P121" s="12"/>
    </row>
    <row r="122" spans="13:16" s="11" customFormat="1">
      <c r="M122" s="12"/>
      <c r="N122" s="12"/>
      <c r="O122" s="12"/>
      <c r="P122" s="12"/>
    </row>
    <row r="123" spans="13:16" s="11" customFormat="1">
      <c r="M123" s="12"/>
      <c r="N123" s="12"/>
      <c r="O123" s="12"/>
      <c r="P123" s="12"/>
    </row>
    <row r="124" spans="13:16" s="11" customFormat="1">
      <c r="M124" s="12"/>
      <c r="N124" s="12"/>
      <c r="O124" s="12"/>
      <c r="P124" s="12"/>
    </row>
    <row r="125" spans="13:16" s="11" customFormat="1">
      <c r="M125" s="12"/>
      <c r="N125" s="12"/>
      <c r="O125" s="12"/>
      <c r="P125" s="12"/>
    </row>
    <row r="126" spans="13:16" s="11" customFormat="1">
      <c r="M126" s="12"/>
      <c r="N126" s="12"/>
      <c r="O126" s="12"/>
      <c r="P126" s="12"/>
    </row>
    <row r="127" spans="13:16" s="11" customFormat="1">
      <c r="M127" s="12"/>
      <c r="N127" s="12"/>
      <c r="O127" s="12"/>
      <c r="P127" s="12"/>
    </row>
    <row r="128" spans="13:16" s="11" customFormat="1">
      <c r="M128" s="12"/>
      <c r="N128" s="12"/>
      <c r="O128" s="12"/>
      <c r="P128" s="12"/>
    </row>
    <row r="129" spans="12:16" s="11" customFormat="1">
      <c r="M129" s="12"/>
      <c r="N129" s="12"/>
      <c r="O129" s="12"/>
      <c r="P129" s="12"/>
    </row>
    <row r="130" spans="12:16" s="11" customFormat="1">
      <c r="M130" s="12"/>
      <c r="N130" s="12"/>
      <c r="O130" s="12"/>
      <c r="P130" s="12"/>
    </row>
    <row r="131" spans="12:16" s="11" customFormat="1">
      <c r="M131" s="12"/>
      <c r="N131" s="12"/>
      <c r="O131" s="12"/>
      <c r="P131" s="12"/>
    </row>
    <row r="132" spans="12:16" s="11" customFormat="1">
      <c r="M132" s="12"/>
      <c r="N132" s="12"/>
      <c r="O132" s="12"/>
      <c r="P132" s="12"/>
    </row>
    <row r="133" spans="12:16" s="11" customFormat="1">
      <c r="M133" s="12"/>
      <c r="N133" s="12"/>
      <c r="O133" s="12"/>
      <c r="P133" s="12"/>
    </row>
    <row r="134" spans="12:16" s="11" customFormat="1">
      <c r="M134" s="12"/>
      <c r="N134" s="12"/>
      <c r="O134" s="12"/>
      <c r="P134" s="12"/>
    </row>
    <row r="135" spans="12:16" s="11" customFormat="1">
      <c r="M135" s="12"/>
      <c r="N135" s="12"/>
      <c r="O135" s="12"/>
      <c r="P135" s="12"/>
    </row>
    <row r="136" spans="12:16" s="11" customFormat="1">
      <c r="M136" s="12"/>
      <c r="N136" s="12"/>
      <c r="O136" s="12"/>
      <c r="P136" s="12"/>
    </row>
    <row r="137" spans="12:16" s="11" customFormat="1">
      <c r="M137" s="12"/>
      <c r="N137" s="12"/>
      <c r="O137" s="12"/>
      <c r="P137" s="12"/>
    </row>
    <row r="138" spans="12:16" s="11" customFormat="1">
      <c r="M138" s="12"/>
      <c r="N138" s="12"/>
      <c r="O138" s="12"/>
      <c r="P138" s="12"/>
    </row>
    <row r="139" spans="12:16" s="11" customFormat="1">
      <c r="M139" s="12"/>
      <c r="N139" s="12"/>
      <c r="O139" s="12"/>
      <c r="P139" s="12"/>
    </row>
    <row r="140" spans="12:16" s="11" customFormat="1">
      <c r="L140"/>
      <c r="M140" s="12"/>
      <c r="N140" s="12"/>
      <c r="O140" s="12"/>
      <c r="P140" s="12"/>
    </row>
  </sheetData>
  <mergeCells count="16">
    <mergeCell ref="Q4:Q5"/>
    <mergeCell ref="R4:R5"/>
    <mergeCell ref="G4:G5"/>
    <mergeCell ref="H4:I4"/>
    <mergeCell ref="M14:N14"/>
    <mergeCell ref="O14:P14"/>
    <mergeCell ref="J4:J5"/>
    <mergeCell ref="K4:L4"/>
    <mergeCell ref="M4:N4"/>
    <mergeCell ref="O4:P4"/>
    <mergeCell ref="F4:F5"/>
    <mergeCell ref="A4:A5"/>
    <mergeCell ref="B4:B5"/>
    <mergeCell ref="C4:C5"/>
    <mergeCell ref="D4:D5"/>
    <mergeCell ref="E4:E5"/>
  </mergeCells>
  <pageMargins left="0.70866141732283472" right="0.70866141732283472" top="0.74803149606299213" bottom="0.74803149606299213" header="0.31496062992125984" footer="0.31496062992125984"/>
  <pageSetup paperSize="9" orientation="landscape" verticalDpi="0" r:id="rId1"/>
</worksheet>
</file>

<file path=xl/worksheets/sheet23.xml><?xml version="1.0" encoding="utf-8"?>
<worksheet xmlns="http://schemas.openxmlformats.org/spreadsheetml/2006/main" xmlns:r="http://schemas.openxmlformats.org/officeDocument/2006/relationships">
  <sheetPr codeName="Arkusz23"/>
  <dimension ref="A2:R30"/>
  <sheetViews>
    <sheetView topLeftCell="A15" zoomScale="70" zoomScaleNormal="70" workbookViewId="0">
      <selection activeCell="H21" sqref="H21"/>
    </sheetView>
  </sheetViews>
  <sheetFormatPr defaultRowHeight="15"/>
  <cols>
    <col min="1" max="1" width="7.140625" customWidth="1"/>
    <col min="2" max="2" width="12.140625" customWidth="1"/>
    <col min="3" max="4" width="9.140625" customWidth="1"/>
    <col min="5" max="5" width="22.42578125" customWidth="1"/>
    <col min="6" max="6" width="49.28515625" customWidth="1"/>
    <col min="7" max="7" width="23.140625" customWidth="1"/>
    <col min="8" max="8" width="12.5703125" customWidth="1"/>
    <col min="9" max="9" width="15.140625" customWidth="1"/>
    <col min="10" max="10" width="37.5703125" customWidth="1"/>
    <col min="12" max="12" width="10.42578125" customWidth="1"/>
    <col min="13" max="13" width="10.85546875" bestFit="1" customWidth="1"/>
    <col min="14" max="14" width="11" customWidth="1"/>
    <col min="15" max="15" width="9.5703125" customWidth="1"/>
    <col min="16" max="16" width="9.140625" customWidth="1"/>
    <col min="17" max="17" width="16.5703125" customWidth="1"/>
    <col min="18" max="18" width="17" customWidth="1"/>
  </cols>
  <sheetData>
    <row r="2" spans="1:18" ht="12.75" customHeight="1">
      <c r="A2" s="1" t="s">
        <v>3520</v>
      </c>
    </row>
    <row r="3" spans="1:18" ht="9" customHeight="1"/>
    <row r="4" spans="1:18" ht="36.75" customHeight="1">
      <c r="A4" s="848" t="s">
        <v>0</v>
      </c>
      <c r="B4" s="846" t="s">
        <v>1</v>
      </c>
      <c r="C4" s="846" t="s">
        <v>2</v>
      </c>
      <c r="D4" s="846" t="s">
        <v>3</v>
      </c>
      <c r="E4" s="848" t="s">
        <v>4</v>
      </c>
      <c r="F4" s="846" t="s">
        <v>5</v>
      </c>
      <c r="G4" s="848" t="s">
        <v>6</v>
      </c>
      <c r="H4" s="850" t="s">
        <v>7</v>
      </c>
      <c r="I4" s="851"/>
      <c r="J4" s="848" t="s">
        <v>8</v>
      </c>
      <c r="K4" s="850" t="s">
        <v>9</v>
      </c>
      <c r="L4" s="852"/>
      <c r="M4" s="853" t="s">
        <v>10</v>
      </c>
      <c r="N4" s="854"/>
      <c r="O4" s="853" t="s">
        <v>11</v>
      </c>
      <c r="P4" s="854"/>
      <c r="Q4" s="848" t="s">
        <v>12</v>
      </c>
      <c r="R4" s="846" t="s">
        <v>13</v>
      </c>
    </row>
    <row r="5" spans="1:18" ht="20.25" customHeight="1">
      <c r="A5" s="849"/>
      <c r="B5" s="847"/>
      <c r="C5" s="847"/>
      <c r="D5" s="847"/>
      <c r="E5" s="849"/>
      <c r="F5" s="847"/>
      <c r="G5" s="849"/>
      <c r="H5" s="33" t="s">
        <v>14</v>
      </c>
      <c r="I5" s="33" t="s">
        <v>15</v>
      </c>
      <c r="J5" s="849"/>
      <c r="K5" s="34">
        <v>2018</v>
      </c>
      <c r="L5" s="34">
        <v>2019</v>
      </c>
      <c r="M5" s="35">
        <v>2018</v>
      </c>
      <c r="N5" s="35">
        <v>2019</v>
      </c>
      <c r="O5" s="35">
        <v>2018</v>
      </c>
      <c r="P5" s="35">
        <v>2019</v>
      </c>
      <c r="Q5" s="849"/>
      <c r="R5" s="847"/>
    </row>
    <row r="6" spans="1:18">
      <c r="A6" s="36" t="s">
        <v>16</v>
      </c>
      <c r="B6" s="33" t="s">
        <v>17</v>
      </c>
      <c r="C6" s="33" t="s">
        <v>18</v>
      </c>
      <c r="D6" s="33" t="s">
        <v>19</v>
      </c>
      <c r="E6" s="36" t="s">
        <v>20</v>
      </c>
      <c r="F6" s="33" t="s">
        <v>21</v>
      </c>
      <c r="G6" s="36" t="s">
        <v>22</v>
      </c>
      <c r="H6" s="33" t="s">
        <v>23</v>
      </c>
      <c r="I6" s="33" t="s">
        <v>24</v>
      </c>
      <c r="J6" s="36" t="s">
        <v>25</v>
      </c>
      <c r="K6" s="34" t="s">
        <v>26</v>
      </c>
      <c r="L6" s="34" t="s">
        <v>27</v>
      </c>
      <c r="M6" s="37" t="s">
        <v>28</v>
      </c>
      <c r="N6" s="37" t="s">
        <v>29</v>
      </c>
      <c r="O6" s="37" t="s">
        <v>30</v>
      </c>
      <c r="P6" s="37" t="s">
        <v>31</v>
      </c>
      <c r="Q6" s="36" t="s">
        <v>32</v>
      </c>
      <c r="R6" s="33" t="s">
        <v>33</v>
      </c>
    </row>
    <row r="7" spans="1:18" ht="240">
      <c r="A7" s="63">
        <v>1</v>
      </c>
      <c r="B7" s="246">
        <v>1</v>
      </c>
      <c r="C7" s="246">
        <v>4</v>
      </c>
      <c r="D7" s="246">
        <v>2</v>
      </c>
      <c r="E7" s="345" t="s">
        <v>150</v>
      </c>
      <c r="F7" s="346" t="s">
        <v>151</v>
      </c>
      <c r="G7" s="246" t="s">
        <v>48</v>
      </c>
      <c r="H7" s="246" t="s">
        <v>42</v>
      </c>
      <c r="I7" s="69" t="s">
        <v>152</v>
      </c>
      <c r="J7" s="346" t="s">
        <v>153</v>
      </c>
      <c r="K7" s="245" t="s">
        <v>43</v>
      </c>
      <c r="L7" s="245"/>
      <c r="M7" s="208">
        <v>12539.94</v>
      </c>
      <c r="N7" s="208"/>
      <c r="O7" s="208">
        <f>M7</f>
        <v>12539.94</v>
      </c>
      <c r="P7" s="208"/>
      <c r="Q7" s="246" t="str">
        <f>Q14</f>
        <v>Lubuski Ośrodek Doradztwa Rolniczego</v>
      </c>
      <c r="R7" s="246" t="str">
        <f>R14</f>
        <v>Kalsk 91
66-100 Sulechów</v>
      </c>
    </row>
    <row r="8" spans="1:18" ht="121.5" customHeight="1">
      <c r="A8" s="63">
        <v>2</v>
      </c>
      <c r="B8" s="246">
        <v>1</v>
      </c>
      <c r="C8" s="246">
        <v>4</v>
      </c>
      <c r="D8" s="246">
        <v>2</v>
      </c>
      <c r="E8" s="345" t="s">
        <v>154</v>
      </c>
      <c r="F8" s="346" t="s">
        <v>155</v>
      </c>
      <c r="G8" s="246" t="s">
        <v>117</v>
      </c>
      <c r="H8" s="246" t="s">
        <v>42</v>
      </c>
      <c r="I8" s="69" t="s">
        <v>156</v>
      </c>
      <c r="J8" s="251" t="s">
        <v>157</v>
      </c>
      <c r="K8" s="245" t="s">
        <v>137</v>
      </c>
      <c r="L8" s="245"/>
      <c r="M8" s="208">
        <v>41712.199999999997</v>
      </c>
      <c r="N8" s="208"/>
      <c r="O8" s="208">
        <f>M8</f>
        <v>41712.199999999997</v>
      </c>
      <c r="P8" s="208"/>
      <c r="Q8" s="246" t="str">
        <f t="shared" ref="Q8:R10" si="0">Q7</f>
        <v>Lubuski Ośrodek Doradztwa Rolniczego</v>
      </c>
      <c r="R8" s="246" t="str">
        <f t="shared" si="0"/>
        <v>Kalsk 91
66-100 Sulechów</v>
      </c>
    </row>
    <row r="9" spans="1:18" ht="135">
      <c r="A9" s="63">
        <v>3</v>
      </c>
      <c r="B9" s="244">
        <v>1</v>
      </c>
      <c r="C9" s="244">
        <v>4</v>
      </c>
      <c r="D9" s="246">
        <v>2</v>
      </c>
      <c r="E9" s="345" t="s">
        <v>158</v>
      </c>
      <c r="F9" s="251" t="s">
        <v>159</v>
      </c>
      <c r="G9" s="246" t="s">
        <v>117</v>
      </c>
      <c r="H9" s="246" t="s">
        <v>42</v>
      </c>
      <c r="I9" s="69" t="s">
        <v>129</v>
      </c>
      <c r="J9" s="249" t="s">
        <v>160</v>
      </c>
      <c r="K9" s="245" t="s">
        <v>50</v>
      </c>
      <c r="L9" s="245"/>
      <c r="M9" s="208">
        <v>70013.899999999994</v>
      </c>
      <c r="N9" s="208"/>
      <c r="O9" s="247">
        <f>M9</f>
        <v>70013.899999999994</v>
      </c>
      <c r="P9" s="247"/>
      <c r="Q9" s="246" t="str">
        <f t="shared" si="0"/>
        <v>Lubuski Ośrodek Doradztwa Rolniczego</v>
      </c>
      <c r="R9" s="246" t="str">
        <f t="shared" si="0"/>
        <v>Kalsk 91
66-100 Sulechów</v>
      </c>
    </row>
    <row r="10" spans="1:18" ht="240">
      <c r="A10" s="63">
        <v>4</v>
      </c>
      <c r="B10" s="244">
        <v>1</v>
      </c>
      <c r="C10" s="244">
        <v>4</v>
      </c>
      <c r="D10" s="246">
        <v>5</v>
      </c>
      <c r="E10" s="345" t="s">
        <v>1391</v>
      </c>
      <c r="F10" s="251" t="s">
        <v>161</v>
      </c>
      <c r="G10" s="246" t="s">
        <v>117</v>
      </c>
      <c r="H10" s="246" t="s">
        <v>42</v>
      </c>
      <c r="I10" s="69" t="s">
        <v>129</v>
      </c>
      <c r="J10" s="251" t="s">
        <v>1392</v>
      </c>
      <c r="K10" s="245" t="s">
        <v>137</v>
      </c>
      <c r="L10" s="245"/>
      <c r="M10" s="247">
        <v>10011.5</v>
      </c>
      <c r="N10" s="247"/>
      <c r="O10" s="247">
        <f>M10</f>
        <v>10011.5</v>
      </c>
      <c r="P10" s="247"/>
      <c r="Q10" s="246" t="str">
        <f t="shared" si="0"/>
        <v>Lubuski Ośrodek Doradztwa Rolniczego</v>
      </c>
      <c r="R10" s="246" t="str">
        <f t="shared" si="0"/>
        <v>Kalsk 91
66-100 Sulechów</v>
      </c>
    </row>
    <row r="11" spans="1:18" ht="120">
      <c r="A11" s="63">
        <v>5</v>
      </c>
      <c r="B11" s="244">
        <v>1</v>
      </c>
      <c r="C11" s="244">
        <v>4</v>
      </c>
      <c r="D11" s="246">
        <v>2</v>
      </c>
      <c r="E11" s="345" t="s">
        <v>162</v>
      </c>
      <c r="F11" s="251" t="s">
        <v>163</v>
      </c>
      <c r="G11" s="246" t="s">
        <v>37</v>
      </c>
      <c r="H11" s="246" t="s">
        <v>42</v>
      </c>
      <c r="I11" s="69" t="s">
        <v>164</v>
      </c>
      <c r="J11" s="249" t="s">
        <v>165</v>
      </c>
      <c r="K11" s="245" t="s">
        <v>137</v>
      </c>
      <c r="L11" s="245"/>
      <c r="M11" s="247">
        <v>14109.609999999999</v>
      </c>
      <c r="N11" s="247"/>
      <c r="O11" s="247">
        <v>14109.609999999999</v>
      </c>
      <c r="P11" s="247"/>
      <c r="Q11" s="246" t="str">
        <f>Q14</f>
        <v>Lubuski Ośrodek Doradztwa Rolniczego</v>
      </c>
      <c r="R11" s="246" t="str">
        <f>R14</f>
        <v>Kalsk 91
66-100 Sulechów</v>
      </c>
    </row>
    <row r="12" spans="1:18" ht="120">
      <c r="A12" s="63">
        <v>6</v>
      </c>
      <c r="B12" s="244">
        <v>1</v>
      </c>
      <c r="C12" s="244">
        <v>4</v>
      </c>
      <c r="D12" s="246">
        <v>2</v>
      </c>
      <c r="E12" s="347" t="s">
        <v>166</v>
      </c>
      <c r="F12" s="348" t="s">
        <v>167</v>
      </c>
      <c r="G12" s="246" t="s">
        <v>48</v>
      </c>
      <c r="H12" s="246" t="s">
        <v>42</v>
      </c>
      <c r="I12" s="69" t="s">
        <v>125</v>
      </c>
      <c r="J12" s="249" t="s">
        <v>168</v>
      </c>
      <c r="K12" s="245" t="s">
        <v>50</v>
      </c>
      <c r="L12" s="245"/>
      <c r="M12" s="247">
        <v>9644.7309999999998</v>
      </c>
      <c r="N12" s="247"/>
      <c r="O12" s="247">
        <f>M12</f>
        <v>9644.7309999999998</v>
      </c>
      <c r="P12" s="247"/>
      <c r="Q12" s="246" t="str">
        <f>Q11</f>
        <v>Lubuski Ośrodek Doradztwa Rolniczego</v>
      </c>
      <c r="R12" s="246" t="str">
        <f>R11</f>
        <v>Kalsk 91
66-100 Sulechów</v>
      </c>
    </row>
    <row r="13" spans="1:18" ht="120">
      <c r="A13" s="63">
        <v>7</v>
      </c>
      <c r="B13" s="244">
        <v>1</v>
      </c>
      <c r="C13" s="244">
        <v>4</v>
      </c>
      <c r="D13" s="246">
        <v>2</v>
      </c>
      <c r="E13" s="345" t="s">
        <v>169</v>
      </c>
      <c r="F13" s="251" t="s">
        <v>170</v>
      </c>
      <c r="G13" s="246" t="s">
        <v>48</v>
      </c>
      <c r="H13" s="246" t="s">
        <v>42</v>
      </c>
      <c r="I13" s="69" t="s">
        <v>125</v>
      </c>
      <c r="J13" s="249" t="s">
        <v>171</v>
      </c>
      <c r="K13" s="245" t="s">
        <v>50</v>
      </c>
      <c r="L13" s="245"/>
      <c r="M13" s="247">
        <v>4674.12</v>
      </c>
      <c r="N13" s="247"/>
      <c r="O13" s="247">
        <f>M13</f>
        <v>4674.12</v>
      </c>
      <c r="P13" s="247"/>
      <c r="Q13" s="246" t="str">
        <f>Q12</f>
        <v>Lubuski Ośrodek Doradztwa Rolniczego</v>
      </c>
      <c r="R13" s="246" t="str">
        <f>R12</f>
        <v>Kalsk 91
66-100 Sulechów</v>
      </c>
    </row>
    <row r="14" spans="1:18" ht="195">
      <c r="A14" s="244">
        <v>8</v>
      </c>
      <c r="B14" s="244">
        <v>1</v>
      </c>
      <c r="C14" s="244">
        <v>4</v>
      </c>
      <c r="D14" s="246">
        <v>2</v>
      </c>
      <c r="E14" s="295" t="s">
        <v>172</v>
      </c>
      <c r="F14" s="249" t="s">
        <v>173</v>
      </c>
      <c r="G14" s="246" t="s">
        <v>174</v>
      </c>
      <c r="H14" s="246" t="s">
        <v>42</v>
      </c>
      <c r="I14" s="69" t="s">
        <v>49</v>
      </c>
      <c r="J14" s="249" t="s">
        <v>175</v>
      </c>
      <c r="K14" s="245" t="s">
        <v>50</v>
      </c>
      <c r="L14" s="245"/>
      <c r="M14" s="247">
        <v>18014.86</v>
      </c>
      <c r="N14" s="247"/>
      <c r="O14" s="247">
        <v>18014.86</v>
      </c>
      <c r="P14" s="247"/>
      <c r="Q14" s="246" t="s">
        <v>176</v>
      </c>
      <c r="R14" s="246" t="s">
        <v>177</v>
      </c>
    </row>
    <row r="15" spans="1:18" ht="120">
      <c r="A15" s="244">
        <v>9</v>
      </c>
      <c r="B15" s="244">
        <v>1</v>
      </c>
      <c r="C15" s="244">
        <v>4</v>
      </c>
      <c r="D15" s="246">
        <v>2</v>
      </c>
      <c r="E15" s="345" t="s">
        <v>178</v>
      </c>
      <c r="F15" s="251" t="s">
        <v>179</v>
      </c>
      <c r="G15" s="246" t="s">
        <v>48</v>
      </c>
      <c r="H15" s="246" t="s">
        <v>42</v>
      </c>
      <c r="I15" s="69" t="s">
        <v>125</v>
      </c>
      <c r="J15" s="249" t="s">
        <v>180</v>
      </c>
      <c r="K15" s="245" t="s">
        <v>137</v>
      </c>
      <c r="L15" s="245"/>
      <c r="M15" s="247">
        <v>4756.2100000000009</v>
      </c>
      <c r="N15" s="247"/>
      <c r="O15" s="247">
        <f>M15</f>
        <v>4756.2100000000009</v>
      </c>
      <c r="P15" s="247"/>
      <c r="Q15" s="246" t="str">
        <f>Q14</f>
        <v>Lubuski Ośrodek Doradztwa Rolniczego</v>
      </c>
      <c r="R15" s="246" t="str">
        <f>R14</f>
        <v>Kalsk 91
66-100 Sulechów</v>
      </c>
    </row>
    <row r="16" spans="1:18" ht="345">
      <c r="A16" s="63">
        <v>10</v>
      </c>
      <c r="B16" s="244">
        <v>1</v>
      </c>
      <c r="C16" s="244">
        <v>4</v>
      </c>
      <c r="D16" s="246">
        <v>2</v>
      </c>
      <c r="E16" s="295" t="s">
        <v>181</v>
      </c>
      <c r="F16" s="249" t="s">
        <v>182</v>
      </c>
      <c r="G16" s="246" t="s">
        <v>48</v>
      </c>
      <c r="H16" s="246" t="s">
        <v>42</v>
      </c>
      <c r="I16" s="69" t="s">
        <v>164</v>
      </c>
      <c r="J16" s="249" t="s">
        <v>183</v>
      </c>
      <c r="K16" s="245" t="s">
        <v>50</v>
      </c>
      <c r="L16" s="245"/>
      <c r="M16" s="247">
        <v>6276.43</v>
      </c>
      <c r="N16" s="247"/>
      <c r="O16" s="247">
        <f>M16</f>
        <v>6276.43</v>
      </c>
      <c r="P16" s="247"/>
      <c r="Q16" s="246" t="str">
        <f>Q15</f>
        <v>Lubuski Ośrodek Doradztwa Rolniczego</v>
      </c>
      <c r="R16" s="246" t="str">
        <f>R15</f>
        <v>Kalsk 91
66-100 Sulechów</v>
      </c>
    </row>
    <row r="17" spans="1:18" s="312" customFormat="1" ht="255">
      <c r="A17" s="534">
        <v>11</v>
      </c>
      <c r="B17" s="528">
        <v>1</v>
      </c>
      <c r="C17" s="528">
        <v>4</v>
      </c>
      <c r="D17" s="528">
        <v>5</v>
      </c>
      <c r="E17" s="345" t="s">
        <v>1393</v>
      </c>
      <c r="F17" s="535" t="s">
        <v>1394</v>
      </c>
      <c r="G17" s="528" t="s">
        <v>37</v>
      </c>
      <c r="H17" s="528" t="s">
        <v>42</v>
      </c>
      <c r="I17" s="69" t="s">
        <v>194</v>
      </c>
      <c r="J17" s="536" t="s">
        <v>1395</v>
      </c>
      <c r="K17" s="528" t="s">
        <v>1397</v>
      </c>
      <c r="L17" s="529"/>
      <c r="M17" s="532">
        <v>23746.5</v>
      </c>
      <c r="N17" s="532"/>
      <c r="O17" s="532">
        <v>20246.5</v>
      </c>
      <c r="P17" s="532"/>
      <c r="Q17" s="528" t="s">
        <v>1323</v>
      </c>
      <c r="R17" s="528" t="s">
        <v>1396</v>
      </c>
    </row>
    <row r="18" spans="1:18">
      <c r="A18" s="14"/>
      <c r="B18" s="15"/>
      <c r="C18" s="15"/>
      <c r="D18" s="15"/>
      <c r="E18" s="15"/>
      <c r="F18" s="23"/>
      <c r="G18" s="15"/>
      <c r="H18" s="15"/>
      <c r="I18" s="15"/>
      <c r="J18" s="15"/>
      <c r="K18" s="15"/>
      <c r="L18" s="15"/>
      <c r="M18" s="38"/>
      <c r="N18" s="15"/>
      <c r="O18" s="15"/>
      <c r="P18" s="15"/>
      <c r="Q18" s="15"/>
      <c r="R18" s="15"/>
    </row>
    <row r="19" spans="1:18">
      <c r="A19" s="14"/>
      <c r="B19" s="15"/>
      <c r="C19" s="15"/>
      <c r="D19" s="15"/>
      <c r="E19" s="15"/>
      <c r="F19" s="23"/>
      <c r="G19" s="15"/>
      <c r="H19" s="15"/>
      <c r="I19" s="15"/>
      <c r="J19" s="15"/>
      <c r="K19" s="15"/>
      <c r="L19" s="15"/>
      <c r="M19" s="38"/>
      <c r="N19" s="15"/>
      <c r="O19" s="15"/>
      <c r="P19" s="15"/>
      <c r="Q19" s="15"/>
      <c r="R19" s="15"/>
    </row>
    <row r="20" spans="1:18">
      <c r="A20" s="14"/>
      <c r="B20" s="15"/>
      <c r="C20" s="15"/>
      <c r="D20" s="15"/>
      <c r="E20" s="15"/>
      <c r="F20" s="23"/>
      <c r="G20" s="15"/>
      <c r="H20" s="15"/>
      <c r="I20" s="15"/>
      <c r="J20" s="15"/>
      <c r="K20" s="15"/>
      <c r="L20" s="15"/>
      <c r="M20" s="656" t="s">
        <v>130</v>
      </c>
      <c r="N20" s="657"/>
      <c r="O20" s="657" t="s">
        <v>131</v>
      </c>
      <c r="P20" s="658"/>
      <c r="Q20" s="15"/>
      <c r="R20" s="15"/>
    </row>
    <row r="21" spans="1:18">
      <c r="A21" s="14"/>
      <c r="B21" s="15"/>
      <c r="C21" s="15"/>
      <c r="D21" s="15"/>
      <c r="E21" s="15"/>
      <c r="F21" s="23"/>
      <c r="G21" s="15"/>
      <c r="H21" s="15"/>
      <c r="I21" s="15"/>
      <c r="J21" s="15"/>
      <c r="K21" s="15"/>
      <c r="L21" s="15"/>
      <c r="M21" s="25" t="s">
        <v>107</v>
      </c>
      <c r="N21" s="25" t="s">
        <v>108</v>
      </c>
      <c r="O21" s="25" t="s">
        <v>107</v>
      </c>
      <c r="P21" s="25" t="s">
        <v>108</v>
      </c>
      <c r="Q21" s="15"/>
      <c r="R21" s="15"/>
    </row>
    <row r="22" spans="1:18">
      <c r="A22" s="11"/>
      <c r="B22" s="11"/>
      <c r="C22" s="11"/>
      <c r="D22" s="11"/>
      <c r="E22" s="11"/>
      <c r="F22" s="30"/>
      <c r="G22" s="11"/>
      <c r="H22" s="11"/>
      <c r="I22" s="11"/>
      <c r="J22" s="11"/>
      <c r="K22" s="11"/>
      <c r="L22" s="11"/>
      <c r="M22" s="26">
        <v>10</v>
      </c>
      <c r="N22" s="27">
        <v>191753.5</v>
      </c>
      <c r="O22" s="28">
        <v>1</v>
      </c>
      <c r="P22" s="29">
        <v>20246.5</v>
      </c>
      <c r="Q22" s="11"/>
      <c r="R22" s="11"/>
    </row>
    <row r="23" spans="1:18">
      <c r="A23" s="11"/>
      <c r="B23" s="11"/>
      <c r="C23" s="11"/>
      <c r="D23" s="11"/>
      <c r="E23" s="11"/>
      <c r="F23" s="30"/>
      <c r="G23" s="11"/>
      <c r="H23" s="11"/>
      <c r="I23" s="11"/>
      <c r="J23" s="11"/>
      <c r="K23" s="11"/>
      <c r="L23" s="11"/>
      <c r="M23" s="12"/>
      <c r="N23" s="12"/>
      <c r="O23" s="12"/>
      <c r="P23" s="12"/>
      <c r="Q23" s="11"/>
      <c r="R23" s="11"/>
    </row>
    <row r="24" spans="1:18">
      <c r="A24" s="11"/>
      <c r="B24" s="11"/>
      <c r="C24" s="11"/>
      <c r="D24" s="11"/>
      <c r="E24" s="11"/>
      <c r="F24" s="30"/>
      <c r="G24" s="11"/>
      <c r="H24" s="11"/>
      <c r="I24" s="11"/>
      <c r="J24" s="11"/>
      <c r="K24" s="11"/>
      <c r="L24" s="11"/>
      <c r="M24" s="12"/>
      <c r="N24" s="12"/>
      <c r="O24" s="12"/>
      <c r="P24" s="12"/>
      <c r="Q24" s="11"/>
      <c r="R24" s="11"/>
    </row>
    <row r="25" spans="1:18">
      <c r="A25" s="11"/>
      <c r="B25" s="11"/>
      <c r="C25" s="11"/>
      <c r="D25" s="11"/>
      <c r="E25" s="11"/>
      <c r="F25" s="30"/>
      <c r="G25" s="11"/>
      <c r="H25" s="11"/>
      <c r="I25" s="11"/>
      <c r="J25" s="11"/>
      <c r="K25" s="11"/>
      <c r="L25" s="11"/>
      <c r="M25" s="12"/>
      <c r="N25" s="12"/>
      <c r="O25" s="12"/>
      <c r="P25" s="12"/>
      <c r="Q25" s="11"/>
      <c r="R25" s="11"/>
    </row>
    <row r="26" spans="1:18">
      <c r="A26" s="11"/>
      <c r="B26" s="11"/>
      <c r="C26" s="11"/>
      <c r="D26" s="11"/>
      <c r="E26" s="11"/>
      <c r="F26" s="30"/>
      <c r="G26" s="11"/>
      <c r="H26" s="11"/>
      <c r="I26" s="11"/>
      <c r="J26" s="11"/>
      <c r="K26" s="11"/>
      <c r="L26" s="11"/>
      <c r="M26" s="12"/>
      <c r="N26" s="12"/>
      <c r="O26" s="12"/>
      <c r="P26" s="12"/>
      <c r="Q26" s="11"/>
      <c r="R26" s="11"/>
    </row>
    <row r="27" spans="1:18">
      <c r="A27" s="11"/>
      <c r="B27" s="11"/>
      <c r="C27" s="11"/>
      <c r="D27" s="11"/>
      <c r="E27" s="11"/>
      <c r="F27" s="30"/>
      <c r="G27" s="11"/>
      <c r="H27" s="11"/>
      <c r="I27" s="11"/>
      <c r="J27" s="11"/>
      <c r="K27" s="11"/>
      <c r="L27" s="11"/>
      <c r="M27" s="12"/>
      <c r="N27" s="12"/>
      <c r="O27" s="12"/>
      <c r="P27" s="12"/>
      <c r="Q27" s="11"/>
      <c r="R27" s="11"/>
    </row>
    <row r="28" spans="1:18">
      <c r="A28" s="11"/>
      <c r="B28" s="11"/>
      <c r="C28" s="11"/>
      <c r="D28" s="11"/>
      <c r="E28" s="11"/>
      <c r="F28" s="30"/>
      <c r="G28" s="11"/>
      <c r="H28" s="11"/>
      <c r="I28" s="11"/>
      <c r="J28" s="11"/>
      <c r="K28" s="11"/>
      <c r="L28" s="11"/>
      <c r="M28" s="12"/>
      <c r="N28" s="12"/>
      <c r="O28" s="12"/>
      <c r="P28" s="12"/>
      <c r="Q28" s="11"/>
      <c r="R28" s="11"/>
    </row>
    <row r="29" spans="1:18">
      <c r="A29" s="11"/>
      <c r="B29" s="11"/>
      <c r="C29" s="11"/>
      <c r="D29" s="11"/>
      <c r="E29" s="11"/>
      <c r="F29" s="30"/>
      <c r="G29" s="11"/>
      <c r="H29" s="11"/>
      <c r="I29" s="11"/>
      <c r="J29" s="11"/>
      <c r="K29" s="11"/>
      <c r="L29" s="11"/>
      <c r="M29" s="12"/>
      <c r="N29" s="12"/>
      <c r="O29" s="12"/>
      <c r="P29" s="12"/>
      <c r="Q29" s="11"/>
      <c r="R29" s="11"/>
    </row>
    <row r="30" spans="1:18">
      <c r="A30" s="11"/>
      <c r="B30" s="11"/>
      <c r="C30" s="11"/>
      <c r="D30" s="11"/>
      <c r="E30" s="11"/>
      <c r="F30" s="30"/>
      <c r="G30" s="11"/>
      <c r="H30" s="11"/>
      <c r="I30" s="11"/>
      <c r="J30" s="11"/>
      <c r="K30" s="11"/>
      <c r="L30" s="11"/>
      <c r="M30" s="12"/>
      <c r="N30" s="12"/>
      <c r="O30" s="12"/>
      <c r="P30" s="12"/>
      <c r="Q30" s="11"/>
      <c r="R30" s="11"/>
    </row>
  </sheetData>
  <mergeCells count="16">
    <mergeCell ref="Q4:Q5"/>
    <mergeCell ref="R4:R5"/>
    <mergeCell ref="G4:G5"/>
    <mergeCell ref="H4:I4"/>
    <mergeCell ref="M20:N20"/>
    <mergeCell ref="O20:P20"/>
    <mergeCell ref="J4:J5"/>
    <mergeCell ref="K4:L4"/>
    <mergeCell ref="M4:N4"/>
    <mergeCell ref="O4:P4"/>
    <mergeCell ref="F4:F5"/>
    <mergeCell ref="A4:A5"/>
    <mergeCell ref="B4:B5"/>
    <mergeCell ref="C4:C5"/>
    <mergeCell ref="D4:D5"/>
    <mergeCell ref="E4:E5"/>
  </mergeCells>
  <pageMargins left="0.7" right="0.7" top="0.75" bottom="0.75" header="0.3" footer="0.3"/>
  <pageSetup paperSize="9" orientation="portrait" verticalDpi="0" r:id="rId1"/>
</worksheet>
</file>

<file path=xl/worksheets/sheet24.xml><?xml version="1.0" encoding="utf-8"?>
<worksheet xmlns="http://schemas.openxmlformats.org/spreadsheetml/2006/main" xmlns:r="http://schemas.openxmlformats.org/officeDocument/2006/relationships">
  <sheetPr codeName="Arkusz24"/>
  <dimension ref="A2:S143"/>
  <sheetViews>
    <sheetView topLeftCell="A11" zoomScale="59" zoomScaleNormal="59" workbookViewId="0">
      <selection activeCell="A12" sqref="A12"/>
    </sheetView>
  </sheetViews>
  <sheetFormatPr defaultRowHeight="15"/>
  <cols>
    <col min="1" max="1" width="4.7109375" customWidth="1"/>
    <col min="2" max="2" width="8.85546875" customWidth="1"/>
    <col min="3" max="3" width="11.42578125" customWidth="1"/>
    <col min="4" max="4" width="9.7109375" customWidth="1"/>
    <col min="5" max="5" width="45.7109375" customWidth="1"/>
    <col min="6" max="6" width="57.7109375" customWidth="1"/>
    <col min="7" max="7" width="35.7109375" customWidth="1"/>
    <col min="8" max="8" width="19.28515625" customWidth="1"/>
    <col min="9" max="9" width="10.42578125" customWidth="1"/>
    <col min="10" max="10" width="29.7109375" customWidth="1"/>
    <col min="11" max="11" width="10.7109375" customWidth="1"/>
    <col min="12" max="12" width="12.7109375" customWidth="1"/>
    <col min="13" max="16" width="14.7109375" style="2" customWidth="1"/>
    <col min="17" max="17" width="16.7109375" customWidth="1"/>
    <col min="18" max="18" width="17.42578125" customWidth="1"/>
    <col min="19" max="19" width="19.5703125" customWidth="1"/>
    <col min="259" max="259" width="4.7109375" bestFit="1" customWidth="1"/>
    <col min="260" max="260" width="9.7109375" bestFit="1" customWidth="1"/>
    <col min="261" max="261" width="10" bestFit="1" customWidth="1"/>
    <col min="262" max="262" width="8.85546875" bestFit="1" customWidth="1"/>
    <col min="263" max="263" width="22.85546875" customWidth="1"/>
    <col min="264" max="264" width="59.7109375" bestFit="1" customWidth="1"/>
    <col min="265" max="265" width="57.85546875" bestFit="1" customWidth="1"/>
    <col min="266" max="266" width="35.28515625" bestFit="1" customWidth="1"/>
    <col min="267" max="267" width="28.140625" bestFit="1" customWidth="1"/>
    <col min="268" max="268" width="33.140625" bestFit="1" customWidth="1"/>
    <col min="269" max="269" width="26" bestFit="1" customWidth="1"/>
    <col min="270" max="270" width="19.140625" bestFit="1" customWidth="1"/>
    <col min="271" max="271" width="10.42578125" customWidth="1"/>
    <col min="272" max="272" width="11.85546875" customWidth="1"/>
    <col min="273" max="273" width="14.7109375" customWidth="1"/>
    <col min="274" max="274" width="9" bestFit="1" customWidth="1"/>
    <col min="515" max="515" width="4.7109375" bestFit="1" customWidth="1"/>
    <col min="516" max="516" width="9.7109375" bestFit="1" customWidth="1"/>
    <col min="517" max="517" width="10" bestFit="1" customWidth="1"/>
    <col min="518" max="518" width="8.85546875" bestFit="1" customWidth="1"/>
    <col min="519" max="519" width="22.85546875" customWidth="1"/>
    <col min="520" max="520" width="59.7109375" bestFit="1" customWidth="1"/>
    <col min="521" max="521" width="57.85546875" bestFit="1" customWidth="1"/>
    <col min="522" max="522" width="35.28515625" bestFit="1" customWidth="1"/>
    <col min="523" max="523" width="28.140625" bestFit="1" customWidth="1"/>
    <col min="524" max="524" width="33.140625" bestFit="1" customWidth="1"/>
    <col min="525" max="525" width="26" bestFit="1" customWidth="1"/>
    <col min="526" max="526" width="19.140625" bestFit="1" customWidth="1"/>
    <col min="527" max="527" width="10.42578125" customWidth="1"/>
    <col min="528" max="528" width="11.85546875" customWidth="1"/>
    <col min="529" max="529" width="14.7109375" customWidth="1"/>
    <col min="530" max="530" width="9" bestFit="1" customWidth="1"/>
    <col min="771" max="771" width="4.7109375" bestFit="1" customWidth="1"/>
    <col min="772" max="772" width="9.7109375" bestFit="1" customWidth="1"/>
    <col min="773" max="773" width="10" bestFit="1" customWidth="1"/>
    <col min="774" max="774" width="8.85546875" bestFit="1" customWidth="1"/>
    <col min="775" max="775" width="22.85546875" customWidth="1"/>
    <col min="776" max="776" width="59.7109375" bestFit="1" customWidth="1"/>
    <col min="777" max="777" width="57.85546875" bestFit="1" customWidth="1"/>
    <col min="778" max="778" width="35.28515625" bestFit="1" customWidth="1"/>
    <col min="779" max="779" width="28.140625" bestFit="1" customWidth="1"/>
    <col min="780" max="780" width="33.140625" bestFit="1" customWidth="1"/>
    <col min="781" max="781" width="26" bestFit="1" customWidth="1"/>
    <col min="782" max="782" width="19.140625" bestFit="1" customWidth="1"/>
    <col min="783" max="783" width="10.42578125" customWidth="1"/>
    <col min="784" max="784" width="11.85546875" customWidth="1"/>
    <col min="785" max="785" width="14.7109375" customWidth="1"/>
    <col min="786" max="786" width="9" bestFit="1" customWidth="1"/>
    <col min="1027" max="1027" width="4.7109375" bestFit="1" customWidth="1"/>
    <col min="1028" max="1028" width="9.7109375" bestFit="1" customWidth="1"/>
    <col min="1029" max="1029" width="10" bestFit="1" customWidth="1"/>
    <col min="1030" max="1030" width="8.85546875" bestFit="1" customWidth="1"/>
    <col min="1031" max="1031" width="22.85546875" customWidth="1"/>
    <col min="1032" max="1032" width="59.7109375" bestFit="1" customWidth="1"/>
    <col min="1033" max="1033" width="57.85546875" bestFit="1" customWidth="1"/>
    <col min="1034" max="1034" width="35.28515625" bestFit="1" customWidth="1"/>
    <col min="1035" max="1035" width="28.140625" bestFit="1" customWidth="1"/>
    <col min="1036" max="1036" width="33.140625" bestFit="1" customWidth="1"/>
    <col min="1037" max="1037" width="26" bestFit="1" customWidth="1"/>
    <col min="1038" max="1038" width="19.140625" bestFit="1" customWidth="1"/>
    <col min="1039" max="1039" width="10.42578125" customWidth="1"/>
    <col min="1040" max="1040" width="11.85546875" customWidth="1"/>
    <col min="1041" max="1041" width="14.7109375" customWidth="1"/>
    <col min="1042" max="1042" width="9" bestFit="1" customWidth="1"/>
    <col min="1283" max="1283" width="4.7109375" bestFit="1" customWidth="1"/>
    <col min="1284" max="1284" width="9.7109375" bestFit="1" customWidth="1"/>
    <col min="1285" max="1285" width="10" bestFit="1" customWidth="1"/>
    <col min="1286" max="1286" width="8.85546875" bestFit="1" customWidth="1"/>
    <col min="1287" max="1287" width="22.85546875" customWidth="1"/>
    <col min="1288" max="1288" width="59.7109375" bestFit="1" customWidth="1"/>
    <col min="1289" max="1289" width="57.85546875" bestFit="1" customWidth="1"/>
    <col min="1290" max="1290" width="35.28515625" bestFit="1" customWidth="1"/>
    <col min="1291" max="1291" width="28.140625" bestFit="1" customWidth="1"/>
    <col min="1292" max="1292" width="33.140625" bestFit="1" customWidth="1"/>
    <col min="1293" max="1293" width="26" bestFit="1" customWidth="1"/>
    <col min="1294" max="1294" width="19.140625" bestFit="1" customWidth="1"/>
    <col min="1295" max="1295" width="10.42578125" customWidth="1"/>
    <col min="1296" max="1296" width="11.85546875" customWidth="1"/>
    <col min="1297" max="1297" width="14.7109375" customWidth="1"/>
    <col min="1298" max="1298" width="9" bestFit="1" customWidth="1"/>
    <col min="1539" max="1539" width="4.7109375" bestFit="1" customWidth="1"/>
    <col min="1540" max="1540" width="9.7109375" bestFit="1" customWidth="1"/>
    <col min="1541" max="1541" width="10" bestFit="1" customWidth="1"/>
    <col min="1542" max="1542" width="8.85546875" bestFit="1" customWidth="1"/>
    <col min="1543" max="1543" width="22.85546875" customWidth="1"/>
    <col min="1544" max="1544" width="59.7109375" bestFit="1" customWidth="1"/>
    <col min="1545" max="1545" width="57.85546875" bestFit="1" customWidth="1"/>
    <col min="1546" max="1546" width="35.28515625" bestFit="1" customWidth="1"/>
    <col min="1547" max="1547" width="28.140625" bestFit="1" customWidth="1"/>
    <col min="1548" max="1548" width="33.140625" bestFit="1" customWidth="1"/>
    <col min="1549" max="1549" width="26" bestFit="1" customWidth="1"/>
    <col min="1550" max="1550" width="19.140625" bestFit="1" customWidth="1"/>
    <col min="1551" max="1551" width="10.42578125" customWidth="1"/>
    <col min="1552" max="1552" width="11.85546875" customWidth="1"/>
    <col min="1553" max="1553" width="14.7109375" customWidth="1"/>
    <col min="1554" max="1554" width="9" bestFit="1" customWidth="1"/>
    <col min="1795" max="1795" width="4.7109375" bestFit="1" customWidth="1"/>
    <col min="1796" max="1796" width="9.7109375" bestFit="1" customWidth="1"/>
    <col min="1797" max="1797" width="10" bestFit="1" customWidth="1"/>
    <col min="1798" max="1798" width="8.85546875" bestFit="1" customWidth="1"/>
    <col min="1799" max="1799" width="22.85546875" customWidth="1"/>
    <col min="1800" max="1800" width="59.7109375" bestFit="1" customWidth="1"/>
    <col min="1801" max="1801" width="57.85546875" bestFit="1" customWidth="1"/>
    <col min="1802" max="1802" width="35.28515625" bestFit="1" customWidth="1"/>
    <col min="1803" max="1803" width="28.140625" bestFit="1" customWidth="1"/>
    <col min="1804" max="1804" width="33.140625" bestFit="1" customWidth="1"/>
    <col min="1805" max="1805" width="26" bestFit="1" customWidth="1"/>
    <col min="1806" max="1806" width="19.140625" bestFit="1" customWidth="1"/>
    <col min="1807" max="1807" width="10.42578125" customWidth="1"/>
    <col min="1808" max="1808" width="11.85546875" customWidth="1"/>
    <col min="1809" max="1809" width="14.7109375" customWidth="1"/>
    <col min="1810" max="1810" width="9" bestFit="1" customWidth="1"/>
    <col min="2051" max="2051" width="4.7109375" bestFit="1" customWidth="1"/>
    <col min="2052" max="2052" width="9.7109375" bestFit="1" customWidth="1"/>
    <col min="2053" max="2053" width="10" bestFit="1" customWidth="1"/>
    <col min="2054" max="2054" width="8.85546875" bestFit="1" customWidth="1"/>
    <col min="2055" max="2055" width="22.85546875" customWidth="1"/>
    <col min="2056" max="2056" width="59.7109375" bestFit="1" customWidth="1"/>
    <col min="2057" max="2057" width="57.85546875" bestFit="1" customWidth="1"/>
    <col min="2058" max="2058" width="35.28515625" bestFit="1" customWidth="1"/>
    <col min="2059" max="2059" width="28.140625" bestFit="1" customWidth="1"/>
    <col min="2060" max="2060" width="33.140625" bestFit="1" customWidth="1"/>
    <col min="2061" max="2061" width="26" bestFit="1" customWidth="1"/>
    <col min="2062" max="2062" width="19.140625" bestFit="1" customWidth="1"/>
    <col min="2063" max="2063" width="10.42578125" customWidth="1"/>
    <col min="2064" max="2064" width="11.85546875" customWidth="1"/>
    <col min="2065" max="2065" width="14.7109375" customWidth="1"/>
    <col min="2066" max="2066" width="9" bestFit="1" customWidth="1"/>
    <col min="2307" max="2307" width="4.7109375" bestFit="1" customWidth="1"/>
    <col min="2308" max="2308" width="9.7109375" bestFit="1" customWidth="1"/>
    <col min="2309" max="2309" width="10" bestFit="1" customWidth="1"/>
    <col min="2310" max="2310" width="8.85546875" bestFit="1" customWidth="1"/>
    <col min="2311" max="2311" width="22.85546875" customWidth="1"/>
    <col min="2312" max="2312" width="59.7109375" bestFit="1" customWidth="1"/>
    <col min="2313" max="2313" width="57.85546875" bestFit="1" customWidth="1"/>
    <col min="2314" max="2314" width="35.28515625" bestFit="1" customWidth="1"/>
    <col min="2315" max="2315" width="28.140625" bestFit="1" customWidth="1"/>
    <col min="2316" max="2316" width="33.140625" bestFit="1" customWidth="1"/>
    <col min="2317" max="2317" width="26" bestFit="1" customWidth="1"/>
    <col min="2318" max="2318" width="19.140625" bestFit="1" customWidth="1"/>
    <col min="2319" max="2319" width="10.42578125" customWidth="1"/>
    <col min="2320" max="2320" width="11.85546875" customWidth="1"/>
    <col min="2321" max="2321" width="14.7109375" customWidth="1"/>
    <col min="2322" max="2322" width="9" bestFit="1" customWidth="1"/>
    <col min="2563" max="2563" width="4.7109375" bestFit="1" customWidth="1"/>
    <col min="2564" max="2564" width="9.7109375" bestFit="1" customWidth="1"/>
    <col min="2565" max="2565" width="10" bestFit="1" customWidth="1"/>
    <col min="2566" max="2566" width="8.85546875" bestFit="1" customWidth="1"/>
    <col min="2567" max="2567" width="22.85546875" customWidth="1"/>
    <col min="2568" max="2568" width="59.7109375" bestFit="1" customWidth="1"/>
    <col min="2569" max="2569" width="57.85546875" bestFit="1" customWidth="1"/>
    <col min="2570" max="2570" width="35.28515625" bestFit="1" customWidth="1"/>
    <col min="2571" max="2571" width="28.140625" bestFit="1" customWidth="1"/>
    <col min="2572" max="2572" width="33.140625" bestFit="1" customWidth="1"/>
    <col min="2573" max="2573" width="26" bestFit="1" customWidth="1"/>
    <col min="2574" max="2574" width="19.140625" bestFit="1" customWidth="1"/>
    <col min="2575" max="2575" width="10.42578125" customWidth="1"/>
    <col min="2576" max="2576" width="11.85546875" customWidth="1"/>
    <col min="2577" max="2577" width="14.7109375" customWidth="1"/>
    <col min="2578" max="2578" width="9" bestFit="1" customWidth="1"/>
    <col min="2819" max="2819" width="4.7109375" bestFit="1" customWidth="1"/>
    <col min="2820" max="2820" width="9.7109375" bestFit="1" customWidth="1"/>
    <col min="2821" max="2821" width="10" bestFit="1" customWidth="1"/>
    <col min="2822" max="2822" width="8.85546875" bestFit="1" customWidth="1"/>
    <col min="2823" max="2823" width="22.85546875" customWidth="1"/>
    <col min="2824" max="2824" width="59.7109375" bestFit="1" customWidth="1"/>
    <col min="2825" max="2825" width="57.85546875" bestFit="1" customWidth="1"/>
    <col min="2826" max="2826" width="35.28515625" bestFit="1" customWidth="1"/>
    <col min="2827" max="2827" width="28.140625" bestFit="1" customWidth="1"/>
    <col min="2828" max="2828" width="33.140625" bestFit="1" customWidth="1"/>
    <col min="2829" max="2829" width="26" bestFit="1" customWidth="1"/>
    <col min="2830" max="2830" width="19.140625" bestFit="1" customWidth="1"/>
    <col min="2831" max="2831" width="10.42578125" customWidth="1"/>
    <col min="2832" max="2832" width="11.85546875" customWidth="1"/>
    <col min="2833" max="2833" width="14.7109375" customWidth="1"/>
    <col min="2834" max="2834" width="9" bestFit="1" customWidth="1"/>
    <col min="3075" max="3075" width="4.7109375" bestFit="1" customWidth="1"/>
    <col min="3076" max="3076" width="9.7109375" bestFit="1" customWidth="1"/>
    <col min="3077" max="3077" width="10" bestFit="1" customWidth="1"/>
    <col min="3078" max="3078" width="8.85546875" bestFit="1" customWidth="1"/>
    <col min="3079" max="3079" width="22.85546875" customWidth="1"/>
    <col min="3080" max="3080" width="59.7109375" bestFit="1" customWidth="1"/>
    <col min="3081" max="3081" width="57.85546875" bestFit="1" customWidth="1"/>
    <col min="3082" max="3082" width="35.28515625" bestFit="1" customWidth="1"/>
    <col min="3083" max="3083" width="28.140625" bestFit="1" customWidth="1"/>
    <col min="3084" max="3084" width="33.140625" bestFit="1" customWidth="1"/>
    <col min="3085" max="3085" width="26" bestFit="1" customWidth="1"/>
    <col min="3086" max="3086" width="19.140625" bestFit="1" customWidth="1"/>
    <col min="3087" max="3087" width="10.42578125" customWidth="1"/>
    <col min="3088" max="3088" width="11.85546875" customWidth="1"/>
    <col min="3089" max="3089" width="14.7109375" customWidth="1"/>
    <col min="3090" max="3090" width="9" bestFit="1" customWidth="1"/>
    <col min="3331" max="3331" width="4.7109375" bestFit="1" customWidth="1"/>
    <col min="3332" max="3332" width="9.7109375" bestFit="1" customWidth="1"/>
    <col min="3333" max="3333" width="10" bestFit="1" customWidth="1"/>
    <col min="3334" max="3334" width="8.85546875" bestFit="1" customWidth="1"/>
    <col min="3335" max="3335" width="22.85546875" customWidth="1"/>
    <col min="3336" max="3336" width="59.7109375" bestFit="1" customWidth="1"/>
    <col min="3337" max="3337" width="57.85546875" bestFit="1" customWidth="1"/>
    <col min="3338" max="3338" width="35.28515625" bestFit="1" customWidth="1"/>
    <col min="3339" max="3339" width="28.140625" bestFit="1" customWidth="1"/>
    <col min="3340" max="3340" width="33.140625" bestFit="1" customWidth="1"/>
    <col min="3341" max="3341" width="26" bestFit="1" customWidth="1"/>
    <col min="3342" max="3342" width="19.140625" bestFit="1" customWidth="1"/>
    <col min="3343" max="3343" width="10.42578125" customWidth="1"/>
    <col min="3344" max="3344" width="11.85546875" customWidth="1"/>
    <col min="3345" max="3345" width="14.7109375" customWidth="1"/>
    <col min="3346" max="3346" width="9" bestFit="1" customWidth="1"/>
    <col min="3587" max="3587" width="4.7109375" bestFit="1" customWidth="1"/>
    <col min="3588" max="3588" width="9.7109375" bestFit="1" customWidth="1"/>
    <col min="3589" max="3589" width="10" bestFit="1" customWidth="1"/>
    <col min="3590" max="3590" width="8.85546875" bestFit="1" customWidth="1"/>
    <col min="3591" max="3591" width="22.85546875" customWidth="1"/>
    <col min="3592" max="3592" width="59.7109375" bestFit="1" customWidth="1"/>
    <col min="3593" max="3593" width="57.85546875" bestFit="1" customWidth="1"/>
    <col min="3594" max="3594" width="35.28515625" bestFit="1" customWidth="1"/>
    <col min="3595" max="3595" width="28.140625" bestFit="1" customWidth="1"/>
    <col min="3596" max="3596" width="33.140625" bestFit="1" customWidth="1"/>
    <col min="3597" max="3597" width="26" bestFit="1" customWidth="1"/>
    <col min="3598" max="3598" width="19.140625" bestFit="1" customWidth="1"/>
    <col min="3599" max="3599" width="10.42578125" customWidth="1"/>
    <col min="3600" max="3600" width="11.85546875" customWidth="1"/>
    <col min="3601" max="3601" width="14.7109375" customWidth="1"/>
    <col min="3602" max="3602" width="9" bestFit="1" customWidth="1"/>
    <col min="3843" max="3843" width="4.7109375" bestFit="1" customWidth="1"/>
    <col min="3844" max="3844" width="9.7109375" bestFit="1" customWidth="1"/>
    <col min="3845" max="3845" width="10" bestFit="1" customWidth="1"/>
    <col min="3846" max="3846" width="8.85546875" bestFit="1" customWidth="1"/>
    <col min="3847" max="3847" width="22.85546875" customWidth="1"/>
    <col min="3848" max="3848" width="59.7109375" bestFit="1" customWidth="1"/>
    <col min="3849" max="3849" width="57.85546875" bestFit="1" customWidth="1"/>
    <col min="3850" max="3850" width="35.28515625" bestFit="1" customWidth="1"/>
    <col min="3851" max="3851" width="28.140625" bestFit="1" customWidth="1"/>
    <col min="3852" max="3852" width="33.140625" bestFit="1" customWidth="1"/>
    <col min="3853" max="3853" width="26" bestFit="1" customWidth="1"/>
    <col min="3854" max="3854" width="19.140625" bestFit="1" customWidth="1"/>
    <col min="3855" max="3855" width="10.42578125" customWidth="1"/>
    <col min="3856" max="3856" width="11.85546875" customWidth="1"/>
    <col min="3857" max="3857" width="14.7109375" customWidth="1"/>
    <col min="3858" max="3858" width="9" bestFit="1" customWidth="1"/>
    <col min="4099" max="4099" width="4.7109375" bestFit="1" customWidth="1"/>
    <col min="4100" max="4100" width="9.7109375" bestFit="1" customWidth="1"/>
    <col min="4101" max="4101" width="10" bestFit="1" customWidth="1"/>
    <col min="4102" max="4102" width="8.85546875" bestFit="1" customWidth="1"/>
    <col min="4103" max="4103" width="22.85546875" customWidth="1"/>
    <col min="4104" max="4104" width="59.7109375" bestFit="1" customWidth="1"/>
    <col min="4105" max="4105" width="57.85546875" bestFit="1" customWidth="1"/>
    <col min="4106" max="4106" width="35.28515625" bestFit="1" customWidth="1"/>
    <col min="4107" max="4107" width="28.140625" bestFit="1" customWidth="1"/>
    <col min="4108" max="4108" width="33.140625" bestFit="1" customWidth="1"/>
    <col min="4109" max="4109" width="26" bestFit="1" customWidth="1"/>
    <col min="4110" max="4110" width="19.140625" bestFit="1" customWidth="1"/>
    <col min="4111" max="4111" width="10.42578125" customWidth="1"/>
    <col min="4112" max="4112" width="11.85546875" customWidth="1"/>
    <col min="4113" max="4113" width="14.7109375" customWidth="1"/>
    <col min="4114" max="4114" width="9" bestFit="1" customWidth="1"/>
    <col min="4355" max="4355" width="4.7109375" bestFit="1" customWidth="1"/>
    <col min="4356" max="4356" width="9.7109375" bestFit="1" customWidth="1"/>
    <col min="4357" max="4357" width="10" bestFit="1" customWidth="1"/>
    <col min="4358" max="4358" width="8.85546875" bestFit="1" customWidth="1"/>
    <col min="4359" max="4359" width="22.85546875" customWidth="1"/>
    <col min="4360" max="4360" width="59.7109375" bestFit="1" customWidth="1"/>
    <col min="4361" max="4361" width="57.85546875" bestFit="1" customWidth="1"/>
    <col min="4362" max="4362" width="35.28515625" bestFit="1" customWidth="1"/>
    <col min="4363" max="4363" width="28.140625" bestFit="1" customWidth="1"/>
    <col min="4364" max="4364" width="33.140625" bestFit="1" customWidth="1"/>
    <col min="4365" max="4365" width="26" bestFit="1" customWidth="1"/>
    <col min="4366" max="4366" width="19.140625" bestFit="1" customWidth="1"/>
    <col min="4367" max="4367" width="10.42578125" customWidth="1"/>
    <col min="4368" max="4368" width="11.85546875" customWidth="1"/>
    <col min="4369" max="4369" width="14.7109375" customWidth="1"/>
    <col min="4370" max="4370" width="9" bestFit="1" customWidth="1"/>
    <col min="4611" max="4611" width="4.7109375" bestFit="1" customWidth="1"/>
    <col min="4612" max="4612" width="9.7109375" bestFit="1" customWidth="1"/>
    <col min="4613" max="4613" width="10" bestFit="1" customWidth="1"/>
    <col min="4614" max="4614" width="8.85546875" bestFit="1" customWidth="1"/>
    <col min="4615" max="4615" width="22.85546875" customWidth="1"/>
    <col min="4616" max="4616" width="59.7109375" bestFit="1" customWidth="1"/>
    <col min="4617" max="4617" width="57.85546875" bestFit="1" customWidth="1"/>
    <col min="4618" max="4618" width="35.28515625" bestFit="1" customWidth="1"/>
    <col min="4619" max="4619" width="28.140625" bestFit="1" customWidth="1"/>
    <col min="4620" max="4620" width="33.140625" bestFit="1" customWidth="1"/>
    <col min="4621" max="4621" width="26" bestFit="1" customWidth="1"/>
    <col min="4622" max="4622" width="19.140625" bestFit="1" customWidth="1"/>
    <col min="4623" max="4623" width="10.42578125" customWidth="1"/>
    <col min="4624" max="4624" width="11.85546875" customWidth="1"/>
    <col min="4625" max="4625" width="14.7109375" customWidth="1"/>
    <col min="4626" max="4626" width="9" bestFit="1" customWidth="1"/>
    <col min="4867" max="4867" width="4.7109375" bestFit="1" customWidth="1"/>
    <col min="4868" max="4868" width="9.7109375" bestFit="1" customWidth="1"/>
    <col min="4869" max="4869" width="10" bestFit="1" customWidth="1"/>
    <col min="4870" max="4870" width="8.85546875" bestFit="1" customWidth="1"/>
    <col min="4871" max="4871" width="22.85546875" customWidth="1"/>
    <col min="4872" max="4872" width="59.7109375" bestFit="1" customWidth="1"/>
    <col min="4873" max="4873" width="57.85546875" bestFit="1" customWidth="1"/>
    <col min="4874" max="4874" width="35.28515625" bestFit="1" customWidth="1"/>
    <col min="4875" max="4875" width="28.140625" bestFit="1" customWidth="1"/>
    <col min="4876" max="4876" width="33.140625" bestFit="1" customWidth="1"/>
    <col min="4877" max="4877" width="26" bestFit="1" customWidth="1"/>
    <col min="4878" max="4878" width="19.140625" bestFit="1" customWidth="1"/>
    <col min="4879" max="4879" width="10.42578125" customWidth="1"/>
    <col min="4880" max="4880" width="11.85546875" customWidth="1"/>
    <col min="4881" max="4881" width="14.7109375" customWidth="1"/>
    <col min="4882" max="4882" width="9" bestFit="1" customWidth="1"/>
    <col min="5123" max="5123" width="4.7109375" bestFit="1" customWidth="1"/>
    <col min="5124" max="5124" width="9.7109375" bestFit="1" customWidth="1"/>
    <col min="5125" max="5125" width="10" bestFit="1" customWidth="1"/>
    <col min="5126" max="5126" width="8.85546875" bestFit="1" customWidth="1"/>
    <col min="5127" max="5127" width="22.85546875" customWidth="1"/>
    <col min="5128" max="5128" width="59.7109375" bestFit="1" customWidth="1"/>
    <col min="5129" max="5129" width="57.85546875" bestFit="1" customWidth="1"/>
    <col min="5130" max="5130" width="35.28515625" bestFit="1" customWidth="1"/>
    <col min="5131" max="5131" width="28.140625" bestFit="1" customWidth="1"/>
    <col min="5132" max="5132" width="33.140625" bestFit="1" customWidth="1"/>
    <col min="5133" max="5133" width="26" bestFit="1" customWidth="1"/>
    <col min="5134" max="5134" width="19.140625" bestFit="1" customWidth="1"/>
    <col min="5135" max="5135" width="10.42578125" customWidth="1"/>
    <col min="5136" max="5136" width="11.85546875" customWidth="1"/>
    <col min="5137" max="5137" width="14.7109375" customWidth="1"/>
    <col min="5138" max="5138" width="9" bestFit="1" customWidth="1"/>
    <col min="5379" max="5379" width="4.7109375" bestFit="1" customWidth="1"/>
    <col min="5380" max="5380" width="9.7109375" bestFit="1" customWidth="1"/>
    <col min="5381" max="5381" width="10" bestFit="1" customWidth="1"/>
    <col min="5382" max="5382" width="8.85546875" bestFit="1" customWidth="1"/>
    <col min="5383" max="5383" width="22.85546875" customWidth="1"/>
    <col min="5384" max="5384" width="59.7109375" bestFit="1" customWidth="1"/>
    <col min="5385" max="5385" width="57.85546875" bestFit="1" customWidth="1"/>
    <col min="5386" max="5386" width="35.28515625" bestFit="1" customWidth="1"/>
    <col min="5387" max="5387" width="28.140625" bestFit="1" customWidth="1"/>
    <col min="5388" max="5388" width="33.140625" bestFit="1" customWidth="1"/>
    <col min="5389" max="5389" width="26" bestFit="1" customWidth="1"/>
    <col min="5390" max="5390" width="19.140625" bestFit="1" customWidth="1"/>
    <col min="5391" max="5391" width="10.42578125" customWidth="1"/>
    <col min="5392" max="5392" width="11.85546875" customWidth="1"/>
    <col min="5393" max="5393" width="14.7109375" customWidth="1"/>
    <col min="5394" max="5394" width="9" bestFit="1" customWidth="1"/>
    <col min="5635" max="5635" width="4.7109375" bestFit="1" customWidth="1"/>
    <col min="5636" max="5636" width="9.7109375" bestFit="1" customWidth="1"/>
    <col min="5637" max="5637" width="10" bestFit="1" customWidth="1"/>
    <col min="5638" max="5638" width="8.85546875" bestFit="1" customWidth="1"/>
    <col min="5639" max="5639" width="22.85546875" customWidth="1"/>
    <col min="5640" max="5640" width="59.7109375" bestFit="1" customWidth="1"/>
    <col min="5641" max="5641" width="57.85546875" bestFit="1" customWidth="1"/>
    <col min="5642" max="5642" width="35.28515625" bestFit="1" customWidth="1"/>
    <col min="5643" max="5643" width="28.140625" bestFit="1" customWidth="1"/>
    <col min="5644" max="5644" width="33.140625" bestFit="1" customWidth="1"/>
    <col min="5645" max="5645" width="26" bestFit="1" customWidth="1"/>
    <col min="5646" max="5646" width="19.140625" bestFit="1" customWidth="1"/>
    <col min="5647" max="5647" width="10.42578125" customWidth="1"/>
    <col min="5648" max="5648" width="11.85546875" customWidth="1"/>
    <col min="5649" max="5649" width="14.7109375" customWidth="1"/>
    <col min="5650" max="5650" width="9" bestFit="1" customWidth="1"/>
    <col min="5891" max="5891" width="4.7109375" bestFit="1" customWidth="1"/>
    <col min="5892" max="5892" width="9.7109375" bestFit="1" customWidth="1"/>
    <col min="5893" max="5893" width="10" bestFit="1" customWidth="1"/>
    <col min="5894" max="5894" width="8.85546875" bestFit="1" customWidth="1"/>
    <col min="5895" max="5895" width="22.85546875" customWidth="1"/>
    <col min="5896" max="5896" width="59.7109375" bestFit="1" customWidth="1"/>
    <col min="5897" max="5897" width="57.85546875" bestFit="1" customWidth="1"/>
    <col min="5898" max="5898" width="35.28515625" bestFit="1" customWidth="1"/>
    <col min="5899" max="5899" width="28.140625" bestFit="1" customWidth="1"/>
    <col min="5900" max="5900" width="33.140625" bestFit="1" customWidth="1"/>
    <col min="5901" max="5901" width="26" bestFit="1" customWidth="1"/>
    <col min="5902" max="5902" width="19.140625" bestFit="1" customWidth="1"/>
    <col min="5903" max="5903" width="10.42578125" customWidth="1"/>
    <col min="5904" max="5904" width="11.85546875" customWidth="1"/>
    <col min="5905" max="5905" width="14.7109375" customWidth="1"/>
    <col min="5906" max="5906" width="9" bestFit="1" customWidth="1"/>
    <col min="6147" max="6147" width="4.7109375" bestFit="1" customWidth="1"/>
    <col min="6148" max="6148" width="9.7109375" bestFit="1" customWidth="1"/>
    <col min="6149" max="6149" width="10" bestFit="1" customWidth="1"/>
    <col min="6150" max="6150" width="8.85546875" bestFit="1" customWidth="1"/>
    <col min="6151" max="6151" width="22.85546875" customWidth="1"/>
    <col min="6152" max="6152" width="59.7109375" bestFit="1" customWidth="1"/>
    <col min="6153" max="6153" width="57.85546875" bestFit="1" customWidth="1"/>
    <col min="6154" max="6154" width="35.28515625" bestFit="1" customWidth="1"/>
    <col min="6155" max="6155" width="28.140625" bestFit="1" customWidth="1"/>
    <col min="6156" max="6156" width="33.140625" bestFit="1" customWidth="1"/>
    <col min="6157" max="6157" width="26" bestFit="1" customWidth="1"/>
    <col min="6158" max="6158" width="19.140625" bestFit="1" customWidth="1"/>
    <col min="6159" max="6159" width="10.42578125" customWidth="1"/>
    <col min="6160" max="6160" width="11.85546875" customWidth="1"/>
    <col min="6161" max="6161" width="14.7109375" customWidth="1"/>
    <col min="6162" max="6162" width="9" bestFit="1" customWidth="1"/>
    <col min="6403" max="6403" width="4.7109375" bestFit="1" customWidth="1"/>
    <col min="6404" max="6404" width="9.7109375" bestFit="1" customWidth="1"/>
    <col min="6405" max="6405" width="10" bestFit="1" customWidth="1"/>
    <col min="6406" max="6406" width="8.85546875" bestFit="1" customWidth="1"/>
    <col min="6407" max="6407" width="22.85546875" customWidth="1"/>
    <col min="6408" max="6408" width="59.7109375" bestFit="1" customWidth="1"/>
    <col min="6409" max="6409" width="57.85546875" bestFit="1" customWidth="1"/>
    <col min="6410" max="6410" width="35.28515625" bestFit="1" customWidth="1"/>
    <col min="6411" max="6411" width="28.140625" bestFit="1" customWidth="1"/>
    <col min="6412" max="6412" width="33.140625" bestFit="1" customWidth="1"/>
    <col min="6413" max="6413" width="26" bestFit="1" customWidth="1"/>
    <col min="6414" max="6414" width="19.140625" bestFit="1" customWidth="1"/>
    <col min="6415" max="6415" width="10.42578125" customWidth="1"/>
    <col min="6416" max="6416" width="11.85546875" customWidth="1"/>
    <col min="6417" max="6417" width="14.7109375" customWidth="1"/>
    <col min="6418" max="6418" width="9" bestFit="1" customWidth="1"/>
    <col min="6659" max="6659" width="4.7109375" bestFit="1" customWidth="1"/>
    <col min="6660" max="6660" width="9.7109375" bestFit="1" customWidth="1"/>
    <col min="6661" max="6661" width="10" bestFit="1" customWidth="1"/>
    <col min="6662" max="6662" width="8.85546875" bestFit="1" customWidth="1"/>
    <col min="6663" max="6663" width="22.85546875" customWidth="1"/>
    <col min="6664" max="6664" width="59.7109375" bestFit="1" customWidth="1"/>
    <col min="6665" max="6665" width="57.85546875" bestFit="1" customWidth="1"/>
    <col min="6666" max="6666" width="35.28515625" bestFit="1" customWidth="1"/>
    <col min="6667" max="6667" width="28.140625" bestFit="1" customWidth="1"/>
    <col min="6668" max="6668" width="33.140625" bestFit="1" customWidth="1"/>
    <col min="6669" max="6669" width="26" bestFit="1" customWidth="1"/>
    <col min="6670" max="6670" width="19.140625" bestFit="1" customWidth="1"/>
    <col min="6671" max="6671" width="10.42578125" customWidth="1"/>
    <col min="6672" max="6672" width="11.85546875" customWidth="1"/>
    <col min="6673" max="6673" width="14.7109375" customWidth="1"/>
    <col min="6674" max="6674" width="9" bestFit="1" customWidth="1"/>
    <col min="6915" max="6915" width="4.7109375" bestFit="1" customWidth="1"/>
    <col min="6916" max="6916" width="9.7109375" bestFit="1" customWidth="1"/>
    <col min="6917" max="6917" width="10" bestFit="1" customWidth="1"/>
    <col min="6918" max="6918" width="8.85546875" bestFit="1" customWidth="1"/>
    <col min="6919" max="6919" width="22.85546875" customWidth="1"/>
    <col min="6920" max="6920" width="59.7109375" bestFit="1" customWidth="1"/>
    <col min="6921" max="6921" width="57.85546875" bestFit="1" customWidth="1"/>
    <col min="6922" max="6922" width="35.28515625" bestFit="1" customWidth="1"/>
    <col min="6923" max="6923" width="28.140625" bestFit="1" customWidth="1"/>
    <col min="6924" max="6924" width="33.140625" bestFit="1" customWidth="1"/>
    <col min="6925" max="6925" width="26" bestFit="1" customWidth="1"/>
    <col min="6926" max="6926" width="19.140625" bestFit="1" customWidth="1"/>
    <col min="6927" max="6927" width="10.42578125" customWidth="1"/>
    <col min="6928" max="6928" width="11.85546875" customWidth="1"/>
    <col min="6929" max="6929" width="14.7109375" customWidth="1"/>
    <col min="6930" max="6930" width="9" bestFit="1" customWidth="1"/>
    <col min="7171" max="7171" width="4.7109375" bestFit="1" customWidth="1"/>
    <col min="7172" max="7172" width="9.7109375" bestFit="1" customWidth="1"/>
    <col min="7173" max="7173" width="10" bestFit="1" customWidth="1"/>
    <col min="7174" max="7174" width="8.85546875" bestFit="1" customWidth="1"/>
    <col min="7175" max="7175" width="22.85546875" customWidth="1"/>
    <col min="7176" max="7176" width="59.7109375" bestFit="1" customWidth="1"/>
    <col min="7177" max="7177" width="57.85546875" bestFit="1" customWidth="1"/>
    <col min="7178" max="7178" width="35.28515625" bestFit="1" customWidth="1"/>
    <col min="7179" max="7179" width="28.140625" bestFit="1" customWidth="1"/>
    <col min="7180" max="7180" width="33.140625" bestFit="1" customWidth="1"/>
    <col min="7181" max="7181" width="26" bestFit="1" customWidth="1"/>
    <col min="7182" max="7182" width="19.140625" bestFit="1" customWidth="1"/>
    <col min="7183" max="7183" width="10.42578125" customWidth="1"/>
    <col min="7184" max="7184" width="11.85546875" customWidth="1"/>
    <col min="7185" max="7185" width="14.7109375" customWidth="1"/>
    <col min="7186" max="7186" width="9" bestFit="1" customWidth="1"/>
    <col min="7427" max="7427" width="4.7109375" bestFit="1" customWidth="1"/>
    <col min="7428" max="7428" width="9.7109375" bestFit="1" customWidth="1"/>
    <col min="7429" max="7429" width="10" bestFit="1" customWidth="1"/>
    <col min="7430" max="7430" width="8.85546875" bestFit="1" customWidth="1"/>
    <col min="7431" max="7431" width="22.85546875" customWidth="1"/>
    <col min="7432" max="7432" width="59.7109375" bestFit="1" customWidth="1"/>
    <col min="7433" max="7433" width="57.85546875" bestFit="1" customWidth="1"/>
    <col min="7434" max="7434" width="35.28515625" bestFit="1" customWidth="1"/>
    <col min="7435" max="7435" width="28.140625" bestFit="1" customWidth="1"/>
    <col min="7436" max="7436" width="33.140625" bestFit="1" customWidth="1"/>
    <col min="7437" max="7437" width="26" bestFit="1" customWidth="1"/>
    <col min="7438" max="7438" width="19.140625" bestFit="1" customWidth="1"/>
    <col min="7439" max="7439" width="10.42578125" customWidth="1"/>
    <col min="7440" max="7440" width="11.85546875" customWidth="1"/>
    <col min="7441" max="7441" width="14.7109375" customWidth="1"/>
    <col min="7442" max="7442" width="9" bestFit="1" customWidth="1"/>
    <col min="7683" max="7683" width="4.7109375" bestFit="1" customWidth="1"/>
    <col min="7684" max="7684" width="9.7109375" bestFit="1" customWidth="1"/>
    <col min="7685" max="7685" width="10" bestFit="1" customWidth="1"/>
    <col min="7686" max="7686" width="8.85546875" bestFit="1" customWidth="1"/>
    <col min="7687" max="7687" width="22.85546875" customWidth="1"/>
    <col min="7688" max="7688" width="59.7109375" bestFit="1" customWidth="1"/>
    <col min="7689" max="7689" width="57.85546875" bestFit="1" customWidth="1"/>
    <col min="7690" max="7690" width="35.28515625" bestFit="1" customWidth="1"/>
    <col min="7691" max="7691" width="28.140625" bestFit="1" customWidth="1"/>
    <col min="7692" max="7692" width="33.140625" bestFit="1" customWidth="1"/>
    <col min="7693" max="7693" width="26" bestFit="1" customWidth="1"/>
    <col min="7694" max="7694" width="19.140625" bestFit="1" customWidth="1"/>
    <col min="7695" max="7695" width="10.42578125" customWidth="1"/>
    <col min="7696" max="7696" width="11.85546875" customWidth="1"/>
    <col min="7697" max="7697" width="14.7109375" customWidth="1"/>
    <col min="7698" max="7698" width="9" bestFit="1" customWidth="1"/>
    <col min="7939" max="7939" width="4.7109375" bestFit="1" customWidth="1"/>
    <col min="7940" max="7940" width="9.7109375" bestFit="1" customWidth="1"/>
    <col min="7941" max="7941" width="10" bestFit="1" customWidth="1"/>
    <col min="7942" max="7942" width="8.85546875" bestFit="1" customWidth="1"/>
    <col min="7943" max="7943" width="22.85546875" customWidth="1"/>
    <col min="7944" max="7944" width="59.7109375" bestFit="1" customWidth="1"/>
    <col min="7945" max="7945" width="57.85546875" bestFit="1" customWidth="1"/>
    <col min="7946" max="7946" width="35.28515625" bestFit="1" customWidth="1"/>
    <col min="7947" max="7947" width="28.140625" bestFit="1" customWidth="1"/>
    <col min="7948" max="7948" width="33.140625" bestFit="1" customWidth="1"/>
    <col min="7949" max="7949" width="26" bestFit="1" customWidth="1"/>
    <col min="7950" max="7950" width="19.140625" bestFit="1" customWidth="1"/>
    <col min="7951" max="7951" width="10.42578125" customWidth="1"/>
    <col min="7952" max="7952" width="11.85546875" customWidth="1"/>
    <col min="7953" max="7953" width="14.7109375" customWidth="1"/>
    <col min="7954" max="7954" width="9" bestFit="1" customWidth="1"/>
    <col min="8195" max="8195" width="4.7109375" bestFit="1" customWidth="1"/>
    <col min="8196" max="8196" width="9.7109375" bestFit="1" customWidth="1"/>
    <col min="8197" max="8197" width="10" bestFit="1" customWidth="1"/>
    <col min="8198" max="8198" width="8.85546875" bestFit="1" customWidth="1"/>
    <col min="8199" max="8199" width="22.85546875" customWidth="1"/>
    <col min="8200" max="8200" width="59.7109375" bestFit="1" customWidth="1"/>
    <col min="8201" max="8201" width="57.85546875" bestFit="1" customWidth="1"/>
    <col min="8202" max="8202" width="35.28515625" bestFit="1" customWidth="1"/>
    <col min="8203" max="8203" width="28.140625" bestFit="1" customWidth="1"/>
    <col min="8204" max="8204" width="33.140625" bestFit="1" customWidth="1"/>
    <col min="8205" max="8205" width="26" bestFit="1" customWidth="1"/>
    <col min="8206" max="8206" width="19.140625" bestFit="1" customWidth="1"/>
    <col min="8207" max="8207" width="10.42578125" customWidth="1"/>
    <col min="8208" max="8208" width="11.85546875" customWidth="1"/>
    <col min="8209" max="8209" width="14.7109375" customWidth="1"/>
    <col min="8210" max="8210" width="9" bestFit="1" customWidth="1"/>
    <col min="8451" max="8451" width="4.7109375" bestFit="1" customWidth="1"/>
    <col min="8452" max="8452" width="9.7109375" bestFit="1" customWidth="1"/>
    <col min="8453" max="8453" width="10" bestFit="1" customWidth="1"/>
    <col min="8454" max="8454" width="8.85546875" bestFit="1" customWidth="1"/>
    <col min="8455" max="8455" width="22.85546875" customWidth="1"/>
    <col min="8456" max="8456" width="59.7109375" bestFit="1" customWidth="1"/>
    <col min="8457" max="8457" width="57.85546875" bestFit="1" customWidth="1"/>
    <col min="8458" max="8458" width="35.28515625" bestFit="1" customWidth="1"/>
    <col min="8459" max="8459" width="28.140625" bestFit="1" customWidth="1"/>
    <col min="8460" max="8460" width="33.140625" bestFit="1" customWidth="1"/>
    <col min="8461" max="8461" width="26" bestFit="1" customWidth="1"/>
    <col min="8462" max="8462" width="19.140625" bestFit="1" customWidth="1"/>
    <col min="8463" max="8463" width="10.42578125" customWidth="1"/>
    <col min="8464" max="8464" width="11.85546875" customWidth="1"/>
    <col min="8465" max="8465" width="14.7109375" customWidth="1"/>
    <col min="8466" max="8466" width="9" bestFit="1" customWidth="1"/>
    <col min="8707" max="8707" width="4.7109375" bestFit="1" customWidth="1"/>
    <col min="8708" max="8708" width="9.7109375" bestFit="1" customWidth="1"/>
    <col min="8709" max="8709" width="10" bestFit="1" customWidth="1"/>
    <col min="8710" max="8710" width="8.85546875" bestFit="1" customWidth="1"/>
    <col min="8711" max="8711" width="22.85546875" customWidth="1"/>
    <col min="8712" max="8712" width="59.7109375" bestFit="1" customWidth="1"/>
    <col min="8713" max="8713" width="57.85546875" bestFit="1" customWidth="1"/>
    <col min="8714" max="8714" width="35.28515625" bestFit="1" customWidth="1"/>
    <col min="8715" max="8715" width="28.140625" bestFit="1" customWidth="1"/>
    <col min="8716" max="8716" width="33.140625" bestFit="1" customWidth="1"/>
    <col min="8717" max="8717" width="26" bestFit="1" customWidth="1"/>
    <col min="8718" max="8718" width="19.140625" bestFit="1" customWidth="1"/>
    <col min="8719" max="8719" width="10.42578125" customWidth="1"/>
    <col min="8720" max="8720" width="11.85546875" customWidth="1"/>
    <col min="8721" max="8721" width="14.7109375" customWidth="1"/>
    <col min="8722" max="8722" width="9" bestFit="1" customWidth="1"/>
    <col min="8963" max="8963" width="4.7109375" bestFit="1" customWidth="1"/>
    <col min="8964" max="8964" width="9.7109375" bestFit="1" customWidth="1"/>
    <col min="8965" max="8965" width="10" bestFit="1" customWidth="1"/>
    <col min="8966" max="8966" width="8.85546875" bestFit="1" customWidth="1"/>
    <col min="8967" max="8967" width="22.85546875" customWidth="1"/>
    <col min="8968" max="8968" width="59.7109375" bestFit="1" customWidth="1"/>
    <col min="8969" max="8969" width="57.85546875" bestFit="1" customWidth="1"/>
    <col min="8970" max="8970" width="35.28515625" bestFit="1" customWidth="1"/>
    <col min="8971" max="8971" width="28.140625" bestFit="1" customWidth="1"/>
    <col min="8972" max="8972" width="33.140625" bestFit="1" customWidth="1"/>
    <col min="8973" max="8973" width="26" bestFit="1" customWidth="1"/>
    <col min="8974" max="8974" width="19.140625" bestFit="1" customWidth="1"/>
    <col min="8975" max="8975" width="10.42578125" customWidth="1"/>
    <col min="8976" max="8976" width="11.85546875" customWidth="1"/>
    <col min="8977" max="8977" width="14.7109375" customWidth="1"/>
    <col min="8978" max="8978" width="9" bestFit="1" customWidth="1"/>
    <col min="9219" max="9219" width="4.7109375" bestFit="1" customWidth="1"/>
    <col min="9220" max="9220" width="9.7109375" bestFit="1" customWidth="1"/>
    <col min="9221" max="9221" width="10" bestFit="1" customWidth="1"/>
    <col min="9222" max="9222" width="8.85546875" bestFit="1" customWidth="1"/>
    <col min="9223" max="9223" width="22.85546875" customWidth="1"/>
    <col min="9224" max="9224" width="59.7109375" bestFit="1" customWidth="1"/>
    <col min="9225" max="9225" width="57.85546875" bestFit="1" customWidth="1"/>
    <col min="9226" max="9226" width="35.28515625" bestFit="1" customWidth="1"/>
    <col min="9227" max="9227" width="28.140625" bestFit="1" customWidth="1"/>
    <col min="9228" max="9228" width="33.140625" bestFit="1" customWidth="1"/>
    <col min="9229" max="9229" width="26" bestFit="1" customWidth="1"/>
    <col min="9230" max="9230" width="19.140625" bestFit="1" customWidth="1"/>
    <col min="9231" max="9231" width="10.42578125" customWidth="1"/>
    <col min="9232" max="9232" width="11.85546875" customWidth="1"/>
    <col min="9233" max="9233" width="14.7109375" customWidth="1"/>
    <col min="9234" max="9234" width="9" bestFit="1" customWidth="1"/>
    <col min="9475" max="9475" width="4.7109375" bestFit="1" customWidth="1"/>
    <col min="9476" max="9476" width="9.7109375" bestFit="1" customWidth="1"/>
    <col min="9477" max="9477" width="10" bestFit="1" customWidth="1"/>
    <col min="9478" max="9478" width="8.85546875" bestFit="1" customWidth="1"/>
    <col min="9479" max="9479" width="22.85546875" customWidth="1"/>
    <col min="9480" max="9480" width="59.7109375" bestFit="1" customWidth="1"/>
    <col min="9481" max="9481" width="57.85546875" bestFit="1" customWidth="1"/>
    <col min="9482" max="9482" width="35.28515625" bestFit="1" customWidth="1"/>
    <col min="9483" max="9483" width="28.140625" bestFit="1" customWidth="1"/>
    <col min="9484" max="9484" width="33.140625" bestFit="1" customWidth="1"/>
    <col min="9485" max="9485" width="26" bestFit="1" customWidth="1"/>
    <col min="9486" max="9486" width="19.140625" bestFit="1" customWidth="1"/>
    <col min="9487" max="9487" width="10.42578125" customWidth="1"/>
    <col min="9488" max="9488" width="11.85546875" customWidth="1"/>
    <col min="9489" max="9489" width="14.7109375" customWidth="1"/>
    <col min="9490" max="9490" width="9" bestFit="1" customWidth="1"/>
    <col min="9731" max="9731" width="4.7109375" bestFit="1" customWidth="1"/>
    <col min="9732" max="9732" width="9.7109375" bestFit="1" customWidth="1"/>
    <col min="9733" max="9733" width="10" bestFit="1" customWidth="1"/>
    <col min="9734" max="9734" width="8.85546875" bestFit="1" customWidth="1"/>
    <col min="9735" max="9735" width="22.85546875" customWidth="1"/>
    <col min="9736" max="9736" width="59.7109375" bestFit="1" customWidth="1"/>
    <col min="9737" max="9737" width="57.85546875" bestFit="1" customWidth="1"/>
    <col min="9738" max="9738" width="35.28515625" bestFit="1" customWidth="1"/>
    <col min="9739" max="9739" width="28.140625" bestFit="1" customWidth="1"/>
    <col min="9740" max="9740" width="33.140625" bestFit="1" customWidth="1"/>
    <col min="9741" max="9741" width="26" bestFit="1" customWidth="1"/>
    <col min="9742" max="9742" width="19.140625" bestFit="1" customWidth="1"/>
    <col min="9743" max="9743" width="10.42578125" customWidth="1"/>
    <col min="9744" max="9744" width="11.85546875" customWidth="1"/>
    <col min="9745" max="9745" width="14.7109375" customWidth="1"/>
    <col min="9746" max="9746" width="9" bestFit="1" customWidth="1"/>
    <col min="9987" max="9987" width="4.7109375" bestFit="1" customWidth="1"/>
    <col min="9988" max="9988" width="9.7109375" bestFit="1" customWidth="1"/>
    <col min="9989" max="9989" width="10" bestFit="1" customWidth="1"/>
    <col min="9990" max="9990" width="8.85546875" bestFit="1" customWidth="1"/>
    <col min="9991" max="9991" width="22.85546875" customWidth="1"/>
    <col min="9992" max="9992" width="59.7109375" bestFit="1" customWidth="1"/>
    <col min="9993" max="9993" width="57.85546875" bestFit="1" customWidth="1"/>
    <col min="9994" max="9994" width="35.28515625" bestFit="1" customWidth="1"/>
    <col min="9995" max="9995" width="28.140625" bestFit="1" customWidth="1"/>
    <col min="9996" max="9996" width="33.140625" bestFit="1" customWidth="1"/>
    <col min="9997" max="9997" width="26" bestFit="1" customWidth="1"/>
    <col min="9998" max="9998" width="19.140625" bestFit="1" customWidth="1"/>
    <col min="9999" max="9999" width="10.42578125" customWidth="1"/>
    <col min="10000" max="10000" width="11.85546875" customWidth="1"/>
    <col min="10001" max="10001" width="14.7109375" customWidth="1"/>
    <col min="10002" max="10002" width="9" bestFit="1" customWidth="1"/>
    <col min="10243" max="10243" width="4.7109375" bestFit="1" customWidth="1"/>
    <col min="10244" max="10244" width="9.7109375" bestFit="1" customWidth="1"/>
    <col min="10245" max="10245" width="10" bestFit="1" customWidth="1"/>
    <col min="10246" max="10246" width="8.85546875" bestFit="1" customWidth="1"/>
    <col min="10247" max="10247" width="22.85546875" customWidth="1"/>
    <col min="10248" max="10248" width="59.7109375" bestFit="1" customWidth="1"/>
    <col min="10249" max="10249" width="57.85546875" bestFit="1" customWidth="1"/>
    <col min="10250" max="10250" width="35.28515625" bestFit="1" customWidth="1"/>
    <col min="10251" max="10251" width="28.140625" bestFit="1" customWidth="1"/>
    <col min="10252" max="10252" width="33.140625" bestFit="1" customWidth="1"/>
    <col min="10253" max="10253" width="26" bestFit="1" customWidth="1"/>
    <col min="10254" max="10254" width="19.140625" bestFit="1" customWidth="1"/>
    <col min="10255" max="10255" width="10.42578125" customWidth="1"/>
    <col min="10256" max="10256" width="11.85546875" customWidth="1"/>
    <col min="10257" max="10257" width="14.7109375" customWidth="1"/>
    <col min="10258" max="10258" width="9" bestFit="1" customWidth="1"/>
    <col min="10499" max="10499" width="4.7109375" bestFit="1" customWidth="1"/>
    <col min="10500" max="10500" width="9.7109375" bestFit="1" customWidth="1"/>
    <col min="10501" max="10501" width="10" bestFit="1" customWidth="1"/>
    <col min="10502" max="10502" width="8.85546875" bestFit="1" customWidth="1"/>
    <col min="10503" max="10503" width="22.85546875" customWidth="1"/>
    <col min="10504" max="10504" width="59.7109375" bestFit="1" customWidth="1"/>
    <col min="10505" max="10505" width="57.85546875" bestFit="1" customWidth="1"/>
    <col min="10506" max="10506" width="35.28515625" bestFit="1" customWidth="1"/>
    <col min="10507" max="10507" width="28.140625" bestFit="1" customWidth="1"/>
    <col min="10508" max="10508" width="33.140625" bestFit="1" customWidth="1"/>
    <col min="10509" max="10509" width="26" bestFit="1" customWidth="1"/>
    <col min="10510" max="10510" width="19.140625" bestFit="1" customWidth="1"/>
    <col min="10511" max="10511" width="10.42578125" customWidth="1"/>
    <col min="10512" max="10512" width="11.85546875" customWidth="1"/>
    <col min="10513" max="10513" width="14.7109375" customWidth="1"/>
    <col min="10514" max="10514" width="9" bestFit="1" customWidth="1"/>
    <col min="10755" max="10755" width="4.7109375" bestFit="1" customWidth="1"/>
    <col min="10756" max="10756" width="9.7109375" bestFit="1" customWidth="1"/>
    <col min="10757" max="10757" width="10" bestFit="1" customWidth="1"/>
    <col min="10758" max="10758" width="8.85546875" bestFit="1" customWidth="1"/>
    <col min="10759" max="10759" width="22.85546875" customWidth="1"/>
    <col min="10760" max="10760" width="59.7109375" bestFit="1" customWidth="1"/>
    <col min="10761" max="10761" width="57.85546875" bestFit="1" customWidth="1"/>
    <col min="10762" max="10762" width="35.28515625" bestFit="1" customWidth="1"/>
    <col min="10763" max="10763" width="28.140625" bestFit="1" customWidth="1"/>
    <col min="10764" max="10764" width="33.140625" bestFit="1" customWidth="1"/>
    <col min="10765" max="10765" width="26" bestFit="1" customWidth="1"/>
    <col min="10766" max="10766" width="19.140625" bestFit="1" customWidth="1"/>
    <col min="10767" max="10767" width="10.42578125" customWidth="1"/>
    <col min="10768" max="10768" width="11.85546875" customWidth="1"/>
    <col min="10769" max="10769" width="14.7109375" customWidth="1"/>
    <col min="10770" max="10770" width="9" bestFit="1" customWidth="1"/>
    <col min="11011" max="11011" width="4.7109375" bestFit="1" customWidth="1"/>
    <col min="11012" max="11012" width="9.7109375" bestFit="1" customWidth="1"/>
    <col min="11013" max="11013" width="10" bestFit="1" customWidth="1"/>
    <col min="11014" max="11014" width="8.85546875" bestFit="1" customWidth="1"/>
    <col min="11015" max="11015" width="22.85546875" customWidth="1"/>
    <col min="11016" max="11016" width="59.7109375" bestFit="1" customWidth="1"/>
    <col min="11017" max="11017" width="57.85546875" bestFit="1" customWidth="1"/>
    <col min="11018" max="11018" width="35.28515625" bestFit="1" customWidth="1"/>
    <col min="11019" max="11019" width="28.140625" bestFit="1" customWidth="1"/>
    <col min="11020" max="11020" width="33.140625" bestFit="1" customWidth="1"/>
    <col min="11021" max="11021" width="26" bestFit="1" customWidth="1"/>
    <col min="11022" max="11022" width="19.140625" bestFit="1" customWidth="1"/>
    <col min="11023" max="11023" width="10.42578125" customWidth="1"/>
    <col min="11024" max="11024" width="11.85546875" customWidth="1"/>
    <col min="11025" max="11025" width="14.7109375" customWidth="1"/>
    <col min="11026" max="11026" width="9" bestFit="1" customWidth="1"/>
    <col min="11267" max="11267" width="4.7109375" bestFit="1" customWidth="1"/>
    <col min="11268" max="11268" width="9.7109375" bestFit="1" customWidth="1"/>
    <col min="11269" max="11269" width="10" bestFit="1" customWidth="1"/>
    <col min="11270" max="11270" width="8.85546875" bestFit="1" customWidth="1"/>
    <col min="11271" max="11271" width="22.85546875" customWidth="1"/>
    <col min="11272" max="11272" width="59.7109375" bestFit="1" customWidth="1"/>
    <col min="11273" max="11273" width="57.85546875" bestFit="1" customWidth="1"/>
    <col min="11274" max="11274" width="35.28515625" bestFit="1" customWidth="1"/>
    <col min="11275" max="11275" width="28.140625" bestFit="1" customWidth="1"/>
    <col min="11276" max="11276" width="33.140625" bestFit="1" customWidth="1"/>
    <col min="11277" max="11277" width="26" bestFit="1" customWidth="1"/>
    <col min="11278" max="11278" width="19.140625" bestFit="1" customWidth="1"/>
    <col min="11279" max="11279" width="10.42578125" customWidth="1"/>
    <col min="11280" max="11280" width="11.85546875" customWidth="1"/>
    <col min="11281" max="11281" width="14.7109375" customWidth="1"/>
    <col min="11282" max="11282" width="9" bestFit="1" customWidth="1"/>
    <col min="11523" max="11523" width="4.7109375" bestFit="1" customWidth="1"/>
    <col min="11524" max="11524" width="9.7109375" bestFit="1" customWidth="1"/>
    <col min="11525" max="11525" width="10" bestFit="1" customWidth="1"/>
    <col min="11526" max="11526" width="8.85546875" bestFit="1" customWidth="1"/>
    <col min="11527" max="11527" width="22.85546875" customWidth="1"/>
    <col min="11528" max="11528" width="59.7109375" bestFit="1" customWidth="1"/>
    <col min="11529" max="11529" width="57.85546875" bestFit="1" customWidth="1"/>
    <col min="11530" max="11530" width="35.28515625" bestFit="1" customWidth="1"/>
    <col min="11531" max="11531" width="28.140625" bestFit="1" customWidth="1"/>
    <col min="11532" max="11532" width="33.140625" bestFit="1" customWidth="1"/>
    <col min="11533" max="11533" width="26" bestFit="1" customWidth="1"/>
    <col min="11534" max="11534" width="19.140625" bestFit="1" customWidth="1"/>
    <col min="11535" max="11535" width="10.42578125" customWidth="1"/>
    <col min="11536" max="11536" width="11.85546875" customWidth="1"/>
    <col min="11537" max="11537" width="14.7109375" customWidth="1"/>
    <col min="11538" max="11538" width="9" bestFit="1" customWidth="1"/>
    <col min="11779" max="11779" width="4.7109375" bestFit="1" customWidth="1"/>
    <col min="11780" max="11780" width="9.7109375" bestFit="1" customWidth="1"/>
    <col min="11781" max="11781" width="10" bestFit="1" customWidth="1"/>
    <col min="11782" max="11782" width="8.85546875" bestFit="1" customWidth="1"/>
    <col min="11783" max="11783" width="22.85546875" customWidth="1"/>
    <col min="11784" max="11784" width="59.7109375" bestFit="1" customWidth="1"/>
    <col min="11785" max="11785" width="57.85546875" bestFit="1" customWidth="1"/>
    <col min="11786" max="11786" width="35.28515625" bestFit="1" customWidth="1"/>
    <col min="11787" max="11787" width="28.140625" bestFit="1" customWidth="1"/>
    <col min="11788" max="11788" width="33.140625" bestFit="1" customWidth="1"/>
    <col min="11789" max="11789" width="26" bestFit="1" customWidth="1"/>
    <col min="11790" max="11790" width="19.140625" bestFit="1" customWidth="1"/>
    <col min="11791" max="11791" width="10.42578125" customWidth="1"/>
    <col min="11792" max="11792" width="11.85546875" customWidth="1"/>
    <col min="11793" max="11793" width="14.7109375" customWidth="1"/>
    <col min="11794" max="11794" width="9" bestFit="1" customWidth="1"/>
    <col min="12035" max="12035" width="4.7109375" bestFit="1" customWidth="1"/>
    <col min="12036" max="12036" width="9.7109375" bestFit="1" customWidth="1"/>
    <col min="12037" max="12037" width="10" bestFit="1" customWidth="1"/>
    <col min="12038" max="12038" width="8.85546875" bestFit="1" customWidth="1"/>
    <col min="12039" max="12039" width="22.85546875" customWidth="1"/>
    <col min="12040" max="12040" width="59.7109375" bestFit="1" customWidth="1"/>
    <col min="12041" max="12041" width="57.85546875" bestFit="1" customWidth="1"/>
    <col min="12042" max="12042" width="35.28515625" bestFit="1" customWidth="1"/>
    <col min="12043" max="12043" width="28.140625" bestFit="1" customWidth="1"/>
    <col min="12044" max="12044" width="33.140625" bestFit="1" customWidth="1"/>
    <col min="12045" max="12045" width="26" bestFit="1" customWidth="1"/>
    <col min="12046" max="12046" width="19.140625" bestFit="1" customWidth="1"/>
    <col min="12047" max="12047" width="10.42578125" customWidth="1"/>
    <col min="12048" max="12048" width="11.85546875" customWidth="1"/>
    <col min="12049" max="12049" width="14.7109375" customWidth="1"/>
    <col min="12050" max="12050" width="9" bestFit="1" customWidth="1"/>
    <col min="12291" max="12291" width="4.7109375" bestFit="1" customWidth="1"/>
    <col min="12292" max="12292" width="9.7109375" bestFit="1" customWidth="1"/>
    <col min="12293" max="12293" width="10" bestFit="1" customWidth="1"/>
    <col min="12294" max="12294" width="8.85546875" bestFit="1" customWidth="1"/>
    <col min="12295" max="12295" width="22.85546875" customWidth="1"/>
    <col min="12296" max="12296" width="59.7109375" bestFit="1" customWidth="1"/>
    <col min="12297" max="12297" width="57.85546875" bestFit="1" customWidth="1"/>
    <col min="12298" max="12298" width="35.28515625" bestFit="1" customWidth="1"/>
    <col min="12299" max="12299" width="28.140625" bestFit="1" customWidth="1"/>
    <col min="12300" max="12300" width="33.140625" bestFit="1" customWidth="1"/>
    <col min="12301" max="12301" width="26" bestFit="1" customWidth="1"/>
    <col min="12302" max="12302" width="19.140625" bestFit="1" customWidth="1"/>
    <col min="12303" max="12303" width="10.42578125" customWidth="1"/>
    <col min="12304" max="12304" width="11.85546875" customWidth="1"/>
    <col min="12305" max="12305" width="14.7109375" customWidth="1"/>
    <col min="12306" max="12306" width="9" bestFit="1" customWidth="1"/>
    <col min="12547" max="12547" width="4.7109375" bestFit="1" customWidth="1"/>
    <col min="12548" max="12548" width="9.7109375" bestFit="1" customWidth="1"/>
    <col min="12549" max="12549" width="10" bestFit="1" customWidth="1"/>
    <col min="12550" max="12550" width="8.85546875" bestFit="1" customWidth="1"/>
    <col min="12551" max="12551" width="22.85546875" customWidth="1"/>
    <col min="12552" max="12552" width="59.7109375" bestFit="1" customWidth="1"/>
    <col min="12553" max="12553" width="57.85546875" bestFit="1" customWidth="1"/>
    <col min="12554" max="12554" width="35.28515625" bestFit="1" customWidth="1"/>
    <col min="12555" max="12555" width="28.140625" bestFit="1" customWidth="1"/>
    <col min="12556" max="12556" width="33.140625" bestFit="1" customWidth="1"/>
    <col min="12557" max="12557" width="26" bestFit="1" customWidth="1"/>
    <col min="12558" max="12558" width="19.140625" bestFit="1" customWidth="1"/>
    <col min="12559" max="12559" width="10.42578125" customWidth="1"/>
    <col min="12560" max="12560" width="11.85546875" customWidth="1"/>
    <col min="12561" max="12561" width="14.7109375" customWidth="1"/>
    <col min="12562" max="12562" width="9" bestFit="1" customWidth="1"/>
    <col min="12803" max="12803" width="4.7109375" bestFit="1" customWidth="1"/>
    <col min="12804" max="12804" width="9.7109375" bestFit="1" customWidth="1"/>
    <col min="12805" max="12805" width="10" bestFit="1" customWidth="1"/>
    <col min="12806" max="12806" width="8.85546875" bestFit="1" customWidth="1"/>
    <col min="12807" max="12807" width="22.85546875" customWidth="1"/>
    <col min="12808" max="12808" width="59.7109375" bestFit="1" customWidth="1"/>
    <col min="12809" max="12809" width="57.85546875" bestFit="1" customWidth="1"/>
    <col min="12810" max="12810" width="35.28515625" bestFit="1" customWidth="1"/>
    <col min="12811" max="12811" width="28.140625" bestFit="1" customWidth="1"/>
    <col min="12812" max="12812" width="33.140625" bestFit="1" customWidth="1"/>
    <col min="12813" max="12813" width="26" bestFit="1" customWidth="1"/>
    <col min="12814" max="12814" width="19.140625" bestFit="1" customWidth="1"/>
    <col min="12815" max="12815" width="10.42578125" customWidth="1"/>
    <col min="12816" max="12816" width="11.85546875" customWidth="1"/>
    <col min="12817" max="12817" width="14.7109375" customWidth="1"/>
    <col min="12818" max="12818" width="9" bestFit="1" customWidth="1"/>
    <col min="13059" max="13059" width="4.7109375" bestFit="1" customWidth="1"/>
    <col min="13060" max="13060" width="9.7109375" bestFit="1" customWidth="1"/>
    <col min="13061" max="13061" width="10" bestFit="1" customWidth="1"/>
    <col min="13062" max="13062" width="8.85546875" bestFit="1" customWidth="1"/>
    <col min="13063" max="13063" width="22.85546875" customWidth="1"/>
    <col min="13064" max="13064" width="59.7109375" bestFit="1" customWidth="1"/>
    <col min="13065" max="13065" width="57.85546875" bestFit="1" customWidth="1"/>
    <col min="13066" max="13066" width="35.28515625" bestFit="1" customWidth="1"/>
    <col min="13067" max="13067" width="28.140625" bestFit="1" customWidth="1"/>
    <col min="13068" max="13068" width="33.140625" bestFit="1" customWidth="1"/>
    <col min="13069" max="13069" width="26" bestFit="1" customWidth="1"/>
    <col min="13070" max="13070" width="19.140625" bestFit="1" customWidth="1"/>
    <col min="13071" max="13071" width="10.42578125" customWidth="1"/>
    <col min="13072" max="13072" width="11.85546875" customWidth="1"/>
    <col min="13073" max="13073" width="14.7109375" customWidth="1"/>
    <col min="13074" max="13074" width="9" bestFit="1" customWidth="1"/>
    <col min="13315" max="13315" width="4.7109375" bestFit="1" customWidth="1"/>
    <col min="13316" max="13316" width="9.7109375" bestFit="1" customWidth="1"/>
    <col min="13317" max="13317" width="10" bestFit="1" customWidth="1"/>
    <col min="13318" max="13318" width="8.85546875" bestFit="1" customWidth="1"/>
    <col min="13319" max="13319" width="22.85546875" customWidth="1"/>
    <col min="13320" max="13320" width="59.7109375" bestFit="1" customWidth="1"/>
    <col min="13321" max="13321" width="57.85546875" bestFit="1" customWidth="1"/>
    <col min="13322" max="13322" width="35.28515625" bestFit="1" customWidth="1"/>
    <col min="13323" max="13323" width="28.140625" bestFit="1" customWidth="1"/>
    <col min="13324" max="13324" width="33.140625" bestFit="1" customWidth="1"/>
    <col min="13325" max="13325" width="26" bestFit="1" customWidth="1"/>
    <col min="13326" max="13326" width="19.140625" bestFit="1" customWidth="1"/>
    <col min="13327" max="13327" width="10.42578125" customWidth="1"/>
    <col min="13328" max="13328" width="11.85546875" customWidth="1"/>
    <col min="13329" max="13329" width="14.7109375" customWidth="1"/>
    <col min="13330" max="13330" width="9" bestFit="1" customWidth="1"/>
    <col min="13571" max="13571" width="4.7109375" bestFit="1" customWidth="1"/>
    <col min="13572" max="13572" width="9.7109375" bestFit="1" customWidth="1"/>
    <col min="13573" max="13573" width="10" bestFit="1" customWidth="1"/>
    <col min="13574" max="13574" width="8.85546875" bestFit="1" customWidth="1"/>
    <col min="13575" max="13575" width="22.85546875" customWidth="1"/>
    <col min="13576" max="13576" width="59.7109375" bestFit="1" customWidth="1"/>
    <col min="13577" max="13577" width="57.85546875" bestFit="1" customWidth="1"/>
    <col min="13578" max="13578" width="35.28515625" bestFit="1" customWidth="1"/>
    <col min="13579" max="13579" width="28.140625" bestFit="1" customWidth="1"/>
    <col min="13580" max="13580" width="33.140625" bestFit="1" customWidth="1"/>
    <col min="13581" max="13581" width="26" bestFit="1" customWidth="1"/>
    <col min="13582" max="13582" width="19.140625" bestFit="1" customWidth="1"/>
    <col min="13583" max="13583" width="10.42578125" customWidth="1"/>
    <col min="13584" max="13584" width="11.85546875" customWidth="1"/>
    <col min="13585" max="13585" width="14.7109375" customWidth="1"/>
    <col min="13586" max="13586" width="9" bestFit="1" customWidth="1"/>
    <col min="13827" max="13827" width="4.7109375" bestFit="1" customWidth="1"/>
    <col min="13828" max="13828" width="9.7109375" bestFit="1" customWidth="1"/>
    <col min="13829" max="13829" width="10" bestFit="1" customWidth="1"/>
    <col min="13830" max="13830" width="8.85546875" bestFit="1" customWidth="1"/>
    <col min="13831" max="13831" width="22.85546875" customWidth="1"/>
    <col min="13832" max="13832" width="59.7109375" bestFit="1" customWidth="1"/>
    <col min="13833" max="13833" width="57.85546875" bestFit="1" customWidth="1"/>
    <col min="13834" max="13834" width="35.28515625" bestFit="1" customWidth="1"/>
    <col min="13835" max="13835" width="28.140625" bestFit="1" customWidth="1"/>
    <col min="13836" max="13836" width="33.140625" bestFit="1" customWidth="1"/>
    <col min="13837" max="13837" width="26" bestFit="1" customWidth="1"/>
    <col min="13838" max="13838" width="19.140625" bestFit="1" customWidth="1"/>
    <col min="13839" max="13839" width="10.42578125" customWidth="1"/>
    <col min="13840" max="13840" width="11.85546875" customWidth="1"/>
    <col min="13841" max="13841" width="14.7109375" customWidth="1"/>
    <col min="13842" max="13842" width="9" bestFit="1" customWidth="1"/>
    <col min="14083" max="14083" width="4.7109375" bestFit="1" customWidth="1"/>
    <col min="14084" max="14084" width="9.7109375" bestFit="1" customWidth="1"/>
    <col min="14085" max="14085" width="10" bestFit="1" customWidth="1"/>
    <col min="14086" max="14086" width="8.85546875" bestFit="1" customWidth="1"/>
    <col min="14087" max="14087" width="22.85546875" customWidth="1"/>
    <col min="14088" max="14088" width="59.7109375" bestFit="1" customWidth="1"/>
    <col min="14089" max="14089" width="57.85546875" bestFit="1" customWidth="1"/>
    <col min="14090" max="14090" width="35.28515625" bestFit="1" customWidth="1"/>
    <col min="14091" max="14091" width="28.140625" bestFit="1" customWidth="1"/>
    <col min="14092" max="14092" width="33.140625" bestFit="1" customWidth="1"/>
    <col min="14093" max="14093" width="26" bestFit="1" customWidth="1"/>
    <col min="14094" max="14094" width="19.140625" bestFit="1" customWidth="1"/>
    <col min="14095" max="14095" width="10.42578125" customWidth="1"/>
    <col min="14096" max="14096" width="11.85546875" customWidth="1"/>
    <col min="14097" max="14097" width="14.7109375" customWidth="1"/>
    <col min="14098" max="14098" width="9" bestFit="1" customWidth="1"/>
    <col min="14339" max="14339" width="4.7109375" bestFit="1" customWidth="1"/>
    <col min="14340" max="14340" width="9.7109375" bestFit="1" customWidth="1"/>
    <col min="14341" max="14341" width="10" bestFit="1" customWidth="1"/>
    <col min="14342" max="14342" width="8.85546875" bestFit="1" customWidth="1"/>
    <col min="14343" max="14343" width="22.85546875" customWidth="1"/>
    <col min="14344" max="14344" width="59.7109375" bestFit="1" customWidth="1"/>
    <col min="14345" max="14345" width="57.85546875" bestFit="1" customWidth="1"/>
    <col min="14346" max="14346" width="35.28515625" bestFit="1" customWidth="1"/>
    <col min="14347" max="14347" width="28.140625" bestFit="1" customWidth="1"/>
    <col min="14348" max="14348" width="33.140625" bestFit="1" customWidth="1"/>
    <col min="14349" max="14349" width="26" bestFit="1" customWidth="1"/>
    <col min="14350" max="14350" width="19.140625" bestFit="1" customWidth="1"/>
    <col min="14351" max="14351" width="10.42578125" customWidth="1"/>
    <col min="14352" max="14352" width="11.85546875" customWidth="1"/>
    <col min="14353" max="14353" width="14.7109375" customWidth="1"/>
    <col min="14354" max="14354" width="9" bestFit="1" customWidth="1"/>
    <col min="14595" max="14595" width="4.7109375" bestFit="1" customWidth="1"/>
    <col min="14596" max="14596" width="9.7109375" bestFit="1" customWidth="1"/>
    <col min="14597" max="14597" width="10" bestFit="1" customWidth="1"/>
    <col min="14598" max="14598" width="8.85546875" bestFit="1" customWidth="1"/>
    <col min="14599" max="14599" width="22.85546875" customWidth="1"/>
    <col min="14600" max="14600" width="59.7109375" bestFit="1" customWidth="1"/>
    <col min="14601" max="14601" width="57.85546875" bestFit="1" customWidth="1"/>
    <col min="14602" max="14602" width="35.28515625" bestFit="1" customWidth="1"/>
    <col min="14603" max="14603" width="28.140625" bestFit="1" customWidth="1"/>
    <col min="14604" max="14604" width="33.140625" bestFit="1" customWidth="1"/>
    <col min="14605" max="14605" width="26" bestFit="1" customWidth="1"/>
    <col min="14606" max="14606" width="19.140625" bestFit="1" customWidth="1"/>
    <col min="14607" max="14607" width="10.42578125" customWidth="1"/>
    <col min="14608" max="14608" width="11.85546875" customWidth="1"/>
    <col min="14609" max="14609" width="14.7109375" customWidth="1"/>
    <col min="14610" max="14610" width="9" bestFit="1" customWidth="1"/>
    <col min="14851" max="14851" width="4.7109375" bestFit="1" customWidth="1"/>
    <col min="14852" max="14852" width="9.7109375" bestFit="1" customWidth="1"/>
    <col min="14853" max="14853" width="10" bestFit="1" customWidth="1"/>
    <col min="14854" max="14854" width="8.85546875" bestFit="1" customWidth="1"/>
    <col min="14855" max="14855" width="22.85546875" customWidth="1"/>
    <col min="14856" max="14856" width="59.7109375" bestFit="1" customWidth="1"/>
    <col min="14857" max="14857" width="57.85546875" bestFit="1" customWidth="1"/>
    <col min="14858" max="14858" width="35.28515625" bestFit="1" customWidth="1"/>
    <col min="14859" max="14859" width="28.140625" bestFit="1" customWidth="1"/>
    <col min="14860" max="14860" width="33.140625" bestFit="1" customWidth="1"/>
    <col min="14861" max="14861" width="26" bestFit="1" customWidth="1"/>
    <col min="14862" max="14862" width="19.140625" bestFit="1" customWidth="1"/>
    <col min="14863" max="14863" width="10.42578125" customWidth="1"/>
    <col min="14864" max="14864" width="11.85546875" customWidth="1"/>
    <col min="14865" max="14865" width="14.7109375" customWidth="1"/>
    <col min="14866" max="14866" width="9" bestFit="1" customWidth="1"/>
    <col min="15107" max="15107" width="4.7109375" bestFit="1" customWidth="1"/>
    <col min="15108" max="15108" width="9.7109375" bestFit="1" customWidth="1"/>
    <col min="15109" max="15109" width="10" bestFit="1" customWidth="1"/>
    <col min="15110" max="15110" width="8.85546875" bestFit="1" customWidth="1"/>
    <col min="15111" max="15111" width="22.85546875" customWidth="1"/>
    <col min="15112" max="15112" width="59.7109375" bestFit="1" customWidth="1"/>
    <col min="15113" max="15113" width="57.85546875" bestFit="1" customWidth="1"/>
    <col min="15114" max="15114" width="35.28515625" bestFit="1" customWidth="1"/>
    <col min="15115" max="15115" width="28.140625" bestFit="1" customWidth="1"/>
    <col min="15116" max="15116" width="33.140625" bestFit="1" customWidth="1"/>
    <col min="15117" max="15117" width="26" bestFit="1" customWidth="1"/>
    <col min="15118" max="15118" width="19.140625" bestFit="1" customWidth="1"/>
    <col min="15119" max="15119" width="10.42578125" customWidth="1"/>
    <col min="15120" max="15120" width="11.85546875" customWidth="1"/>
    <col min="15121" max="15121" width="14.7109375" customWidth="1"/>
    <col min="15122" max="15122" width="9" bestFit="1" customWidth="1"/>
    <col min="15363" max="15363" width="4.7109375" bestFit="1" customWidth="1"/>
    <col min="15364" max="15364" width="9.7109375" bestFit="1" customWidth="1"/>
    <col min="15365" max="15365" width="10" bestFit="1" customWidth="1"/>
    <col min="15366" max="15366" width="8.85546875" bestFit="1" customWidth="1"/>
    <col min="15367" max="15367" width="22.85546875" customWidth="1"/>
    <col min="15368" max="15368" width="59.7109375" bestFit="1" customWidth="1"/>
    <col min="15369" max="15369" width="57.85546875" bestFit="1" customWidth="1"/>
    <col min="15370" max="15370" width="35.28515625" bestFit="1" customWidth="1"/>
    <col min="15371" max="15371" width="28.140625" bestFit="1" customWidth="1"/>
    <col min="15372" max="15372" width="33.140625" bestFit="1" customWidth="1"/>
    <col min="15373" max="15373" width="26" bestFit="1" customWidth="1"/>
    <col min="15374" max="15374" width="19.140625" bestFit="1" customWidth="1"/>
    <col min="15375" max="15375" width="10.42578125" customWidth="1"/>
    <col min="15376" max="15376" width="11.85546875" customWidth="1"/>
    <col min="15377" max="15377" width="14.7109375" customWidth="1"/>
    <col min="15378" max="15378" width="9" bestFit="1" customWidth="1"/>
    <col min="15619" max="15619" width="4.7109375" bestFit="1" customWidth="1"/>
    <col min="15620" max="15620" width="9.7109375" bestFit="1" customWidth="1"/>
    <col min="15621" max="15621" width="10" bestFit="1" customWidth="1"/>
    <col min="15622" max="15622" width="8.85546875" bestFit="1" customWidth="1"/>
    <col min="15623" max="15623" width="22.85546875" customWidth="1"/>
    <col min="15624" max="15624" width="59.7109375" bestFit="1" customWidth="1"/>
    <col min="15625" max="15625" width="57.85546875" bestFit="1" customWidth="1"/>
    <col min="15626" max="15626" width="35.28515625" bestFit="1" customWidth="1"/>
    <col min="15627" max="15627" width="28.140625" bestFit="1" customWidth="1"/>
    <col min="15628" max="15628" width="33.140625" bestFit="1" customWidth="1"/>
    <col min="15629" max="15629" width="26" bestFit="1" customWidth="1"/>
    <col min="15630" max="15630" width="19.140625" bestFit="1" customWidth="1"/>
    <col min="15631" max="15631" width="10.42578125" customWidth="1"/>
    <col min="15632" max="15632" width="11.85546875" customWidth="1"/>
    <col min="15633" max="15633" width="14.7109375" customWidth="1"/>
    <col min="15634" max="15634" width="9" bestFit="1" customWidth="1"/>
    <col min="15875" max="15875" width="4.7109375" bestFit="1" customWidth="1"/>
    <col min="15876" max="15876" width="9.7109375" bestFit="1" customWidth="1"/>
    <col min="15877" max="15877" width="10" bestFit="1" customWidth="1"/>
    <col min="15878" max="15878" width="8.85546875" bestFit="1" customWidth="1"/>
    <col min="15879" max="15879" width="22.85546875" customWidth="1"/>
    <col min="15880" max="15880" width="59.7109375" bestFit="1" customWidth="1"/>
    <col min="15881" max="15881" width="57.85546875" bestFit="1" customWidth="1"/>
    <col min="15882" max="15882" width="35.28515625" bestFit="1" customWidth="1"/>
    <col min="15883" max="15883" width="28.140625" bestFit="1" customWidth="1"/>
    <col min="15884" max="15884" width="33.140625" bestFit="1" customWidth="1"/>
    <col min="15885" max="15885" width="26" bestFit="1" customWidth="1"/>
    <col min="15886" max="15886" width="19.140625" bestFit="1" customWidth="1"/>
    <col min="15887" max="15887" width="10.42578125" customWidth="1"/>
    <col min="15888" max="15888" width="11.85546875" customWidth="1"/>
    <col min="15889" max="15889" width="14.7109375" customWidth="1"/>
    <col min="15890" max="15890" width="9" bestFit="1" customWidth="1"/>
    <col min="16131" max="16131" width="4.7109375" bestFit="1" customWidth="1"/>
    <col min="16132" max="16132" width="9.7109375" bestFit="1" customWidth="1"/>
    <col min="16133" max="16133" width="10" bestFit="1" customWidth="1"/>
    <col min="16134" max="16134" width="8.85546875" bestFit="1" customWidth="1"/>
    <col min="16135" max="16135" width="22.85546875" customWidth="1"/>
    <col min="16136" max="16136" width="59.7109375" bestFit="1" customWidth="1"/>
    <col min="16137" max="16137" width="57.85546875" bestFit="1" customWidth="1"/>
    <col min="16138" max="16138" width="35.28515625" bestFit="1" customWidth="1"/>
    <col min="16139" max="16139" width="28.140625" bestFit="1" customWidth="1"/>
    <col min="16140" max="16140" width="33.140625" bestFit="1" customWidth="1"/>
    <col min="16141" max="16141" width="26" bestFit="1" customWidth="1"/>
    <col min="16142" max="16142" width="19.140625" bestFit="1" customWidth="1"/>
    <col min="16143" max="16143" width="10.42578125" customWidth="1"/>
    <col min="16144" max="16144" width="11.85546875" customWidth="1"/>
    <col min="16145" max="16145" width="14.7109375" customWidth="1"/>
    <col min="16146" max="16146" width="9" bestFit="1" customWidth="1"/>
  </cols>
  <sheetData>
    <row r="2" spans="1:19">
      <c r="A2" s="1" t="s">
        <v>3521</v>
      </c>
    </row>
    <row r="4" spans="1:19" s="4" customFormat="1" ht="47.25" customHeight="1">
      <c r="A4" s="596" t="s">
        <v>0</v>
      </c>
      <c r="B4" s="598" t="s">
        <v>1</v>
      </c>
      <c r="C4" s="598" t="s">
        <v>2</v>
      </c>
      <c r="D4" s="598" t="s">
        <v>3</v>
      </c>
      <c r="E4" s="596" t="s">
        <v>4</v>
      </c>
      <c r="F4" s="596" t="s">
        <v>5</v>
      </c>
      <c r="G4" s="596" t="s">
        <v>6</v>
      </c>
      <c r="H4" s="601" t="s">
        <v>7</v>
      </c>
      <c r="I4" s="601"/>
      <c r="J4" s="596" t="s">
        <v>8</v>
      </c>
      <c r="K4" s="602" t="s">
        <v>9</v>
      </c>
      <c r="L4" s="603"/>
      <c r="M4" s="604" t="s">
        <v>10</v>
      </c>
      <c r="N4" s="604"/>
      <c r="O4" s="604" t="s">
        <v>11</v>
      </c>
      <c r="P4" s="604"/>
      <c r="Q4" s="596" t="s">
        <v>12</v>
      </c>
      <c r="R4" s="598" t="s">
        <v>13</v>
      </c>
      <c r="S4" s="3"/>
    </row>
    <row r="5" spans="1:19" s="4" customFormat="1" ht="35.25" customHeight="1">
      <c r="A5" s="597"/>
      <c r="B5" s="599"/>
      <c r="C5" s="599"/>
      <c r="D5" s="599"/>
      <c r="E5" s="597"/>
      <c r="F5" s="597"/>
      <c r="G5" s="597"/>
      <c r="H5" s="20" t="s">
        <v>14</v>
      </c>
      <c r="I5" s="20" t="s">
        <v>15</v>
      </c>
      <c r="J5" s="597"/>
      <c r="K5" s="21">
        <v>2018</v>
      </c>
      <c r="L5" s="21">
        <v>2019</v>
      </c>
      <c r="M5" s="13">
        <v>2018</v>
      </c>
      <c r="N5" s="13">
        <v>2019</v>
      </c>
      <c r="O5" s="13">
        <v>2018</v>
      </c>
      <c r="P5" s="13">
        <v>2019</v>
      </c>
      <c r="Q5" s="597"/>
      <c r="R5" s="599"/>
      <c r="S5" s="3"/>
    </row>
    <row r="6" spans="1:19" s="4" customFormat="1" ht="15.75" customHeight="1">
      <c r="A6" s="19" t="s">
        <v>16</v>
      </c>
      <c r="B6" s="20" t="s">
        <v>17</v>
      </c>
      <c r="C6" s="20" t="s">
        <v>18</v>
      </c>
      <c r="D6" s="20" t="s">
        <v>19</v>
      </c>
      <c r="E6" s="19" t="s">
        <v>20</v>
      </c>
      <c r="F6" s="19" t="s">
        <v>21</v>
      </c>
      <c r="G6" s="19" t="s">
        <v>22</v>
      </c>
      <c r="H6" s="20" t="s">
        <v>23</v>
      </c>
      <c r="I6" s="20" t="s">
        <v>24</v>
      </c>
      <c r="J6" s="19" t="s">
        <v>25</v>
      </c>
      <c r="K6" s="21" t="s">
        <v>26</v>
      </c>
      <c r="L6" s="21" t="s">
        <v>27</v>
      </c>
      <c r="M6" s="22" t="s">
        <v>28</v>
      </c>
      <c r="N6" s="22" t="s">
        <v>29</v>
      </c>
      <c r="O6" s="22" t="s">
        <v>30</v>
      </c>
      <c r="P6" s="22" t="s">
        <v>31</v>
      </c>
      <c r="Q6" s="19" t="s">
        <v>32</v>
      </c>
      <c r="R6" s="20" t="s">
        <v>33</v>
      </c>
      <c r="S6" s="3"/>
    </row>
    <row r="7" spans="1:19" s="10" customFormat="1" ht="262.5" customHeight="1">
      <c r="A7" s="63">
        <v>1</v>
      </c>
      <c r="B7" s="244">
        <v>1</v>
      </c>
      <c r="C7" s="244">
        <v>4</v>
      </c>
      <c r="D7" s="246">
        <v>2</v>
      </c>
      <c r="E7" s="250" t="s">
        <v>184</v>
      </c>
      <c r="F7" s="241" t="s">
        <v>185</v>
      </c>
      <c r="G7" s="246" t="s">
        <v>117</v>
      </c>
      <c r="H7" s="245" t="s">
        <v>186</v>
      </c>
      <c r="I7" s="69" t="s">
        <v>129</v>
      </c>
      <c r="J7" s="343" t="s">
        <v>187</v>
      </c>
      <c r="K7" s="245" t="s">
        <v>43</v>
      </c>
      <c r="L7" s="245"/>
      <c r="M7" s="241" t="s">
        <v>188</v>
      </c>
      <c r="N7" s="208"/>
      <c r="O7" s="173">
        <v>35000</v>
      </c>
      <c r="P7" s="247"/>
      <c r="Q7" s="343" t="s">
        <v>189</v>
      </c>
      <c r="R7" s="343" t="s">
        <v>190</v>
      </c>
      <c r="S7" s="9"/>
    </row>
    <row r="8" spans="1:19" s="10" customFormat="1" ht="156.75" customHeight="1">
      <c r="A8" s="244">
        <v>2</v>
      </c>
      <c r="B8" s="246">
        <v>1</v>
      </c>
      <c r="C8" s="246">
        <v>4</v>
      </c>
      <c r="D8" s="246">
        <v>2</v>
      </c>
      <c r="E8" s="250" t="s">
        <v>191</v>
      </c>
      <c r="F8" s="241" t="s">
        <v>192</v>
      </c>
      <c r="G8" s="246" t="s">
        <v>193</v>
      </c>
      <c r="H8" s="246" t="s">
        <v>186</v>
      </c>
      <c r="I8" s="69" t="s">
        <v>194</v>
      </c>
      <c r="J8" s="344" t="s">
        <v>195</v>
      </c>
      <c r="K8" s="245" t="s">
        <v>43</v>
      </c>
      <c r="L8" s="245"/>
      <c r="M8" s="241" t="s">
        <v>196</v>
      </c>
      <c r="N8" s="208"/>
      <c r="O8" s="173">
        <v>8000</v>
      </c>
      <c r="P8" s="208"/>
      <c r="Q8" s="343" t="s">
        <v>189</v>
      </c>
      <c r="R8" s="343" t="s">
        <v>197</v>
      </c>
      <c r="S8" s="9"/>
    </row>
    <row r="9" spans="1:19" s="11" customFormat="1" ht="183.75" customHeight="1">
      <c r="A9" s="244">
        <v>3</v>
      </c>
      <c r="B9" s="244">
        <v>1</v>
      </c>
      <c r="C9" s="244">
        <v>4</v>
      </c>
      <c r="D9" s="246">
        <v>5</v>
      </c>
      <c r="E9" s="250" t="s">
        <v>198</v>
      </c>
      <c r="F9" s="241" t="s">
        <v>199</v>
      </c>
      <c r="G9" s="246" t="s">
        <v>117</v>
      </c>
      <c r="H9" s="245" t="s">
        <v>186</v>
      </c>
      <c r="I9" s="69" t="s">
        <v>129</v>
      </c>
      <c r="J9" s="343" t="s">
        <v>200</v>
      </c>
      <c r="K9" s="245" t="s">
        <v>43</v>
      </c>
      <c r="L9" s="245"/>
      <c r="M9" s="243" t="s">
        <v>201</v>
      </c>
      <c r="N9" s="208"/>
      <c r="O9" s="42">
        <v>55000</v>
      </c>
      <c r="P9" s="247"/>
      <c r="Q9" s="343" t="s">
        <v>189</v>
      </c>
      <c r="R9" s="343" t="s">
        <v>202</v>
      </c>
    </row>
    <row r="10" spans="1:19" s="11" customFormat="1" ht="166.5" customHeight="1">
      <c r="A10" s="244">
        <v>4</v>
      </c>
      <c r="B10" s="246">
        <v>1</v>
      </c>
      <c r="C10" s="246">
        <v>4</v>
      </c>
      <c r="D10" s="246">
        <v>2</v>
      </c>
      <c r="E10" s="250" t="s">
        <v>203</v>
      </c>
      <c r="F10" s="241" t="s">
        <v>204</v>
      </c>
      <c r="G10" s="246" t="s">
        <v>117</v>
      </c>
      <c r="H10" s="246" t="s">
        <v>186</v>
      </c>
      <c r="I10" s="69" t="s">
        <v>125</v>
      </c>
      <c r="J10" s="344" t="s">
        <v>205</v>
      </c>
      <c r="K10" s="245" t="s">
        <v>43</v>
      </c>
      <c r="L10" s="245"/>
      <c r="M10" s="243" t="s">
        <v>206</v>
      </c>
      <c r="N10" s="208"/>
      <c r="O10" s="42">
        <v>15000</v>
      </c>
      <c r="P10" s="208"/>
      <c r="Q10" s="343" t="s">
        <v>189</v>
      </c>
      <c r="R10" s="343" t="s">
        <v>207</v>
      </c>
    </row>
    <row r="11" spans="1:19" s="11" customFormat="1" ht="233.25" customHeight="1">
      <c r="A11" s="244">
        <v>5</v>
      </c>
      <c r="B11" s="246">
        <v>1</v>
      </c>
      <c r="C11" s="246">
        <v>4</v>
      </c>
      <c r="D11" s="246">
        <v>2</v>
      </c>
      <c r="E11" s="250" t="s">
        <v>208</v>
      </c>
      <c r="F11" s="241" t="s">
        <v>209</v>
      </c>
      <c r="G11" s="246" t="s">
        <v>117</v>
      </c>
      <c r="H11" s="246" t="s">
        <v>186</v>
      </c>
      <c r="I11" s="69" t="s">
        <v>129</v>
      </c>
      <c r="J11" s="344" t="s">
        <v>210</v>
      </c>
      <c r="K11" s="245" t="s">
        <v>43</v>
      </c>
      <c r="L11" s="245"/>
      <c r="M11" s="243" t="s">
        <v>206</v>
      </c>
      <c r="N11" s="208"/>
      <c r="O11" s="42">
        <v>15000</v>
      </c>
      <c r="P11" s="208"/>
      <c r="Q11" s="343" t="s">
        <v>189</v>
      </c>
      <c r="R11" s="343" t="s">
        <v>202</v>
      </c>
    </row>
    <row r="12" spans="1:19" s="311" customFormat="1" ht="159.75" customHeight="1">
      <c r="A12" s="527">
        <v>6</v>
      </c>
      <c r="B12" s="244">
        <v>1</v>
      </c>
      <c r="C12" s="244">
        <v>4</v>
      </c>
      <c r="D12" s="246">
        <v>5</v>
      </c>
      <c r="E12" s="246" t="s">
        <v>1389</v>
      </c>
      <c r="F12" s="246" t="s">
        <v>1390</v>
      </c>
      <c r="G12" s="246" t="s">
        <v>52</v>
      </c>
      <c r="H12" s="245" t="s">
        <v>527</v>
      </c>
      <c r="I12" s="69" t="s">
        <v>194</v>
      </c>
      <c r="J12" s="246" t="s">
        <v>1384</v>
      </c>
      <c r="K12" s="245" t="s">
        <v>1385</v>
      </c>
      <c r="L12" s="245"/>
      <c r="M12" s="247">
        <v>26778.5</v>
      </c>
      <c r="N12" s="247"/>
      <c r="O12" s="247">
        <v>20153.5</v>
      </c>
      <c r="P12" s="247"/>
      <c r="Q12" s="246" t="s">
        <v>1386</v>
      </c>
      <c r="R12" s="246" t="s">
        <v>1387</v>
      </c>
      <c r="S12" s="310"/>
    </row>
    <row r="13" spans="1:19" s="11" customFormat="1">
      <c r="M13" s="12"/>
      <c r="N13" s="12"/>
      <c r="O13" s="12"/>
      <c r="P13" s="12"/>
    </row>
    <row r="14" spans="1:19" s="11" customFormat="1">
      <c r="M14" s="12"/>
      <c r="N14" s="12"/>
      <c r="O14" s="12"/>
      <c r="P14" s="12"/>
    </row>
    <row r="15" spans="1:19" s="11" customFormat="1">
      <c r="M15" s="656" t="s">
        <v>130</v>
      </c>
      <c r="N15" s="657"/>
      <c r="O15" s="657" t="s">
        <v>131</v>
      </c>
      <c r="P15" s="658"/>
    </row>
    <row r="16" spans="1:19" s="11" customFormat="1">
      <c r="M16" s="25" t="s">
        <v>107</v>
      </c>
      <c r="N16" s="25" t="s">
        <v>108</v>
      </c>
      <c r="O16" s="25" t="s">
        <v>107</v>
      </c>
      <c r="P16" s="25" t="s">
        <v>108</v>
      </c>
    </row>
    <row r="17" spans="13:16" s="11" customFormat="1">
      <c r="M17" s="26">
        <v>5</v>
      </c>
      <c r="N17" s="27">
        <v>128000</v>
      </c>
      <c r="O17" s="28">
        <v>1</v>
      </c>
      <c r="P17" s="212">
        <v>20153.5</v>
      </c>
    </row>
    <row r="18" spans="13:16" s="11" customFormat="1">
      <c r="M18" s="12"/>
      <c r="N18" s="12"/>
      <c r="O18" s="12"/>
      <c r="P18" s="12"/>
    </row>
    <row r="19" spans="13:16" s="11" customFormat="1">
      <c r="M19" s="12"/>
      <c r="N19" s="12"/>
      <c r="O19" s="12"/>
      <c r="P19" s="12"/>
    </row>
    <row r="20" spans="13:16" s="11" customFormat="1">
      <c r="M20" s="12"/>
      <c r="N20" s="12"/>
      <c r="O20" s="12"/>
      <c r="P20" s="12"/>
    </row>
    <row r="21" spans="13:16" s="11" customFormat="1">
      <c r="M21" s="12"/>
      <c r="N21" s="12"/>
      <c r="O21" s="12"/>
      <c r="P21" s="12"/>
    </row>
    <row r="22" spans="13:16" s="11" customFormat="1">
      <c r="M22" s="12"/>
      <c r="N22" s="12"/>
      <c r="O22" s="12"/>
      <c r="P22" s="12"/>
    </row>
    <row r="23" spans="13:16" s="11" customFormat="1">
      <c r="M23" s="12"/>
      <c r="N23" s="12"/>
      <c r="O23" s="12"/>
      <c r="P23" s="12"/>
    </row>
    <row r="24" spans="13:16" s="11" customFormat="1">
      <c r="M24" s="12"/>
      <c r="N24" s="12"/>
      <c r="O24" s="12"/>
      <c r="P24" s="12"/>
    </row>
    <row r="25" spans="13:16" s="11" customFormat="1">
      <c r="M25" s="12"/>
      <c r="N25" s="12"/>
      <c r="O25" s="12"/>
      <c r="P25" s="12"/>
    </row>
    <row r="26" spans="13:16" s="11" customFormat="1">
      <c r="M26" s="12"/>
      <c r="N26" s="12"/>
      <c r="O26" s="12"/>
      <c r="P26" s="12"/>
    </row>
    <row r="27" spans="13:16" s="11" customFormat="1">
      <c r="M27" s="12"/>
      <c r="N27" s="12"/>
      <c r="O27" s="12"/>
      <c r="P27" s="12"/>
    </row>
    <row r="28" spans="13:16" s="11" customFormat="1">
      <c r="M28" s="12"/>
      <c r="N28" s="12"/>
      <c r="O28" s="12"/>
      <c r="P28" s="12"/>
    </row>
    <row r="29" spans="13:16" s="11" customFormat="1">
      <c r="M29" s="12"/>
      <c r="N29" s="12"/>
      <c r="O29" s="12"/>
      <c r="P29" s="12"/>
    </row>
    <row r="30" spans="13:16" s="11" customFormat="1">
      <c r="M30" s="12"/>
      <c r="N30" s="12"/>
      <c r="O30" s="12"/>
      <c r="P30" s="12"/>
    </row>
    <row r="31" spans="13:16" s="11" customFormat="1">
      <c r="M31" s="12"/>
      <c r="N31" s="12"/>
      <c r="O31" s="12"/>
      <c r="P31" s="12"/>
    </row>
    <row r="32" spans="13:16" s="11" customFormat="1">
      <c r="M32" s="12"/>
      <c r="N32" s="12"/>
      <c r="O32" s="12"/>
      <c r="P32" s="12"/>
    </row>
    <row r="33" spans="13:16" s="11" customFormat="1">
      <c r="M33" s="12"/>
      <c r="N33" s="12"/>
      <c r="O33" s="12"/>
      <c r="P33" s="12"/>
    </row>
    <row r="34" spans="13:16" s="11" customFormat="1">
      <c r="M34" s="12"/>
      <c r="N34" s="12"/>
      <c r="O34" s="12"/>
      <c r="P34" s="12"/>
    </row>
    <row r="35" spans="13:16" s="11" customFormat="1">
      <c r="M35" s="12"/>
      <c r="N35" s="12"/>
      <c r="O35" s="12"/>
      <c r="P35" s="12"/>
    </row>
    <row r="36" spans="13:16" s="11" customFormat="1">
      <c r="M36" s="12"/>
      <c r="N36" s="12"/>
      <c r="O36" s="12"/>
      <c r="P36" s="12"/>
    </row>
    <row r="37" spans="13:16" s="11" customFormat="1">
      <c r="M37" s="12"/>
      <c r="N37" s="12"/>
      <c r="O37" s="12"/>
      <c r="P37" s="12"/>
    </row>
    <row r="38" spans="13:16" s="11" customFormat="1">
      <c r="M38" s="12"/>
      <c r="N38" s="12"/>
      <c r="O38" s="12"/>
      <c r="P38" s="12"/>
    </row>
    <row r="39" spans="13:16" s="11" customFormat="1">
      <c r="M39" s="12"/>
      <c r="N39" s="12"/>
      <c r="O39" s="12"/>
      <c r="P39" s="12"/>
    </row>
    <row r="40" spans="13:16" s="11" customFormat="1">
      <c r="M40" s="12"/>
      <c r="N40" s="12"/>
      <c r="O40" s="12"/>
      <c r="P40" s="12"/>
    </row>
    <row r="41" spans="13:16" s="11" customFormat="1">
      <c r="M41" s="12"/>
      <c r="N41" s="12"/>
      <c r="O41" s="12"/>
      <c r="P41" s="12"/>
    </row>
    <row r="42" spans="13:16" s="11" customFormat="1">
      <c r="M42" s="12"/>
      <c r="N42" s="12"/>
      <c r="O42" s="12"/>
      <c r="P42" s="12"/>
    </row>
    <row r="43" spans="13:16" s="11" customFormat="1">
      <c r="M43" s="12"/>
      <c r="N43" s="12"/>
      <c r="O43" s="12"/>
      <c r="P43" s="12"/>
    </row>
    <row r="44" spans="13:16" s="11" customFormat="1">
      <c r="M44" s="12"/>
      <c r="N44" s="12"/>
      <c r="O44" s="12"/>
      <c r="P44" s="12"/>
    </row>
    <row r="45" spans="13:16" s="11" customFormat="1">
      <c r="M45" s="12"/>
      <c r="N45" s="12"/>
      <c r="O45" s="12"/>
      <c r="P45" s="12"/>
    </row>
    <row r="46" spans="13:16" s="11" customFormat="1">
      <c r="M46" s="12"/>
      <c r="N46" s="12"/>
      <c r="O46" s="12"/>
      <c r="P46" s="12"/>
    </row>
    <row r="47" spans="13:16" s="11" customFormat="1">
      <c r="M47" s="12"/>
      <c r="N47" s="12"/>
      <c r="O47" s="12"/>
      <c r="P47" s="12"/>
    </row>
    <row r="48" spans="13:16" s="11" customFormat="1">
      <c r="M48" s="12"/>
      <c r="N48" s="12"/>
      <c r="O48" s="12"/>
      <c r="P48" s="12"/>
    </row>
    <row r="49" spans="13:16" s="11" customFormat="1">
      <c r="M49" s="12"/>
      <c r="N49" s="12"/>
      <c r="O49" s="12"/>
      <c r="P49" s="12"/>
    </row>
    <row r="50" spans="13:16" s="11" customFormat="1">
      <c r="M50" s="12"/>
      <c r="N50" s="12"/>
      <c r="O50" s="12"/>
      <c r="P50" s="12"/>
    </row>
    <row r="51" spans="13:16" s="11" customFormat="1">
      <c r="M51" s="12"/>
      <c r="N51" s="12"/>
      <c r="O51" s="12"/>
      <c r="P51" s="12"/>
    </row>
    <row r="52" spans="13:16" s="11" customFormat="1">
      <c r="M52" s="12"/>
      <c r="N52" s="12"/>
      <c r="O52" s="12"/>
      <c r="P52" s="12"/>
    </row>
    <row r="53" spans="13:16" s="11" customFormat="1">
      <c r="M53" s="12"/>
      <c r="N53" s="12"/>
      <c r="O53" s="12"/>
      <c r="P53" s="12"/>
    </row>
    <row r="54" spans="13:16" s="11" customFormat="1">
      <c r="M54" s="12"/>
      <c r="N54" s="12"/>
      <c r="O54" s="12"/>
      <c r="P54" s="12"/>
    </row>
    <row r="55" spans="13:16" s="11" customFormat="1">
      <c r="M55" s="12"/>
      <c r="N55" s="12"/>
      <c r="O55" s="12"/>
      <c r="P55" s="12"/>
    </row>
    <row r="56" spans="13:16" s="11" customFormat="1">
      <c r="M56" s="12"/>
      <c r="N56" s="12"/>
      <c r="O56" s="12"/>
      <c r="P56" s="12"/>
    </row>
    <row r="57" spans="13:16" s="11" customFormat="1">
      <c r="M57" s="12"/>
      <c r="N57" s="12"/>
      <c r="O57" s="12"/>
      <c r="P57" s="12"/>
    </row>
    <row r="58" spans="13:16" s="11" customFormat="1">
      <c r="M58" s="12"/>
      <c r="N58" s="12"/>
      <c r="O58" s="12"/>
      <c r="P58" s="12"/>
    </row>
    <row r="59" spans="13:16" s="11" customFormat="1">
      <c r="M59" s="12"/>
      <c r="N59" s="12"/>
      <c r="O59" s="12"/>
      <c r="P59" s="12"/>
    </row>
    <row r="60" spans="13:16" s="11" customFormat="1">
      <c r="M60" s="12"/>
      <c r="N60" s="12"/>
      <c r="O60" s="12"/>
      <c r="P60" s="12"/>
    </row>
    <row r="61" spans="13:16" s="11" customFormat="1">
      <c r="M61" s="12"/>
      <c r="N61" s="12"/>
      <c r="O61" s="12"/>
      <c r="P61" s="12"/>
    </row>
    <row r="62" spans="13:16" s="11" customFormat="1">
      <c r="M62" s="12"/>
      <c r="N62" s="12"/>
      <c r="O62" s="12"/>
      <c r="P62" s="12"/>
    </row>
    <row r="63" spans="13:16" s="11" customFormat="1">
      <c r="M63" s="12"/>
      <c r="N63" s="12"/>
      <c r="O63" s="12"/>
      <c r="P63" s="12"/>
    </row>
    <row r="64" spans="13:16" s="11" customFormat="1">
      <c r="M64" s="12"/>
      <c r="N64" s="12"/>
      <c r="O64" s="12"/>
      <c r="P64" s="12"/>
    </row>
    <row r="65" spans="13:16" s="11" customFormat="1">
      <c r="M65" s="12"/>
      <c r="N65" s="12"/>
      <c r="O65" s="12"/>
      <c r="P65" s="12"/>
    </row>
    <row r="66" spans="13:16" s="11" customFormat="1">
      <c r="M66" s="12"/>
      <c r="N66" s="12"/>
      <c r="O66" s="12"/>
      <c r="P66" s="12"/>
    </row>
    <row r="67" spans="13:16" s="11" customFormat="1">
      <c r="M67" s="12"/>
      <c r="N67" s="12"/>
      <c r="O67" s="12"/>
      <c r="P67" s="12"/>
    </row>
    <row r="68" spans="13:16" s="11" customFormat="1">
      <c r="M68" s="12"/>
      <c r="N68" s="12"/>
      <c r="O68" s="12"/>
      <c r="P68" s="12"/>
    </row>
    <row r="69" spans="13:16" s="11" customFormat="1">
      <c r="M69" s="12"/>
      <c r="N69" s="12"/>
      <c r="O69" s="12"/>
      <c r="P69" s="12"/>
    </row>
    <row r="70" spans="13:16" s="11" customFormat="1">
      <c r="M70" s="12"/>
      <c r="N70" s="12"/>
      <c r="O70" s="12"/>
      <c r="P70" s="12"/>
    </row>
    <row r="71" spans="13:16" s="11" customFormat="1">
      <c r="M71" s="12"/>
      <c r="N71" s="12"/>
      <c r="O71" s="12"/>
      <c r="P71" s="12"/>
    </row>
    <row r="72" spans="13:16" s="11" customFormat="1">
      <c r="M72" s="12"/>
      <c r="N72" s="12"/>
      <c r="O72" s="12"/>
      <c r="P72" s="12"/>
    </row>
    <row r="73" spans="13:16" s="11" customFormat="1">
      <c r="M73" s="12"/>
      <c r="N73" s="12"/>
      <c r="O73" s="12"/>
      <c r="P73" s="12"/>
    </row>
    <row r="74" spans="13:16" s="11" customFormat="1">
      <c r="M74" s="12"/>
      <c r="N74" s="12"/>
      <c r="O74" s="12"/>
      <c r="P74" s="12"/>
    </row>
    <row r="75" spans="13:16" s="11" customFormat="1">
      <c r="M75" s="12"/>
      <c r="N75" s="12"/>
      <c r="O75" s="12"/>
      <c r="P75" s="12"/>
    </row>
    <row r="76" spans="13:16" s="11" customFormat="1">
      <c r="M76" s="12"/>
      <c r="N76" s="12"/>
      <c r="O76" s="12"/>
      <c r="P76" s="12"/>
    </row>
    <row r="77" spans="13:16" s="11" customFormat="1">
      <c r="M77" s="12"/>
      <c r="N77" s="12"/>
      <c r="O77" s="12"/>
      <c r="P77" s="12"/>
    </row>
    <row r="78" spans="13:16" s="11" customFormat="1">
      <c r="M78" s="12"/>
      <c r="N78" s="12"/>
      <c r="O78" s="12"/>
      <c r="P78" s="12"/>
    </row>
    <row r="79" spans="13:16" s="11" customFormat="1">
      <c r="M79" s="12"/>
      <c r="N79" s="12"/>
      <c r="O79" s="12"/>
      <c r="P79" s="12"/>
    </row>
    <row r="80" spans="13:16" s="11" customFormat="1">
      <c r="M80" s="12"/>
      <c r="N80" s="12"/>
      <c r="O80" s="12"/>
      <c r="P80" s="12"/>
    </row>
    <row r="81" spans="13:16" s="11" customFormat="1">
      <c r="M81" s="12"/>
      <c r="N81" s="12"/>
      <c r="O81" s="12"/>
      <c r="P81" s="12"/>
    </row>
    <row r="82" spans="13:16" s="11" customFormat="1">
      <c r="M82" s="12"/>
      <c r="N82" s="12"/>
      <c r="O82" s="12"/>
      <c r="P82" s="12"/>
    </row>
    <row r="83" spans="13:16" s="11" customFormat="1">
      <c r="M83" s="12"/>
      <c r="N83" s="12"/>
      <c r="O83" s="12"/>
      <c r="P83" s="12"/>
    </row>
    <row r="84" spans="13:16" s="11" customFormat="1">
      <c r="M84" s="12"/>
      <c r="N84" s="12"/>
      <c r="O84" s="12"/>
      <c r="P84" s="12"/>
    </row>
    <row r="85" spans="13:16" s="11" customFormat="1">
      <c r="M85" s="12"/>
      <c r="N85" s="12"/>
      <c r="O85" s="12"/>
      <c r="P85" s="12"/>
    </row>
    <row r="86" spans="13:16" s="11" customFormat="1">
      <c r="M86" s="12"/>
      <c r="N86" s="12"/>
      <c r="O86" s="12"/>
      <c r="P86" s="12"/>
    </row>
    <row r="87" spans="13:16" s="11" customFormat="1">
      <c r="M87" s="12"/>
      <c r="N87" s="12"/>
      <c r="O87" s="12"/>
      <c r="P87" s="12"/>
    </row>
    <row r="88" spans="13:16" s="11" customFormat="1">
      <c r="M88" s="12"/>
      <c r="N88" s="12"/>
      <c r="O88" s="12"/>
      <c r="P88" s="12"/>
    </row>
    <row r="89" spans="13:16" s="11" customFormat="1">
      <c r="M89" s="12"/>
      <c r="N89" s="12"/>
      <c r="O89" s="12"/>
      <c r="P89" s="12"/>
    </row>
    <row r="90" spans="13:16" s="11" customFormat="1">
      <c r="M90" s="12"/>
      <c r="N90" s="12"/>
      <c r="O90" s="12"/>
      <c r="P90" s="12"/>
    </row>
    <row r="91" spans="13:16" s="11" customFormat="1">
      <c r="M91" s="12"/>
      <c r="N91" s="12"/>
      <c r="O91" s="12"/>
      <c r="P91" s="12"/>
    </row>
    <row r="92" spans="13:16" s="11" customFormat="1">
      <c r="M92" s="12"/>
      <c r="N92" s="12"/>
      <c r="O92" s="12"/>
      <c r="P92" s="12"/>
    </row>
    <row r="93" spans="13:16" s="11" customFormat="1">
      <c r="M93" s="12"/>
      <c r="N93" s="12"/>
      <c r="O93" s="12"/>
      <c r="P93" s="12"/>
    </row>
    <row r="94" spans="13:16" s="11" customFormat="1">
      <c r="M94" s="12"/>
      <c r="N94" s="12"/>
      <c r="O94" s="12"/>
      <c r="P94" s="12"/>
    </row>
    <row r="95" spans="13:16" s="11" customFormat="1">
      <c r="M95" s="12"/>
      <c r="N95" s="12"/>
      <c r="O95" s="12"/>
      <c r="P95" s="12"/>
    </row>
    <row r="96" spans="13:16" s="11" customFormat="1">
      <c r="M96" s="12"/>
      <c r="N96" s="12"/>
      <c r="O96" s="12"/>
      <c r="P96" s="12"/>
    </row>
    <row r="97" spans="13:16" s="11" customFormat="1">
      <c r="M97" s="12"/>
      <c r="N97" s="12"/>
      <c r="O97" s="12"/>
      <c r="P97" s="12"/>
    </row>
    <row r="98" spans="13:16" s="11" customFormat="1">
      <c r="M98" s="12"/>
      <c r="N98" s="12"/>
      <c r="O98" s="12"/>
      <c r="P98" s="12"/>
    </row>
    <row r="99" spans="13:16" s="11" customFormat="1">
      <c r="M99" s="12"/>
      <c r="N99" s="12"/>
      <c r="O99" s="12"/>
      <c r="P99" s="12"/>
    </row>
    <row r="100" spans="13:16" s="11" customFormat="1">
      <c r="M100" s="12"/>
      <c r="N100" s="12"/>
      <c r="O100" s="12"/>
      <c r="P100" s="12"/>
    </row>
    <row r="101" spans="13:16" s="11" customFormat="1">
      <c r="M101" s="12"/>
      <c r="N101" s="12"/>
      <c r="O101" s="12"/>
      <c r="P101" s="12"/>
    </row>
    <row r="102" spans="13:16" s="11" customFormat="1">
      <c r="M102" s="12"/>
      <c r="N102" s="12"/>
      <c r="O102" s="12"/>
      <c r="P102" s="12"/>
    </row>
    <row r="103" spans="13:16" s="11" customFormat="1">
      <c r="M103" s="12"/>
      <c r="N103" s="12"/>
      <c r="O103" s="12"/>
      <c r="P103" s="12"/>
    </row>
    <row r="104" spans="13:16" s="11" customFormat="1">
      <c r="M104" s="12"/>
      <c r="N104" s="12"/>
      <c r="O104" s="12"/>
      <c r="P104" s="12"/>
    </row>
    <row r="105" spans="13:16" s="11" customFormat="1">
      <c r="M105" s="12"/>
      <c r="N105" s="12"/>
      <c r="O105" s="12"/>
      <c r="P105" s="12"/>
    </row>
    <row r="106" spans="13:16" s="11" customFormat="1">
      <c r="M106" s="12"/>
      <c r="N106" s="12"/>
      <c r="O106" s="12"/>
      <c r="P106" s="12"/>
    </row>
    <row r="107" spans="13:16" s="11" customFormat="1">
      <c r="M107" s="12"/>
      <c r="N107" s="12"/>
      <c r="O107" s="12"/>
      <c r="P107" s="12"/>
    </row>
    <row r="108" spans="13:16" s="11" customFormat="1">
      <c r="M108" s="12"/>
      <c r="N108" s="12"/>
      <c r="O108" s="12"/>
      <c r="P108" s="12"/>
    </row>
    <row r="109" spans="13:16" s="11" customFormat="1">
      <c r="M109" s="12"/>
      <c r="N109" s="12"/>
      <c r="O109" s="12"/>
      <c r="P109" s="12"/>
    </row>
    <row r="110" spans="13:16" s="11" customFormat="1">
      <c r="M110" s="12"/>
      <c r="N110" s="12"/>
      <c r="O110" s="12"/>
      <c r="P110" s="12"/>
    </row>
    <row r="111" spans="13:16" s="11" customFormat="1">
      <c r="M111" s="12"/>
      <c r="N111" s="12"/>
      <c r="O111" s="12"/>
      <c r="P111" s="12"/>
    </row>
    <row r="112" spans="13:16" s="11" customFormat="1">
      <c r="M112" s="12"/>
      <c r="N112" s="12"/>
      <c r="O112" s="12"/>
      <c r="P112" s="12"/>
    </row>
    <row r="113" spans="13:16" s="11" customFormat="1">
      <c r="M113" s="12"/>
      <c r="N113" s="12"/>
      <c r="O113" s="12"/>
      <c r="P113" s="12"/>
    </row>
    <row r="114" spans="13:16" s="11" customFormat="1">
      <c r="M114" s="12"/>
      <c r="N114" s="12"/>
      <c r="O114" s="12"/>
      <c r="P114" s="12"/>
    </row>
    <row r="115" spans="13:16" s="11" customFormat="1">
      <c r="M115" s="12"/>
      <c r="N115" s="12"/>
      <c r="O115" s="12"/>
      <c r="P115" s="12"/>
    </row>
    <row r="116" spans="13:16" s="11" customFormat="1">
      <c r="M116" s="12"/>
      <c r="N116" s="12"/>
      <c r="O116" s="12"/>
      <c r="P116" s="12"/>
    </row>
    <row r="117" spans="13:16" s="11" customFormat="1">
      <c r="M117" s="12"/>
      <c r="N117" s="12"/>
      <c r="O117" s="12"/>
      <c r="P117" s="12"/>
    </row>
    <row r="118" spans="13:16" s="11" customFormat="1">
      <c r="M118" s="12"/>
      <c r="N118" s="12"/>
      <c r="O118" s="12"/>
      <c r="P118" s="12"/>
    </row>
    <row r="119" spans="13:16" s="11" customFormat="1">
      <c r="M119" s="12"/>
      <c r="N119" s="12"/>
      <c r="O119" s="12"/>
      <c r="P119" s="12"/>
    </row>
    <row r="120" spans="13:16" s="11" customFormat="1">
      <c r="M120" s="12"/>
      <c r="N120" s="12"/>
      <c r="O120" s="12"/>
      <c r="P120" s="12"/>
    </row>
    <row r="121" spans="13:16" s="11" customFormat="1">
      <c r="M121" s="12"/>
      <c r="N121" s="12"/>
      <c r="O121" s="12"/>
      <c r="P121" s="12"/>
    </row>
    <row r="122" spans="13:16" s="11" customFormat="1">
      <c r="M122" s="12"/>
      <c r="N122" s="12"/>
      <c r="O122" s="12"/>
      <c r="P122" s="12"/>
    </row>
    <row r="123" spans="13:16" s="11" customFormat="1">
      <c r="M123" s="12"/>
      <c r="N123" s="12"/>
      <c r="O123" s="12"/>
      <c r="P123" s="12"/>
    </row>
    <row r="124" spans="13:16" s="11" customFormat="1">
      <c r="M124" s="12"/>
      <c r="N124" s="12"/>
      <c r="O124" s="12"/>
      <c r="P124" s="12"/>
    </row>
    <row r="125" spans="13:16" s="11" customFormat="1">
      <c r="M125" s="12"/>
      <c r="N125" s="12"/>
      <c r="O125" s="12"/>
      <c r="P125" s="12"/>
    </row>
    <row r="126" spans="13:16" s="11" customFormat="1">
      <c r="M126" s="12"/>
      <c r="N126" s="12"/>
      <c r="O126" s="12"/>
      <c r="P126" s="12"/>
    </row>
    <row r="127" spans="13:16" s="11" customFormat="1">
      <c r="M127" s="12"/>
      <c r="N127" s="12"/>
      <c r="O127" s="12"/>
      <c r="P127" s="12"/>
    </row>
    <row r="128" spans="13:16" s="11" customFormat="1">
      <c r="M128" s="12"/>
      <c r="N128" s="12"/>
      <c r="O128" s="12"/>
      <c r="P128" s="12"/>
    </row>
    <row r="129" spans="12:16" s="11" customFormat="1">
      <c r="M129" s="12"/>
      <c r="N129" s="12"/>
      <c r="O129" s="12"/>
      <c r="P129" s="12"/>
    </row>
    <row r="130" spans="12:16" s="11" customFormat="1">
      <c r="M130" s="12"/>
      <c r="N130" s="12"/>
      <c r="O130" s="12"/>
      <c r="P130" s="12"/>
    </row>
    <row r="131" spans="12:16" s="11" customFormat="1">
      <c r="M131" s="12"/>
      <c r="N131" s="12"/>
      <c r="O131" s="12"/>
      <c r="P131" s="12"/>
    </row>
    <row r="132" spans="12:16" s="11" customFormat="1">
      <c r="M132" s="12"/>
      <c r="N132" s="12"/>
      <c r="O132" s="12"/>
      <c r="P132" s="12"/>
    </row>
    <row r="133" spans="12:16" s="11" customFormat="1">
      <c r="M133" s="12"/>
      <c r="N133" s="12"/>
      <c r="O133" s="12"/>
      <c r="P133" s="12"/>
    </row>
    <row r="134" spans="12:16" s="11" customFormat="1">
      <c r="M134" s="12"/>
      <c r="N134" s="12"/>
      <c r="O134" s="12"/>
      <c r="P134" s="12"/>
    </row>
    <row r="135" spans="12:16" s="11" customFormat="1">
      <c r="M135" s="12"/>
      <c r="N135" s="12"/>
      <c r="O135" s="12"/>
      <c r="P135" s="12"/>
    </row>
    <row r="136" spans="12:16" s="11" customFormat="1">
      <c r="M136" s="12"/>
      <c r="N136" s="12"/>
      <c r="O136" s="12"/>
      <c r="P136" s="12"/>
    </row>
    <row r="137" spans="12:16" s="11" customFormat="1">
      <c r="M137" s="12"/>
      <c r="N137" s="12"/>
      <c r="O137" s="12"/>
      <c r="P137" s="12"/>
    </row>
    <row r="138" spans="12:16" s="11" customFormat="1">
      <c r="M138" s="12"/>
      <c r="N138" s="12"/>
      <c r="O138" s="12"/>
      <c r="P138" s="12"/>
    </row>
    <row r="139" spans="12:16" s="11" customFormat="1">
      <c r="M139" s="12"/>
      <c r="N139" s="12"/>
      <c r="O139" s="12"/>
      <c r="P139" s="12"/>
    </row>
    <row r="140" spans="12:16" s="11" customFormat="1">
      <c r="M140" s="12"/>
      <c r="N140" s="12"/>
      <c r="O140" s="12"/>
      <c r="P140" s="12"/>
    </row>
    <row r="141" spans="12:16" s="11" customFormat="1">
      <c r="M141" s="12"/>
      <c r="N141" s="12"/>
      <c r="O141" s="12"/>
      <c r="P141" s="12"/>
    </row>
    <row r="142" spans="12:16" s="11" customFormat="1">
      <c r="M142" s="12"/>
      <c r="N142" s="12"/>
      <c r="O142" s="12"/>
      <c r="P142" s="12"/>
    </row>
    <row r="143" spans="12:16" s="11" customFormat="1">
      <c r="L143"/>
      <c r="M143" s="12"/>
      <c r="N143" s="12"/>
      <c r="O143" s="12"/>
      <c r="P143" s="12"/>
    </row>
  </sheetData>
  <mergeCells count="16">
    <mergeCell ref="Q4:Q5"/>
    <mergeCell ref="R4:R5"/>
    <mergeCell ref="G4:G5"/>
    <mergeCell ref="H4:I4"/>
    <mergeCell ref="M15:N15"/>
    <mergeCell ref="O15:P15"/>
    <mergeCell ref="J4:J5"/>
    <mergeCell ref="K4:L4"/>
    <mergeCell ref="M4:N4"/>
    <mergeCell ref="O4:P4"/>
    <mergeCell ref="F4:F5"/>
    <mergeCell ref="A4:A5"/>
    <mergeCell ref="B4:B5"/>
    <mergeCell ref="C4:C5"/>
    <mergeCell ref="D4:D5"/>
    <mergeCell ref="E4:E5"/>
  </mergeCell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sheetPr codeName="Arkusz25"/>
  <dimension ref="A2:S134"/>
  <sheetViews>
    <sheetView topLeftCell="A13" zoomScale="82" zoomScaleNormal="82" workbookViewId="0">
      <selection activeCell="M24" sqref="M24"/>
    </sheetView>
  </sheetViews>
  <sheetFormatPr defaultRowHeight="15"/>
  <cols>
    <col min="1" max="1" width="4.7109375" customWidth="1"/>
    <col min="2" max="2" width="8.85546875" customWidth="1"/>
    <col min="3" max="3" width="11.42578125" customWidth="1"/>
    <col min="4" max="4" width="9.7109375" customWidth="1"/>
    <col min="5" max="5" width="45.7109375" customWidth="1"/>
    <col min="6" max="6" width="57.7109375" customWidth="1"/>
    <col min="7" max="7" width="35.7109375" customWidth="1"/>
    <col min="8" max="8" width="19.28515625" customWidth="1"/>
    <col min="9" max="9" width="10.42578125" customWidth="1"/>
    <col min="10" max="10" width="29.7109375" customWidth="1"/>
    <col min="11" max="11" width="10.7109375" customWidth="1"/>
    <col min="12" max="12" width="12.7109375" customWidth="1"/>
    <col min="13" max="16" width="14.7109375" style="2" customWidth="1"/>
    <col min="17" max="17" width="16.7109375" customWidth="1"/>
    <col min="18" max="18" width="15.7109375" customWidth="1"/>
    <col min="19" max="19" width="19.5703125" customWidth="1"/>
    <col min="259" max="259" width="4.7109375" bestFit="1" customWidth="1"/>
    <col min="260" max="260" width="9.7109375" bestFit="1" customWidth="1"/>
    <col min="261" max="261" width="10" bestFit="1" customWidth="1"/>
    <col min="262" max="262" width="8.85546875" bestFit="1" customWidth="1"/>
    <col min="263" max="263" width="22.85546875" customWidth="1"/>
    <col min="264" max="264" width="59.7109375" bestFit="1" customWidth="1"/>
    <col min="265" max="265" width="57.85546875" bestFit="1" customWidth="1"/>
    <col min="266" max="266" width="35.28515625" bestFit="1" customWidth="1"/>
    <col min="267" max="267" width="28.140625" bestFit="1" customWidth="1"/>
    <col min="268" max="268" width="33.140625" bestFit="1" customWidth="1"/>
    <col min="269" max="269" width="26" bestFit="1" customWidth="1"/>
    <col min="270" max="270" width="19.140625" bestFit="1" customWidth="1"/>
    <col min="271" max="271" width="10.42578125" customWidth="1"/>
    <col min="272" max="272" width="11.85546875" customWidth="1"/>
    <col min="273" max="273" width="14.7109375" customWidth="1"/>
    <col min="274" max="274" width="9" bestFit="1" customWidth="1"/>
    <col min="515" max="515" width="4.7109375" bestFit="1" customWidth="1"/>
    <col min="516" max="516" width="9.7109375" bestFit="1" customWidth="1"/>
    <col min="517" max="517" width="10" bestFit="1" customWidth="1"/>
    <col min="518" max="518" width="8.85546875" bestFit="1" customWidth="1"/>
    <col min="519" max="519" width="22.85546875" customWidth="1"/>
    <col min="520" max="520" width="59.7109375" bestFit="1" customWidth="1"/>
    <col min="521" max="521" width="57.85546875" bestFit="1" customWidth="1"/>
    <col min="522" max="522" width="35.28515625" bestFit="1" customWidth="1"/>
    <col min="523" max="523" width="28.140625" bestFit="1" customWidth="1"/>
    <col min="524" max="524" width="33.140625" bestFit="1" customWidth="1"/>
    <col min="525" max="525" width="26" bestFit="1" customWidth="1"/>
    <col min="526" max="526" width="19.140625" bestFit="1" customWidth="1"/>
    <col min="527" max="527" width="10.42578125" customWidth="1"/>
    <col min="528" max="528" width="11.85546875" customWidth="1"/>
    <col min="529" max="529" width="14.7109375" customWidth="1"/>
    <col min="530" max="530" width="9" bestFit="1" customWidth="1"/>
    <col min="771" max="771" width="4.7109375" bestFit="1" customWidth="1"/>
    <col min="772" max="772" width="9.7109375" bestFit="1" customWidth="1"/>
    <col min="773" max="773" width="10" bestFit="1" customWidth="1"/>
    <col min="774" max="774" width="8.85546875" bestFit="1" customWidth="1"/>
    <col min="775" max="775" width="22.85546875" customWidth="1"/>
    <col min="776" max="776" width="59.7109375" bestFit="1" customWidth="1"/>
    <col min="777" max="777" width="57.85546875" bestFit="1" customWidth="1"/>
    <col min="778" max="778" width="35.28515625" bestFit="1" customWidth="1"/>
    <col min="779" max="779" width="28.140625" bestFit="1" customWidth="1"/>
    <col min="780" max="780" width="33.140625" bestFit="1" customWidth="1"/>
    <col min="781" max="781" width="26" bestFit="1" customWidth="1"/>
    <col min="782" max="782" width="19.140625" bestFit="1" customWidth="1"/>
    <col min="783" max="783" width="10.42578125" customWidth="1"/>
    <col min="784" max="784" width="11.85546875" customWidth="1"/>
    <col min="785" max="785" width="14.7109375" customWidth="1"/>
    <col min="786" max="786" width="9" bestFit="1" customWidth="1"/>
    <col min="1027" max="1027" width="4.7109375" bestFit="1" customWidth="1"/>
    <col min="1028" max="1028" width="9.7109375" bestFit="1" customWidth="1"/>
    <col min="1029" max="1029" width="10" bestFit="1" customWidth="1"/>
    <col min="1030" max="1030" width="8.85546875" bestFit="1" customWidth="1"/>
    <col min="1031" max="1031" width="22.85546875" customWidth="1"/>
    <col min="1032" max="1032" width="59.7109375" bestFit="1" customWidth="1"/>
    <col min="1033" max="1033" width="57.85546875" bestFit="1" customWidth="1"/>
    <col min="1034" max="1034" width="35.28515625" bestFit="1" customWidth="1"/>
    <col min="1035" max="1035" width="28.140625" bestFit="1" customWidth="1"/>
    <col min="1036" max="1036" width="33.140625" bestFit="1" customWidth="1"/>
    <col min="1037" max="1037" width="26" bestFit="1" customWidth="1"/>
    <col min="1038" max="1038" width="19.140625" bestFit="1" customWidth="1"/>
    <col min="1039" max="1039" width="10.42578125" customWidth="1"/>
    <col min="1040" max="1040" width="11.85546875" customWidth="1"/>
    <col min="1041" max="1041" width="14.7109375" customWidth="1"/>
    <col min="1042" max="1042" width="9" bestFit="1" customWidth="1"/>
    <col min="1283" max="1283" width="4.7109375" bestFit="1" customWidth="1"/>
    <col min="1284" max="1284" width="9.7109375" bestFit="1" customWidth="1"/>
    <col min="1285" max="1285" width="10" bestFit="1" customWidth="1"/>
    <col min="1286" max="1286" width="8.85546875" bestFit="1" customWidth="1"/>
    <col min="1287" max="1287" width="22.85546875" customWidth="1"/>
    <col min="1288" max="1288" width="59.7109375" bestFit="1" customWidth="1"/>
    <col min="1289" max="1289" width="57.85546875" bestFit="1" customWidth="1"/>
    <col min="1290" max="1290" width="35.28515625" bestFit="1" customWidth="1"/>
    <col min="1291" max="1291" width="28.140625" bestFit="1" customWidth="1"/>
    <col min="1292" max="1292" width="33.140625" bestFit="1" customWidth="1"/>
    <col min="1293" max="1293" width="26" bestFit="1" customWidth="1"/>
    <col min="1294" max="1294" width="19.140625" bestFit="1" customWidth="1"/>
    <col min="1295" max="1295" width="10.42578125" customWidth="1"/>
    <col min="1296" max="1296" width="11.85546875" customWidth="1"/>
    <col min="1297" max="1297" width="14.7109375" customWidth="1"/>
    <col min="1298" max="1298" width="9" bestFit="1" customWidth="1"/>
    <col min="1539" max="1539" width="4.7109375" bestFit="1" customWidth="1"/>
    <col min="1540" max="1540" width="9.7109375" bestFit="1" customWidth="1"/>
    <col min="1541" max="1541" width="10" bestFit="1" customWidth="1"/>
    <col min="1542" max="1542" width="8.85546875" bestFit="1" customWidth="1"/>
    <col min="1543" max="1543" width="22.85546875" customWidth="1"/>
    <col min="1544" max="1544" width="59.7109375" bestFit="1" customWidth="1"/>
    <col min="1545" max="1545" width="57.85546875" bestFit="1" customWidth="1"/>
    <col min="1546" max="1546" width="35.28515625" bestFit="1" customWidth="1"/>
    <col min="1547" max="1547" width="28.140625" bestFit="1" customWidth="1"/>
    <col min="1548" max="1548" width="33.140625" bestFit="1" customWidth="1"/>
    <col min="1549" max="1549" width="26" bestFit="1" customWidth="1"/>
    <col min="1550" max="1550" width="19.140625" bestFit="1" customWidth="1"/>
    <col min="1551" max="1551" width="10.42578125" customWidth="1"/>
    <col min="1552" max="1552" width="11.85546875" customWidth="1"/>
    <col min="1553" max="1553" width="14.7109375" customWidth="1"/>
    <col min="1554" max="1554" width="9" bestFit="1" customWidth="1"/>
    <col min="1795" max="1795" width="4.7109375" bestFit="1" customWidth="1"/>
    <col min="1796" max="1796" width="9.7109375" bestFit="1" customWidth="1"/>
    <col min="1797" max="1797" width="10" bestFit="1" customWidth="1"/>
    <col min="1798" max="1798" width="8.85546875" bestFit="1" customWidth="1"/>
    <col min="1799" max="1799" width="22.85546875" customWidth="1"/>
    <col min="1800" max="1800" width="59.7109375" bestFit="1" customWidth="1"/>
    <col min="1801" max="1801" width="57.85546875" bestFit="1" customWidth="1"/>
    <col min="1802" max="1802" width="35.28515625" bestFit="1" customWidth="1"/>
    <col min="1803" max="1803" width="28.140625" bestFit="1" customWidth="1"/>
    <col min="1804" max="1804" width="33.140625" bestFit="1" customWidth="1"/>
    <col min="1805" max="1805" width="26" bestFit="1" customWidth="1"/>
    <col min="1806" max="1806" width="19.140625" bestFit="1" customWidth="1"/>
    <col min="1807" max="1807" width="10.42578125" customWidth="1"/>
    <col min="1808" max="1808" width="11.85546875" customWidth="1"/>
    <col min="1809" max="1809" width="14.7109375" customWidth="1"/>
    <col min="1810" max="1810" width="9" bestFit="1" customWidth="1"/>
    <col min="2051" max="2051" width="4.7109375" bestFit="1" customWidth="1"/>
    <col min="2052" max="2052" width="9.7109375" bestFit="1" customWidth="1"/>
    <col min="2053" max="2053" width="10" bestFit="1" customWidth="1"/>
    <col min="2054" max="2054" width="8.85546875" bestFit="1" customWidth="1"/>
    <col min="2055" max="2055" width="22.85546875" customWidth="1"/>
    <col min="2056" max="2056" width="59.7109375" bestFit="1" customWidth="1"/>
    <col min="2057" max="2057" width="57.85546875" bestFit="1" customWidth="1"/>
    <col min="2058" max="2058" width="35.28515625" bestFit="1" customWidth="1"/>
    <col min="2059" max="2059" width="28.140625" bestFit="1" customWidth="1"/>
    <col min="2060" max="2060" width="33.140625" bestFit="1" customWidth="1"/>
    <col min="2061" max="2061" width="26" bestFit="1" customWidth="1"/>
    <col min="2062" max="2062" width="19.140625" bestFit="1" customWidth="1"/>
    <col min="2063" max="2063" width="10.42578125" customWidth="1"/>
    <col min="2064" max="2064" width="11.85546875" customWidth="1"/>
    <col min="2065" max="2065" width="14.7109375" customWidth="1"/>
    <col min="2066" max="2066" width="9" bestFit="1" customWidth="1"/>
    <col min="2307" max="2307" width="4.7109375" bestFit="1" customWidth="1"/>
    <col min="2308" max="2308" width="9.7109375" bestFit="1" customWidth="1"/>
    <col min="2309" max="2309" width="10" bestFit="1" customWidth="1"/>
    <col min="2310" max="2310" width="8.85546875" bestFit="1" customWidth="1"/>
    <col min="2311" max="2311" width="22.85546875" customWidth="1"/>
    <col min="2312" max="2312" width="59.7109375" bestFit="1" customWidth="1"/>
    <col min="2313" max="2313" width="57.85546875" bestFit="1" customWidth="1"/>
    <col min="2314" max="2314" width="35.28515625" bestFit="1" customWidth="1"/>
    <col min="2315" max="2315" width="28.140625" bestFit="1" customWidth="1"/>
    <col min="2316" max="2316" width="33.140625" bestFit="1" customWidth="1"/>
    <col min="2317" max="2317" width="26" bestFit="1" customWidth="1"/>
    <col min="2318" max="2318" width="19.140625" bestFit="1" customWidth="1"/>
    <col min="2319" max="2319" width="10.42578125" customWidth="1"/>
    <col min="2320" max="2320" width="11.85546875" customWidth="1"/>
    <col min="2321" max="2321" width="14.7109375" customWidth="1"/>
    <col min="2322" max="2322" width="9" bestFit="1" customWidth="1"/>
    <col min="2563" max="2563" width="4.7109375" bestFit="1" customWidth="1"/>
    <col min="2564" max="2564" width="9.7109375" bestFit="1" customWidth="1"/>
    <col min="2565" max="2565" width="10" bestFit="1" customWidth="1"/>
    <col min="2566" max="2566" width="8.85546875" bestFit="1" customWidth="1"/>
    <col min="2567" max="2567" width="22.85546875" customWidth="1"/>
    <col min="2568" max="2568" width="59.7109375" bestFit="1" customWidth="1"/>
    <col min="2569" max="2569" width="57.85546875" bestFit="1" customWidth="1"/>
    <col min="2570" max="2570" width="35.28515625" bestFit="1" customWidth="1"/>
    <col min="2571" max="2571" width="28.140625" bestFit="1" customWidth="1"/>
    <col min="2572" max="2572" width="33.140625" bestFit="1" customWidth="1"/>
    <col min="2573" max="2573" width="26" bestFit="1" customWidth="1"/>
    <col min="2574" max="2574" width="19.140625" bestFit="1" customWidth="1"/>
    <col min="2575" max="2575" width="10.42578125" customWidth="1"/>
    <col min="2576" max="2576" width="11.85546875" customWidth="1"/>
    <col min="2577" max="2577" width="14.7109375" customWidth="1"/>
    <col min="2578" max="2578" width="9" bestFit="1" customWidth="1"/>
    <col min="2819" max="2819" width="4.7109375" bestFit="1" customWidth="1"/>
    <col min="2820" max="2820" width="9.7109375" bestFit="1" customWidth="1"/>
    <col min="2821" max="2821" width="10" bestFit="1" customWidth="1"/>
    <col min="2822" max="2822" width="8.85546875" bestFit="1" customWidth="1"/>
    <col min="2823" max="2823" width="22.85546875" customWidth="1"/>
    <col min="2824" max="2824" width="59.7109375" bestFit="1" customWidth="1"/>
    <col min="2825" max="2825" width="57.85546875" bestFit="1" customWidth="1"/>
    <col min="2826" max="2826" width="35.28515625" bestFit="1" customWidth="1"/>
    <col min="2827" max="2827" width="28.140625" bestFit="1" customWidth="1"/>
    <col min="2828" max="2828" width="33.140625" bestFit="1" customWidth="1"/>
    <col min="2829" max="2829" width="26" bestFit="1" customWidth="1"/>
    <col min="2830" max="2830" width="19.140625" bestFit="1" customWidth="1"/>
    <col min="2831" max="2831" width="10.42578125" customWidth="1"/>
    <col min="2832" max="2832" width="11.85546875" customWidth="1"/>
    <col min="2833" max="2833" width="14.7109375" customWidth="1"/>
    <col min="2834" max="2834" width="9" bestFit="1" customWidth="1"/>
    <col min="3075" max="3075" width="4.7109375" bestFit="1" customWidth="1"/>
    <col min="3076" max="3076" width="9.7109375" bestFit="1" customWidth="1"/>
    <col min="3077" max="3077" width="10" bestFit="1" customWidth="1"/>
    <col min="3078" max="3078" width="8.85546875" bestFit="1" customWidth="1"/>
    <col min="3079" max="3079" width="22.85546875" customWidth="1"/>
    <col min="3080" max="3080" width="59.7109375" bestFit="1" customWidth="1"/>
    <col min="3081" max="3081" width="57.85546875" bestFit="1" customWidth="1"/>
    <col min="3082" max="3082" width="35.28515625" bestFit="1" customWidth="1"/>
    <col min="3083" max="3083" width="28.140625" bestFit="1" customWidth="1"/>
    <col min="3084" max="3084" width="33.140625" bestFit="1" customWidth="1"/>
    <col min="3085" max="3085" width="26" bestFit="1" customWidth="1"/>
    <col min="3086" max="3086" width="19.140625" bestFit="1" customWidth="1"/>
    <col min="3087" max="3087" width="10.42578125" customWidth="1"/>
    <col min="3088" max="3088" width="11.85546875" customWidth="1"/>
    <col min="3089" max="3089" width="14.7109375" customWidth="1"/>
    <col min="3090" max="3090" width="9" bestFit="1" customWidth="1"/>
    <col min="3331" max="3331" width="4.7109375" bestFit="1" customWidth="1"/>
    <col min="3332" max="3332" width="9.7109375" bestFit="1" customWidth="1"/>
    <col min="3333" max="3333" width="10" bestFit="1" customWidth="1"/>
    <col min="3334" max="3334" width="8.85546875" bestFit="1" customWidth="1"/>
    <col min="3335" max="3335" width="22.85546875" customWidth="1"/>
    <col min="3336" max="3336" width="59.7109375" bestFit="1" customWidth="1"/>
    <col min="3337" max="3337" width="57.85546875" bestFit="1" customWidth="1"/>
    <col min="3338" max="3338" width="35.28515625" bestFit="1" customWidth="1"/>
    <col min="3339" max="3339" width="28.140625" bestFit="1" customWidth="1"/>
    <col min="3340" max="3340" width="33.140625" bestFit="1" customWidth="1"/>
    <col min="3341" max="3341" width="26" bestFit="1" customWidth="1"/>
    <col min="3342" max="3342" width="19.140625" bestFit="1" customWidth="1"/>
    <col min="3343" max="3343" width="10.42578125" customWidth="1"/>
    <col min="3344" max="3344" width="11.85546875" customWidth="1"/>
    <col min="3345" max="3345" width="14.7109375" customWidth="1"/>
    <col min="3346" max="3346" width="9" bestFit="1" customWidth="1"/>
    <col min="3587" max="3587" width="4.7109375" bestFit="1" customWidth="1"/>
    <col min="3588" max="3588" width="9.7109375" bestFit="1" customWidth="1"/>
    <col min="3589" max="3589" width="10" bestFit="1" customWidth="1"/>
    <col min="3590" max="3590" width="8.85546875" bestFit="1" customWidth="1"/>
    <col min="3591" max="3591" width="22.85546875" customWidth="1"/>
    <col min="3592" max="3592" width="59.7109375" bestFit="1" customWidth="1"/>
    <col min="3593" max="3593" width="57.85546875" bestFit="1" customWidth="1"/>
    <col min="3594" max="3594" width="35.28515625" bestFit="1" customWidth="1"/>
    <col min="3595" max="3595" width="28.140625" bestFit="1" customWidth="1"/>
    <col min="3596" max="3596" width="33.140625" bestFit="1" customWidth="1"/>
    <col min="3597" max="3597" width="26" bestFit="1" customWidth="1"/>
    <col min="3598" max="3598" width="19.140625" bestFit="1" customWidth="1"/>
    <col min="3599" max="3599" width="10.42578125" customWidth="1"/>
    <col min="3600" max="3600" width="11.85546875" customWidth="1"/>
    <col min="3601" max="3601" width="14.7109375" customWidth="1"/>
    <col min="3602" max="3602" width="9" bestFit="1" customWidth="1"/>
    <col min="3843" max="3843" width="4.7109375" bestFit="1" customWidth="1"/>
    <col min="3844" max="3844" width="9.7109375" bestFit="1" customWidth="1"/>
    <col min="3845" max="3845" width="10" bestFit="1" customWidth="1"/>
    <col min="3846" max="3846" width="8.85546875" bestFit="1" customWidth="1"/>
    <col min="3847" max="3847" width="22.85546875" customWidth="1"/>
    <col min="3848" max="3848" width="59.7109375" bestFit="1" customWidth="1"/>
    <col min="3849" max="3849" width="57.85546875" bestFit="1" customWidth="1"/>
    <col min="3850" max="3850" width="35.28515625" bestFit="1" customWidth="1"/>
    <col min="3851" max="3851" width="28.140625" bestFit="1" customWidth="1"/>
    <col min="3852" max="3852" width="33.140625" bestFit="1" customWidth="1"/>
    <col min="3853" max="3853" width="26" bestFit="1" customWidth="1"/>
    <col min="3854" max="3854" width="19.140625" bestFit="1" customWidth="1"/>
    <col min="3855" max="3855" width="10.42578125" customWidth="1"/>
    <col min="3856" max="3856" width="11.85546875" customWidth="1"/>
    <col min="3857" max="3857" width="14.7109375" customWidth="1"/>
    <col min="3858" max="3858" width="9" bestFit="1" customWidth="1"/>
    <col min="4099" max="4099" width="4.7109375" bestFit="1" customWidth="1"/>
    <col min="4100" max="4100" width="9.7109375" bestFit="1" customWidth="1"/>
    <col min="4101" max="4101" width="10" bestFit="1" customWidth="1"/>
    <col min="4102" max="4102" width="8.85546875" bestFit="1" customWidth="1"/>
    <col min="4103" max="4103" width="22.85546875" customWidth="1"/>
    <col min="4104" max="4104" width="59.7109375" bestFit="1" customWidth="1"/>
    <col min="4105" max="4105" width="57.85546875" bestFit="1" customWidth="1"/>
    <col min="4106" max="4106" width="35.28515625" bestFit="1" customWidth="1"/>
    <col min="4107" max="4107" width="28.140625" bestFit="1" customWidth="1"/>
    <col min="4108" max="4108" width="33.140625" bestFit="1" customWidth="1"/>
    <col min="4109" max="4109" width="26" bestFit="1" customWidth="1"/>
    <col min="4110" max="4110" width="19.140625" bestFit="1" customWidth="1"/>
    <col min="4111" max="4111" width="10.42578125" customWidth="1"/>
    <col min="4112" max="4112" width="11.85546875" customWidth="1"/>
    <col min="4113" max="4113" width="14.7109375" customWidth="1"/>
    <col min="4114" max="4114" width="9" bestFit="1" customWidth="1"/>
    <col min="4355" max="4355" width="4.7109375" bestFit="1" customWidth="1"/>
    <col min="4356" max="4356" width="9.7109375" bestFit="1" customWidth="1"/>
    <col min="4357" max="4357" width="10" bestFit="1" customWidth="1"/>
    <col min="4358" max="4358" width="8.85546875" bestFit="1" customWidth="1"/>
    <col min="4359" max="4359" width="22.85546875" customWidth="1"/>
    <col min="4360" max="4360" width="59.7109375" bestFit="1" customWidth="1"/>
    <col min="4361" max="4361" width="57.85546875" bestFit="1" customWidth="1"/>
    <col min="4362" max="4362" width="35.28515625" bestFit="1" customWidth="1"/>
    <col min="4363" max="4363" width="28.140625" bestFit="1" customWidth="1"/>
    <col min="4364" max="4364" width="33.140625" bestFit="1" customWidth="1"/>
    <col min="4365" max="4365" width="26" bestFit="1" customWidth="1"/>
    <col min="4366" max="4366" width="19.140625" bestFit="1" customWidth="1"/>
    <col min="4367" max="4367" width="10.42578125" customWidth="1"/>
    <col min="4368" max="4368" width="11.85546875" customWidth="1"/>
    <col min="4369" max="4369" width="14.7109375" customWidth="1"/>
    <col min="4370" max="4370" width="9" bestFit="1" customWidth="1"/>
    <col min="4611" max="4611" width="4.7109375" bestFit="1" customWidth="1"/>
    <col min="4612" max="4612" width="9.7109375" bestFit="1" customWidth="1"/>
    <col min="4613" max="4613" width="10" bestFit="1" customWidth="1"/>
    <col min="4614" max="4614" width="8.85546875" bestFit="1" customWidth="1"/>
    <col min="4615" max="4615" width="22.85546875" customWidth="1"/>
    <col min="4616" max="4616" width="59.7109375" bestFit="1" customWidth="1"/>
    <col min="4617" max="4617" width="57.85546875" bestFit="1" customWidth="1"/>
    <col min="4618" max="4618" width="35.28515625" bestFit="1" customWidth="1"/>
    <col min="4619" max="4619" width="28.140625" bestFit="1" customWidth="1"/>
    <col min="4620" max="4620" width="33.140625" bestFit="1" customWidth="1"/>
    <col min="4621" max="4621" width="26" bestFit="1" customWidth="1"/>
    <col min="4622" max="4622" width="19.140625" bestFit="1" customWidth="1"/>
    <col min="4623" max="4623" width="10.42578125" customWidth="1"/>
    <col min="4624" max="4624" width="11.85546875" customWidth="1"/>
    <col min="4625" max="4625" width="14.7109375" customWidth="1"/>
    <col min="4626" max="4626" width="9" bestFit="1" customWidth="1"/>
    <col min="4867" max="4867" width="4.7109375" bestFit="1" customWidth="1"/>
    <col min="4868" max="4868" width="9.7109375" bestFit="1" customWidth="1"/>
    <col min="4869" max="4869" width="10" bestFit="1" customWidth="1"/>
    <col min="4870" max="4870" width="8.85546875" bestFit="1" customWidth="1"/>
    <col min="4871" max="4871" width="22.85546875" customWidth="1"/>
    <col min="4872" max="4872" width="59.7109375" bestFit="1" customWidth="1"/>
    <col min="4873" max="4873" width="57.85546875" bestFit="1" customWidth="1"/>
    <col min="4874" max="4874" width="35.28515625" bestFit="1" customWidth="1"/>
    <col min="4875" max="4875" width="28.140625" bestFit="1" customWidth="1"/>
    <col min="4876" max="4876" width="33.140625" bestFit="1" customWidth="1"/>
    <col min="4877" max="4877" width="26" bestFit="1" customWidth="1"/>
    <col min="4878" max="4878" width="19.140625" bestFit="1" customWidth="1"/>
    <col min="4879" max="4879" width="10.42578125" customWidth="1"/>
    <col min="4880" max="4880" width="11.85546875" customWidth="1"/>
    <col min="4881" max="4881" width="14.7109375" customWidth="1"/>
    <col min="4882" max="4882" width="9" bestFit="1" customWidth="1"/>
    <col min="5123" max="5123" width="4.7109375" bestFit="1" customWidth="1"/>
    <col min="5124" max="5124" width="9.7109375" bestFit="1" customWidth="1"/>
    <col min="5125" max="5125" width="10" bestFit="1" customWidth="1"/>
    <col min="5126" max="5126" width="8.85546875" bestFit="1" customWidth="1"/>
    <col min="5127" max="5127" width="22.85546875" customWidth="1"/>
    <col min="5128" max="5128" width="59.7109375" bestFit="1" customWidth="1"/>
    <col min="5129" max="5129" width="57.85546875" bestFit="1" customWidth="1"/>
    <col min="5130" max="5130" width="35.28515625" bestFit="1" customWidth="1"/>
    <col min="5131" max="5131" width="28.140625" bestFit="1" customWidth="1"/>
    <col min="5132" max="5132" width="33.140625" bestFit="1" customWidth="1"/>
    <col min="5133" max="5133" width="26" bestFit="1" customWidth="1"/>
    <col min="5134" max="5134" width="19.140625" bestFit="1" customWidth="1"/>
    <col min="5135" max="5135" width="10.42578125" customWidth="1"/>
    <col min="5136" max="5136" width="11.85546875" customWidth="1"/>
    <col min="5137" max="5137" width="14.7109375" customWidth="1"/>
    <col min="5138" max="5138" width="9" bestFit="1" customWidth="1"/>
    <col min="5379" max="5379" width="4.7109375" bestFit="1" customWidth="1"/>
    <col min="5380" max="5380" width="9.7109375" bestFit="1" customWidth="1"/>
    <col min="5381" max="5381" width="10" bestFit="1" customWidth="1"/>
    <col min="5382" max="5382" width="8.85546875" bestFit="1" customWidth="1"/>
    <col min="5383" max="5383" width="22.85546875" customWidth="1"/>
    <col min="5384" max="5384" width="59.7109375" bestFit="1" customWidth="1"/>
    <col min="5385" max="5385" width="57.85546875" bestFit="1" customWidth="1"/>
    <col min="5386" max="5386" width="35.28515625" bestFit="1" customWidth="1"/>
    <col min="5387" max="5387" width="28.140625" bestFit="1" customWidth="1"/>
    <col min="5388" max="5388" width="33.140625" bestFit="1" customWidth="1"/>
    <col min="5389" max="5389" width="26" bestFit="1" customWidth="1"/>
    <col min="5390" max="5390" width="19.140625" bestFit="1" customWidth="1"/>
    <col min="5391" max="5391" width="10.42578125" customWidth="1"/>
    <col min="5392" max="5392" width="11.85546875" customWidth="1"/>
    <col min="5393" max="5393" width="14.7109375" customWidth="1"/>
    <col min="5394" max="5394" width="9" bestFit="1" customWidth="1"/>
    <col min="5635" max="5635" width="4.7109375" bestFit="1" customWidth="1"/>
    <col min="5636" max="5636" width="9.7109375" bestFit="1" customWidth="1"/>
    <col min="5637" max="5637" width="10" bestFit="1" customWidth="1"/>
    <col min="5638" max="5638" width="8.85546875" bestFit="1" customWidth="1"/>
    <col min="5639" max="5639" width="22.85546875" customWidth="1"/>
    <col min="5640" max="5640" width="59.7109375" bestFit="1" customWidth="1"/>
    <col min="5641" max="5641" width="57.85546875" bestFit="1" customWidth="1"/>
    <col min="5642" max="5642" width="35.28515625" bestFit="1" customWidth="1"/>
    <col min="5643" max="5643" width="28.140625" bestFit="1" customWidth="1"/>
    <col min="5644" max="5644" width="33.140625" bestFit="1" customWidth="1"/>
    <col min="5645" max="5645" width="26" bestFit="1" customWidth="1"/>
    <col min="5646" max="5646" width="19.140625" bestFit="1" customWidth="1"/>
    <col min="5647" max="5647" width="10.42578125" customWidth="1"/>
    <col min="5648" max="5648" width="11.85546875" customWidth="1"/>
    <col min="5649" max="5649" width="14.7109375" customWidth="1"/>
    <col min="5650" max="5650" width="9" bestFit="1" customWidth="1"/>
    <col min="5891" max="5891" width="4.7109375" bestFit="1" customWidth="1"/>
    <col min="5892" max="5892" width="9.7109375" bestFit="1" customWidth="1"/>
    <col min="5893" max="5893" width="10" bestFit="1" customWidth="1"/>
    <col min="5894" max="5894" width="8.85546875" bestFit="1" customWidth="1"/>
    <col min="5895" max="5895" width="22.85546875" customWidth="1"/>
    <col min="5896" max="5896" width="59.7109375" bestFit="1" customWidth="1"/>
    <col min="5897" max="5897" width="57.85546875" bestFit="1" customWidth="1"/>
    <col min="5898" max="5898" width="35.28515625" bestFit="1" customWidth="1"/>
    <col min="5899" max="5899" width="28.140625" bestFit="1" customWidth="1"/>
    <col min="5900" max="5900" width="33.140625" bestFit="1" customWidth="1"/>
    <col min="5901" max="5901" width="26" bestFit="1" customWidth="1"/>
    <col min="5902" max="5902" width="19.140625" bestFit="1" customWidth="1"/>
    <col min="5903" max="5903" width="10.42578125" customWidth="1"/>
    <col min="5904" max="5904" width="11.85546875" customWidth="1"/>
    <col min="5905" max="5905" width="14.7109375" customWidth="1"/>
    <col min="5906" max="5906" width="9" bestFit="1" customWidth="1"/>
    <col min="6147" max="6147" width="4.7109375" bestFit="1" customWidth="1"/>
    <col min="6148" max="6148" width="9.7109375" bestFit="1" customWidth="1"/>
    <col min="6149" max="6149" width="10" bestFit="1" customWidth="1"/>
    <col min="6150" max="6150" width="8.85546875" bestFit="1" customWidth="1"/>
    <col min="6151" max="6151" width="22.85546875" customWidth="1"/>
    <col min="6152" max="6152" width="59.7109375" bestFit="1" customWidth="1"/>
    <col min="6153" max="6153" width="57.85546875" bestFit="1" customWidth="1"/>
    <col min="6154" max="6154" width="35.28515625" bestFit="1" customWidth="1"/>
    <col min="6155" max="6155" width="28.140625" bestFit="1" customWidth="1"/>
    <col min="6156" max="6156" width="33.140625" bestFit="1" customWidth="1"/>
    <col min="6157" max="6157" width="26" bestFit="1" customWidth="1"/>
    <col min="6158" max="6158" width="19.140625" bestFit="1" customWidth="1"/>
    <col min="6159" max="6159" width="10.42578125" customWidth="1"/>
    <col min="6160" max="6160" width="11.85546875" customWidth="1"/>
    <col min="6161" max="6161" width="14.7109375" customWidth="1"/>
    <col min="6162" max="6162" width="9" bestFit="1" customWidth="1"/>
    <col min="6403" max="6403" width="4.7109375" bestFit="1" customWidth="1"/>
    <col min="6404" max="6404" width="9.7109375" bestFit="1" customWidth="1"/>
    <col min="6405" max="6405" width="10" bestFit="1" customWidth="1"/>
    <col min="6406" max="6406" width="8.85546875" bestFit="1" customWidth="1"/>
    <col min="6407" max="6407" width="22.85546875" customWidth="1"/>
    <col min="6408" max="6408" width="59.7109375" bestFit="1" customWidth="1"/>
    <col min="6409" max="6409" width="57.85546875" bestFit="1" customWidth="1"/>
    <col min="6410" max="6410" width="35.28515625" bestFit="1" customWidth="1"/>
    <col min="6411" max="6411" width="28.140625" bestFit="1" customWidth="1"/>
    <col min="6412" max="6412" width="33.140625" bestFit="1" customWidth="1"/>
    <col min="6413" max="6413" width="26" bestFit="1" customWidth="1"/>
    <col min="6414" max="6414" width="19.140625" bestFit="1" customWidth="1"/>
    <col min="6415" max="6415" width="10.42578125" customWidth="1"/>
    <col min="6416" max="6416" width="11.85546875" customWidth="1"/>
    <col min="6417" max="6417" width="14.7109375" customWidth="1"/>
    <col min="6418" max="6418" width="9" bestFit="1" customWidth="1"/>
    <col min="6659" max="6659" width="4.7109375" bestFit="1" customWidth="1"/>
    <col min="6660" max="6660" width="9.7109375" bestFit="1" customWidth="1"/>
    <col min="6661" max="6661" width="10" bestFit="1" customWidth="1"/>
    <col min="6662" max="6662" width="8.85546875" bestFit="1" customWidth="1"/>
    <col min="6663" max="6663" width="22.85546875" customWidth="1"/>
    <col min="6664" max="6664" width="59.7109375" bestFit="1" customWidth="1"/>
    <col min="6665" max="6665" width="57.85546875" bestFit="1" customWidth="1"/>
    <col min="6666" max="6666" width="35.28515625" bestFit="1" customWidth="1"/>
    <col min="6667" max="6667" width="28.140625" bestFit="1" customWidth="1"/>
    <col min="6668" max="6668" width="33.140625" bestFit="1" customWidth="1"/>
    <col min="6669" max="6669" width="26" bestFit="1" customWidth="1"/>
    <col min="6670" max="6670" width="19.140625" bestFit="1" customWidth="1"/>
    <col min="6671" max="6671" width="10.42578125" customWidth="1"/>
    <col min="6672" max="6672" width="11.85546875" customWidth="1"/>
    <col min="6673" max="6673" width="14.7109375" customWidth="1"/>
    <col min="6674" max="6674" width="9" bestFit="1" customWidth="1"/>
    <col min="6915" max="6915" width="4.7109375" bestFit="1" customWidth="1"/>
    <col min="6916" max="6916" width="9.7109375" bestFit="1" customWidth="1"/>
    <col min="6917" max="6917" width="10" bestFit="1" customWidth="1"/>
    <col min="6918" max="6918" width="8.85546875" bestFit="1" customWidth="1"/>
    <col min="6919" max="6919" width="22.85546875" customWidth="1"/>
    <col min="6920" max="6920" width="59.7109375" bestFit="1" customWidth="1"/>
    <col min="6921" max="6921" width="57.85546875" bestFit="1" customWidth="1"/>
    <col min="6922" max="6922" width="35.28515625" bestFit="1" customWidth="1"/>
    <col min="6923" max="6923" width="28.140625" bestFit="1" customWidth="1"/>
    <col min="6924" max="6924" width="33.140625" bestFit="1" customWidth="1"/>
    <col min="6925" max="6925" width="26" bestFit="1" customWidth="1"/>
    <col min="6926" max="6926" width="19.140625" bestFit="1" customWidth="1"/>
    <col min="6927" max="6927" width="10.42578125" customWidth="1"/>
    <col min="6928" max="6928" width="11.85546875" customWidth="1"/>
    <col min="6929" max="6929" width="14.7109375" customWidth="1"/>
    <col min="6930" max="6930" width="9" bestFit="1" customWidth="1"/>
    <col min="7171" max="7171" width="4.7109375" bestFit="1" customWidth="1"/>
    <col min="7172" max="7172" width="9.7109375" bestFit="1" customWidth="1"/>
    <col min="7173" max="7173" width="10" bestFit="1" customWidth="1"/>
    <col min="7174" max="7174" width="8.85546875" bestFit="1" customWidth="1"/>
    <col min="7175" max="7175" width="22.85546875" customWidth="1"/>
    <col min="7176" max="7176" width="59.7109375" bestFit="1" customWidth="1"/>
    <col min="7177" max="7177" width="57.85546875" bestFit="1" customWidth="1"/>
    <col min="7178" max="7178" width="35.28515625" bestFit="1" customWidth="1"/>
    <col min="7179" max="7179" width="28.140625" bestFit="1" customWidth="1"/>
    <col min="7180" max="7180" width="33.140625" bestFit="1" customWidth="1"/>
    <col min="7181" max="7181" width="26" bestFit="1" customWidth="1"/>
    <col min="7182" max="7182" width="19.140625" bestFit="1" customWidth="1"/>
    <col min="7183" max="7183" width="10.42578125" customWidth="1"/>
    <col min="7184" max="7184" width="11.85546875" customWidth="1"/>
    <col min="7185" max="7185" width="14.7109375" customWidth="1"/>
    <col min="7186" max="7186" width="9" bestFit="1" customWidth="1"/>
    <col min="7427" max="7427" width="4.7109375" bestFit="1" customWidth="1"/>
    <col min="7428" max="7428" width="9.7109375" bestFit="1" customWidth="1"/>
    <col min="7429" max="7429" width="10" bestFit="1" customWidth="1"/>
    <col min="7430" max="7430" width="8.85546875" bestFit="1" customWidth="1"/>
    <col min="7431" max="7431" width="22.85546875" customWidth="1"/>
    <col min="7432" max="7432" width="59.7109375" bestFit="1" customWidth="1"/>
    <col min="7433" max="7433" width="57.85546875" bestFit="1" customWidth="1"/>
    <col min="7434" max="7434" width="35.28515625" bestFit="1" customWidth="1"/>
    <col min="7435" max="7435" width="28.140625" bestFit="1" customWidth="1"/>
    <col min="7436" max="7436" width="33.140625" bestFit="1" customWidth="1"/>
    <col min="7437" max="7437" width="26" bestFit="1" customWidth="1"/>
    <col min="7438" max="7438" width="19.140625" bestFit="1" customWidth="1"/>
    <col min="7439" max="7439" width="10.42578125" customWidth="1"/>
    <col min="7440" max="7440" width="11.85546875" customWidth="1"/>
    <col min="7441" max="7441" width="14.7109375" customWidth="1"/>
    <col min="7442" max="7442" width="9" bestFit="1" customWidth="1"/>
    <col min="7683" max="7683" width="4.7109375" bestFit="1" customWidth="1"/>
    <col min="7684" max="7684" width="9.7109375" bestFit="1" customWidth="1"/>
    <col min="7685" max="7685" width="10" bestFit="1" customWidth="1"/>
    <col min="7686" max="7686" width="8.85546875" bestFit="1" customWidth="1"/>
    <col min="7687" max="7687" width="22.85546875" customWidth="1"/>
    <col min="7688" max="7688" width="59.7109375" bestFit="1" customWidth="1"/>
    <col min="7689" max="7689" width="57.85546875" bestFit="1" customWidth="1"/>
    <col min="7690" max="7690" width="35.28515625" bestFit="1" customWidth="1"/>
    <col min="7691" max="7691" width="28.140625" bestFit="1" customWidth="1"/>
    <col min="7692" max="7692" width="33.140625" bestFit="1" customWidth="1"/>
    <col min="7693" max="7693" width="26" bestFit="1" customWidth="1"/>
    <col min="7694" max="7694" width="19.140625" bestFit="1" customWidth="1"/>
    <col min="7695" max="7695" width="10.42578125" customWidth="1"/>
    <col min="7696" max="7696" width="11.85546875" customWidth="1"/>
    <col min="7697" max="7697" width="14.7109375" customWidth="1"/>
    <col min="7698" max="7698" width="9" bestFit="1" customWidth="1"/>
    <col min="7939" max="7939" width="4.7109375" bestFit="1" customWidth="1"/>
    <col min="7940" max="7940" width="9.7109375" bestFit="1" customWidth="1"/>
    <col min="7941" max="7941" width="10" bestFit="1" customWidth="1"/>
    <col min="7942" max="7942" width="8.85546875" bestFit="1" customWidth="1"/>
    <col min="7943" max="7943" width="22.85546875" customWidth="1"/>
    <col min="7944" max="7944" width="59.7109375" bestFit="1" customWidth="1"/>
    <col min="7945" max="7945" width="57.85546875" bestFit="1" customWidth="1"/>
    <col min="7946" max="7946" width="35.28515625" bestFit="1" customWidth="1"/>
    <col min="7947" max="7947" width="28.140625" bestFit="1" customWidth="1"/>
    <col min="7948" max="7948" width="33.140625" bestFit="1" customWidth="1"/>
    <col min="7949" max="7949" width="26" bestFit="1" customWidth="1"/>
    <col min="7950" max="7950" width="19.140625" bestFit="1" customWidth="1"/>
    <col min="7951" max="7951" width="10.42578125" customWidth="1"/>
    <col min="7952" max="7952" width="11.85546875" customWidth="1"/>
    <col min="7953" max="7953" width="14.7109375" customWidth="1"/>
    <col min="7954" max="7954" width="9" bestFit="1" customWidth="1"/>
    <col min="8195" max="8195" width="4.7109375" bestFit="1" customWidth="1"/>
    <col min="8196" max="8196" width="9.7109375" bestFit="1" customWidth="1"/>
    <col min="8197" max="8197" width="10" bestFit="1" customWidth="1"/>
    <col min="8198" max="8198" width="8.85546875" bestFit="1" customWidth="1"/>
    <col min="8199" max="8199" width="22.85546875" customWidth="1"/>
    <col min="8200" max="8200" width="59.7109375" bestFit="1" customWidth="1"/>
    <col min="8201" max="8201" width="57.85546875" bestFit="1" customWidth="1"/>
    <col min="8202" max="8202" width="35.28515625" bestFit="1" customWidth="1"/>
    <col min="8203" max="8203" width="28.140625" bestFit="1" customWidth="1"/>
    <col min="8204" max="8204" width="33.140625" bestFit="1" customWidth="1"/>
    <col min="8205" max="8205" width="26" bestFit="1" customWidth="1"/>
    <col min="8206" max="8206" width="19.140625" bestFit="1" customWidth="1"/>
    <col min="8207" max="8207" width="10.42578125" customWidth="1"/>
    <col min="8208" max="8208" width="11.85546875" customWidth="1"/>
    <col min="8209" max="8209" width="14.7109375" customWidth="1"/>
    <col min="8210" max="8210" width="9" bestFit="1" customWidth="1"/>
    <col min="8451" max="8451" width="4.7109375" bestFit="1" customWidth="1"/>
    <col min="8452" max="8452" width="9.7109375" bestFit="1" customWidth="1"/>
    <col min="8453" max="8453" width="10" bestFit="1" customWidth="1"/>
    <col min="8454" max="8454" width="8.85546875" bestFit="1" customWidth="1"/>
    <col min="8455" max="8455" width="22.85546875" customWidth="1"/>
    <col min="8456" max="8456" width="59.7109375" bestFit="1" customWidth="1"/>
    <col min="8457" max="8457" width="57.85546875" bestFit="1" customWidth="1"/>
    <col min="8458" max="8458" width="35.28515625" bestFit="1" customWidth="1"/>
    <col min="8459" max="8459" width="28.140625" bestFit="1" customWidth="1"/>
    <col min="8460" max="8460" width="33.140625" bestFit="1" customWidth="1"/>
    <col min="8461" max="8461" width="26" bestFit="1" customWidth="1"/>
    <col min="8462" max="8462" width="19.140625" bestFit="1" customWidth="1"/>
    <col min="8463" max="8463" width="10.42578125" customWidth="1"/>
    <col min="8464" max="8464" width="11.85546875" customWidth="1"/>
    <col min="8465" max="8465" width="14.7109375" customWidth="1"/>
    <col min="8466" max="8466" width="9" bestFit="1" customWidth="1"/>
    <col min="8707" max="8707" width="4.7109375" bestFit="1" customWidth="1"/>
    <col min="8708" max="8708" width="9.7109375" bestFit="1" customWidth="1"/>
    <col min="8709" max="8709" width="10" bestFit="1" customWidth="1"/>
    <col min="8710" max="8710" width="8.85546875" bestFit="1" customWidth="1"/>
    <col min="8711" max="8711" width="22.85546875" customWidth="1"/>
    <col min="8712" max="8712" width="59.7109375" bestFit="1" customWidth="1"/>
    <col min="8713" max="8713" width="57.85546875" bestFit="1" customWidth="1"/>
    <col min="8714" max="8714" width="35.28515625" bestFit="1" customWidth="1"/>
    <col min="8715" max="8715" width="28.140625" bestFit="1" customWidth="1"/>
    <col min="8716" max="8716" width="33.140625" bestFit="1" customWidth="1"/>
    <col min="8717" max="8717" width="26" bestFit="1" customWidth="1"/>
    <col min="8718" max="8718" width="19.140625" bestFit="1" customWidth="1"/>
    <col min="8719" max="8719" width="10.42578125" customWidth="1"/>
    <col min="8720" max="8720" width="11.85546875" customWidth="1"/>
    <col min="8721" max="8721" width="14.7109375" customWidth="1"/>
    <col min="8722" max="8722" width="9" bestFit="1" customWidth="1"/>
    <col min="8963" max="8963" width="4.7109375" bestFit="1" customWidth="1"/>
    <col min="8964" max="8964" width="9.7109375" bestFit="1" customWidth="1"/>
    <col min="8965" max="8965" width="10" bestFit="1" customWidth="1"/>
    <col min="8966" max="8966" width="8.85546875" bestFit="1" customWidth="1"/>
    <col min="8967" max="8967" width="22.85546875" customWidth="1"/>
    <col min="8968" max="8968" width="59.7109375" bestFit="1" customWidth="1"/>
    <col min="8969" max="8969" width="57.85546875" bestFit="1" customWidth="1"/>
    <col min="8970" max="8970" width="35.28515625" bestFit="1" customWidth="1"/>
    <col min="8971" max="8971" width="28.140625" bestFit="1" customWidth="1"/>
    <col min="8972" max="8972" width="33.140625" bestFit="1" customWidth="1"/>
    <col min="8973" max="8973" width="26" bestFit="1" customWidth="1"/>
    <col min="8974" max="8974" width="19.140625" bestFit="1" customWidth="1"/>
    <col min="8975" max="8975" width="10.42578125" customWidth="1"/>
    <col min="8976" max="8976" width="11.85546875" customWidth="1"/>
    <col min="8977" max="8977" width="14.7109375" customWidth="1"/>
    <col min="8978" max="8978" width="9" bestFit="1" customWidth="1"/>
    <col min="9219" max="9219" width="4.7109375" bestFit="1" customWidth="1"/>
    <col min="9220" max="9220" width="9.7109375" bestFit="1" customWidth="1"/>
    <col min="9221" max="9221" width="10" bestFit="1" customWidth="1"/>
    <col min="9222" max="9222" width="8.85546875" bestFit="1" customWidth="1"/>
    <col min="9223" max="9223" width="22.85546875" customWidth="1"/>
    <col min="9224" max="9224" width="59.7109375" bestFit="1" customWidth="1"/>
    <col min="9225" max="9225" width="57.85546875" bestFit="1" customWidth="1"/>
    <col min="9226" max="9226" width="35.28515625" bestFit="1" customWidth="1"/>
    <col min="9227" max="9227" width="28.140625" bestFit="1" customWidth="1"/>
    <col min="9228" max="9228" width="33.140625" bestFit="1" customWidth="1"/>
    <col min="9229" max="9229" width="26" bestFit="1" customWidth="1"/>
    <col min="9230" max="9230" width="19.140625" bestFit="1" customWidth="1"/>
    <col min="9231" max="9231" width="10.42578125" customWidth="1"/>
    <col min="9232" max="9232" width="11.85546875" customWidth="1"/>
    <col min="9233" max="9233" width="14.7109375" customWidth="1"/>
    <col min="9234" max="9234" width="9" bestFit="1" customWidth="1"/>
    <col min="9475" max="9475" width="4.7109375" bestFit="1" customWidth="1"/>
    <col min="9476" max="9476" width="9.7109375" bestFit="1" customWidth="1"/>
    <col min="9477" max="9477" width="10" bestFit="1" customWidth="1"/>
    <col min="9478" max="9478" width="8.85546875" bestFit="1" customWidth="1"/>
    <col min="9479" max="9479" width="22.85546875" customWidth="1"/>
    <col min="9480" max="9480" width="59.7109375" bestFit="1" customWidth="1"/>
    <col min="9481" max="9481" width="57.85546875" bestFit="1" customWidth="1"/>
    <col min="9482" max="9482" width="35.28515625" bestFit="1" customWidth="1"/>
    <col min="9483" max="9483" width="28.140625" bestFit="1" customWidth="1"/>
    <col min="9484" max="9484" width="33.140625" bestFit="1" customWidth="1"/>
    <col min="9485" max="9485" width="26" bestFit="1" customWidth="1"/>
    <col min="9486" max="9486" width="19.140625" bestFit="1" customWidth="1"/>
    <col min="9487" max="9487" width="10.42578125" customWidth="1"/>
    <col min="9488" max="9488" width="11.85546875" customWidth="1"/>
    <col min="9489" max="9489" width="14.7109375" customWidth="1"/>
    <col min="9490" max="9490" width="9" bestFit="1" customWidth="1"/>
    <col min="9731" max="9731" width="4.7109375" bestFit="1" customWidth="1"/>
    <col min="9732" max="9732" width="9.7109375" bestFit="1" customWidth="1"/>
    <col min="9733" max="9733" width="10" bestFit="1" customWidth="1"/>
    <col min="9734" max="9734" width="8.85546875" bestFit="1" customWidth="1"/>
    <col min="9735" max="9735" width="22.85546875" customWidth="1"/>
    <col min="9736" max="9736" width="59.7109375" bestFit="1" customWidth="1"/>
    <col min="9737" max="9737" width="57.85546875" bestFit="1" customWidth="1"/>
    <col min="9738" max="9738" width="35.28515625" bestFit="1" customWidth="1"/>
    <col min="9739" max="9739" width="28.140625" bestFit="1" customWidth="1"/>
    <col min="9740" max="9740" width="33.140625" bestFit="1" customWidth="1"/>
    <col min="9741" max="9741" width="26" bestFit="1" customWidth="1"/>
    <col min="9742" max="9742" width="19.140625" bestFit="1" customWidth="1"/>
    <col min="9743" max="9743" width="10.42578125" customWidth="1"/>
    <col min="9744" max="9744" width="11.85546875" customWidth="1"/>
    <col min="9745" max="9745" width="14.7109375" customWidth="1"/>
    <col min="9746" max="9746" width="9" bestFit="1" customWidth="1"/>
    <col min="9987" max="9987" width="4.7109375" bestFit="1" customWidth="1"/>
    <col min="9988" max="9988" width="9.7109375" bestFit="1" customWidth="1"/>
    <col min="9989" max="9989" width="10" bestFit="1" customWidth="1"/>
    <col min="9990" max="9990" width="8.85546875" bestFit="1" customWidth="1"/>
    <col min="9991" max="9991" width="22.85546875" customWidth="1"/>
    <col min="9992" max="9992" width="59.7109375" bestFit="1" customWidth="1"/>
    <col min="9993" max="9993" width="57.85546875" bestFit="1" customWidth="1"/>
    <col min="9994" max="9994" width="35.28515625" bestFit="1" customWidth="1"/>
    <col min="9995" max="9995" width="28.140625" bestFit="1" customWidth="1"/>
    <col min="9996" max="9996" width="33.140625" bestFit="1" customWidth="1"/>
    <col min="9997" max="9997" width="26" bestFit="1" customWidth="1"/>
    <col min="9998" max="9998" width="19.140625" bestFit="1" customWidth="1"/>
    <col min="9999" max="9999" width="10.42578125" customWidth="1"/>
    <col min="10000" max="10000" width="11.85546875" customWidth="1"/>
    <col min="10001" max="10001" width="14.7109375" customWidth="1"/>
    <col min="10002" max="10002" width="9" bestFit="1" customWidth="1"/>
    <col min="10243" max="10243" width="4.7109375" bestFit="1" customWidth="1"/>
    <col min="10244" max="10244" width="9.7109375" bestFit="1" customWidth="1"/>
    <col min="10245" max="10245" width="10" bestFit="1" customWidth="1"/>
    <col min="10246" max="10246" width="8.85546875" bestFit="1" customWidth="1"/>
    <col min="10247" max="10247" width="22.85546875" customWidth="1"/>
    <col min="10248" max="10248" width="59.7109375" bestFit="1" customWidth="1"/>
    <col min="10249" max="10249" width="57.85546875" bestFit="1" customWidth="1"/>
    <col min="10250" max="10250" width="35.28515625" bestFit="1" customWidth="1"/>
    <col min="10251" max="10251" width="28.140625" bestFit="1" customWidth="1"/>
    <col min="10252" max="10252" width="33.140625" bestFit="1" customWidth="1"/>
    <col min="10253" max="10253" width="26" bestFit="1" customWidth="1"/>
    <col min="10254" max="10254" width="19.140625" bestFit="1" customWidth="1"/>
    <col min="10255" max="10255" width="10.42578125" customWidth="1"/>
    <col min="10256" max="10256" width="11.85546875" customWidth="1"/>
    <col min="10257" max="10257" width="14.7109375" customWidth="1"/>
    <col min="10258" max="10258" width="9" bestFit="1" customWidth="1"/>
    <col min="10499" max="10499" width="4.7109375" bestFit="1" customWidth="1"/>
    <col min="10500" max="10500" width="9.7109375" bestFit="1" customWidth="1"/>
    <col min="10501" max="10501" width="10" bestFit="1" customWidth="1"/>
    <col min="10502" max="10502" width="8.85546875" bestFit="1" customWidth="1"/>
    <col min="10503" max="10503" width="22.85546875" customWidth="1"/>
    <col min="10504" max="10504" width="59.7109375" bestFit="1" customWidth="1"/>
    <col min="10505" max="10505" width="57.85546875" bestFit="1" customWidth="1"/>
    <col min="10506" max="10506" width="35.28515625" bestFit="1" customWidth="1"/>
    <col min="10507" max="10507" width="28.140625" bestFit="1" customWidth="1"/>
    <col min="10508" max="10508" width="33.140625" bestFit="1" customWidth="1"/>
    <col min="10509" max="10509" width="26" bestFit="1" customWidth="1"/>
    <col min="10510" max="10510" width="19.140625" bestFit="1" customWidth="1"/>
    <col min="10511" max="10511" width="10.42578125" customWidth="1"/>
    <col min="10512" max="10512" width="11.85546875" customWidth="1"/>
    <col min="10513" max="10513" width="14.7109375" customWidth="1"/>
    <col min="10514" max="10514" width="9" bestFit="1" customWidth="1"/>
    <col min="10755" max="10755" width="4.7109375" bestFit="1" customWidth="1"/>
    <col min="10756" max="10756" width="9.7109375" bestFit="1" customWidth="1"/>
    <col min="10757" max="10757" width="10" bestFit="1" customWidth="1"/>
    <col min="10758" max="10758" width="8.85546875" bestFit="1" customWidth="1"/>
    <col min="10759" max="10759" width="22.85546875" customWidth="1"/>
    <col min="10760" max="10760" width="59.7109375" bestFit="1" customWidth="1"/>
    <col min="10761" max="10761" width="57.85546875" bestFit="1" customWidth="1"/>
    <col min="10762" max="10762" width="35.28515625" bestFit="1" customWidth="1"/>
    <col min="10763" max="10763" width="28.140625" bestFit="1" customWidth="1"/>
    <col min="10764" max="10764" width="33.140625" bestFit="1" customWidth="1"/>
    <col min="10765" max="10765" width="26" bestFit="1" customWidth="1"/>
    <col min="10766" max="10766" width="19.140625" bestFit="1" customWidth="1"/>
    <col min="10767" max="10767" width="10.42578125" customWidth="1"/>
    <col min="10768" max="10768" width="11.85546875" customWidth="1"/>
    <col min="10769" max="10769" width="14.7109375" customWidth="1"/>
    <col min="10770" max="10770" width="9" bestFit="1" customWidth="1"/>
    <col min="11011" max="11011" width="4.7109375" bestFit="1" customWidth="1"/>
    <col min="11012" max="11012" width="9.7109375" bestFit="1" customWidth="1"/>
    <col min="11013" max="11013" width="10" bestFit="1" customWidth="1"/>
    <col min="11014" max="11014" width="8.85546875" bestFit="1" customWidth="1"/>
    <col min="11015" max="11015" width="22.85546875" customWidth="1"/>
    <col min="11016" max="11016" width="59.7109375" bestFit="1" customWidth="1"/>
    <col min="11017" max="11017" width="57.85546875" bestFit="1" customWidth="1"/>
    <col min="11018" max="11018" width="35.28515625" bestFit="1" customWidth="1"/>
    <col min="11019" max="11019" width="28.140625" bestFit="1" customWidth="1"/>
    <col min="11020" max="11020" width="33.140625" bestFit="1" customWidth="1"/>
    <col min="11021" max="11021" width="26" bestFit="1" customWidth="1"/>
    <col min="11022" max="11022" width="19.140625" bestFit="1" customWidth="1"/>
    <col min="11023" max="11023" width="10.42578125" customWidth="1"/>
    <col min="11024" max="11024" width="11.85546875" customWidth="1"/>
    <col min="11025" max="11025" width="14.7109375" customWidth="1"/>
    <col min="11026" max="11026" width="9" bestFit="1" customWidth="1"/>
    <col min="11267" max="11267" width="4.7109375" bestFit="1" customWidth="1"/>
    <col min="11268" max="11268" width="9.7109375" bestFit="1" customWidth="1"/>
    <col min="11269" max="11269" width="10" bestFit="1" customWidth="1"/>
    <col min="11270" max="11270" width="8.85546875" bestFit="1" customWidth="1"/>
    <col min="11271" max="11271" width="22.85546875" customWidth="1"/>
    <col min="11272" max="11272" width="59.7109375" bestFit="1" customWidth="1"/>
    <col min="11273" max="11273" width="57.85546875" bestFit="1" customWidth="1"/>
    <col min="11274" max="11274" width="35.28515625" bestFit="1" customWidth="1"/>
    <col min="11275" max="11275" width="28.140625" bestFit="1" customWidth="1"/>
    <col min="11276" max="11276" width="33.140625" bestFit="1" customWidth="1"/>
    <col min="11277" max="11277" width="26" bestFit="1" customWidth="1"/>
    <col min="11278" max="11278" width="19.140625" bestFit="1" customWidth="1"/>
    <col min="11279" max="11279" width="10.42578125" customWidth="1"/>
    <col min="11280" max="11280" width="11.85546875" customWidth="1"/>
    <col min="11281" max="11281" width="14.7109375" customWidth="1"/>
    <col min="11282" max="11282" width="9" bestFit="1" customWidth="1"/>
    <col min="11523" max="11523" width="4.7109375" bestFit="1" customWidth="1"/>
    <col min="11524" max="11524" width="9.7109375" bestFit="1" customWidth="1"/>
    <col min="11525" max="11525" width="10" bestFit="1" customWidth="1"/>
    <col min="11526" max="11526" width="8.85546875" bestFit="1" customWidth="1"/>
    <col min="11527" max="11527" width="22.85546875" customWidth="1"/>
    <col min="11528" max="11528" width="59.7109375" bestFit="1" customWidth="1"/>
    <col min="11529" max="11529" width="57.85546875" bestFit="1" customWidth="1"/>
    <col min="11530" max="11530" width="35.28515625" bestFit="1" customWidth="1"/>
    <col min="11531" max="11531" width="28.140625" bestFit="1" customWidth="1"/>
    <col min="11532" max="11532" width="33.140625" bestFit="1" customWidth="1"/>
    <col min="11533" max="11533" width="26" bestFit="1" customWidth="1"/>
    <col min="11534" max="11534" width="19.140625" bestFit="1" customWidth="1"/>
    <col min="11535" max="11535" width="10.42578125" customWidth="1"/>
    <col min="11536" max="11536" width="11.85546875" customWidth="1"/>
    <col min="11537" max="11537" width="14.7109375" customWidth="1"/>
    <col min="11538" max="11538" width="9" bestFit="1" customWidth="1"/>
    <col min="11779" max="11779" width="4.7109375" bestFit="1" customWidth="1"/>
    <col min="11780" max="11780" width="9.7109375" bestFit="1" customWidth="1"/>
    <col min="11781" max="11781" width="10" bestFit="1" customWidth="1"/>
    <col min="11782" max="11782" width="8.85546875" bestFit="1" customWidth="1"/>
    <col min="11783" max="11783" width="22.85546875" customWidth="1"/>
    <col min="11784" max="11784" width="59.7109375" bestFit="1" customWidth="1"/>
    <col min="11785" max="11785" width="57.85546875" bestFit="1" customWidth="1"/>
    <col min="11786" max="11786" width="35.28515625" bestFit="1" customWidth="1"/>
    <col min="11787" max="11787" width="28.140625" bestFit="1" customWidth="1"/>
    <col min="11788" max="11788" width="33.140625" bestFit="1" customWidth="1"/>
    <col min="11789" max="11789" width="26" bestFit="1" customWidth="1"/>
    <col min="11790" max="11790" width="19.140625" bestFit="1" customWidth="1"/>
    <col min="11791" max="11791" width="10.42578125" customWidth="1"/>
    <col min="11792" max="11792" width="11.85546875" customWidth="1"/>
    <col min="11793" max="11793" width="14.7109375" customWidth="1"/>
    <col min="11794" max="11794" width="9" bestFit="1" customWidth="1"/>
    <col min="12035" max="12035" width="4.7109375" bestFit="1" customWidth="1"/>
    <col min="12036" max="12036" width="9.7109375" bestFit="1" customWidth="1"/>
    <col min="12037" max="12037" width="10" bestFit="1" customWidth="1"/>
    <col min="12038" max="12038" width="8.85546875" bestFit="1" customWidth="1"/>
    <col min="12039" max="12039" width="22.85546875" customWidth="1"/>
    <col min="12040" max="12040" width="59.7109375" bestFit="1" customWidth="1"/>
    <col min="12041" max="12041" width="57.85546875" bestFit="1" customWidth="1"/>
    <col min="12042" max="12042" width="35.28515625" bestFit="1" customWidth="1"/>
    <col min="12043" max="12043" width="28.140625" bestFit="1" customWidth="1"/>
    <col min="12044" max="12044" width="33.140625" bestFit="1" customWidth="1"/>
    <col min="12045" max="12045" width="26" bestFit="1" customWidth="1"/>
    <col min="12046" max="12046" width="19.140625" bestFit="1" customWidth="1"/>
    <col min="12047" max="12047" width="10.42578125" customWidth="1"/>
    <col min="12048" max="12048" width="11.85546875" customWidth="1"/>
    <col min="12049" max="12049" width="14.7109375" customWidth="1"/>
    <col min="12050" max="12050" width="9" bestFit="1" customWidth="1"/>
    <col min="12291" max="12291" width="4.7109375" bestFit="1" customWidth="1"/>
    <col min="12292" max="12292" width="9.7109375" bestFit="1" customWidth="1"/>
    <col min="12293" max="12293" width="10" bestFit="1" customWidth="1"/>
    <col min="12294" max="12294" width="8.85546875" bestFit="1" customWidth="1"/>
    <col min="12295" max="12295" width="22.85546875" customWidth="1"/>
    <col min="12296" max="12296" width="59.7109375" bestFit="1" customWidth="1"/>
    <col min="12297" max="12297" width="57.85546875" bestFit="1" customWidth="1"/>
    <col min="12298" max="12298" width="35.28515625" bestFit="1" customWidth="1"/>
    <col min="12299" max="12299" width="28.140625" bestFit="1" customWidth="1"/>
    <col min="12300" max="12300" width="33.140625" bestFit="1" customWidth="1"/>
    <col min="12301" max="12301" width="26" bestFit="1" customWidth="1"/>
    <col min="12302" max="12302" width="19.140625" bestFit="1" customWidth="1"/>
    <col min="12303" max="12303" width="10.42578125" customWidth="1"/>
    <col min="12304" max="12304" width="11.85546875" customWidth="1"/>
    <col min="12305" max="12305" width="14.7109375" customWidth="1"/>
    <col min="12306" max="12306" width="9" bestFit="1" customWidth="1"/>
    <col min="12547" max="12547" width="4.7109375" bestFit="1" customWidth="1"/>
    <col min="12548" max="12548" width="9.7109375" bestFit="1" customWidth="1"/>
    <col min="12549" max="12549" width="10" bestFit="1" customWidth="1"/>
    <col min="12550" max="12550" width="8.85546875" bestFit="1" customWidth="1"/>
    <col min="12551" max="12551" width="22.85546875" customWidth="1"/>
    <col min="12552" max="12552" width="59.7109375" bestFit="1" customWidth="1"/>
    <col min="12553" max="12553" width="57.85546875" bestFit="1" customWidth="1"/>
    <col min="12554" max="12554" width="35.28515625" bestFit="1" customWidth="1"/>
    <col min="12555" max="12555" width="28.140625" bestFit="1" customWidth="1"/>
    <col min="12556" max="12556" width="33.140625" bestFit="1" customWidth="1"/>
    <col min="12557" max="12557" width="26" bestFit="1" customWidth="1"/>
    <col min="12558" max="12558" width="19.140625" bestFit="1" customWidth="1"/>
    <col min="12559" max="12559" width="10.42578125" customWidth="1"/>
    <col min="12560" max="12560" width="11.85546875" customWidth="1"/>
    <col min="12561" max="12561" width="14.7109375" customWidth="1"/>
    <col min="12562" max="12562" width="9" bestFit="1" customWidth="1"/>
    <col min="12803" max="12803" width="4.7109375" bestFit="1" customWidth="1"/>
    <col min="12804" max="12804" width="9.7109375" bestFit="1" customWidth="1"/>
    <col min="12805" max="12805" width="10" bestFit="1" customWidth="1"/>
    <col min="12806" max="12806" width="8.85546875" bestFit="1" customWidth="1"/>
    <col min="12807" max="12807" width="22.85546875" customWidth="1"/>
    <col min="12808" max="12808" width="59.7109375" bestFit="1" customWidth="1"/>
    <col min="12809" max="12809" width="57.85546875" bestFit="1" customWidth="1"/>
    <col min="12810" max="12810" width="35.28515625" bestFit="1" customWidth="1"/>
    <col min="12811" max="12811" width="28.140625" bestFit="1" customWidth="1"/>
    <col min="12812" max="12812" width="33.140625" bestFit="1" customWidth="1"/>
    <col min="12813" max="12813" width="26" bestFit="1" customWidth="1"/>
    <col min="12814" max="12814" width="19.140625" bestFit="1" customWidth="1"/>
    <col min="12815" max="12815" width="10.42578125" customWidth="1"/>
    <col min="12816" max="12816" width="11.85546875" customWidth="1"/>
    <col min="12817" max="12817" width="14.7109375" customWidth="1"/>
    <col min="12818" max="12818" width="9" bestFit="1" customWidth="1"/>
    <col min="13059" max="13059" width="4.7109375" bestFit="1" customWidth="1"/>
    <col min="13060" max="13060" width="9.7109375" bestFit="1" customWidth="1"/>
    <col min="13061" max="13061" width="10" bestFit="1" customWidth="1"/>
    <col min="13062" max="13062" width="8.85546875" bestFit="1" customWidth="1"/>
    <col min="13063" max="13063" width="22.85546875" customWidth="1"/>
    <col min="13064" max="13064" width="59.7109375" bestFit="1" customWidth="1"/>
    <col min="13065" max="13065" width="57.85546875" bestFit="1" customWidth="1"/>
    <col min="13066" max="13066" width="35.28515625" bestFit="1" customWidth="1"/>
    <col min="13067" max="13067" width="28.140625" bestFit="1" customWidth="1"/>
    <col min="13068" max="13068" width="33.140625" bestFit="1" customWidth="1"/>
    <col min="13069" max="13069" width="26" bestFit="1" customWidth="1"/>
    <col min="13070" max="13070" width="19.140625" bestFit="1" customWidth="1"/>
    <col min="13071" max="13071" width="10.42578125" customWidth="1"/>
    <col min="13072" max="13072" width="11.85546875" customWidth="1"/>
    <col min="13073" max="13073" width="14.7109375" customWidth="1"/>
    <col min="13074" max="13074" width="9" bestFit="1" customWidth="1"/>
    <col min="13315" max="13315" width="4.7109375" bestFit="1" customWidth="1"/>
    <col min="13316" max="13316" width="9.7109375" bestFit="1" customWidth="1"/>
    <col min="13317" max="13317" width="10" bestFit="1" customWidth="1"/>
    <col min="13318" max="13318" width="8.85546875" bestFit="1" customWidth="1"/>
    <col min="13319" max="13319" width="22.85546875" customWidth="1"/>
    <col min="13320" max="13320" width="59.7109375" bestFit="1" customWidth="1"/>
    <col min="13321" max="13321" width="57.85546875" bestFit="1" customWidth="1"/>
    <col min="13322" max="13322" width="35.28515625" bestFit="1" customWidth="1"/>
    <col min="13323" max="13323" width="28.140625" bestFit="1" customWidth="1"/>
    <col min="13324" max="13324" width="33.140625" bestFit="1" customWidth="1"/>
    <col min="13325" max="13325" width="26" bestFit="1" customWidth="1"/>
    <col min="13326" max="13326" width="19.140625" bestFit="1" customWidth="1"/>
    <col min="13327" max="13327" width="10.42578125" customWidth="1"/>
    <col min="13328" max="13328" width="11.85546875" customWidth="1"/>
    <col min="13329" max="13329" width="14.7109375" customWidth="1"/>
    <col min="13330" max="13330" width="9" bestFit="1" customWidth="1"/>
    <col min="13571" max="13571" width="4.7109375" bestFit="1" customWidth="1"/>
    <col min="13572" max="13572" width="9.7109375" bestFit="1" customWidth="1"/>
    <col min="13573" max="13573" width="10" bestFit="1" customWidth="1"/>
    <col min="13574" max="13574" width="8.85546875" bestFit="1" customWidth="1"/>
    <col min="13575" max="13575" width="22.85546875" customWidth="1"/>
    <col min="13576" max="13576" width="59.7109375" bestFit="1" customWidth="1"/>
    <col min="13577" max="13577" width="57.85546875" bestFit="1" customWidth="1"/>
    <col min="13578" max="13578" width="35.28515625" bestFit="1" customWidth="1"/>
    <col min="13579" max="13579" width="28.140625" bestFit="1" customWidth="1"/>
    <col min="13580" max="13580" width="33.140625" bestFit="1" customWidth="1"/>
    <col min="13581" max="13581" width="26" bestFit="1" customWidth="1"/>
    <col min="13582" max="13582" width="19.140625" bestFit="1" customWidth="1"/>
    <col min="13583" max="13583" width="10.42578125" customWidth="1"/>
    <col min="13584" max="13584" width="11.85546875" customWidth="1"/>
    <col min="13585" max="13585" width="14.7109375" customWidth="1"/>
    <col min="13586" max="13586" width="9" bestFit="1" customWidth="1"/>
    <col min="13827" max="13827" width="4.7109375" bestFit="1" customWidth="1"/>
    <col min="13828" max="13828" width="9.7109375" bestFit="1" customWidth="1"/>
    <col min="13829" max="13829" width="10" bestFit="1" customWidth="1"/>
    <col min="13830" max="13830" width="8.85546875" bestFit="1" customWidth="1"/>
    <col min="13831" max="13831" width="22.85546875" customWidth="1"/>
    <col min="13832" max="13832" width="59.7109375" bestFit="1" customWidth="1"/>
    <col min="13833" max="13833" width="57.85546875" bestFit="1" customWidth="1"/>
    <col min="13834" max="13834" width="35.28515625" bestFit="1" customWidth="1"/>
    <col min="13835" max="13835" width="28.140625" bestFit="1" customWidth="1"/>
    <col min="13836" max="13836" width="33.140625" bestFit="1" customWidth="1"/>
    <col min="13837" max="13837" width="26" bestFit="1" customWidth="1"/>
    <col min="13838" max="13838" width="19.140625" bestFit="1" customWidth="1"/>
    <col min="13839" max="13839" width="10.42578125" customWidth="1"/>
    <col min="13840" max="13840" width="11.85546875" customWidth="1"/>
    <col min="13841" max="13841" width="14.7109375" customWidth="1"/>
    <col min="13842" max="13842" width="9" bestFit="1" customWidth="1"/>
    <col min="14083" max="14083" width="4.7109375" bestFit="1" customWidth="1"/>
    <col min="14084" max="14084" width="9.7109375" bestFit="1" customWidth="1"/>
    <col min="14085" max="14085" width="10" bestFit="1" customWidth="1"/>
    <col min="14086" max="14086" width="8.85546875" bestFit="1" customWidth="1"/>
    <col min="14087" max="14087" width="22.85546875" customWidth="1"/>
    <col min="14088" max="14088" width="59.7109375" bestFit="1" customWidth="1"/>
    <col min="14089" max="14089" width="57.85546875" bestFit="1" customWidth="1"/>
    <col min="14090" max="14090" width="35.28515625" bestFit="1" customWidth="1"/>
    <col min="14091" max="14091" width="28.140625" bestFit="1" customWidth="1"/>
    <col min="14092" max="14092" width="33.140625" bestFit="1" customWidth="1"/>
    <col min="14093" max="14093" width="26" bestFit="1" customWidth="1"/>
    <col min="14094" max="14094" width="19.140625" bestFit="1" customWidth="1"/>
    <col min="14095" max="14095" width="10.42578125" customWidth="1"/>
    <col min="14096" max="14096" width="11.85546875" customWidth="1"/>
    <col min="14097" max="14097" width="14.7109375" customWidth="1"/>
    <col min="14098" max="14098" width="9" bestFit="1" customWidth="1"/>
    <col min="14339" max="14339" width="4.7109375" bestFit="1" customWidth="1"/>
    <col min="14340" max="14340" width="9.7109375" bestFit="1" customWidth="1"/>
    <col min="14341" max="14341" width="10" bestFit="1" customWidth="1"/>
    <col min="14342" max="14342" width="8.85546875" bestFit="1" customWidth="1"/>
    <col min="14343" max="14343" width="22.85546875" customWidth="1"/>
    <col min="14344" max="14344" width="59.7109375" bestFit="1" customWidth="1"/>
    <col min="14345" max="14345" width="57.85546875" bestFit="1" customWidth="1"/>
    <col min="14346" max="14346" width="35.28515625" bestFit="1" customWidth="1"/>
    <col min="14347" max="14347" width="28.140625" bestFit="1" customWidth="1"/>
    <col min="14348" max="14348" width="33.140625" bestFit="1" customWidth="1"/>
    <col min="14349" max="14349" width="26" bestFit="1" customWidth="1"/>
    <col min="14350" max="14350" width="19.140625" bestFit="1" customWidth="1"/>
    <col min="14351" max="14351" width="10.42578125" customWidth="1"/>
    <col min="14352" max="14352" width="11.85546875" customWidth="1"/>
    <col min="14353" max="14353" width="14.7109375" customWidth="1"/>
    <col min="14354" max="14354" width="9" bestFit="1" customWidth="1"/>
    <col min="14595" max="14595" width="4.7109375" bestFit="1" customWidth="1"/>
    <col min="14596" max="14596" width="9.7109375" bestFit="1" customWidth="1"/>
    <col min="14597" max="14597" width="10" bestFit="1" customWidth="1"/>
    <col min="14598" max="14598" width="8.85546875" bestFit="1" customWidth="1"/>
    <col min="14599" max="14599" width="22.85546875" customWidth="1"/>
    <col min="14600" max="14600" width="59.7109375" bestFit="1" customWidth="1"/>
    <col min="14601" max="14601" width="57.85546875" bestFit="1" customWidth="1"/>
    <col min="14602" max="14602" width="35.28515625" bestFit="1" customWidth="1"/>
    <col min="14603" max="14603" width="28.140625" bestFit="1" customWidth="1"/>
    <col min="14604" max="14604" width="33.140625" bestFit="1" customWidth="1"/>
    <col min="14605" max="14605" width="26" bestFit="1" customWidth="1"/>
    <col min="14606" max="14606" width="19.140625" bestFit="1" customWidth="1"/>
    <col min="14607" max="14607" width="10.42578125" customWidth="1"/>
    <col min="14608" max="14608" width="11.85546875" customWidth="1"/>
    <col min="14609" max="14609" width="14.7109375" customWidth="1"/>
    <col min="14610" max="14610" width="9" bestFit="1" customWidth="1"/>
    <col min="14851" max="14851" width="4.7109375" bestFit="1" customWidth="1"/>
    <col min="14852" max="14852" width="9.7109375" bestFit="1" customWidth="1"/>
    <col min="14853" max="14853" width="10" bestFit="1" customWidth="1"/>
    <col min="14854" max="14854" width="8.85546875" bestFit="1" customWidth="1"/>
    <col min="14855" max="14855" width="22.85546875" customWidth="1"/>
    <col min="14856" max="14856" width="59.7109375" bestFit="1" customWidth="1"/>
    <col min="14857" max="14857" width="57.85546875" bestFit="1" customWidth="1"/>
    <col min="14858" max="14858" width="35.28515625" bestFit="1" customWidth="1"/>
    <col min="14859" max="14859" width="28.140625" bestFit="1" customWidth="1"/>
    <col min="14860" max="14860" width="33.140625" bestFit="1" customWidth="1"/>
    <col min="14861" max="14861" width="26" bestFit="1" customWidth="1"/>
    <col min="14862" max="14862" width="19.140625" bestFit="1" customWidth="1"/>
    <col min="14863" max="14863" width="10.42578125" customWidth="1"/>
    <col min="14864" max="14864" width="11.85546875" customWidth="1"/>
    <col min="14865" max="14865" width="14.7109375" customWidth="1"/>
    <col min="14866" max="14866" width="9" bestFit="1" customWidth="1"/>
    <col min="15107" max="15107" width="4.7109375" bestFit="1" customWidth="1"/>
    <col min="15108" max="15108" width="9.7109375" bestFit="1" customWidth="1"/>
    <col min="15109" max="15109" width="10" bestFit="1" customWidth="1"/>
    <col min="15110" max="15110" width="8.85546875" bestFit="1" customWidth="1"/>
    <col min="15111" max="15111" width="22.85546875" customWidth="1"/>
    <col min="15112" max="15112" width="59.7109375" bestFit="1" customWidth="1"/>
    <col min="15113" max="15113" width="57.85546875" bestFit="1" customWidth="1"/>
    <col min="15114" max="15114" width="35.28515625" bestFit="1" customWidth="1"/>
    <col min="15115" max="15115" width="28.140625" bestFit="1" customWidth="1"/>
    <col min="15116" max="15116" width="33.140625" bestFit="1" customWidth="1"/>
    <col min="15117" max="15117" width="26" bestFit="1" customWidth="1"/>
    <col min="15118" max="15118" width="19.140625" bestFit="1" customWidth="1"/>
    <col min="15119" max="15119" width="10.42578125" customWidth="1"/>
    <col min="15120" max="15120" width="11.85546875" customWidth="1"/>
    <col min="15121" max="15121" width="14.7109375" customWidth="1"/>
    <col min="15122" max="15122" width="9" bestFit="1" customWidth="1"/>
    <col min="15363" max="15363" width="4.7109375" bestFit="1" customWidth="1"/>
    <col min="15364" max="15364" width="9.7109375" bestFit="1" customWidth="1"/>
    <col min="15365" max="15365" width="10" bestFit="1" customWidth="1"/>
    <col min="15366" max="15366" width="8.85546875" bestFit="1" customWidth="1"/>
    <col min="15367" max="15367" width="22.85546875" customWidth="1"/>
    <col min="15368" max="15368" width="59.7109375" bestFit="1" customWidth="1"/>
    <col min="15369" max="15369" width="57.85546875" bestFit="1" customWidth="1"/>
    <col min="15370" max="15370" width="35.28515625" bestFit="1" customWidth="1"/>
    <col min="15371" max="15371" width="28.140625" bestFit="1" customWidth="1"/>
    <col min="15372" max="15372" width="33.140625" bestFit="1" customWidth="1"/>
    <col min="15373" max="15373" width="26" bestFit="1" customWidth="1"/>
    <col min="15374" max="15374" width="19.140625" bestFit="1" customWidth="1"/>
    <col min="15375" max="15375" width="10.42578125" customWidth="1"/>
    <col min="15376" max="15376" width="11.85546875" customWidth="1"/>
    <col min="15377" max="15377" width="14.7109375" customWidth="1"/>
    <col min="15378" max="15378" width="9" bestFit="1" customWidth="1"/>
    <col min="15619" max="15619" width="4.7109375" bestFit="1" customWidth="1"/>
    <col min="15620" max="15620" width="9.7109375" bestFit="1" customWidth="1"/>
    <col min="15621" max="15621" width="10" bestFit="1" customWidth="1"/>
    <col min="15622" max="15622" width="8.85546875" bestFit="1" customWidth="1"/>
    <col min="15623" max="15623" width="22.85546875" customWidth="1"/>
    <col min="15624" max="15624" width="59.7109375" bestFit="1" customWidth="1"/>
    <col min="15625" max="15625" width="57.85546875" bestFit="1" customWidth="1"/>
    <col min="15626" max="15626" width="35.28515625" bestFit="1" customWidth="1"/>
    <col min="15627" max="15627" width="28.140625" bestFit="1" customWidth="1"/>
    <col min="15628" max="15628" width="33.140625" bestFit="1" customWidth="1"/>
    <col min="15629" max="15629" width="26" bestFit="1" customWidth="1"/>
    <col min="15630" max="15630" width="19.140625" bestFit="1" customWidth="1"/>
    <col min="15631" max="15631" width="10.42578125" customWidth="1"/>
    <col min="15632" max="15632" width="11.85546875" customWidth="1"/>
    <col min="15633" max="15633" width="14.7109375" customWidth="1"/>
    <col min="15634" max="15634" width="9" bestFit="1" customWidth="1"/>
    <col min="15875" max="15875" width="4.7109375" bestFit="1" customWidth="1"/>
    <col min="15876" max="15876" width="9.7109375" bestFit="1" customWidth="1"/>
    <col min="15877" max="15877" width="10" bestFit="1" customWidth="1"/>
    <col min="15878" max="15878" width="8.85546875" bestFit="1" customWidth="1"/>
    <col min="15879" max="15879" width="22.85546875" customWidth="1"/>
    <col min="15880" max="15880" width="59.7109375" bestFit="1" customWidth="1"/>
    <col min="15881" max="15881" width="57.85546875" bestFit="1" customWidth="1"/>
    <col min="15882" max="15882" width="35.28515625" bestFit="1" customWidth="1"/>
    <col min="15883" max="15883" width="28.140625" bestFit="1" customWidth="1"/>
    <col min="15884" max="15884" width="33.140625" bestFit="1" customWidth="1"/>
    <col min="15885" max="15885" width="26" bestFit="1" customWidth="1"/>
    <col min="15886" max="15886" width="19.140625" bestFit="1" customWidth="1"/>
    <col min="15887" max="15887" width="10.42578125" customWidth="1"/>
    <col min="15888" max="15888" width="11.85546875" customWidth="1"/>
    <col min="15889" max="15889" width="14.7109375" customWidth="1"/>
    <col min="15890" max="15890" width="9" bestFit="1" customWidth="1"/>
    <col min="16131" max="16131" width="4.7109375" bestFit="1" customWidth="1"/>
    <col min="16132" max="16132" width="9.7109375" bestFit="1" customWidth="1"/>
    <col min="16133" max="16133" width="10" bestFit="1" customWidth="1"/>
    <col min="16134" max="16134" width="8.85546875" bestFit="1" customWidth="1"/>
    <col min="16135" max="16135" width="22.85546875" customWidth="1"/>
    <col min="16136" max="16136" width="59.7109375" bestFit="1" customWidth="1"/>
    <col min="16137" max="16137" width="57.85546875" bestFit="1" customWidth="1"/>
    <col min="16138" max="16138" width="35.28515625" bestFit="1" customWidth="1"/>
    <col min="16139" max="16139" width="28.140625" bestFit="1" customWidth="1"/>
    <col min="16140" max="16140" width="33.140625" bestFit="1" customWidth="1"/>
    <col min="16141" max="16141" width="26" bestFit="1" customWidth="1"/>
    <col min="16142" max="16142" width="19.140625" bestFit="1" customWidth="1"/>
    <col min="16143" max="16143" width="10.42578125" customWidth="1"/>
    <col min="16144" max="16144" width="11.85546875" customWidth="1"/>
    <col min="16145" max="16145" width="14.7109375" customWidth="1"/>
    <col min="16146" max="16146" width="9" bestFit="1" customWidth="1"/>
  </cols>
  <sheetData>
    <row r="2" spans="1:19">
      <c r="A2" s="1" t="s">
        <v>3522</v>
      </c>
    </row>
    <row r="4" spans="1:19" s="4" customFormat="1" ht="47.25" customHeight="1">
      <c r="A4" s="596" t="s">
        <v>0</v>
      </c>
      <c r="B4" s="598" t="s">
        <v>1</v>
      </c>
      <c r="C4" s="598" t="s">
        <v>2</v>
      </c>
      <c r="D4" s="598" t="s">
        <v>3</v>
      </c>
      <c r="E4" s="596" t="s">
        <v>4</v>
      </c>
      <c r="F4" s="596" t="s">
        <v>5</v>
      </c>
      <c r="G4" s="596" t="s">
        <v>6</v>
      </c>
      <c r="H4" s="601" t="s">
        <v>7</v>
      </c>
      <c r="I4" s="601"/>
      <c r="J4" s="596" t="s">
        <v>8</v>
      </c>
      <c r="K4" s="602" t="s">
        <v>9</v>
      </c>
      <c r="L4" s="603"/>
      <c r="M4" s="604" t="s">
        <v>10</v>
      </c>
      <c r="N4" s="604"/>
      <c r="O4" s="604" t="s">
        <v>11</v>
      </c>
      <c r="P4" s="604"/>
      <c r="Q4" s="596" t="s">
        <v>12</v>
      </c>
      <c r="R4" s="598" t="s">
        <v>13</v>
      </c>
      <c r="S4" s="3"/>
    </row>
    <row r="5" spans="1:19" s="4" customFormat="1" ht="35.25" customHeight="1">
      <c r="A5" s="597"/>
      <c r="B5" s="599"/>
      <c r="C5" s="599"/>
      <c r="D5" s="599"/>
      <c r="E5" s="597"/>
      <c r="F5" s="597"/>
      <c r="G5" s="597"/>
      <c r="H5" s="20" t="s">
        <v>14</v>
      </c>
      <c r="I5" s="20" t="s">
        <v>15</v>
      </c>
      <c r="J5" s="597"/>
      <c r="K5" s="21">
        <v>2018</v>
      </c>
      <c r="L5" s="21">
        <v>2019</v>
      </c>
      <c r="M5" s="13">
        <v>2018</v>
      </c>
      <c r="N5" s="13">
        <v>2019</v>
      </c>
      <c r="O5" s="13">
        <v>2018</v>
      </c>
      <c r="P5" s="13">
        <v>2019</v>
      </c>
      <c r="Q5" s="597"/>
      <c r="R5" s="599"/>
      <c r="S5" s="3"/>
    </row>
    <row r="6" spans="1:19" s="4" customFormat="1" ht="15.75" customHeight="1">
      <c r="A6" s="19" t="s">
        <v>16</v>
      </c>
      <c r="B6" s="20" t="s">
        <v>17</v>
      </c>
      <c r="C6" s="20" t="s">
        <v>18</v>
      </c>
      <c r="D6" s="20" t="s">
        <v>19</v>
      </c>
      <c r="E6" s="19" t="s">
        <v>20</v>
      </c>
      <c r="F6" s="19" t="s">
        <v>21</v>
      </c>
      <c r="G6" s="19" t="s">
        <v>22</v>
      </c>
      <c r="H6" s="20" t="s">
        <v>23</v>
      </c>
      <c r="I6" s="20" t="s">
        <v>24</v>
      </c>
      <c r="J6" s="19" t="s">
        <v>25</v>
      </c>
      <c r="K6" s="21" t="s">
        <v>26</v>
      </c>
      <c r="L6" s="21" t="s">
        <v>27</v>
      </c>
      <c r="M6" s="22" t="s">
        <v>28</v>
      </c>
      <c r="N6" s="22" t="s">
        <v>29</v>
      </c>
      <c r="O6" s="22" t="s">
        <v>30</v>
      </c>
      <c r="P6" s="22" t="s">
        <v>31</v>
      </c>
      <c r="Q6" s="19" t="s">
        <v>32</v>
      </c>
      <c r="R6" s="20" t="s">
        <v>33</v>
      </c>
      <c r="S6" s="3"/>
    </row>
    <row r="7" spans="1:19" s="4" customFormat="1" ht="48" customHeight="1">
      <c r="A7" s="585">
        <v>1</v>
      </c>
      <c r="B7" s="585">
        <v>1</v>
      </c>
      <c r="C7" s="585">
        <v>4</v>
      </c>
      <c r="D7" s="543">
        <v>2</v>
      </c>
      <c r="E7" s="830" t="s">
        <v>211</v>
      </c>
      <c r="F7" s="543" t="s">
        <v>212</v>
      </c>
      <c r="G7" s="543" t="s">
        <v>213</v>
      </c>
      <c r="H7" s="245" t="s">
        <v>214</v>
      </c>
      <c r="I7" s="69" t="s">
        <v>215</v>
      </c>
      <c r="J7" s="543" t="s">
        <v>216</v>
      </c>
      <c r="K7" s="661" t="s">
        <v>217</v>
      </c>
      <c r="L7" s="762"/>
      <c r="M7" s="665">
        <v>14010</v>
      </c>
      <c r="N7" s="855"/>
      <c r="O7" s="665">
        <v>14010</v>
      </c>
      <c r="P7" s="855"/>
      <c r="Q7" s="543" t="s">
        <v>218</v>
      </c>
      <c r="R7" s="543" t="s">
        <v>219</v>
      </c>
      <c r="S7" s="3"/>
    </row>
    <row r="8" spans="1:19" s="10" customFormat="1" ht="49.5" customHeight="1">
      <c r="A8" s="685"/>
      <c r="B8" s="685"/>
      <c r="C8" s="685"/>
      <c r="D8" s="544"/>
      <c r="E8" s="831"/>
      <c r="F8" s="544"/>
      <c r="G8" s="544"/>
      <c r="H8" s="245" t="s">
        <v>220</v>
      </c>
      <c r="I8" s="69" t="s">
        <v>221</v>
      </c>
      <c r="J8" s="544"/>
      <c r="K8" s="683"/>
      <c r="L8" s="764"/>
      <c r="M8" s="684"/>
      <c r="N8" s="856"/>
      <c r="O8" s="684"/>
      <c r="P8" s="856"/>
      <c r="Q8" s="544"/>
      <c r="R8" s="544"/>
      <c r="S8" s="9"/>
    </row>
    <row r="9" spans="1:19" s="10" customFormat="1" ht="119.25" customHeight="1">
      <c r="A9" s="585">
        <v>2</v>
      </c>
      <c r="B9" s="574">
        <v>1</v>
      </c>
      <c r="C9" s="574">
        <v>4</v>
      </c>
      <c r="D9" s="587">
        <v>2</v>
      </c>
      <c r="E9" s="836" t="s">
        <v>222</v>
      </c>
      <c r="F9" s="587" t="s">
        <v>223</v>
      </c>
      <c r="G9" s="543" t="s">
        <v>224</v>
      </c>
      <c r="H9" s="246" t="s">
        <v>225</v>
      </c>
      <c r="I9" s="69" t="s">
        <v>226</v>
      </c>
      <c r="J9" s="587" t="s">
        <v>227</v>
      </c>
      <c r="K9" s="590" t="s">
        <v>43</v>
      </c>
      <c r="L9" s="587"/>
      <c r="M9" s="594">
        <v>9790</v>
      </c>
      <c r="N9" s="587"/>
      <c r="O9" s="594">
        <v>9790</v>
      </c>
      <c r="P9" s="587"/>
      <c r="Q9" s="587" t="s">
        <v>218</v>
      </c>
      <c r="R9" s="587" t="s">
        <v>219</v>
      </c>
      <c r="S9" s="9"/>
    </row>
    <row r="10" spans="1:19" s="10" customFormat="1" ht="133.5" customHeight="1">
      <c r="A10" s="685"/>
      <c r="B10" s="574"/>
      <c r="C10" s="574"/>
      <c r="D10" s="587"/>
      <c r="E10" s="836"/>
      <c r="F10" s="587"/>
      <c r="G10" s="561"/>
      <c r="H10" s="246" t="s">
        <v>220</v>
      </c>
      <c r="I10" s="69" t="s">
        <v>221</v>
      </c>
      <c r="J10" s="587"/>
      <c r="K10" s="590"/>
      <c r="L10" s="587"/>
      <c r="M10" s="594"/>
      <c r="N10" s="587"/>
      <c r="O10" s="594"/>
      <c r="P10" s="587"/>
      <c r="Q10" s="587"/>
      <c r="R10" s="587"/>
      <c r="S10" s="9"/>
    </row>
    <row r="11" spans="1:19" s="11" customFormat="1" ht="128.25" customHeight="1">
      <c r="A11" s="244">
        <v>3</v>
      </c>
      <c r="B11" s="244">
        <v>1</v>
      </c>
      <c r="C11" s="244">
        <v>4</v>
      </c>
      <c r="D11" s="246">
        <v>2</v>
      </c>
      <c r="E11" s="103" t="s">
        <v>228</v>
      </c>
      <c r="F11" s="246" t="s">
        <v>229</v>
      </c>
      <c r="G11" s="246" t="s">
        <v>117</v>
      </c>
      <c r="H11" s="246" t="s">
        <v>230</v>
      </c>
      <c r="I11" s="69" t="s">
        <v>231</v>
      </c>
      <c r="J11" s="246" t="s">
        <v>232</v>
      </c>
      <c r="K11" s="245" t="s">
        <v>50</v>
      </c>
      <c r="L11" s="245"/>
      <c r="M11" s="247">
        <v>64200</v>
      </c>
      <c r="N11" s="247"/>
      <c r="O11" s="247">
        <v>64200</v>
      </c>
      <c r="P11" s="247"/>
      <c r="Q11" s="246" t="s">
        <v>218</v>
      </c>
      <c r="R11" s="246" t="s">
        <v>219</v>
      </c>
    </row>
    <row r="12" spans="1:19" s="11" customFormat="1" ht="60.75" customHeight="1">
      <c r="A12" s="574">
        <v>4</v>
      </c>
      <c r="B12" s="574">
        <v>1</v>
      </c>
      <c r="C12" s="574">
        <v>4</v>
      </c>
      <c r="D12" s="587">
        <v>5</v>
      </c>
      <c r="E12" s="836" t="s">
        <v>233</v>
      </c>
      <c r="F12" s="587" t="s">
        <v>234</v>
      </c>
      <c r="G12" s="585" t="s">
        <v>235</v>
      </c>
      <c r="H12" s="246" t="s">
        <v>214</v>
      </c>
      <c r="I12" s="244">
        <v>40</v>
      </c>
      <c r="J12" s="587" t="s">
        <v>232</v>
      </c>
      <c r="K12" s="574" t="s">
        <v>43</v>
      </c>
      <c r="L12" s="574"/>
      <c r="M12" s="594">
        <v>60000</v>
      </c>
      <c r="N12" s="594"/>
      <c r="O12" s="594">
        <v>60000</v>
      </c>
      <c r="P12" s="574"/>
      <c r="Q12" s="587" t="s">
        <v>218</v>
      </c>
      <c r="R12" s="587" t="s">
        <v>219</v>
      </c>
    </row>
    <row r="13" spans="1:19" s="11" customFormat="1" ht="60.75" customHeight="1">
      <c r="A13" s="574"/>
      <c r="B13" s="574"/>
      <c r="C13" s="574"/>
      <c r="D13" s="587"/>
      <c r="E13" s="836"/>
      <c r="F13" s="587"/>
      <c r="G13" s="546"/>
      <c r="H13" s="246" t="s">
        <v>230</v>
      </c>
      <c r="I13" s="244">
        <v>20</v>
      </c>
      <c r="J13" s="587"/>
      <c r="K13" s="574"/>
      <c r="L13" s="574"/>
      <c r="M13" s="594"/>
      <c r="N13" s="594"/>
      <c r="O13" s="594"/>
      <c r="P13" s="574"/>
      <c r="Q13" s="587"/>
      <c r="R13" s="587"/>
    </row>
    <row r="14" spans="1:19" s="11" customFormat="1" ht="60.75" customHeight="1">
      <c r="A14" s="574"/>
      <c r="B14" s="574"/>
      <c r="C14" s="574"/>
      <c r="D14" s="587"/>
      <c r="E14" s="836"/>
      <c r="F14" s="587"/>
      <c r="G14" s="589"/>
      <c r="H14" s="246" t="s">
        <v>220</v>
      </c>
      <c r="I14" s="69" t="s">
        <v>236</v>
      </c>
      <c r="J14" s="587"/>
      <c r="K14" s="574"/>
      <c r="L14" s="574"/>
      <c r="M14" s="594"/>
      <c r="N14" s="594"/>
      <c r="O14" s="594"/>
      <c r="P14" s="574"/>
      <c r="Q14" s="587"/>
      <c r="R14" s="587"/>
    </row>
    <row r="15" spans="1:19" s="311" customFormat="1" ht="179.25" customHeight="1">
      <c r="A15" s="244">
        <v>5</v>
      </c>
      <c r="B15" s="244">
        <v>1</v>
      </c>
      <c r="C15" s="244">
        <v>4</v>
      </c>
      <c r="D15" s="246">
        <v>5</v>
      </c>
      <c r="E15" s="246" t="s">
        <v>1388</v>
      </c>
      <c r="F15" s="246" t="s">
        <v>1341</v>
      </c>
      <c r="G15" s="246" t="s">
        <v>37</v>
      </c>
      <c r="H15" s="246" t="s">
        <v>1342</v>
      </c>
      <c r="I15" s="69" t="s">
        <v>194</v>
      </c>
      <c r="J15" s="246" t="s">
        <v>1343</v>
      </c>
      <c r="K15" s="245" t="s">
        <v>296</v>
      </c>
      <c r="L15" s="245"/>
      <c r="M15" s="247">
        <v>27588.5</v>
      </c>
      <c r="N15" s="247"/>
      <c r="O15" s="247">
        <v>20963.5</v>
      </c>
      <c r="P15" s="247"/>
      <c r="Q15" s="246" t="s">
        <v>1323</v>
      </c>
      <c r="R15" s="246" t="s">
        <v>1344</v>
      </c>
      <c r="S15" s="310"/>
    </row>
    <row r="16" spans="1:19" s="11" customFormat="1"/>
    <row r="17" spans="13:16" s="11" customFormat="1"/>
    <row r="18" spans="13:16" s="11" customFormat="1">
      <c r="M18" s="656" t="s">
        <v>130</v>
      </c>
      <c r="N18" s="657"/>
      <c r="O18" s="657" t="s">
        <v>131</v>
      </c>
      <c r="P18" s="658"/>
    </row>
    <row r="19" spans="13:16" s="11" customFormat="1">
      <c r="M19" s="25" t="s">
        <v>107</v>
      </c>
      <c r="N19" s="25" t="s">
        <v>108</v>
      </c>
      <c r="O19" s="25" t="s">
        <v>107</v>
      </c>
      <c r="P19" s="25" t="s">
        <v>108</v>
      </c>
    </row>
    <row r="20" spans="13:16" s="11" customFormat="1">
      <c r="M20" s="26">
        <v>4</v>
      </c>
      <c r="N20" s="27">
        <f>M7+M9+M11+M12</f>
        <v>148000</v>
      </c>
      <c r="O20" s="28">
        <v>1</v>
      </c>
      <c r="P20" s="212">
        <v>20963.5</v>
      </c>
    </row>
    <row r="21" spans="13:16" s="11" customFormat="1">
      <c r="M21" s="12"/>
      <c r="N21" s="12"/>
      <c r="O21" s="12"/>
      <c r="P21" s="12"/>
    </row>
    <row r="22" spans="13:16" s="11" customFormat="1">
      <c r="M22" s="12"/>
      <c r="N22" s="12"/>
      <c r="O22" s="12"/>
      <c r="P22" s="12"/>
    </row>
    <row r="23" spans="13:16" s="11" customFormat="1"/>
    <row r="24" spans="13:16" s="11" customFormat="1">
      <c r="M24" s="12"/>
    </row>
    <row r="25" spans="13:16" s="11" customFormat="1"/>
    <row r="26" spans="13:16" s="11" customFormat="1"/>
    <row r="27" spans="13:16" s="11" customFormat="1">
      <c r="M27" s="12"/>
      <c r="N27" s="12"/>
      <c r="O27" s="12"/>
      <c r="P27" s="12"/>
    </row>
    <row r="28" spans="13:16" s="11" customFormat="1">
      <c r="M28" s="12"/>
      <c r="N28" s="12"/>
      <c r="O28" s="12"/>
      <c r="P28" s="12"/>
    </row>
    <row r="29" spans="13:16" s="11" customFormat="1">
      <c r="M29" s="12"/>
      <c r="N29" s="12"/>
      <c r="O29" s="12"/>
      <c r="P29" s="12"/>
    </row>
    <row r="30" spans="13:16" s="11" customFormat="1">
      <c r="M30" s="12"/>
      <c r="N30" s="12"/>
      <c r="O30" s="12"/>
      <c r="P30" s="12"/>
    </row>
    <row r="31" spans="13:16" s="11" customFormat="1">
      <c r="M31" s="12"/>
      <c r="N31" s="12"/>
      <c r="O31" s="12"/>
      <c r="P31" s="12"/>
    </row>
    <row r="32" spans="13:16" s="11" customFormat="1">
      <c r="M32" s="12"/>
      <c r="N32" s="12"/>
      <c r="O32" s="12"/>
      <c r="P32" s="12"/>
    </row>
    <row r="33" spans="13:16" s="11" customFormat="1">
      <c r="M33" s="12"/>
      <c r="N33" s="12"/>
      <c r="O33" s="12"/>
      <c r="P33" s="12"/>
    </row>
    <row r="34" spans="13:16" s="11" customFormat="1">
      <c r="M34" s="12"/>
      <c r="N34" s="12"/>
      <c r="O34" s="12"/>
      <c r="P34" s="12"/>
    </row>
    <row r="35" spans="13:16" s="11" customFormat="1">
      <c r="M35" s="12"/>
      <c r="N35" s="12"/>
      <c r="O35" s="12"/>
      <c r="P35" s="12"/>
    </row>
    <row r="36" spans="13:16" s="11" customFormat="1">
      <c r="M36" s="12"/>
      <c r="N36" s="12"/>
      <c r="O36" s="12"/>
      <c r="P36" s="12"/>
    </row>
    <row r="37" spans="13:16" s="11" customFormat="1">
      <c r="M37" s="12"/>
      <c r="N37" s="12"/>
      <c r="O37" s="12"/>
      <c r="P37" s="12"/>
    </row>
    <row r="38" spans="13:16" s="11" customFormat="1">
      <c r="M38" s="12"/>
      <c r="N38" s="12"/>
      <c r="O38" s="12"/>
      <c r="P38" s="12"/>
    </row>
    <row r="39" spans="13:16" s="11" customFormat="1">
      <c r="M39" s="12"/>
      <c r="N39" s="12"/>
      <c r="O39" s="12"/>
      <c r="P39" s="12"/>
    </row>
    <row r="40" spans="13:16" s="11" customFormat="1">
      <c r="M40" s="12"/>
      <c r="N40" s="12"/>
      <c r="O40" s="12"/>
      <c r="P40" s="12"/>
    </row>
    <row r="41" spans="13:16" s="11" customFormat="1">
      <c r="M41" s="12"/>
      <c r="N41" s="12"/>
      <c r="O41" s="12"/>
      <c r="P41" s="12"/>
    </row>
    <row r="42" spans="13:16" s="11" customFormat="1">
      <c r="M42" s="12"/>
      <c r="N42" s="12"/>
      <c r="O42" s="12"/>
      <c r="P42" s="12"/>
    </row>
    <row r="43" spans="13:16" s="11" customFormat="1">
      <c r="M43" s="12"/>
      <c r="N43" s="12"/>
      <c r="O43" s="12"/>
      <c r="P43" s="12"/>
    </row>
    <row r="44" spans="13:16" s="11" customFormat="1">
      <c r="M44" s="12"/>
      <c r="N44" s="12"/>
      <c r="O44" s="12"/>
      <c r="P44" s="12"/>
    </row>
    <row r="45" spans="13:16" s="11" customFormat="1">
      <c r="M45" s="12"/>
      <c r="N45" s="12"/>
      <c r="O45" s="12"/>
      <c r="P45" s="12"/>
    </row>
    <row r="46" spans="13:16" s="11" customFormat="1">
      <c r="M46" s="12"/>
      <c r="N46" s="12"/>
      <c r="O46" s="12"/>
      <c r="P46" s="12"/>
    </row>
    <row r="47" spans="13:16" s="11" customFormat="1">
      <c r="M47" s="12"/>
      <c r="N47" s="12"/>
      <c r="O47" s="12"/>
      <c r="P47" s="12"/>
    </row>
    <row r="48" spans="13:16" s="11" customFormat="1">
      <c r="M48" s="12"/>
      <c r="N48" s="12"/>
      <c r="O48" s="12"/>
      <c r="P48" s="12"/>
    </row>
    <row r="49" spans="13:16" s="11" customFormat="1">
      <c r="M49" s="12"/>
      <c r="N49" s="12"/>
      <c r="O49" s="12"/>
      <c r="P49" s="12"/>
    </row>
    <row r="50" spans="13:16" s="11" customFormat="1">
      <c r="M50" s="12"/>
      <c r="N50" s="12"/>
      <c r="O50" s="12"/>
      <c r="P50" s="12"/>
    </row>
    <row r="51" spans="13:16" s="11" customFormat="1">
      <c r="M51" s="12"/>
      <c r="N51" s="12"/>
      <c r="O51" s="12"/>
      <c r="P51" s="12"/>
    </row>
    <row r="52" spans="13:16" s="11" customFormat="1">
      <c r="M52" s="12"/>
      <c r="N52" s="12"/>
      <c r="O52" s="12"/>
      <c r="P52" s="12"/>
    </row>
    <row r="53" spans="13:16" s="11" customFormat="1">
      <c r="M53" s="12"/>
      <c r="N53" s="12"/>
      <c r="O53" s="12"/>
      <c r="P53" s="12"/>
    </row>
    <row r="54" spans="13:16" s="11" customFormat="1">
      <c r="M54" s="12"/>
      <c r="N54" s="12"/>
      <c r="O54" s="12"/>
      <c r="P54" s="12"/>
    </row>
    <row r="55" spans="13:16" s="11" customFormat="1">
      <c r="M55" s="12"/>
      <c r="N55" s="12"/>
      <c r="O55" s="12"/>
      <c r="P55" s="12"/>
    </row>
    <row r="56" spans="13:16" s="11" customFormat="1">
      <c r="M56" s="12"/>
      <c r="N56" s="12"/>
      <c r="O56" s="12"/>
      <c r="P56" s="12"/>
    </row>
    <row r="57" spans="13:16" s="11" customFormat="1">
      <c r="M57" s="12"/>
      <c r="N57" s="12"/>
      <c r="O57" s="12"/>
      <c r="P57" s="12"/>
    </row>
    <row r="58" spans="13:16" s="11" customFormat="1">
      <c r="M58" s="12"/>
      <c r="N58" s="12"/>
      <c r="O58" s="12"/>
      <c r="P58" s="12"/>
    </row>
    <row r="59" spans="13:16" s="11" customFormat="1">
      <c r="M59" s="12"/>
      <c r="N59" s="12"/>
      <c r="O59" s="12"/>
      <c r="P59" s="12"/>
    </row>
    <row r="60" spans="13:16" s="11" customFormat="1">
      <c r="M60" s="12"/>
      <c r="N60" s="12"/>
      <c r="O60" s="12"/>
      <c r="P60" s="12"/>
    </row>
    <row r="61" spans="13:16" s="11" customFormat="1">
      <c r="M61" s="12"/>
      <c r="N61" s="12"/>
      <c r="O61" s="12"/>
      <c r="P61" s="12"/>
    </row>
    <row r="62" spans="13:16" s="11" customFormat="1">
      <c r="M62" s="12"/>
      <c r="N62" s="12"/>
      <c r="O62" s="12"/>
      <c r="P62" s="12"/>
    </row>
    <row r="63" spans="13:16" s="11" customFormat="1">
      <c r="M63" s="12"/>
      <c r="N63" s="12"/>
      <c r="O63" s="12"/>
      <c r="P63" s="12"/>
    </row>
    <row r="64" spans="13:16" s="11" customFormat="1">
      <c r="M64" s="12"/>
      <c r="N64" s="12"/>
      <c r="O64" s="12"/>
      <c r="P64" s="12"/>
    </row>
    <row r="65" spans="13:16" s="11" customFormat="1">
      <c r="M65" s="12"/>
      <c r="N65" s="12"/>
      <c r="O65" s="12"/>
      <c r="P65" s="12"/>
    </row>
    <row r="66" spans="13:16" s="11" customFormat="1">
      <c r="M66" s="12"/>
      <c r="N66" s="12"/>
      <c r="O66" s="12"/>
      <c r="P66" s="12"/>
    </row>
    <row r="67" spans="13:16" s="11" customFormat="1">
      <c r="M67" s="12"/>
      <c r="N67" s="12"/>
      <c r="O67" s="12"/>
      <c r="P67" s="12"/>
    </row>
    <row r="68" spans="13:16" s="11" customFormat="1">
      <c r="M68" s="12"/>
      <c r="N68" s="12"/>
      <c r="O68" s="12"/>
      <c r="P68" s="12"/>
    </row>
    <row r="69" spans="13:16" s="11" customFormat="1">
      <c r="M69" s="12"/>
      <c r="N69" s="12"/>
      <c r="O69" s="12"/>
      <c r="P69" s="12"/>
    </row>
    <row r="70" spans="13:16" s="11" customFormat="1">
      <c r="M70" s="12"/>
      <c r="N70" s="12"/>
      <c r="O70" s="12"/>
      <c r="P70" s="12"/>
    </row>
    <row r="71" spans="13:16" s="11" customFormat="1">
      <c r="M71" s="12"/>
      <c r="N71" s="12"/>
      <c r="O71" s="12"/>
      <c r="P71" s="12"/>
    </row>
    <row r="72" spans="13:16" s="11" customFormat="1">
      <c r="M72" s="12"/>
      <c r="N72" s="12"/>
      <c r="O72" s="12"/>
      <c r="P72" s="12"/>
    </row>
    <row r="73" spans="13:16" s="11" customFormat="1">
      <c r="M73" s="12"/>
      <c r="N73" s="12"/>
      <c r="O73" s="12"/>
      <c r="P73" s="12"/>
    </row>
    <row r="74" spans="13:16" s="11" customFormat="1">
      <c r="M74" s="12"/>
      <c r="N74" s="12"/>
      <c r="O74" s="12"/>
      <c r="P74" s="12"/>
    </row>
    <row r="75" spans="13:16" s="11" customFormat="1">
      <c r="M75" s="12"/>
      <c r="N75" s="12"/>
      <c r="O75" s="12"/>
      <c r="P75" s="12"/>
    </row>
    <row r="76" spans="13:16" s="11" customFormat="1">
      <c r="M76" s="12"/>
      <c r="N76" s="12"/>
      <c r="O76" s="12"/>
      <c r="P76" s="12"/>
    </row>
    <row r="77" spans="13:16" s="11" customFormat="1">
      <c r="M77" s="12"/>
      <c r="N77" s="12"/>
      <c r="O77" s="12"/>
      <c r="P77" s="12"/>
    </row>
    <row r="78" spans="13:16" s="11" customFormat="1">
      <c r="M78" s="12"/>
      <c r="N78" s="12"/>
      <c r="O78" s="12"/>
      <c r="P78" s="12"/>
    </row>
    <row r="79" spans="13:16" s="11" customFormat="1">
      <c r="M79" s="12"/>
      <c r="N79" s="12"/>
      <c r="O79" s="12"/>
      <c r="P79" s="12"/>
    </row>
    <row r="80" spans="13:16" s="11" customFormat="1">
      <c r="M80" s="12"/>
      <c r="N80" s="12"/>
      <c r="O80" s="12"/>
      <c r="P80" s="12"/>
    </row>
    <row r="81" spans="13:16" s="11" customFormat="1">
      <c r="M81" s="12"/>
      <c r="N81" s="12"/>
      <c r="O81" s="12"/>
      <c r="P81" s="12"/>
    </row>
    <row r="82" spans="13:16" s="11" customFormat="1">
      <c r="M82" s="12"/>
      <c r="N82" s="12"/>
      <c r="O82" s="12"/>
      <c r="P82" s="12"/>
    </row>
    <row r="83" spans="13:16" s="11" customFormat="1">
      <c r="M83" s="12"/>
      <c r="N83" s="12"/>
      <c r="O83" s="12"/>
      <c r="P83" s="12"/>
    </row>
    <row r="84" spans="13:16" s="11" customFormat="1">
      <c r="M84" s="12"/>
      <c r="N84" s="12"/>
      <c r="O84" s="12"/>
      <c r="P84" s="12"/>
    </row>
    <row r="85" spans="13:16" s="11" customFormat="1">
      <c r="M85" s="12"/>
      <c r="N85" s="12"/>
      <c r="O85" s="12"/>
      <c r="P85" s="12"/>
    </row>
    <row r="86" spans="13:16" s="11" customFormat="1">
      <c r="M86" s="12"/>
      <c r="N86" s="12"/>
      <c r="O86" s="12"/>
      <c r="P86" s="12"/>
    </row>
    <row r="87" spans="13:16" s="11" customFormat="1">
      <c r="M87" s="12"/>
      <c r="N87" s="12"/>
      <c r="O87" s="12"/>
      <c r="P87" s="12"/>
    </row>
    <row r="88" spans="13:16" s="11" customFormat="1">
      <c r="M88" s="12"/>
      <c r="N88" s="12"/>
      <c r="O88" s="12"/>
      <c r="P88" s="12"/>
    </row>
    <row r="89" spans="13:16" s="11" customFormat="1">
      <c r="M89" s="12"/>
      <c r="N89" s="12"/>
      <c r="O89" s="12"/>
      <c r="P89" s="12"/>
    </row>
    <row r="90" spans="13:16" s="11" customFormat="1">
      <c r="M90" s="12"/>
      <c r="N90" s="12"/>
      <c r="O90" s="12"/>
      <c r="P90" s="12"/>
    </row>
    <row r="91" spans="13:16" s="11" customFormat="1">
      <c r="M91" s="12"/>
      <c r="N91" s="12"/>
      <c r="O91" s="12"/>
      <c r="P91" s="12"/>
    </row>
    <row r="92" spans="13:16" s="11" customFormat="1">
      <c r="M92" s="12"/>
      <c r="N92" s="12"/>
      <c r="O92" s="12"/>
      <c r="P92" s="12"/>
    </row>
    <row r="93" spans="13:16" s="11" customFormat="1">
      <c r="M93" s="12"/>
      <c r="N93" s="12"/>
      <c r="O93" s="12"/>
      <c r="P93" s="12"/>
    </row>
    <row r="94" spans="13:16" s="11" customFormat="1">
      <c r="M94" s="12"/>
      <c r="N94" s="12"/>
      <c r="O94" s="12"/>
      <c r="P94" s="12"/>
    </row>
    <row r="95" spans="13:16" s="11" customFormat="1">
      <c r="M95" s="12"/>
      <c r="N95" s="12"/>
      <c r="O95" s="12"/>
      <c r="P95" s="12"/>
    </row>
    <row r="96" spans="13:16" s="11" customFormat="1">
      <c r="M96" s="12"/>
      <c r="N96" s="12"/>
      <c r="O96" s="12"/>
      <c r="P96" s="12"/>
    </row>
    <row r="97" spans="13:16" s="11" customFormat="1">
      <c r="M97" s="12"/>
      <c r="N97" s="12"/>
      <c r="O97" s="12"/>
      <c r="P97" s="12"/>
    </row>
    <row r="98" spans="13:16" s="11" customFormat="1">
      <c r="M98" s="12"/>
      <c r="N98" s="12"/>
      <c r="O98" s="12"/>
      <c r="P98" s="12"/>
    </row>
    <row r="99" spans="13:16" s="11" customFormat="1">
      <c r="M99" s="12"/>
      <c r="N99" s="12"/>
      <c r="O99" s="12"/>
      <c r="P99" s="12"/>
    </row>
    <row r="100" spans="13:16" s="11" customFormat="1">
      <c r="M100" s="12"/>
      <c r="N100" s="12"/>
      <c r="O100" s="12"/>
      <c r="P100" s="12"/>
    </row>
    <row r="101" spans="13:16" s="11" customFormat="1">
      <c r="M101" s="12"/>
      <c r="N101" s="12"/>
      <c r="O101" s="12"/>
      <c r="P101" s="12"/>
    </row>
    <row r="102" spans="13:16" s="11" customFormat="1">
      <c r="M102" s="12"/>
      <c r="N102" s="12"/>
      <c r="O102" s="12"/>
      <c r="P102" s="12"/>
    </row>
    <row r="103" spans="13:16" s="11" customFormat="1">
      <c r="M103" s="12"/>
      <c r="N103" s="12"/>
      <c r="O103" s="12"/>
      <c r="P103" s="12"/>
    </row>
    <row r="104" spans="13:16" s="11" customFormat="1">
      <c r="M104" s="12"/>
      <c r="N104" s="12"/>
      <c r="O104" s="12"/>
      <c r="P104" s="12"/>
    </row>
    <row r="105" spans="13:16" s="11" customFormat="1">
      <c r="M105" s="12"/>
      <c r="N105" s="12"/>
      <c r="O105" s="12"/>
      <c r="P105" s="12"/>
    </row>
    <row r="106" spans="13:16" s="11" customFormat="1">
      <c r="M106" s="12"/>
      <c r="N106" s="12"/>
      <c r="O106" s="12"/>
      <c r="P106" s="12"/>
    </row>
    <row r="107" spans="13:16" s="11" customFormat="1">
      <c r="M107" s="12"/>
      <c r="N107" s="12"/>
      <c r="O107" s="12"/>
      <c r="P107" s="12"/>
    </row>
    <row r="108" spans="13:16" s="11" customFormat="1">
      <c r="M108" s="12"/>
      <c r="N108" s="12"/>
      <c r="O108" s="12"/>
      <c r="P108" s="12"/>
    </row>
    <row r="109" spans="13:16" s="11" customFormat="1">
      <c r="M109" s="12"/>
      <c r="N109" s="12"/>
      <c r="O109" s="12"/>
      <c r="P109" s="12"/>
    </row>
    <row r="110" spans="13:16" s="11" customFormat="1">
      <c r="M110" s="12"/>
      <c r="N110" s="12"/>
      <c r="O110" s="12"/>
      <c r="P110" s="12"/>
    </row>
    <row r="111" spans="13:16" s="11" customFormat="1">
      <c r="M111" s="12"/>
      <c r="N111" s="12"/>
      <c r="O111" s="12"/>
      <c r="P111" s="12"/>
    </row>
    <row r="112" spans="13:16" s="11" customFormat="1">
      <c r="M112" s="12"/>
      <c r="N112" s="12"/>
      <c r="O112" s="12"/>
      <c r="P112" s="12"/>
    </row>
    <row r="113" spans="13:16" s="11" customFormat="1">
      <c r="M113" s="12"/>
      <c r="N113" s="12"/>
      <c r="O113" s="12"/>
      <c r="P113" s="12"/>
    </row>
    <row r="114" spans="13:16" s="11" customFormat="1">
      <c r="M114" s="12"/>
      <c r="N114" s="12"/>
      <c r="O114" s="12"/>
      <c r="P114" s="12"/>
    </row>
    <row r="115" spans="13:16" s="11" customFormat="1">
      <c r="M115" s="12"/>
      <c r="N115" s="12"/>
      <c r="O115" s="12"/>
      <c r="P115" s="12"/>
    </row>
    <row r="116" spans="13:16" s="11" customFormat="1">
      <c r="M116" s="12"/>
      <c r="N116" s="12"/>
      <c r="O116" s="12"/>
      <c r="P116" s="12"/>
    </row>
    <row r="117" spans="13:16" s="11" customFormat="1">
      <c r="M117" s="12"/>
      <c r="N117" s="12"/>
      <c r="O117" s="12"/>
      <c r="P117" s="12"/>
    </row>
    <row r="118" spans="13:16" s="11" customFormat="1">
      <c r="M118" s="12"/>
      <c r="N118" s="12"/>
      <c r="O118" s="12"/>
      <c r="P118" s="12"/>
    </row>
    <row r="119" spans="13:16" s="11" customFormat="1">
      <c r="M119" s="12"/>
      <c r="N119" s="12"/>
      <c r="O119" s="12"/>
      <c r="P119" s="12"/>
    </row>
    <row r="120" spans="13:16" s="11" customFormat="1">
      <c r="M120" s="12"/>
      <c r="N120" s="12"/>
      <c r="O120" s="12"/>
      <c r="P120" s="12"/>
    </row>
    <row r="121" spans="13:16" s="11" customFormat="1">
      <c r="M121" s="12"/>
      <c r="N121" s="12"/>
      <c r="O121" s="12"/>
      <c r="P121" s="12"/>
    </row>
    <row r="122" spans="13:16" s="11" customFormat="1">
      <c r="M122" s="12"/>
      <c r="N122" s="12"/>
      <c r="O122" s="12"/>
      <c r="P122" s="12"/>
    </row>
    <row r="123" spans="13:16" s="11" customFormat="1">
      <c r="M123" s="12"/>
      <c r="N123" s="12"/>
      <c r="O123" s="12"/>
      <c r="P123" s="12"/>
    </row>
    <row r="124" spans="13:16" s="11" customFormat="1">
      <c r="M124" s="12"/>
      <c r="N124" s="12"/>
      <c r="O124" s="12"/>
      <c r="P124" s="12"/>
    </row>
    <row r="125" spans="13:16" s="11" customFormat="1">
      <c r="M125" s="12"/>
      <c r="N125" s="12"/>
      <c r="O125" s="12"/>
      <c r="P125" s="12"/>
    </row>
    <row r="126" spans="13:16" s="11" customFormat="1">
      <c r="M126" s="12"/>
      <c r="N126" s="12"/>
      <c r="O126" s="12"/>
      <c r="P126" s="12"/>
    </row>
    <row r="127" spans="13:16" s="11" customFormat="1">
      <c r="M127" s="12"/>
      <c r="N127" s="12"/>
      <c r="O127" s="12"/>
      <c r="P127" s="12"/>
    </row>
    <row r="128" spans="13:16" s="11" customFormat="1">
      <c r="M128" s="12"/>
      <c r="N128" s="12"/>
      <c r="O128" s="12"/>
      <c r="P128" s="12"/>
    </row>
    <row r="129" spans="12:16" s="11" customFormat="1">
      <c r="M129" s="12"/>
      <c r="N129" s="12"/>
      <c r="O129" s="12"/>
      <c r="P129" s="12"/>
    </row>
    <row r="130" spans="12:16" s="11" customFormat="1">
      <c r="M130" s="12"/>
      <c r="N130" s="12"/>
      <c r="O130" s="12"/>
      <c r="P130" s="12"/>
    </row>
    <row r="131" spans="12:16" s="11" customFormat="1">
      <c r="M131" s="12"/>
      <c r="N131" s="12"/>
      <c r="O131" s="12"/>
      <c r="P131" s="12"/>
    </row>
    <row r="132" spans="12:16" s="11" customFormat="1">
      <c r="M132" s="12"/>
      <c r="N132" s="12"/>
      <c r="O132" s="12"/>
      <c r="P132" s="12"/>
    </row>
    <row r="133" spans="12:16" s="11" customFormat="1">
      <c r="M133" s="12"/>
      <c r="N133" s="12"/>
      <c r="O133" s="12"/>
      <c r="P133" s="12"/>
    </row>
    <row r="134" spans="12:16" s="11" customFormat="1">
      <c r="L134"/>
      <c r="M134" s="12"/>
      <c r="N134" s="12"/>
      <c r="O134" s="12"/>
      <c r="P134" s="12"/>
    </row>
  </sheetData>
  <mergeCells count="64">
    <mergeCell ref="F4:F5"/>
    <mergeCell ref="A4:A5"/>
    <mergeCell ref="B4:B5"/>
    <mergeCell ref="C4:C5"/>
    <mergeCell ref="D4:D5"/>
    <mergeCell ref="E4:E5"/>
    <mergeCell ref="Q4:Q5"/>
    <mergeCell ref="R4:R5"/>
    <mergeCell ref="A7:A8"/>
    <mergeCell ref="B7:B8"/>
    <mergeCell ref="C7:C8"/>
    <mergeCell ref="D7:D8"/>
    <mergeCell ref="E7:E8"/>
    <mergeCell ref="F7:F8"/>
    <mergeCell ref="G7:G8"/>
    <mergeCell ref="J7:J8"/>
    <mergeCell ref="G4:G5"/>
    <mergeCell ref="H4:I4"/>
    <mergeCell ref="J4:J5"/>
    <mergeCell ref="K4:L4"/>
    <mergeCell ref="M4:N4"/>
    <mergeCell ref="O4:P4"/>
    <mergeCell ref="Q7:Q8"/>
    <mergeCell ref="R7:R8"/>
    <mergeCell ref="A9:A10"/>
    <mergeCell ref="B9:B10"/>
    <mergeCell ref="C9:C10"/>
    <mergeCell ref="D9:D10"/>
    <mergeCell ref="E9:E10"/>
    <mergeCell ref="F9:F10"/>
    <mergeCell ref="G9:G10"/>
    <mergeCell ref="K7:K8"/>
    <mergeCell ref="L7:L8"/>
    <mergeCell ref="M7:M8"/>
    <mergeCell ref="N7:N8"/>
    <mergeCell ref="O7:O8"/>
    <mergeCell ref="P7:P8"/>
    <mergeCell ref="P9:P10"/>
    <mergeCell ref="A12:A14"/>
    <mergeCell ref="B12:B14"/>
    <mergeCell ref="C12:C14"/>
    <mergeCell ref="D12:D14"/>
    <mergeCell ref="E12:E14"/>
    <mergeCell ref="Q9:Q10"/>
    <mergeCell ref="R9:R10"/>
    <mergeCell ref="J9:J10"/>
    <mergeCell ref="K9:K10"/>
    <mergeCell ref="L9:L10"/>
    <mergeCell ref="M9:M10"/>
    <mergeCell ref="N9:N10"/>
    <mergeCell ref="O9:O10"/>
    <mergeCell ref="Q12:Q14"/>
    <mergeCell ref="R12:R14"/>
    <mergeCell ref="F12:F14"/>
    <mergeCell ref="G12:G14"/>
    <mergeCell ref="J12:J14"/>
    <mergeCell ref="K12:K14"/>
    <mergeCell ref="L12:L14"/>
    <mergeCell ref="M12:M14"/>
    <mergeCell ref="M18:N18"/>
    <mergeCell ref="O18:P18"/>
    <mergeCell ref="N12:N14"/>
    <mergeCell ref="O12:O14"/>
    <mergeCell ref="P12:P14"/>
  </mergeCells>
  <pageMargins left="0.7" right="0.7" top="0.75" bottom="0.75" header="0.3" footer="0.3"/>
  <pageSetup paperSize="9" orientation="portrait" verticalDpi="0" r:id="rId1"/>
</worksheet>
</file>

<file path=xl/worksheets/sheet26.xml><?xml version="1.0" encoding="utf-8"?>
<worksheet xmlns="http://schemas.openxmlformats.org/spreadsheetml/2006/main" xmlns:r="http://schemas.openxmlformats.org/officeDocument/2006/relationships">
  <sheetPr codeName="Arkusz26"/>
  <dimension ref="A2:S158"/>
  <sheetViews>
    <sheetView topLeftCell="A18" workbookViewId="0">
      <selection activeCell="M28" sqref="M28"/>
    </sheetView>
  </sheetViews>
  <sheetFormatPr defaultRowHeight="15"/>
  <cols>
    <col min="1" max="1" width="4.7109375" customWidth="1"/>
    <col min="2" max="2" width="8.85546875" customWidth="1"/>
    <col min="3" max="3" width="11.42578125" customWidth="1"/>
    <col min="4" max="4" width="9.7109375" customWidth="1"/>
    <col min="5" max="5" width="45.7109375" customWidth="1"/>
    <col min="6" max="6" width="57.7109375" customWidth="1"/>
    <col min="7" max="7" width="35.7109375" customWidth="1"/>
    <col min="8" max="8" width="19.28515625" customWidth="1"/>
    <col min="9" max="9" width="10.42578125" customWidth="1"/>
    <col min="10" max="10" width="29.7109375" customWidth="1"/>
    <col min="11" max="11" width="10.7109375" customWidth="1"/>
    <col min="12" max="12" width="12.7109375" customWidth="1"/>
    <col min="13" max="16" width="14.7109375" style="2" customWidth="1"/>
    <col min="17" max="17" width="18.42578125" customWidth="1"/>
    <col min="18" max="18" width="15.7109375" customWidth="1"/>
    <col min="19" max="19" width="19.5703125" customWidth="1"/>
    <col min="259" max="259" width="4.7109375" bestFit="1" customWidth="1"/>
    <col min="260" max="260" width="9.7109375" bestFit="1" customWidth="1"/>
    <col min="261" max="261" width="10" bestFit="1" customWidth="1"/>
    <col min="262" max="262" width="8.85546875" bestFit="1" customWidth="1"/>
    <col min="263" max="263" width="22.85546875" customWidth="1"/>
    <col min="264" max="264" width="59.7109375" bestFit="1" customWidth="1"/>
    <col min="265" max="265" width="57.85546875" bestFit="1" customWidth="1"/>
    <col min="266" max="266" width="35.28515625" bestFit="1" customWidth="1"/>
    <col min="267" max="267" width="28.140625" bestFit="1" customWidth="1"/>
    <col min="268" max="268" width="33.140625" bestFit="1" customWidth="1"/>
    <col min="269" max="269" width="26" bestFit="1" customWidth="1"/>
    <col min="270" max="270" width="19.140625" bestFit="1" customWidth="1"/>
    <col min="271" max="271" width="10.42578125" customWidth="1"/>
    <col min="272" max="272" width="11.85546875" customWidth="1"/>
    <col min="273" max="273" width="14.7109375" customWidth="1"/>
    <col min="274" max="274" width="9" bestFit="1" customWidth="1"/>
    <col min="515" max="515" width="4.7109375" bestFit="1" customWidth="1"/>
    <col min="516" max="516" width="9.7109375" bestFit="1" customWidth="1"/>
    <col min="517" max="517" width="10" bestFit="1" customWidth="1"/>
    <col min="518" max="518" width="8.85546875" bestFit="1" customWidth="1"/>
    <col min="519" max="519" width="22.85546875" customWidth="1"/>
    <col min="520" max="520" width="59.7109375" bestFit="1" customWidth="1"/>
    <col min="521" max="521" width="57.85546875" bestFit="1" customWidth="1"/>
    <col min="522" max="522" width="35.28515625" bestFit="1" customWidth="1"/>
    <col min="523" max="523" width="28.140625" bestFit="1" customWidth="1"/>
    <col min="524" max="524" width="33.140625" bestFit="1" customWidth="1"/>
    <col min="525" max="525" width="26" bestFit="1" customWidth="1"/>
    <col min="526" max="526" width="19.140625" bestFit="1" customWidth="1"/>
    <col min="527" max="527" width="10.42578125" customWidth="1"/>
    <col min="528" max="528" width="11.85546875" customWidth="1"/>
    <col min="529" max="529" width="14.7109375" customWidth="1"/>
    <col min="530" max="530" width="9" bestFit="1" customWidth="1"/>
    <col min="771" max="771" width="4.7109375" bestFit="1" customWidth="1"/>
    <col min="772" max="772" width="9.7109375" bestFit="1" customWidth="1"/>
    <col min="773" max="773" width="10" bestFit="1" customWidth="1"/>
    <col min="774" max="774" width="8.85546875" bestFit="1" customWidth="1"/>
    <col min="775" max="775" width="22.85546875" customWidth="1"/>
    <col min="776" max="776" width="59.7109375" bestFit="1" customWidth="1"/>
    <col min="777" max="777" width="57.85546875" bestFit="1" customWidth="1"/>
    <col min="778" max="778" width="35.28515625" bestFit="1" customWidth="1"/>
    <col min="779" max="779" width="28.140625" bestFit="1" customWidth="1"/>
    <col min="780" max="780" width="33.140625" bestFit="1" customWidth="1"/>
    <col min="781" max="781" width="26" bestFit="1" customWidth="1"/>
    <col min="782" max="782" width="19.140625" bestFit="1" customWidth="1"/>
    <col min="783" max="783" width="10.42578125" customWidth="1"/>
    <col min="784" max="784" width="11.85546875" customWidth="1"/>
    <col min="785" max="785" width="14.7109375" customWidth="1"/>
    <col min="786" max="786" width="9" bestFit="1" customWidth="1"/>
    <col min="1027" max="1027" width="4.7109375" bestFit="1" customWidth="1"/>
    <col min="1028" max="1028" width="9.7109375" bestFit="1" customWidth="1"/>
    <col min="1029" max="1029" width="10" bestFit="1" customWidth="1"/>
    <col min="1030" max="1030" width="8.85546875" bestFit="1" customWidth="1"/>
    <col min="1031" max="1031" width="22.85546875" customWidth="1"/>
    <col min="1032" max="1032" width="59.7109375" bestFit="1" customWidth="1"/>
    <col min="1033" max="1033" width="57.85546875" bestFit="1" customWidth="1"/>
    <col min="1034" max="1034" width="35.28515625" bestFit="1" customWidth="1"/>
    <col min="1035" max="1035" width="28.140625" bestFit="1" customWidth="1"/>
    <col min="1036" max="1036" width="33.140625" bestFit="1" customWidth="1"/>
    <col min="1037" max="1037" width="26" bestFit="1" customWidth="1"/>
    <col min="1038" max="1038" width="19.140625" bestFit="1" customWidth="1"/>
    <col min="1039" max="1039" width="10.42578125" customWidth="1"/>
    <col min="1040" max="1040" width="11.85546875" customWidth="1"/>
    <col min="1041" max="1041" width="14.7109375" customWidth="1"/>
    <col min="1042" max="1042" width="9" bestFit="1" customWidth="1"/>
    <col min="1283" max="1283" width="4.7109375" bestFit="1" customWidth="1"/>
    <col min="1284" max="1284" width="9.7109375" bestFit="1" customWidth="1"/>
    <col min="1285" max="1285" width="10" bestFit="1" customWidth="1"/>
    <col min="1286" max="1286" width="8.85546875" bestFit="1" customWidth="1"/>
    <col min="1287" max="1287" width="22.85546875" customWidth="1"/>
    <col min="1288" max="1288" width="59.7109375" bestFit="1" customWidth="1"/>
    <col min="1289" max="1289" width="57.85546875" bestFit="1" customWidth="1"/>
    <col min="1290" max="1290" width="35.28515625" bestFit="1" customWidth="1"/>
    <col min="1291" max="1291" width="28.140625" bestFit="1" customWidth="1"/>
    <col min="1292" max="1292" width="33.140625" bestFit="1" customWidth="1"/>
    <col min="1293" max="1293" width="26" bestFit="1" customWidth="1"/>
    <col min="1294" max="1294" width="19.140625" bestFit="1" customWidth="1"/>
    <col min="1295" max="1295" width="10.42578125" customWidth="1"/>
    <col min="1296" max="1296" width="11.85546875" customWidth="1"/>
    <col min="1297" max="1297" width="14.7109375" customWidth="1"/>
    <col min="1298" max="1298" width="9" bestFit="1" customWidth="1"/>
    <col min="1539" max="1539" width="4.7109375" bestFit="1" customWidth="1"/>
    <col min="1540" max="1540" width="9.7109375" bestFit="1" customWidth="1"/>
    <col min="1541" max="1541" width="10" bestFit="1" customWidth="1"/>
    <col min="1542" max="1542" width="8.85546875" bestFit="1" customWidth="1"/>
    <col min="1543" max="1543" width="22.85546875" customWidth="1"/>
    <col min="1544" max="1544" width="59.7109375" bestFit="1" customWidth="1"/>
    <col min="1545" max="1545" width="57.85546875" bestFit="1" customWidth="1"/>
    <col min="1546" max="1546" width="35.28515625" bestFit="1" customWidth="1"/>
    <col min="1547" max="1547" width="28.140625" bestFit="1" customWidth="1"/>
    <col min="1548" max="1548" width="33.140625" bestFit="1" customWidth="1"/>
    <col min="1549" max="1549" width="26" bestFit="1" customWidth="1"/>
    <col min="1550" max="1550" width="19.140625" bestFit="1" customWidth="1"/>
    <col min="1551" max="1551" width="10.42578125" customWidth="1"/>
    <col min="1552" max="1552" width="11.85546875" customWidth="1"/>
    <col min="1553" max="1553" width="14.7109375" customWidth="1"/>
    <col min="1554" max="1554" width="9" bestFit="1" customWidth="1"/>
    <col min="1795" max="1795" width="4.7109375" bestFit="1" customWidth="1"/>
    <col min="1796" max="1796" width="9.7109375" bestFit="1" customWidth="1"/>
    <col min="1797" max="1797" width="10" bestFit="1" customWidth="1"/>
    <col min="1798" max="1798" width="8.85546875" bestFit="1" customWidth="1"/>
    <col min="1799" max="1799" width="22.85546875" customWidth="1"/>
    <col min="1800" max="1800" width="59.7109375" bestFit="1" customWidth="1"/>
    <col min="1801" max="1801" width="57.85546875" bestFit="1" customWidth="1"/>
    <col min="1802" max="1802" width="35.28515625" bestFit="1" customWidth="1"/>
    <col min="1803" max="1803" width="28.140625" bestFit="1" customWidth="1"/>
    <col min="1804" max="1804" width="33.140625" bestFit="1" customWidth="1"/>
    <col min="1805" max="1805" width="26" bestFit="1" customWidth="1"/>
    <col min="1806" max="1806" width="19.140625" bestFit="1" customWidth="1"/>
    <col min="1807" max="1807" width="10.42578125" customWidth="1"/>
    <col min="1808" max="1808" width="11.85546875" customWidth="1"/>
    <col min="1809" max="1809" width="14.7109375" customWidth="1"/>
    <col min="1810" max="1810" width="9" bestFit="1" customWidth="1"/>
    <col min="2051" max="2051" width="4.7109375" bestFit="1" customWidth="1"/>
    <col min="2052" max="2052" width="9.7109375" bestFit="1" customWidth="1"/>
    <col min="2053" max="2053" width="10" bestFit="1" customWidth="1"/>
    <col min="2054" max="2054" width="8.85546875" bestFit="1" customWidth="1"/>
    <col min="2055" max="2055" width="22.85546875" customWidth="1"/>
    <col min="2056" max="2056" width="59.7109375" bestFit="1" customWidth="1"/>
    <col min="2057" max="2057" width="57.85546875" bestFit="1" customWidth="1"/>
    <col min="2058" max="2058" width="35.28515625" bestFit="1" customWidth="1"/>
    <col min="2059" max="2059" width="28.140625" bestFit="1" customWidth="1"/>
    <col min="2060" max="2060" width="33.140625" bestFit="1" customWidth="1"/>
    <col min="2061" max="2061" width="26" bestFit="1" customWidth="1"/>
    <col min="2062" max="2062" width="19.140625" bestFit="1" customWidth="1"/>
    <col min="2063" max="2063" width="10.42578125" customWidth="1"/>
    <col min="2064" max="2064" width="11.85546875" customWidth="1"/>
    <col min="2065" max="2065" width="14.7109375" customWidth="1"/>
    <col min="2066" max="2066" width="9" bestFit="1" customWidth="1"/>
    <col min="2307" max="2307" width="4.7109375" bestFit="1" customWidth="1"/>
    <col min="2308" max="2308" width="9.7109375" bestFit="1" customWidth="1"/>
    <col min="2309" max="2309" width="10" bestFit="1" customWidth="1"/>
    <col min="2310" max="2310" width="8.85546875" bestFit="1" customWidth="1"/>
    <col min="2311" max="2311" width="22.85546875" customWidth="1"/>
    <col min="2312" max="2312" width="59.7109375" bestFit="1" customWidth="1"/>
    <col min="2313" max="2313" width="57.85546875" bestFit="1" customWidth="1"/>
    <col min="2314" max="2314" width="35.28515625" bestFit="1" customWidth="1"/>
    <col min="2315" max="2315" width="28.140625" bestFit="1" customWidth="1"/>
    <col min="2316" max="2316" width="33.140625" bestFit="1" customWidth="1"/>
    <col min="2317" max="2317" width="26" bestFit="1" customWidth="1"/>
    <col min="2318" max="2318" width="19.140625" bestFit="1" customWidth="1"/>
    <col min="2319" max="2319" width="10.42578125" customWidth="1"/>
    <col min="2320" max="2320" width="11.85546875" customWidth="1"/>
    <col min="2321" max="2321" width="14.7109375" customWidth="1"/>
    <col min="2322" max="2322" width="9" bestFit="1" customWidth="1"/>
    <col min="2563" max="2563" width="4.7109375" bestFit="1" customWidth="1"/>
    <col min="2564" max="2564" width="9.7109375" bestFit="1" customWidth="1"/>
    <col min="2565" max="2565" width="10" bestFit="1" customWidth="1"/>
    <col min="2566" max="2566" width="8.85546875" bestFit="1" customWidth="1"/>
    <col min="2567" max="2567" width="22.85546875" customWidth="1"/>
    <col min="2568" max="2568" width="59.7109375" bestFit="1" customWidth="1"/>
    <col min="2569" max="2569" width="57.85546875" bestFit="1" customWidth="1"/>
    <col min="2570" max="2570" width="35.28515625" bestFit="1" customWidth="1"/>
    <col min="2571" max="2571" width="28.140625" bestFit="1" customWidth="1"/>
    <col min="2572" max="2572" width="33.140625" bestFit="1" customWidth="1"/>
    <col min="2573" max="2573" width="26" bestFit="1" customWidth="1"/>
    <col min="2574" max="2574" width="19.140625" bestFit="1" customWidth="1"/>
    <col min="2575" max="2575" width="10.42578125" customWidth="1"/>
    <col min="2576" max="2576" width="11.85546875" customWidth="1"/>
    <col min="2577" max="2577" width="14.7109375" customWidth="1"/>
    <col min="2578" max="2578" width="9" bestFit="1" customWidth="1"/>
    <col min="2819" max="2819" width="4.7109375" bestFit="1" customWidth="1"/>
    <col min="2820" max="2820" width="9.7109375" bestFit="1" customWidth="1"/>
    <col min="2821" max="2821" width="10" bestFit="1" customWidth="1"/>
    <col min="2822" max="2822" width="8.85546875" bestFit="1" customWidth="1"/>
    <col min="2823" max="2823" width="22.85546875" customWidth="1"/>
    <col min="2824" max="2824" width="59.7109375" bestFit="1" customWidth="1"/>
    <col min="2825" max="2825" width="57.85546875" bestFit="1" customWidth="1"/>
    <col min="2826" max="2826" width="35.28515625" bestFit="1" customWidth="1"/>
    <col min="2827" max="2827" width="28.140625" bestFit="1" customWidth="1"/>
    <col min="2828" max="2828" width="33.140625" bestFit="1" customWidth="1"/>
    <col min="2829" max="2829" width="26" bestFit="1" customWidth="1"/>
    <col min="2830" max="2830" width="19.140625" bestFit="1" customWidth="1"/>
    <col min="2831" max="2831" width="10.42578125" customWidth="1"/>
    <col min="2832" max="2832" width="11.85546875" customWidth="1"/>
    <col min="2833" max="2833" width="14.7109375" customWidth="1"/>
    <col min="2834" max="2834" width="9" bestFit="1" customWidth="1"/>
    <col min="3075" max="3075" width="4.7109375" bestFit="1" customWidth="1"/>
    <col min="3076" max="3076" width="9.7109375" bestFit="1" customWidth="1"/>
    <col min="3077" max="3077" width="10" bestFit="1" customWidth="1"/>
    <col min="3078" max="3078" width="8.85546875" bestFit="1" customWidth="1"/>
    <col min="3079" max="3079" width="22.85546875" customWidth="1"/>
    <col min="3080" max="3080" width="59.7109375" bestFit="1" customWidth="1"/>
    <col min="3081" max="3081" width="57.85546875" bestFit="1" customWidth="1"/>
    <col min="3082" max="3082" width="35.28515625" bestFit="1" customWidth="1"/>
    <col min="3083" max="3083" width="28.140625" bestFit="1" customWidth="1"/>
    <col min="3084" max="3084" width="33.140625" bestFit="1" customWidth="1"/>
    <col min="3085" max="3085" width="26" bestFit="1" customWidth="1"/>
    <col min="3086" max="3086" width="19.140625" bestFit="1" customWidth="1"/>
    <col min="3087" max="3087" width="10.42578125" customWidth="1"/>
    <col min="3088" max="3088" width="11.85546875" customWidth="1"/>
    <col min="3089" max="3089" width="14.7109375" customWidth="1"/>
    <col min="3090" max="3090" width="9" bestFit="1" customWidth="1"/>
    <col min="3331" max="3331" width="4.7109375" bestFit="1" customWidth="1"/>
    <col min="3332" max="3332" width="9.7109375" bestFit="1" customWidth="1"/>
    <col min="3333" max="3333" width="10" bestFit="1" customWidth="1"/>
    <col min="3334" max="3334" width="8.85546875" bestFit="1" customWidth="1"/>
    <col min="3335" max="3335" width="22.85546875" customWidth="1"/>
    <col min="3336" max="3336" width="59.7109375" bestFit="1" customWidth="1"/>
    <col min="3337" max="3337" width="57.85546875" bestFit="1" customWidth="1"/>
    <col min="3338" max="3338" width="35.28515625" bestFit="1" customWidth="1"/>
    <col min="3339" max="3339" width="28.140625" bestFit="1" customWidth="1"/>
    <col min="3340" max="3340" width="33.140625" bestFit="1" customWidth="1"/>
    <col min="3341" max="3341" width="26" bestFit="1" customWidth="1"/>
    <col min="3342" max="3342" width="19.140625" bestFit="1" customWidth="1"/>
    <col min="3343" max="3343" width="10.42578125" customWidth="1"/>
    <col min="3344" max="3344" width="11.85546875" customWidth="1"/>
    <col min="3345" max="3345" width="14.7109375" customWidth="1"/>
    <col min="3346" max="3346" width="9" bestFit="1" customWidth="1"/>
    <col min="3587" max="3587" width="4.7109375" bestFit="1" customWidth="1"/>
    <col min="3588" max="3588" width="9.7109375" bestFit="1" customWidth="1"/>
    <col min="3589" max="3589" width="10" bestFit="1" customWidth="1"/>
    <col min="3590" max="3590" width="8.85546875" bestFit="1" customWidth="1"/>
    <col min="3591" max="3591" width="22.85546875" customWidth="1"/>
    <col min="3592" max="3592" width="59.7109375" bestFit="1" customWidth="1"/>
    <col min="3593" max="3593" width="57.85546875" bestFit="1" customWidth="1"/>
    <col min="3594" max="3594" width="35.28515625" bestFit="1" customWidth="1"/>
    <col min="3595" max="3595" width="28.140625" bestFit="1" customWidth="1"/>
    <col min="3596" max="3596" width="33.140625" bestFit="1" customWidth="1"/>
    <col min="3597" max="3597" width="26" bestFit="1" customWidth="1"/>
    <col min="3598" max="3598" width="19.140625" bestFit="1" customWidth="1"/>
    <col min="3599" max="3599" width="10.42578125" customWidth="1"/>
    <col min="3600" max="3600" width="11.85546875" customWidth="1"/>
    <col min="3601" max="3601" width="14.7109375" customWidth="1"/>
    <col min="3602" max="3602" width="9" bestFit="1" customWidth="1"/>
    <col min="3843" max="3843" width="4.7109375" bestFit="1" customWidth="1"/>
    <col min="3844" max="3844" width="9.7109375" bestFit="1" customWidth="1"/>
    <col min="3845" max="3845" width="10" bestFit="1" customWidth="1"/>
    <col min="3846" max="3846" width="8.85546875" bestFit="1" customWidth="1"/>
    <col min="3847" max="3847" width="22.85546875" customWidth="1"/>
    <col min="3848" max="3848" width="59.7109375" bestFit="1" customWidth="1"/>
    <col min="3849" max="3849" width="57.85546875" bestFit="1" customWidth="1"/>
    <col min="3850" max="3850" width="35.28515625" bestFit="1" customWidth="1"/>
    <col min="3851" max="3851" width="28.140625" bestFit="1" customWidth="1"/>
    <col min="3852" max="3852" width="33.140625" bestFit="1" customWidth="1"/>
    <col min="3853" max="3853" width="26" bestFit="1" customWidth="1"/>
    <col min="3854" max="3854" width="19.140625" bestFit="1" customWidth="1"/>
    <col min="3855" max="3855" width="10.42578125" customWidth="1"/>
    <col min="3856" max="3856" width="11.85546875" customWidth="1"/>
    <col min="3857" max="3857" width="14.7109375" customWidth="1"/>
    <col min="3858" max="3858" width="9" bestFit="1" customWidth="1"/>
    <col min="4099" max="4099" width="4.7109375" bestFit="1" customWidth="1"/>
    <col min="4100" max="4100" width="9.7109375" bestFit="1" customWidth="1"/>
    <col min="4101" max="4101" width="10" bestFit="1" customWidth="1"/>
    <col min="4102" max="4102" width="8.85546875" bestFit="1" customWidth="1"/>
    <col min="4103" max="4103" width="22.85546875" customWidth="1"/>
    <col min="4104" max="4104" width="59.7109375" bestFit="1" customWidth="1"/>
    <col min="4105" max="4105" width="57.85546875" bestFit="1" customWidth="1"/>
    <col min="4106" max="4106" width="35.28515625" bestFit="1" customWidth="1"/>
    <col min="4107" max="4107" width="28.140625" bestFit="1" customWidth="1"/>
    <col min="4108" max="4108" width="33.140625" bestFit="1" customWidth="1"/>
    <col min="4109" max="4109" width="26" bestFit="1" customWidth="1"/>
    <col min="4110" max="4110" width="19.140625" bestFit="1" customWidth="1"/>
    <col min="4111" max="4111" width="10.42578125" customWidth="1"/>
    <col min="4112" max="4112" width="11.85546875" customWidth="1"/>
    <col min="4113" max="4113" width="14.7109375" customWidth="1"/>
    <col min="4114" max="4114" width="9" bestFit="1" customWidth="1"/>
    <col min="4355" max="4355" width="4.7109375" bestFit="1" customWidth="1"/>
    <col min="4356" max="4356" width="9.7109375" bestFit="1" customWidth="1"/>
    <col min="4357" max="4357" width="10" bestFit="1" customWidth="1"/>
    <col min="4358" max="4358" width="8.85546875" bestFit="1" customWidth="1"/>
    <col min="4359" max="4359" width="22.85546875" customWidth="1"/>
    <col min="4360" max="4360" width="59.7109375" bestFit="1" customWidth="1"/>
    <col min="4361" max="4361" width="57.85546875" bestFit="1" customWidth="1"/>
    <col min="4362" max="4362" width="35.28515625" bestFit="1" customWidth="1"/>
    <col min="4363" max="4363" width="28.140625" bestFit="1" customWidth="1"/>
    <col min="4364" max="4364" width="33.140625" bestFit="1" customWidth="1"/>
    <col min="4365" max="4365" width="26" bestFit="1" customWidth="1"/>
    <col min="4366" max="4366" width="19.140625" bestFit="1" customWidth="1"/>
    <col min="4367" max="4367" width="10.42578125" customWidth="1"/>
    <col min="4368" max="4368" width="11.85546875" customWidth="1"/>
    <col min="4369" max="4369" width="14.7109375" customWidth="1"/>
    <col min="4370" max="4370" width="9" bestFit="1" customWidth="1"/>
    <col min="4611" max="4611" width="4.7109375" bestFit="1" customWidth="1"/>
    <col min="4612" max="4612" width="9.7109375" bestFit="1" customWidth="1"/>
    <col min="4613" max="4613" width="10" bestFit="1" customWidth="1"/>
    <col min="4614" max="4614" width="8.85546875" bestFit="1" customWidth="1"/>
    <col min="4615" max="4615" width="22.85546875" customWidth="1"/>
    <col min="4616" max="4616" width="59.7109375" bestFit="1" customWidth="1"/>
    <col min="4617" max="4617" width="57.85546875" bestFit="1" customWidth="1"/>
    <col min="4618" max="4618" width="35.28515625" bestFit="1" customWidth="1"/>
    <col min="4619" max="4619" width="28.140625" bestFit="1" customWidth="1"/>
    <col min="4620" max="4620" width="33.140625" bestFit="1" customWidth="1"/>
    <col min="4621" max="4621" width="26" bestFit="1" customWidth="1"/>
    <col min="4622" max="4622" width="19.140625" bestFit="1" customWidth="1"/>
    <col min="4623" max="4623" width="10.42578125" customWidth="1"/>
    <col min="4624" max="4624" width="11.85546875" customWidth="1"/>
    <col min="4625" max="4625" width="14.7109375" customWidth="1"/>
    <col min="4626" max="4626" width="9" bestFit="1" customWidth="1"/>
    <col min="4867" max="4867" width="4.7109375" bestFit="1" customWidth="1"/>
    <col min="4868" max="4868" width="9.7109375" bestFit="1" customWidth="1"/>
    <col min="4869" max="4869" width="10" bestFit="1" customWidth="1"/>
    <col min="4870" max="4870" width="8.85546875" bestFit="1" customWidth="1"/>
    <col min="4871" max="4871" width="22.85546875" customWidth="1"/>
    <col min="4872" max="4872" width="59.7109375" bestFit="1" customWidth="1"/>
    <col min="4873" max="4873" width="57.85546875" bestFit="1" customWidth="1"/>
    <col min="4874" max="4874" width="35.28515625" bestFit="1" customWidth="1"/>
    <col min="4875" max="4875" width="28.140625" bestFit="1" customWidth="1"/>
    <col min="4876" max="4876" width="33.140625" bestFit="1" customWidth="1"/>
    <col min="4877" max="4877" width="26" bestFit="1" customWidth="1"/>
    <col min="4878" max="4878" width="19.140625" bestFit="1" customWidth="1"/>
    <col min="4879" max="4879" width="10.42578125" customWidth="1"/>
    <col min="4880" max="4880" width="11.85546875" customWidth="1"/>
    <col min="4881" max="4881" width="14.7109375" customWidth="1"/>
    <col min="4882" max="4882" width="9" bestFit="1" customWidth="1"/>
    <col min="5123" max="5123" width="4.7109375" bestFit="1" customWidth="1"/>
    <col min="5124" max="5124" width="9.7109375" bestFit="1" customWidth="1"/>
    <col min="5125" max="5125" width="10" bestFit="1" customWidth="1"/>
    <col min="5126" max="5126" width="8.85546875" bestFit="1" customWidth="1"/>
    <col min="5127" max="5127" width="22.85546875" customWidth="1"/>
    <col min="5128" max="5128" width="59.7109375" bestFit="1" customWidth="1"/>
    <col min="5129" max="5129" width="57.85546875" bestFit="1" customWidth="1"/>
    <col min="5130" max="5130" width="35.28515625" bestFit="1" customWidth="1"/>
    <col min="5131" max="5131" width="28.140625" bestFit="1" customWidth="1"/>
    <col min="5132" max="5132" width="33.140625" bestFit="1" customWidth="1"/>
    <col min="5133" max="5133" width="26" bestFit="1" customWidth="1"/>
    <col min="5134" max="5134" width="19.140625" bestFit="1" customWidth="1"/>
    <col min="5135" max="5135" width="10.42578125" customWidth="1"/>
    <col min="5136" max="5136" width="11.85546875" customWidth="1"/>
    <col min="5137" max="5137" width="14.7109375" customWidth="1"/>
    <col min="5138" max="5138" width="9" bestFit="1" customWidth="1"/>
    <col min="5379" max="5379" width="4.7109375" bestFit="1" customWidth="1"/>
    <col min="5380" max="5380" width="9.7109375" bestFit="1" customWidth="1"/>
    <col min="5381" max="5381" width="10" bestFit="1" customWidth="1"/>
    <col min="5382" max="5382" width="8.85546875" bestFit="1" customWidth="1"/>
    <col min="5383" max="5383" width="22.85546875" customWidth="1"/>
    <col min="5384" max="5384" width="59.7109375" bestFit="1" customWidth="1"/>
    <col min="5385" max="5385" width="57.85546875" bestFit="1" customWidth="1"/>
    <col min="5386" max="5386" width="35.28515625" bestFit="1" customWidth="1"/>
    <col min="5387" max="5387" width="28.140625" bestFit="1" customWidth="1"/>
    <col min="5388" max="5388" width="33.140625" bestFit="1" customWidth="1"/>
    <col min="5389" max="5389" width="26" bestFit="1" customWidth="1"/>
    <col min="5390" max="5390" width="19.140625" bestFit="1" customWidth="1"/>
    <col min="5391" max="5391" width="10.42578125" customWidth="1"/>
    <col min="5392" max="5392" width="11.85546875" customWidth="1"/>
    <col min="5393" max="5393" width="14.7109375" customWidth="1"/>
    <col min="5394" max="5394" width="9" bestFit="1" customWidth="1"/>
    <col min="5635" max="5635" width="4.7109375" bestFit="1" customWidth="1"/>
    <col min="5636" max="5636" width="9.7109375" bestFit="1" customWidth="1"/>
    <col min="5637" max="5637" width="10" bestFit="1" customWidth="1"/>
    <col min="5638" max="5638" width="8.85546875" bestFit="1" customWidth="1"/>
    <col min="5639" max="5639" width="22.85546875" customWidth="1"/>
    <col min="5640" max="5640" width="59.7109375" bestFit="1" customWidth="1"/>
    <col min="5641" max="5641" width="57.85546875" bestFit="1" customWidth="1"/>
    <col min="5642" max="5642" width="35.28515625" bestFit="1" customWidth="1"/>
    <col min="5643" max="5643" width="28.140625" bestFit="1" customWidth="1"/>
    <col min="5644" max="5644" width="33.140625" bestFit="1" customWidth="1"/>
    <col min="5645" max="5645" width="26" bestFit="1" customWidth="1"/>
    <col min="5646" max="5646" width="19.140625" bestFit="1" customWidth="1"/>
    <col min="5647" max="5647" width="10.42578125" customWidth="1"/>
    <col min="5648" max="5648" width="11.85546875" customWidth="1"/>
    <col min="5649" max="5649" width="14.7109375" customWidth="1"/>
    <col min="5650" max="5650" width="9" bestFit="1" customWidth="1"/>
    <col min="5891" max="5891" width="4.7109375" bestFit="1" customWidth="1"/>
    <col min="5892" max="5892" width="9.7109375" bestFit="1" customWidth="1"/>
    <col min="5893" max="5893" width="10" bestFit="1" customWidth="1"/>
    <col min="5894" max="5894" width="8.85546875" bestFit="1" customWidth="1"/>
    <col min="5895" max="5895" width="22.85546875" customWidth="1"/>
    <col min="5896" max="5896" width="59.7109375" bestFit="1" customWidth="1"/>
    <col min="5897" max="5897" width="57.85546875" bestFit="1" customWidth="1"/>
    <col min="5898" max="5898" width="35.28515625" bestFit="1" customWidth="1"/>
    <col min="5899" max="5899" width="28.140625" bestFit="1" customWidth="1"/>
    <col min="5900" max="5900" width="33.140625" bestFit="1" customWidth="1"/>
    <col min="5901" max="5901" width="26" bestFit="1" customWidth="1"/>
    <col min="5902" max="5902" width="19.140625" bestFit="1" customWidth="1"/>
    <col min="5903" max="5903" width="10.42578125" customWidth="1"/>
    <col min="5904" max="5904" width="11.85546875" customWidth="1"/>
    <col min="5905" max="5905" width="14.7109375" customWidth="1"/>
    <col min="5906" max="5906" width="9" bestFit="1" customWidth="1"/>
    <col min="6147" max="6147" width="4.7109375" bestFit="1" customWidth="1"/>
    <col min="6148" max="6148" width="9.7109375" bestFit="1" customWidth="1"/>
    <col min="6149" max="6149" width="10" bestFit="1" customWidth="1"/>
    <col min="6150" max="6150" width="8.85546875" bestFit="1" customWidth="1"/>
    <col min="6151" max="6151" width="22.85546875" customWidth="1"/>
    <col min="6152" max="6152" width="59.7109375" bestFit="1" customWidth="1"/>
    <col min="6153" max="6153" width="57.85546875" bestFit="1" customWidth="1"/>
    <col min="6154" max="6154" width="35.28515625" bestFit="1" customWidth="1"/>
    <col min="6155" max="6155" width="28.140625" bestFit="1" customWidth="1"/>
    <col min="6156" max="6156" width="33.140625" bestFit="1" customWidth="1"/>
    <col min="6157" max="6157" width="26" bestFit="1" customWidth="1"/>
    <col min="6158" max="6158" width="19.140625" bestFit="1" customWidth="1"/>
    <col min="6159" max="6159" width="10.42578125" customWidth="1"/>
    <col min="6160" max="6160" width="11.85546875" customWidth="1"/>
    <col min="6161" max="6161" width="14.7109375" customWidth="1"/>
    <col min="6162" max="6162" width="9" bestFit="1" customWidth="1"/>
    <col min="6403" max="6403" width="4.7109375" bestFit="1" customWidth="1"/>
    <col min="6404" max="6404" width="9.7109375" bestFit="1" customWidth="1"/>
    <col min="6405" max="6405" width="10" bestFit="1" customWidth="1"/>
    <col min="6406" max="6406" width="8.85546875" bestFit="1" customWidth="1"/>
    <col min="6407" max="6407" width="22.85546875" customWidth="1"/>
    <col min="6408" max="6408" width="59.7109375" bestFit="1" customWidth="1"/>
    <col min="6409" max="6409" width="57.85546875" bestFit="1" customWidth="1"/>
    <col min="6410" max="6410" width="35.28515625" bestFit="1" customWidth="1"/>
    <col min="6411" max="6411" width="28.140625" bestFit="1" customWidth="1"/>
    <col min="6412" max="6412" width="33.140625" bestFit="1" customWidth="1"/>
    <col min="6413" max="6413" width="26" bestFit="1" customWidth="1"/>
    <col min="6414" max="6414" width="19.140625" bestFit="1" customWidth="1"/>
    <col min="6415" max="6415" width="10.42578125" customWidth="1"/>
    <col min="6416" max="6416" width="11.85546875" customWidth="1"/>
    <col min="6417" max="6417" width="14.7109375" customWidth="1"/>
    <col min="6418" max="6418" width="9" bestFit="1" customWidth="1"/>
    <col min="6659" max="6659" width="4.7109375" bestFit="1" customWidth="1"/>
    <col min="6660" max="6660" width="9.7109375" bestFit="1" customWidth="1"/>
    <col min="6661" max="6661" width="10" bestFit="1" customWidth="1"/>
    <col min="6662" max="6662" width="8.85546875" bestFit="1" customWidth="1"/>
    <col min="6663" max="6663" width="22.85546875" customWidth="1"/>
    <col min="6664" max="6664" width="59.7109375" bestFit="1" customWidth="1"/>
    <col min="6665" max="6665" width="57.85546875" bestFit="1" customWidth="1"/>
    <col min="6666" max="6666" width="35.28515625" bestFit="1" customWidth="1"/>
    <col min="6667" max="6667" width="28.140625" bestFit="1" customWidth="1"/>
    <col min="6668" max="6668" width="33.140625" bestFit="1" customWidth="1"/>
    <col min="6669" max="6669" width="26" bestFit="1" customWidth="1"/>
    <col min="6670" max="6670" width="19.140625" bestFit="1" customWidth="1"/>
    <col min="6671" max="6671" width="10.42578125" customWidth="1"/>
    <col min="6672" max="6672" width="11.85546875" customWidth="1"/>
    <col min="6673" max="6673" width="14.7109375" customWidth="1"/>
    <col min="6674" max="6674" width="9" bestFit="1" customWidth="1"/>
    <col min="6915" max="6915" width="4.7109375" bestFit="1" customWidth="1"/>
    <col min="6916" max="6916" width="9.7109375" bestFit="1" customWidth="1"/>
    <col min="6917" max="6917" width="10" bestFit="1" customWidth="1"/>
    <col min="6918" max="6918" width="8.85546875" bestFit="1" customWidth="1"/>
    <col min="6919" max="6919" width="22.85546875" customWidth="1"/>
    <col min="6920" max="6920" width="59.7109375" bestFit="1" customWidth="1"/>
    <col min="6921" max="6921" width="57.85546875" bestFit="1" customWidth="1"/>
    <col min="6922" max="6922" width="35.28515625" bestFit="1" customWidth="1"/>
    <col min="6923" max="6923" width="28.140625" bestFit="1" customWidth="1"/>
    <col min="6924" max="6924" width="33.140625" bestFit="1" customWidth="1"/>
    <col min="6925" max="6925" width="26" bestFit="1" customWidth="1"/>
    <col min="6926" max="6926" width="19.140625" bestFit="1" customWidth="1"/>
    <col min="6927" max="6927" width="10.42578125" customWidth="1"/>
    <col min="6928" max="6928" width="11.85546875" customWidth="1"/>
    <col min="6929" max="6929" width="14.7109375" customWidth="1"/>
    <col min="6930" max="6930" width="9" bestFit="1" customWidth="1"/>
    <col min="7171" max="7171" width="4.7109375" bestFit="1" customWidth="1"/>
    <col min="7172" max="7172" width="9.7109375" bestFit="1" customWidth="1"/>
    <col min="7173" max="7173" width="10" bestFit="1" customWidth="1"/>
    <col min="7174" max="7174" width="8.85546875" bestFit="1" customWidth="1"/>
    <col min="7175" max="7175" width="22.85546875" customWidth="1"/>
    <col min="7176" max="7176" width="59.7109375" bestFit="1" customWidth="1"/>
    <col min="7177" max="7177" width="57.85546875" bestFit="1" customWidth="1"/>
    <col min="7178" max="7178" width="35.28515625" bestFit="1" customWidth="1"/>
    <col min="7179" max="7179" width="28.140625" bestFit="1" customWidth="1"/>
    <col min="7180" max="7180" width="33.140625" bestFit="1" customWidth="1"/>
    <col min="7181" max="7181" width="26" bestFit="1" customWidth="1"/>
    <col min="7182" max="7182" width="19.140625" bestFit="1" customWidth="1"/>
    <col min="7183" max="7183" width="10.42578125" customWidth="1"/>
    <col min="7184" max="7184" width="11.85546875" customWidth="1"/>
    <col min="7185" max="7185" width="14.7109375" customWidth="1"/>
    <col min="7186" max="7186" width="9" bestFit="1" customWidth="1"/>
    <col min="7427" max="7427" width="4.7109375" bestFit="1" customWidth="1"/>
    <col min="7428" max="7428" width="9.7109375" bestFit="1" customWidth="1"/>
    <col min="7429" max="7429" width="10" bestFit="1" customWidth="1"/>
    <col min="7430" max="7430" width="8.85546875" bestFit="1" customWidth="1"/>
    <col min="7431" max="7431" width="22.85546875" customWidth="1"/>
    <col min="7432" max="7432" width="59.7109375" bestFit="1" customWidth="1"/>
    <col min="7433" max="7433" width="57.85546875" bestFit="1" customWidth="1"/>
    <col min="7434" max="7434" width="35.28515625" bestFit="1" customWidth="1"/>
    <col min="7435" max="7435" width="28.140625" bestFit="1" customWidth="1"/>
    <col min="7436" max="7436" width="33.140625" bestFit="1" customWidth="1"/>
    <col min="7437" max="7437" width="26" bestFit="1" customWidth="1"/>
    <col min="7438" max="7438" width="19.140625" bestFit="1" customWidth="1"/>
    <col min="7439" max="7439" width="10.42578125" customWidth="1"/>
    <col min="7440" max="7440" width="11.85546875" customWidth="1"/>
    <col min="7441" max="7441" width="14.7109375" customWidth="1"/>
    <col min="7442" max="7442" width="9" bestFit="1" customWidth="1"/>
    <col min="7683" max="7683" width="4.7109375" bestFit="1" customWidth="1"/>
    <col min="7684" max="7684" width="9.7109375" bestFit="1" customWidth="1"/>
    <col min="7685" max="7685" width="10" bestFit="1" customWidth="1"/>
    <col min="7686" max="7686" width="8.85546875" bestFit="1" customWidth="1"/>
    <col min="7687" max="7687" width="22.85546875" customWidth="1"/>
    <col min="7688" max="7688" width="59.7109375" bestFit="1" customWidth="1"/>
    <col min="7689" max="7689" width="57.85546875" bestFit="1" customWidth="1"/>
    <col min="7690" max="7690" width="35.28515625" bestFit="1" customWidth="1"/>
    <col min="7691" max="7691" width="28.140625" bestFit="1" customWidth="1"/>
    <col min="7692" max="7692" width="33.140625" bestFit="1" customWidth="1"/>
    <col min="7693" max="7693" width="26" bestFit="1" customWidth="1"/>
    <col min="7694" max="7694" width="19.140625" bestFit="1" customWidth="1"/>
    <col min="7695" max="7695" width="10.42578125" customWidth="1"/>
    <col min="7696" max="7696" width="11.85546875" customWidth="1"/>
    <col min="7697" max="7697" width="14.7109375" customWidth="1"/>
    <col min="7698" max="7698" width="9" bestFit="1" customWidth="1"/>
    <col min="7939" max="7939" width="4.7109375" bestFit="1" customWidth="1"/>
    <col min="7940" max="7940" width="9.7109375" bestFit="1" customWidth="1"/>
    <col min="7941" max="7941" width="10" bestFit="1" customWidth="1"/>
    <col min="7942" max="7942" width="8.85546875" bestFit="1" customWidth="1"/>
    <col min="7943" max="7943" width="22.85546875" customWidth="1"/>
    <col min="7944" max="7944" width="59.7109375" bestFit="1" customWidth="1"/>
    <col min="7945" max="7945" width="57.85546875" bestFit="1" customWidth="1"/>
    <col min="7946" max="7946" width="35.28515625" bestFit="1" customWidth="1"/>
    <col min="7947" max="7947" width="28.140625" bestFit="1" customWidth="1"/>
    <col min="7948" max="7948" width="33.140625" bestFit="1" customWidth="1"/>
    <col min="7949" max="7949" width="26" bestFit="1" customWidth="1"/>
    <col min="7950" max="7950" width="19.140625" bestFit="1" customWidth="1"/>
    <col min="7951" max="7951" width="10.42578125" customWidth="1"/>
    <col min="7952" max="7952" width="11.85546875" customWidth="1"/>
    <col min="7953" max="7953" width="14.7109375" customWidth="1"/>
    <col min="7954" max="7954" width="9" bestFit="1" customWidth="1"/>
    <col min="8195" max="8195" width="4.7109375" bestFit="1" customWidth="1"/>
    <col min="8196" max="8196" width="9.7109375" bestFit="1" customWidth="1"/>
    <col min="8197" max="8197" width="10" bestFit="1" customWidth="1"/>
    <col min="8198" max="8198" width="8.85546875" bestFit="1" customWidth="1"/>
    <col min="8199" max="8199" width="22.85546875" customWidth="1"/>
    <col min="8200" max="8200" width="59.7109375" bestFit="1" customWidth="1"/>
    <col min="8201" max="8201" width="57.85546875" bestFit="1" customWidth="1"/>
    <col min="8202" max="8202" width="35.28515625" bestFit="1" customWidth="1"/>
    <col min="8203" max="8203" width="28.140625" bestFit="1" customWidth="1"/>
    <col min="8204" max="8204" width="33.140625" bestFit="1" customWidth="1"/>
    <col min="8205" max="8205" width="26" bestFit="1" customWidth="1"/>
    <col min="8206" max="8206" width="19.140625" bestFit="1" customWidth="1"/>
    <col min="8207" max="8207" width="10.42578125" customWidth="1"/>
    <col min="8208" max="8208" width="11.85546875" customWidth="1"/>
    <col min="8209" max="8209" width="14.7109375" customWidth="1"/>
    <col min="8210" max="8210" width="9" bestFit="1" customWidth="1"/>
    <col min="8451" max="8451" width="4.7109375" bestFit="1" customWidth="1"/>
    <col min="8452" max="8452" width="9.7109375" bestFit="1" customWidth="1"/>
    <col min="8453" max="8453" width="10" bestFit="1" customWidth="1"/>
    <col min="8454" max="8454" width="8.85546875" bestFit="1" customWidth="1"/>
    <col min="8455" max="8455" width="22.85546875" customWidth="1"/>
    <col min="8456" max="8456" width="59.7109375" bestFit="1" customWidth="1"/>
    <col min="8457" max="8457" width="57.85546875" bestFit="1" customWidth="1"/>
    <col min="8458" max="8458" width="35.28515625" bestFit="1" customWidth="1"/>
    <col min="8459" max="8459" width="28.140625" bestFit="1" customWidth="1"/>
    <col min="8460" max="8460" width="33.140625" bestFit="1" customWidth="1"/>
    <col min="8461" max="8461" width="26" bestFit="1" customWidth="1"/>
    <col min="8462" max="8462" width="19.140625" bestFit="1" customWidth="1"/>
    <col min="8463" max="8463" width="10.42578125" customWidth="1"/>
    <col min="8464" max="8464" width="11.85546875" customWidth="1"/>
    <col min="8465" max="8465" width="14.7109375" customWidth="1"/>
    <col min="8466" max="8466" width="9" bestFit="1" customWidth="1"/>
    <col min="8707" max="8707" width="4.7109375" bestFit="1" customWidth="1"/>
    <col min="8708" max="8708" width="9.7109375" bestFit="1" customWidth="1"/>
    <col min="8709" max="8709" width="10" bestFit="1" customWidth="1"/>
    <col min="8710" max="8710" width="8.85546875" bestFit="1" customWidth="1"/>
    <col min="8711" max="8711" width="22.85546875" customWidth="1"/>
    <col min="8712" max="8712" width="59.7109375" bestFit="1" customWidth="1"/>
    <col min="8713" max="8713" width="57.85546875" bestFit="1" customWidth="1"/>
    <col min="8714" max="8714" width="35.28515625" bestFit="1" customWidth="1"/>
    <col min="8715" max="8715" width="28.140625" bestFit="1" customWidth="1"/>
    <col min="8716" max="8716" width="33.140625" bestFit="1" customWidth="1"/>
    <col min="8717" max="8717" width="26" bestFit="1" customWidth="1"/>
    <col min="8718" max="8718" width="19.140625" bestFit="1" customWidth="1"/>
    <col min="8719" max="8719" width="10.42578125" customWidth="1"/>
    <col min="8720" max="8720" width="11.85546875" customWidth="1"/>
    <col min="8721" max="8721" width="14.7109375" customWidth="1"/>
    <col min="8722" max="8722" width="9" bestFit="1" customWidth="1"/>
    <col min="8963" max="8963" width="4.7109375" bestFit="1" customWidth="1"/>
    <col min="8964" max="8964" width="9.7109375" bestFit="1" customWidth="1"/>
    <col min="8965" max="8965" width="10" bestFit="1" customWidth="1"/>
    <col min="8966" max="8966" width="8.85546875" bestFit="1" customWidth="1"/>
    <col min="8967" max="8967" width="22.85546875" customWidth="1"/>
    <col min="8968" max="8968" width="59.7109375" bestFit="1" customWidth="1"/>
    <col min="8969" max="8969" width="57.85546875" bestFit="1" customWidth="1"/>
    <col min="8970" max="8970" width="35.28515625" bestFit="1" customWidth="1"/>
    <col min="8971" max="8971" width="28.140625" bestFit="1" customWidth="1"/>
    <col min="8972" max="8972" width="33.140625" bestFit="1" customWidth="1"/>
    <col min="8973" max="8973" width="26" bestFit="1" customWidth="1"/>
    <col min="8974" max="8974" width="19.140625" bestFit="1" customWidth="1"/>
    <col min="8975" max="8975" width="10.42578125" customWidth="1"/>
    <col min="8976" max="8976" width="11.85546875" customWidth="1"/>
    <col min="8977" max="8977" width="14.7109375" customWidth="1"/>
    <col min="8978" max="8978" width="9" bestFit="1" customWidth="1"/>
    <col min="9219" max="9219" width="4.7109375" bestFit="1" customWidth="1"/>
    <col min="9220" max="9220" width="9.7109375" bestFit="1" customWidth="1"/>
    <col min="9221" max="9221" width="10" bestFit="1" customWidth="1"/>
    <col min="9222" max="9222" width="8.85546875" bestFit="1" customWidth="1"/>
    <col min="9223" max="9223" width="22.85546875" customWidth="1"/>
    <col min="9224" max="9224" width="59.7109375" bestFit="1" customWidth="1"/>
    <col min="9225" max="9225" width="57.85546875" bestFit="1" customWidth="1"/>
    <col min="9226" max="9226" width="35.28515625" bestFit="1" customWidth="1"/>
    <col min="9227" max="9227" width="28.140625" bestFit="1" customWidth="1"/>
    <col min="9228" max="9228" width="33.140625" bestFit="1" customWidth="1"/>
    <col min="9229" max="9229" width="26" bestFit="1" customWidth="1"/>
    <col min="9230" max="9230" width="19.140625" bestFit="1" customWidth="1"/>
    <col min="9231" max="9231" width="10.42578125" customWidth="1"/>
    <col min="9232" max="9232" width="11.85546875" customWidth="1"/>
    <col min="9233" max="9233" width="14.7109375" customWidth="1"/>
    <col min="9234" max="9234" width="9" bestFit="1" customWidth="1"/>
    <col min="9475" max="9475" width="4.7109375" bestFit="1" customWidth="1"/>
    <col min="9476" max="9476" width="9.7109375" bestFit="1" customWidth="1"/>
    <col min="9477" max="9477" width="10" bestFit="1" customWidth="1"/>
    <col min="9478" max="9478" width="8.85546875" bestFit="1" customWidth="1"/>
    <col min="9479" max="9479" width="22.85546875" customWidth="1"/>
    <col min="9480" max="9480" width="59.7109375" bestFit="1" customWidth="1"/>
    <col min="9481" max="9481" width="57.85546875" bestFit="1" customWidth="1"/>
    <col min="9482" max="9482" width="35.28515625" bestFit="1" customWidth="1"/>
    <col min="9483" max="9483" width="28.140625" bestFit="1" customWidth="1"/>
    <col min="9484" max="9484" width="33.140625" bestFit="1" customWidth="1"/>
    <col min="9485" max="9485" width="26" bestFit="1" customWidth="1"/>
    <col min="9486" max="9486" width="19.140625" bestFit="1" customWidth="1"/>
    <col min="9487" max="9487" width="10.42578125" customWidth="1"/>
    <col min="9488" max="9488" width="11.85546875" customWidth="1"/>
    <col min="9489" max="9489" width="14.7109375" customWidth="1"/>
    <col min="9490" max="9490" width="9" bestFit="1" customWidth="1"/>
    <col min="9731" max="9731" width="4.7109375" bestFit="1" customWidth="1"/>
    <col min="9732" max="9732" width="9.7109375" bestFit="1" customWidth="1"/>
    <col min="9733" max="9733" width="10" bestFit="1" customWidth="1"/>
    <col min="9734" max="9734" width="8.85546875" bestFit="1" customWidth="1"/>
    <col min="9735" max="9735" width="22.85546875" customWidth="1"/>
    <col min="9736" max="9736" width="59.7109375" bestFit="1" customWidth="1"/>
    <col min="9737" max="9737" width="57.85546875" bestFit="1" customWidth="1"/>
    <col min="9738" max="9738" width="35.28515625" bestFit="1" customWidth="1"/>
    <col min="9739" max="9739" width="28.140625" bestFit="1" customWidth="1"/>
    <col min="9740" max="9740" width="33.140625" bestFit="1" customWidth="1"/>
    <col min="9741" max="9741" width="26" bestFit="1" customWidth="1"/>
    <col min="9742" max="9742" width="19.140625" bestFit="1" customWidth="1"/>
    <col min="9743" max="9743" width="10.42578125" customWidth="1"/>
    <col min="9744" max="9744" width="11.85546875" customWidth="1"/>
    <col min="9745" max="9745" width="14.7109375" customWidth="1"/>
    <col min="9746" max="9746" width="9" bestFit="1" customWidth="1"/>
    <col min="9987" max="9987" width="4.7109375" bestFit="1" customWidth="1"/>
    <col min="9988" max="9988" width="9.7109375" bestFit="1" customWidth="1"/>
    <col min="9989" max="9989" width="10" bestFit="1" customWidth="1"/>
    <col min="9990" max="9990" width="8.85546875" bestFit="1" customWidth="1"/>
    <col min="9991" max="9991" width="22.85546875" customWidth="1"/>
    <col min="9992" max="9992" width="59.7109375" bestFit="1" customWidth="1"/>
    <col min="9993" max="9993" width="57.85546875" bestFit="1" customWidth="1"/>
    <col min="9994" max="9994" width="35.28515625" bestFit="1" customWidth="1"/>
    <col min="9995" max="9995" width="28.140625" bestFit="1" customWidth="1"/>
    <col min="9996" max="9996" width="33.140625" bestFit="1" customWidth="1"/>
    <col min="9997" max="9997" width="26" bestFit="1" customWidth="1"/>
    <col min="9998" max="9998" width="19.140625" bestFit="1" customWidth="1"/>
    <col min="9999" max="9999" width="10.42578125" customWidth="1"/>
    <col min="10000" max="10000" width="11.85546875" customWidth="1"/>
    <col min="10001" max="10001" width="14.7109375" customWidth="1"/>
    <col min="10002" max="10002" width="9" bestFit="1" customWidth="1"/>
    <col min="10243" max="10243" width="4.7109375" bestFit="1" customWidth="1"/>
    <col min="10244" max="10244" width="9.7109375" bestFit="1" customWidth="1"/>
    <col min="10245" max="10245" width="10" bestFit="1" customWidth="1"/>
    <col min="10246" max="10246" width="8.85546875" bestFit="1" customWidth="1"/>
    <col min="10247" max="10247" width="22.85546875" customWidth="1"/>
    <col min="10248" max="10248" width="59.7109375" bestFit="1" customWidth="1"/>
    <col min="10249" max="10249" width="57.85546875" bestFit="1" customWidth="1"/>
    <col min="10250" max="10250" width="35.28515625" bestFit="1" customWidth="1"/>
    <col min="10251" max="10251" width="28.140625" bestFit="1" customWidth="1"/>
    <col min="10252" max="10252" width="33.140625" bestFit="1" customWidth="1"/>
    <col min="10253" max="10253" width="26" bestFit="1" customWidth="1"/>
    <col min="10254" max="10254" width="19.140625" bestFit="1" customWidth="1"/>
    <col min="10255" max="10255" width="10.42578125" customWidth="1"/>
    <col min="10256" max="10256" width="11.85546875" customWidth="1"/>
    <col min="10257" max="10257" width="14.7109375" customWidth="1"/>
    <col min="10258" max="10258" width="9" bestFit="1" customWidth="1"/>
    <col min="10499" max="10499" width="4.7109375" bestFit="1" customWidth="1"/>
    <col min="10500" max="10500" width="9.7109375" bestFit="1" customWidth="1"/>
    <col min="10501" max="10501" width="10" bestFit="1" customWidth="1"/>
    <col min="10502" max="10502" width="8.85546875" bestFit="1" customWidth="1"/>
    <col min="10503" max="10503" width="22.85546875" customWidth="1"/>
    <col min="10504" max="10504" width="59.7109375" bestFit="1" customWidth="1"/>
    <col min="10505" max="10505" width="57.85546875" bestFit="1" customWidth="1"/>
    <col min="10506" max="10506" width="35.28515625" bestFit="1" customWidth="1"/>
    <col min="10507" max="10507" width="28.140625" bestFit="1" customWidth="1"/>
    <col min="10508" max="10508" width="33.140625" bestFit="1" customWidth="1"/>
    <col min="10509" max="10509" width="26" bestFit="1" customWidth="1"/>
    <col min="10510" max="10510" width="19.140625" bestFit="1" customWidth="1"/>
    <col min="10511" max="10511" width="10.42578125" customWidth="1"/>
    <col min="10512" max="10512" width="11.85546875" customWidth="1"/>
    <col min="10513" max="10513" width="14.7109375" customWidth="1"/>
    <col min="10514" max="10514" width="9" bestFit="1" customWidth="1"/>
    <col min="10755" max="10755" width="4.7109375" bestFit="1" customWidth="1"/>
    <col min="10756" max="10756" width="9.7109375" bestFit="1" customWidth="1"/>
    <col min="10757" max="10757" width="10" bestFit="1" customWidth="1"/>
    <col min="10758" max="10758" width="8.85546875" bestFit="1" customWidth="1"/>
    <col min="10759" max="10759" width="22.85546875" customWidth="1"/>
    <col min="10760" max="10760" width="59.7109375" bestFit="1" customWidth="1"/>
    <col min="10761" max="10761" width="57.85546875" bestFit="1" customWidth="1"/>
    <col min="10762" max="10762" width="35.28515625" bestFit="1" customWidth="1"/>
    <col min="10763" max="10763" width="28.140625" bestFit="1" customWidth="1"/>
    <col min="10764" max="10764" width="33.140625" bestFit="1" customWidth="1"/>
    <col min="10765" max="10765" width="26" bestFit="1" customWidth="1"/>
    <col min="10766" max="10766" width="19.140625" bestFit="1" customWidth="1"/>
    <col min="10767" max="10767" width="10.42578125" customWidth="1"/>
    <col min="10768" max="10768" width="11.85546875" customWidth="1"/>
    <col min="10769" max="10769" width="14.7109375" customWidth="1"/>
    <col min="10770" max="10770" width="9" bestFit="1" customWidth="1"/>
    <col min="11011" max="11011" width="4.7109375" bestFit="1" customWidth="1"/>
    <col min="11012" max="11012" width="9.7109375" bestFit="1" customWidth="1"/>
    <col min="11013" max="11013" width="10" bestFit="1" customWidth="1"/>
    <col min="11014" max="11014" width="8.85546875" bestFit="1" customWidth="1"/>
    <col min="11015" max="11015" width="22.85546875" customWidth="1"/>
    <col min="11016" max="11016" width="59.7109375" bestFit="1" customWidth="1"/>
    <col min="11017" max="11017" width="57.85546875" bestFit="1" customWidth="1"/>
    <col min="11018" max="11018" width="35.28515625" bestFit="1" customWidth="1"/>
    <col min="11019" max="11019" width="28.140625" bestFit="1" customWidth="1"/>
    <col min="11020" max="11020" width="33.140625" bestFit="1" customWidth="1"/>
    <col min="11021" max="11021" width="26" bestFit="1" customWidth="1"/>
    <col min="11022" max="11022" width="19.140625" bestFit="1" customWidth="1"/>
    <col min="11023" max="11023" width="10.42578125" customWidth="1"/>
    <col min="11024" max="11024" width="11.85546875" customWidth="1"/>
    <col min="11025" max="11025" width="14.7109375" customWidth="1"/>
    <col min="11026" max="11026" width="9" bestFit="1" customWidth="1"/>
    <col min="11267" max="11267" width="4.7109375" bestFit="1" customWidth="1"/>
    <col min="11268" max="11268" width="9.7109375" bestFit="1" customWidth="1"/>
    <col min="11269" max="11269" width="10" bestFit="1" customWidth="1"/>
    <col min="11270" max="11270" width="8.85546875" bestFit="1" customWidth="1"/>
    <col min="11271" max="11271" width="22.85546875" customWidth="1"/>
    <col min="11272" max="11272" width="59.7109375" bestFit="1" customWidth="1"/>
    <col min="11273" max="11273" width="57.85546875" bestFit="1" customWidth="1"/>
    <col min="11274" max="11274" width="35.28515625" bestFit="1" customWidth="1"/>
    <col min="11275" max="11275" width="28.140625" bestFit="1" customWidth="1"/>
    <col min="11276" max="11276" width="33.140625" bestFit="1" customWidth="1"/>
    <col min="11277" max="11277" width="26" bestFit="1" customWidth="1"/>
    <col min="11278" max="11278" width="19.140625" bestFit="1" customWidth="1"/>
    <col min="11279" max="11279" width="10.42578125" customWidth="1"/>
    <col min="11280" max="11280" width="11.85546875" customWidth="1"/>
    <col min="11281" max="11281" width="14.7109375" customWidth="1"/>
    <col min="11282" max="11282" width="9" bestFit="1" customWidth="1"/>
    <col min="11523" max="11523" width="4.7109375" bestFit="1" customWidth="1"/>
    <col min="11524" max="11524" width="9.7109375" bestFit="1" customWidth="1"/>
    <col min="11525" max="11525" width="10" bestFit="1" customWidth="1"/>
    <col min="11526" max="11526" width="8.85546875" bestFit="1" customWidth="1"/>
    <col min="11527" max="11527" width="22.85546875" customWidth="1"/>
    <col min="11528" max="11528" width="59.7109375" bestFit="1" customWidth="1"/>
    <col min="11529" max="11529" width="57.85546875" bestFit="1" customWidth="1"/>
    <col min="11530" max="11530" width="35.28515625" bestFit="1" customWidth="1"/>
    <col min="11531" max="11531" width="28.140625" bestFit="1" customWidth="1"/>
    <col min="11532" max="11532" width="33.140625" bestFit="1" customWidth="1"/>
    <col min="11533" max="11533" width="26" bestFit="1" customWidth="1"/>
    <col min="11534" max="11534" width="19.140625" bestFit="1" customWidth="1"/>
    <col min="11535" max="11535" width="10.42578125" customWidth="1"/>
    <col min="11536" max="11536" width="11.85546875" customWidth="1"/>
    <col min="11537" max="11537" width="14.7109375" customWidth="1"/>
    <col min="11538" max="11538" width="9" bestFit="1" customWidth="1"/>
    <col min="11779" max="11779" width="4.7109375" bestFit="1" customWidth="1"/>
    <col min="11780" max="11780" width="9.7109375" bestFit="1" customWidth="1"/>
    <col min="11781" max="11781" width="10" bestFit="1" customWidth="1"/>
    <col min="11782" max="11782" width="8.85546875" bestFit="1" customWidth="1"/>
    <col min="11783" max="11783" width="22.85546875" customWidth="1"/>
    <col min="11784" max="11784" width="59.7109375" bestFit="1" customWidth="1"/>
    <col min="11785" max="11785" width="57.85546875" bestFit="1" customWidth="1"/>
    <col min="11786" max="11786" width="35.28515625" bestFit="1" customWidth="1"/>
    <col min="11787" max="11787" width="28.140625" bestFit="1" customWidth="1"/>
    <col min="11788" max="11788" width="33.140625" bestFit="1" customWidth="1"/>
    <col min="11789" max="11789" width="26" bestFit="1" customWidth="1"/>
    <col min="11790" max="11790" width="19.140625" bestFit="1" customWidth="1"/>
    <col min="11791" max="11791" width="10.42578125" customWidth="1"/>
    <col min="11792" max="11792" width="11.85546875" customWidth="1"/>
    <col min="11793" max="11793" width="14.7109375" customWidth="1"/>
    <col min="11794" max="11794" width="9" bestFit="1" customWidth="1"/>
    <col min="12035" max="12035" width="4.7109375" bestFit="1" customWidth="1"/>
    <col min="12036" max="12036" width="9.7109375" bestFit="1" customWidth="1"/>
    <col min="12037" max="12037" width="10" bestFit="1" customWidth="1"/>
    <col min="12038" max="12038" width="8.85546875" bestFit="1" customWidth="1"/>
    <col min="12039" max="12039" width="22.85546875" customWidth="1"/>
    <col min="12040" max="12040" width="59.7109375" bestFit="1" customWidth="1"/>
    <col min="12041" max="12041" width="57.85546875" bestFit="1" customWidth="1"/>
    <col min="12042" max="12042" width="35.28515625" bestFit="1" customWidth="1"/>
    <col min="12043" max="12043" width="28.140625" bestFit="1" customWidth="1"/>
    <col min="12044" max="12044" width="33.140625" bestFit="1" customWidth="1"/>
    <col min="12045" max="12045" width="26" bestFit="1" customWidth="1"/>
    <col min="12046" max="12046" width="19.140625" bestFit="1" customWidth="1"/>
    <col min="12047" max="12047" width="10.42578125" customWidth="1"/>
    <col min="12048" max="12048" width="11.85546875" customWidth="1"/>
    <col min="12049" max="12049" width="14.7109375" customWidth="1"/>
    <col min="12050" max="12050" width="9" bestFit="1" customWidth="1"/>
    <col min="12291" max="12291" width="4.7109375" bestFit="1" customWidth="1"/>
    <col min="12292" max="12292" width="9.7109375" bestFit="1" customWidth="1"/>
    <col min="12293" max="12293" width="10" bestFit="1" customWidth="1"/>
    <col min="12294" max="12294" width="8.85546875" bestFit="1" customWidth="1"/>
    <col min="12295" max="12295" width="22.85546875" customWidth="1"/>
    <col min="12296" max="12296" width="59.7109375" bestFit="1" customWidth="1"/>
    <col min="12297" max="12297" width="57.85546875" bestFit="1" customWidth="1"/>
    <col min="12298" max="12298" width="35.28515625" bestFit="1" customWidth="1"/>
    <col min="12299" max="12299" width="28.140625" bestFit="1" customWidth="1"/>
    <col min="12300" max="12300" width="33.140625" bestFit="1" customWidth="1"/>
    <col min="12301" max="12301" width="26" bestFit="1" customWidth="1"/>
    <col min="12302" max="12302" width="19.140625" bestFit="1" customWidth="1"/>
    <col min="12303" max="12303" width="10.42578125" customWidth="1"/>
    <col min="12304" max="12304" width="11.85546875" customWidth="1"/>
    <col min="12305" max="12305" width="14.7109375" customWidth="1"/>
    <col min="12306" max="12306" width="9" bestFit="1" customWidth="1"/>
    <col min="12547" max="12547" width="4.7109375" bestFit="1" customWidth="1"/>
    <col min="12548" max="12548" width="9.7109375" bestFit="1" customWidth="1"/>
    <col min="12549" max="12549" width="10" bestFit="1" customWidth="1"/>
    <col min="12550" max="12550" width="8.85546875" bestFit="1" customWidth="1"/>
    <col min="12551" max="12551" width="22.85546875" customWidth="1"/>
    <col min="12552" max="12552" width="59.7109375" bestFit="1" customWidth="1"/>
    <col min="12553" max="12553" width="57.85546875" bestFit="1" customWidth="1"/>
    <col min="12554" max="12554" width="35.28515625" bestFit="1" customWidth="1"/>
    <col min="12555" max="12555" width="28.140625" bestFit="1" customWidth="1"/>
    <col min="12556" max="12556" width="33.140625" bestFit="1" customWidth="1"/>
    <col min="12557" max="12557" width="26" bestFit="1" customWidth="1"/>
    <col min="12558" max="12558" width="19.140625" bestFit="1" customWidth="1"/>
    <col min="12559" max="12559" width="10.42578125" customWidth="1"/>
    <col min="12560" max="12560" width="11.85546875" customWidth="1"/>
    <col min="12561" max="12561" width="14.7109375" customWidth="1"/>
    <col min="12562" max="12562" width="9" bestFit="1" customWidth="1"/>
    <col min="12803" max="12803" width="4.7109375" bestFit="1" customWidth="1"/>
    <col min="12804" max="12804" width="9.7109375" bestFit="1" customWidth="1"/>
    <col min="12805" max="12805" width="10" bestFit="1" customWidth="1"/>
    <col min="12806" max="12806" width="8.85546875" bestFit="1" customWidth="1"/>
    <col min="12807" max="12807" width="22.85546875" customWidth="1"/>
    <col min="12808" max="12808" width="59.7109375" bestFit="1" customWidth="1"/>
    <col min="12809" max="12809" width="57.85546875" bestFit="1" customWidth="1"/>
    <col min="12810" max="12810" width="35.28515625" bestFit="1" customWidth="1"/>
    <col min="12811" max="12811" width="28.140625" bestFit="1" customWidth="1"/>
    <col min="12812" max="12812" width="33.140625" bestFit="1" customWidth="1"/>
    <col min="12813" max="12813" width="26" bestFit="1" customWidth="1"/>
    <col min="12814" max="12814" width="19.140625" bestFit="1" customWidth="1"/>
    <col min="12815" max="12815" width="10.42578125" customWidth="1"/>
    <col min="12816" max="12816" width="11.85546875" customWidth="1"/>
    <col min="12817" max="12817" width="14.7109375" customWidth="1"/>
    <col min="12818" max="12818" width="9" bestFit="1" customWidth="1"/>
    <col min="13059" max="13059" width="4.7109375" bestFit="1" customWidth="1"/>
    <col min="13060" max="13060" width="9.7109375" bestFit="1" customWidth="1"/>
    <col min="13061" max="13061" width="10" bestFit="1" customWidth="1"/>
    <col min="13062" max="13062" width="8.85546875" bestFit="1" customWidth="1"/>
    <col min="13063" max="13063" width="22.85546875" customWidth="1"/>
    <col min="13064" max="13064" width="59.7109375" bestFit="1" customWidth="1"/>
    <col min="13065" max="13065" width="57.85546875" bestFit="1" customWidth="1"/>
    <col min="13066" max="13066" width="35.28515625" bestFit="1" customWidth="1"/>
    <col min="13067" max="13067" width="28.140625" bestFit="1" customWidth="1"/>
    <col min="13068" max="13068" width="33.140625" bestFit="1" customWidth="1"/>
    <col min="13069" max="13069" width="26" bestFit="1" customWidth="1"/>
    <col min="13070" max="13070" width="19.140625" bestFit="1" customWidth="1"/>
    <col min="13071" max="13071" width="10.42578125" customWidth="1"/>
    <col min="13072" max="13072" width="11.85546875" customWidth="1"/>
    <col min="13073" max="13073" width="14.7109375" customWidth="1"/>
    <col min="13074" max="13074" width="9" bestFit="1" customWidth="1"/>
    <col min="13315" max="13315" width="4.7109375" bestFit="1" customWidth="1"/>
    <col min="13316" max="13316" width="9.7109375" bestFit="1" customWidth="1"/>
    <col min="13317" max="13317" width="10" bestFit="1" customWidth="1"/>
    <col min="13318" max="13318" width="8.85546875" bestFit="1" customWidth="1"/>
    <col min="13319" max="13319" width="22.85546875" customWidth="1"/>
    <col min="13320" max="13320" width="59.7109375" bestFit="1" customWidth="1"/>
    <col min="13321" max="13321" width="57.85546875" bestFit="1" customWidth="1"/>
    <col min="13322" max="13322" width="35.28515625" bestFit="1" customWidth="1"/>
    <col min="13323" max="13323" width="28.140625" bestFit="1" customWidth="1"/>
    <col min="13324" max="13324" width="33.140625" bestFit="1" customWidth="1"/>
    <col min="13325" max="13325" width="26" bestFit="1" customWidth="1"/>
    <col min="13326" max="13326" width="19.140625" bestFit="1" customWidth="1"/>
    <col min="13327" max="13327" width="10.42578125" customWidth="1"/>
    <col min="13328" max="13328" width="11.85546875" customWidth="1"/>
    <col min="13329" max="13329" width="14.7109375" customWidth="1"/>
    <col min="13330" max="13330" width="9" bestFit="1" customWidth="1"/>
    <col min="13571" max="13571" width="4.7109375" bestFit="1" customWidth="1"/>
    <col min="13572" max="13572" width="9.7109375" bestFit="1" customWidth="1"/>
    <col min="13573" max="13573" width="10" bestFit="1" customWidth="1"/>
    <col min="13574" max="13574" width="8.85546875" bestFit="1" customWidth="1"/>
    <col min="13575" max="13575" width="22.85546875" customWidth="1"/>
    <col min="13576" max="13576" width="59.7109375" bestFit="1" customWidth="1"/>
    <col min="13577" max="13577" width="57.85546875" bestFit="1" customWidth="1"/>
    <col min="13578" max="13578" width="35.28515625" bestFit="1" customWidth="1"/>
    <col min="13579" max="13579" width="28.140625" bestFit="1" customWidth="1"/>
    <col min="13580" max="13580" width="33.140625" bestFit="1" customWidth="1"/>
    <col min="13581" max="13581" width="26" bestFit="1" customWidth="1"/>
    <col min="13582" max="13582" width="19.140625" bestFit="1" customWidth="1"/>
    <col min="13583" max="13583" width="10.42578125" customWidth="1"/>
    <col min="13584" max="13584" width="11.85546875" customWidth="1"/>
    <col min="13585" max="13585" width="14.7109375" customWidth="1"/>
    <col min="13586" max="13586" width="9" bestFit="1" customWidth="1"/>
    <col min="13827" max="13827" width="4.7109375" bestFit="1" customWidth="1"/>
    <col min="13828" max="13828" width="9.7109375" bestFit="1" customWidth="1"/>
    <col min="13829" max="13829" width="10" bestFit="1" customWidth="1"/>
    <col min="13830" max="13830" width="8.85546875" bestFit="1" customWidth="1"/>
    <col min="13831" max="13831" width="22.85546875" customWidth="1"/>
    <col min="13832" max="13832" width="59.7109375" bestFit="1" customWidth="1"/>
    <col min="13833" max="13833" width="57.85546875" bestFit="1" customWidth="1"/>
    <col min="13834" max="13834" width="35.28515625" bestFit="1" customWidth="1"/>
    <col min="13835" max="13835" width="28.140625" bestFit="1" customWidth="1"/>
    <col min="13836" max="13836" width="33.140625" bestFit="1" customWidth="1"/>
    <col min="13837" max="13837" width="26" bestFit="1" customWidth="1"/>
    <col min="13838" max="13838" width="19.140625" bestFit="1" customWidth="1"/>
    <col min="13839" max="13839" width="10.42578125" customWidth="1"/>
    <col min="13840" max="13840" width="11.85546875" customWidth="1"/>
    <col min="13841" max="13841" width="14.7109375" customWidth="1"/>
    <col min="13842" max="13842" width="9" bestFit="1" customWidth="1"/>
    <col min="14083" max="14083" width="4.7109375" bestFit="1" customWidth="1"/>
    <col min="14084" max="14084" width="9.7109375" bestFit="1" customWidth="1"/>
    <col min="14085" max="14085" width="10" bestFit="1" customWidth="1"/>
    <col min="14086" max="14086" width="8.85546875" bestFit="1" customWidth="1"/>
    <col min="14087" max="14087" width="22.85546875" customWidth="1"/>
    <col min="14088" max="14088" width="59.7109375" bestFit="1" customWidth="1"/>
    <col min="14089" max="14089" width="57.85546875" bestFit="1" customWidth="1"/>
    <col min="14090" max="14090" width="35.28515625" bestFit="1" customWidth="1"/>
    <col min="14091" max="14091" width="28.140625" bestFit="1" customWidth="1"/>
    <col min="14092" max="14092" width="33.140625" bestFit="1" customWidth="1"/>
    <col min="14093" max="14093" width="26" bestFit="1" customWidth="1"/>
    <col min="14094" max="14094" width="19.140625" bestFit="1" customWidth="1"/>
    <col min="14095" max="14095" width="10.42578125" customWidth="1"/>
    <col min="14096" max="14096" width="11.85546875" customWidth="1"/>
    <col min="14097" max="14097" width="14.7109375" customWidth="1"/>
    <col min="14098" max="14098" width="9" bestFit="1" customWidth="1"/>
    <col min="14339" max="14339" width="4.7109375" bestFit="1" customWidth="1"/>
    <col min="14340" max="14340" width="9.7109375" bestFit="1" customWidth="1"/>
    <col min="14341" max="14341" width="10" bestFit="1" customWidth="1"/>
    <col min="14342" max="14342" width="8.85546875" bestFit="1" customWidth="1"/>
    <col min="14343" max="14343" width="22.85546875" customWidth="1"/>
    <col min="14344" max="14344" width="59.7109375" bestFit="1" customWidth="1"/>
    <col min="14345" max="14345" width="57.85546875" bestFit="1" customWidth="1"/>
    <col min="14346" max="14346" width="35.28515625" bestFit="1" customWidth="1"/>
    <col min="14347" max="14347" width="28.140625" bestFit="1" customWidth="1"/>
    <col min="14348" max="14348" width="33.140625" bestFit="1" customWidth="1"/>
    <col min="14349" max="14349" width="26" bestFit="1" customWidth="1"/>
    <col min="14350" max="14350" width="19.140625" bestFit="1" customWidth="1"/>
    <col min="14351" max="14351" width="10.42578125" customWidth="1"/>
    <col min="14352" max="14352" width="11.85546875" customWidth="1"/>
    <col min="14353" max="14353" width="14.7109375" customWidth="1"/>
    <col min="14354" max="14354" width="9" bestFit="1" customWidth="1"/>
    <col min="14595" max="14595" width="4.7109375" bestFit="1" customWidth="1"/>
    <col min="14596" max="14596" width="9.7109375" bestFit="1" customWidth="1"/>
    <col min="14597" max="14597" width="10" bestFit="1" customWidth="1"/>
    <col min="14598" max="14598" width="8.85546875" bestFit="1" customWidth="1"/>
    <col min="14599" max="14599" width="22.85546875" customWidth="1"/>
    <col min="14600" max="14600" width="59.7109375" bestFit="1" customWidth="1"/>
    <col min="14601" max="14601" width="57.85546875" bestFit="1" customWidth="1"/>
    <col min="14602" max="14602" width="35.28515625" bestFit="1" customWidth="1"/>
    <col min="14603" max="14603" width="28.140625" bestFit="1" customWidth="1"/>
    <col min="14604" max="14604" width="33.140625" bestFit="1" customWidth="1"/>
    <col min="14605" max="14605" width="26" bestFit="1" customWidth="1"/>
    <col min="14606" max="14606" width="19.140625" bestFit="1" customWidth="1"/>
    <col min="14607" max="14607" width="10.42578125" customWidth="1"/>
    <col min="14608" max="14608" width="11.85546875" customWidth="1"/>
    <col min="14609" max="14609" width="14.7109375" customWidth="1"/>
    <col min="14610" max="14610" width="9" bestFit="1" customWidth="1"/>
    <col min="14851" max="14851" width="4.7109375" bestFit="1" customWidth="1"/>
    <col min="14852" max="14852" width="9.7109375" bestFit="1" customWidth="1"/>
    <col min="14853" max="14853" width="10" bestFit="1" customWidth="1"/>
    <col min="14854" max="14854" width="8.85546875" bestFit="1" customWidth="1"/>
    <col min="14855" max="14855" width="22.85546875" customWidth="1"/>
    <col min="14856" max="14856" width="59.7109375" bestFit="1" customWidth="1"/>
    <col min="14857" max="14857" width="57.85546875" bestFit="1" customWidth="1"/>
    <col min="14858" max="14858" width="35.28515625" bestFit="1" customWidth="1"/>
    <col min="14859" max="14859" width="28.140625" bestFit="1" customWidth="1"/>
    <col min="14860" max="14860" width="33.140625" bestFit="1" customWidth="1"/>
    <col min="14861" max="14861" width="26" bestFit="1" customWidth="1"/>
    <col min="14862" max="14862" width="19.140625" bestFit="1" customWidth="1"/>
    <col min="14863" max="14863" width="10.42578125" customWidth="1"/>
    <col min="14864" max="14864" width="11.85546875" customWidth="1"/>
    <col min="14865" max="14865" width="14.7109375" customWidth="1"/>
    <col min="14866" max="14866" width="9" bestFit="1" customWidth="1"/>
    <col min="15107" max="15107" width="4.7109375" bestFit="1" customWidth="1"/>
    <col min="15108" max="15108" width="9.7109375" bestFit="1" customWidth="1"/>
    <col min="15109" max="15109" width="10" bestFit="1" customWidth="1"/>
    <col min="15110" max="15110" width="8.85546875" bestFit="1" customWidth="1"/>
    <col min="15111" max="15111" width="22.85546875" customWidth="1"/>
    <col min="15112" max="15112" width="59.7109375" bestFit="1" customWidth="1"/>
    <col min="15113" max="15113" width="57.85546875" bestFit="1" customWidth="1"/>
    <col min="15114" max="15114" width="35.28515625" bestFit="1" customWidth="1"/>
    <col min="15115" max="15115" width="28.140625" bestFit="1" customWidth="1"/>
    <col min="15116" max="15116" width="33.140625" bestFit="1" customWidth="1"/>
    <col min="15117" max="15117" width="26" bestFit="1" customWidth="1"/>
    <col min="15118" max="15118" width="19.140625" bestFit="1" customWidth="1"/>
    <col min="15119" max="15119" width="10.42578125" customWidth="1"/>
    <col min="15120" max="15120" width="11.85546875" customWidth="1"/>
    <col min="15121" max="15121" width="14.7109375" customWidth="1"/>
    <col min="15122" max="15122" width="9" bestFit="1" customWidth="1"/>
    <col min="15363" max="15363" width="4.7109375" bestFit="1" customWidth="1"/>
    <col min="15364" max="15364" width="9.7109375" bestFit="1" customWidth="1"/>
    <col min="15365" max="15365" width="10" bestFit="1" customWidth="1"/>
    <col min="15366" max="15366" width="8.85546875" bestFit="1" customWidth="1"/>
    <col min="15367" max="15367" width="22.85546875" customWidth="1"/>
    <col min="15368" max="15368" width="59.7109375" bestFit="1" customWidth="1"/>
    <col min="15369" max="15369" width="57.85546875" bestFit="1" customWidth="1"/>
    <col min="15370" max="15370" width="35.28515625" bestFit="1" customWidth="1"/>
    <col min="15371" max="15371" width="28.140625" bestFit="1" customWidth="1"/>
    <col min="15372" max="15372" width="33.140625" bestFit="1" customWidth="1"/>
    <col min="15373" max="15373" width="26" bestFit="1" customWidth="1"/>
    <col min="15374" max="15374" width="19.140625" bestFit="1" customWidth="1"/>
    <col min="15375" max="15375" width="10.42578125" customWidth="1"/>
    <col min="15376" max="15376" width="11.85546875" customWidth="1"/>
    <col min="15377" max="15377" width="14.7109375" customWidth="1"/>
    <col min="15378" max="15378" width="9" bestFit="1" customWidth="1"/>
    <col min="15619" max="15619" width="4.7109375" bestFit="1" customWidth="1"/>
    <col min="15620" max="15620" width="9.7109375" bestFit="1" customWidth="1"/>
    <col min="15621" max="15621" width="10" bestFit="1" customWidth="1"/>
    <col min="15622" max="15622" width="8.85546875" bestFit="1" customWidth="1"/>
    <col min="15623" max="15623" width="22.85546875" customWidth="1"/>
    <col min="15624" max="15624" width="59.7109375" bestFit="1" customWidth="1"/>
    <col min="15625" max="15625" width="57.85546875" bestFit="1" customWidth="1"/>
    <col min="15626" max="15626" width="35.28515625" bestFit="1" customWidth="1"/>
    <col min="15627" max="15627" width="28.140625" bestFit="1" customWidth="1"/>
    <col min="15628" max="15628" width="33.140625" bestFit="1" customWidth="1"/>
    <col min="15629" max="15629" width="26" bestFit="1" customWidth="1"/>
    <col min="15630" max="15630" width="19.140625" bestFit="1" customWidth="1"/>
    <col min="15631" max="15631" width="10.42578125" customWidth="1"/>
    <col min="15632" max="15632" width="11.85546875" customWidth="1"/>
    <col min="15633" max="15633" width="14.7109375" customWidth="1"/>
    <col min="15634" max="15634" width="9" bestFit="1" customWidth="1"/>
    <col min="15875" max="15875" width="4.7109375" bestFit="1" customWidth="1"/>
    <col min="15876" max="15876" width="9.7109375" bestFit="1" customWidth="1"/>
    <col min="15877" max="15877" width="10" bestFit="1" customWidth="1"/>
    <col min="15878" max="15878" width="8.85546875" bestFit="1" customWidth="1"/>
    <col min="15879" max="15879" width="22.85546875" customWidth="1"/>
    <col min="15880" max="15880" width="59.7109375" bestFit="1" customWidth="1"/>
    <col min="15881" max="15881" width="57.85546875" bestFit="1" customWidth="1"/>
    <col min="15882" max="15882" width="35.28515625" bestFit="1" customWidth="1"/>
    <col min="15883" max="15883" width="28.140625" bestFit="1" customWidth="1"/>
    <col min="15884" max="15884" width="33.140625" bestFit="1" customWidth="1"/>
    <col min="15885" max="15885" width="26" bestFit="1" customWidth="1"/>
    <col min="15886" max="15886" width="19.140625" bestFit="1" customWidth="1"/>
    <col min="15887" max="15887" width="10.42578125" customWidth="1"/>
    <col min="15888" max="15888" width="11.85546875" customWidth="1"/>
    <col min="15889" max="15889" width="14.7109375" customWidth="1"/>
    <col min="15890" max="15890" width="9" bestFit="1" customWidth="1"/>
    <col min="16131" max="16131" width="4.7109375" bestFit="1" customWidth="1"/>
    <col min="16132" max="16132" width="9.7109375" bestFit="1" customWidth="1"/>
    <col min="16133" max="16133" width="10" bestFit="1" customWidth="1"/>
    <col min="16134" max="16134" width="8.85546875" bestFit="1" customWidth="1"/>
    <col min="16135" max="16135" width="22.85546875" customWidth="1"/>
    <col min="16136" max="16136" width="59.7109375" bestFit="1" customWidth="1"/>
    <col min="16137" max="16137" width="57.85546875" bestFit="1" customWidth="1"/>
    <col min="16138" max="16138" width="35.28515625" bestFit="1" customWidth="1"/>
    <col min="16139" max="16139" width="28.140625" bestFit="1" customWidth="1"/>
    <col min="16140" max="16140" width="33.140625" bestFit="1" customWidth="1"/>
    <col min="16141" max="16141" width="26" bestFit="1" customWidth="1"/>
    <col min="16142" max="16142" width="19.140625" bestFit="1" customWidth="1"/>
    <col min="16143" max="16143" width="10.42578125" customWidth="1"/>
    <col min="16144" max="16144" width="11.85546875" customWidth="1"/>
    <col min="16145" max="16145" width="14.7109375" customWidth="1"/>
    <col min="16146" max="16146" width="9" bestFit="1" customWidth="1"/>
  </cols>
  <sheetData>
    <row r="2" spans="1:19">
      <c r="A2" s="1" t="s">
        <v>3523</v>
      </c>
    </row>
    <row r="4" spans="1:19" s="4" customFormat="1" ht="47.25" customHeight="1">
      <c r="A4" s="596" t="s">
        <v>0</v>
      </c>
      <c r="B4" s="598" t="s">
        <v>1</v>
      </c>
      <c r="C4" s="598" t="s">
        <v>2</v>
      </c>
      <c r="D4" s="598" t="s">
        <v>3</v>
      </c>
      <c r="E4" s="596" t="s">
        <v>4</v>
      </c>
      <c r="F4" s="596" t="s">
        <v>5</v>
      </c>
      <c r="G4" s="596" t="s">
        <v>6</v>
      </c>
      <c r="H4" s="601" t="s">
        <v>7</v>
      </c>
      <c r="I4" s="601"/>
      <c r="J4" s="596" t="s">
        <v>8</v>
      </c>
      <c r="K4" s="602" t="s">
        <v>9</v>
      </c>
      <c r="L4" s="603"/>
      <c r="M4" s="604" t="s">
        <v>10</v>
      </c>
      <c r="N4" s="604"/>
      <c r="O4" s="604" t="s">
        <v>11</v>
      </c>
      <c r="P4" s="604"/>
      <c r="Q4" s="596" t="s">
        <v>12</v>
      </c>
      <c r="R4" s="598" t="s">
        <v>13</v>
      </c>
      <c r="S4" s="3"/>
    </row>
    <row r="5" spans="1:19" s="4" customFormat="1" ht="35.25" customHeight="1">
      <c r="A5" s="597"/>
      <c r="B5" s="599"/>
      <c r="C5" s="599"/>
      <c r="D5" s="599"/>
      <c r="E5" s="597"/>
      <c r="F5" s="597"/>
      <c r="G5" s="597"/>
      <c r="H5" s="20" t="s">
        <v>14</v>
      </c>
      <c r="I5" s="20" t="s">
        <v>15</v>
      </c>
      <c r="J5" s="597"/>
      <c r="K5" s="21">
        <v>2018</v>
      </c>
      <c r="L5" s="21">
        <v>2019</v>
      </c>
      <c r="M5" s="13">
        <v>2018</v>
      </c>
      <c r="N5" s="13">
        <v>2019</v>
      </c>
      <c r="O5" s="13">
        <v>2018</v>
      </c>
      <c r="P5" s="13">
        <v>2019</v>
      </c>
      <c r="Q5" s="597"/>
      <c r="R5" s="599"/>
      <c r="S5" s="3"/>
    </row>
    <row r="6" spans="1:19" s="4" customFormat="1" ht="15.75" customHeight="1">
      <c r="A6" s="19" t="s">
        <v>16</v>
      </c>
      <c r="B6" s="20" t="s">
        <v>17</v>
      </c>
      <c r="C6" s="20" t="s">
        <v>18</v>
      </c>
      <c r="D6" s="20" t="s">
        <v>19</v>
      </c>
      <c r="E6" s="19" t="s">
        <v>20</v>
      </c>
      <c r="F6" s="19" t="s">
        <v>21</v>
      </c>
      <c r="G6" s="19" t="s">
        <v>22</v>
      </c>
      <c r="H6" s="20" t="s">
        <v>23</v>
      </c>
      <c r="I6" s="20" t="s">
        <v>24</v>
      </c>
      <c r="J6" s="19" t="s">
        <v>25</v>
      </c>
      <c r="K6" s="21" t="s">
        <v>26</v>
      </c>
      <c r="L6" s="21" t="s">
        <v>27</v>
      </c>
      <c r="M6" s="22" t="s">
        <v>28</v>
      </c>
      <c r="N6" s="22" t="s">
        <v>29</v>
      </c>
      <c r="O6" s="22" t="s">
        <v>30</v>
      </c>
      <c r="P6" s="22" t="s">
        <v>31</v>
      </c>
      <c r="Q6" s="19" t="s">
        <v>32</v>
      </c>
      <c r="R6" s="20" t="s">
        <v>33</v>
      </c>
      <c r="S6" s="3"/>
    </row>
    <row r="7" spans="1:19" s="10" customFormat="1" ht="154.5" customHeight="1">
      <c r="A7" s="63">
        <v>1</v>
      </c>
      <c r="B7" s="244">
        <v>1</v>
      </c>
      <c r="C7" s="244">
        <v>4</v>
      </c>
      <c r="D7" s="246">
        <v>5</v>
      </c>
      <c r="E7" s="103" t="s">
        <v>237</v>
      </c>
      <c r="F7" s="246" t="s">
        <v>238</v>
      </c>
      <c r="G7" s="246" t="s">
        <v>117</v>
      </c>
      <c r="H7" s="245" t="s">
        <v>239</v>
      </c>
      <c r="I7" s="69" t="s">
        <v>240</v>
      </c>
      <c r="J7" s="246" t="s">
        <v>241</v>
      </c>
      <c r="K7" s="245" t="s">
        <v>43</v>
      </c>
      <c r="L7" s="245"/>
      <c r="M7" s="247">
        <v>2000</v>
      </c>
      <c r="N7" s="247"/>
      <c r="O7" s="247">
        <v>2000</v>
      </c>
      <c r="P7" s="247"/>
      <c r="Q7" s="241" t="s">
        <v>242</v>
      </c>
      <c r="R7" s="241" t="s">
        <v>243</v>
      </c>
      <c r="S7" s="9"/>
    </row>
    <row r="8" spans="1:19" s="10" customFormat="1" ht="215.25" customHeight="1">
      <c r="A8" s="244">
        <v>2</v>
      </c>
      <c r="B8" s="244">
        <v>1</v>
      </c>
      <c r="C8" s="244">
        <v>4</v>
      </c>
      <c r="D8" s="246">
        <v>5</v>
      </c>
      <c r="E8" s="103" t="s">
        <v>244</v>
      </c>
      <c r="F8" s="246" t="s">
        <v>245</v>
      </c>
      <c r="G8" s="246" t="s">
        <v>117</v>
      </c>
      <c r="H8" s="246" t="s">
        <v>239</v>
      </c>
      <c r="I8" s="69" t="s">
        <v>125</v>
      </c>
      <c r="J8" s="246" t="s">
        <v>241</v>
      </c>
      <c r="K8" s="245" t="s">
        <v>43</v>
      </c>
      <c r="L8" s="245"/>
      <c r="M8" s="247">
        <v>7000</v>
      </c>
      <c r="N8" s="247"/>
      <c r="O8" s="247">
        <v>7000</v>
      </c>
      <c r="P8" s="247"/>
      <c r="Q8" s="241" t="s">
        <v>242</v>
      </c>
      <c r="R8" s="241" t="s">
        <v>243</v>
      </c>
      <c r="S8" s="9"/>
    </row>
    <row r="9" spans="1:19" s="10" customFormat="1" ht="127.5" customHeight="1">
      <c r="A9" s="63">
        <v>3</v>
      </c>
      <c r="B9" s="244">
        <v>1</v>
      </c>
      <c r="C9" s="244">
        <v>4</v>
      </c>
      <c r="D9" s="246">
        <v>5</v>
      </c>
      <c r="E9" s="103" t="s">
        <v>246</v>
      </c>
      <c r="F9" s="246" t="s">
        <v>247</v>
      </c>
      <c r="G9" s="246" t="s">
        <v>48</v>
      </c>
      <c r="H9" s="245" t="s">
        <v>239</v>
      </c>
      <c r="I9" s="69" t="s">
        <v>164</v>
      </c>
      <c r="J9" s="246" t="s">
        <v>241</v>
      </c>
      <c r="K9" s="245" t="s">
        <v>43</v>
      </c>
      <c r="L9" s="245"/>
      <c r="M9" s="247">
        <v>8000</v>
      </c>
      <c r="N9" s="247"/>
      <c r="O9" s="247">
        <v>8000</v>
      </c>
      <c r="P9" s="247"/>
      <c r="Q9" s="241" t="s">
        <v>242</v>
      </c>
      <c r="R9" s="241" t="s">
        <v>243</v>
      </c>
      <c r="S9" s="9"/>
    </row>
    <row r="10" spans="1:19" s="10" customFormat="1" ht="140.25" customHeight="1">
      <c r="A10" s="63">
        <v>4</v>
      </c>
      <c r="B10" s="244">
        <v>1</v>
      </c>
      <c r="C10" s="244">
        <v>4</v>
      </c>
      <c r="D10" s="246">
        <v>5</v>
      </c>
      <c r="E10" s="103" t="s">
        <v>248</v>
      </c>
      <c r="F10" s="246" t="s">
        <v>249</v>
      </c>
      <c r="G10" s="246" t="s">
        <v>48</v>
      </c>
      <c r="H10" s="245" t="s">
        <v>239</v>
      </c>
      <c r="I10" s="69" t="s">
        <v>49</v>
      </c>
      <c r="J10" s="246" t="s">
        <v>241</v>
      </c>
      <c r="K10" s="245" t="s">
        <v>43</v>
      </c>
      <c r="L10" s="245"/>
      <c r="M10" s="247">
        <v>5500</v>
      </c>
      <c r="N10" s="247"/>
      <c r="O10" s="247">
        <v>5500</v>
      </c>
      <c r="P10" s="247"/>
      <c r="Q10" s="241" t="s">
        <v>242</v>
      </c>
      <c r="R10" s="241" t="s">
        <v>243</v>
      </c>
      <c r="S10" s="9"/>
    </row>
    <row r="11" spans="1:19" s="10" customFormat="1" ht="154.5" customHeight="1">
      <c r="A11" s="63">
        <v>5</v>
      </c>
      <c r="B11" s="244">
        <v>1</v>
      </c>
      <c r="C11" s="244">
        <v>4</v>
      </c>
      <c r="D11" s="246">
        <v>5</v>
      </c>
      <c r="E11" s="103" t="s">
        <v>250</v>
      </c>
      <c r="F11" s="246" t="s">
        <v>251</v>
      </c>
      <c r="G11" s="246" t="s">
        <v>117</v>
      </c>
      <c r="H11" s="245" t="s">
        <v>239</v>
      </c>
      <c r="I11" s="69" t="s">
        <v>125</v>
      </c>
      <c r="J11" s="246" t="s">
        <v>241</v>
      </c>
      <c r="K11" s="245" t="s">
        <v>43</v>
      </c>
      <c r="L11" s="245"/>
      <c r="M11" s="247">
        <v>23000</v>
      </c>
      <c r="N11" s="247"/>
      <c r="O11" s="247">
        <v>23000</v>
      </c>
      <c r="P11" s="247"/>
      <c r="Q11" s="241" t="s">
        <v>242</v>
      </c>
      <c r="R11" s="241" t="s">
        <v>243</v>
      </c>
      <c r="S11" s="9"/>
    </row>
    <row r="12" spans="1:19" s="10" customFormat="1" ht="135">
      <c r="A12" s="63">
        <v>6</v>
      </c>
      <c r="B12" s="244">
        <v>1</v>
      </c>
      <c r="C12" s="244">
        <v>4</v>
      </c>
      <c r="D12" s="246">
        <v>5</v>
      </c>
      <c r="E12" s="103" t="s">
        <v>252</v>
      </c>
      <c r="F12" s="246" t="s">
        <v>253</v>
      </c>
      <c r="G12" s="246" t="s">
        <v>48</v>
      </c>
      <c r="H12" s="245" t="s">
        <v>239</v>
      </c>
      <c r="I12" s="69" t="s">
        <v>254</v>
      </c>
      <c r="J12" s="246" t="s">
        <v>241</v>
      </c>
      <c r="K12" s="245" t="s">
        <v>43</v>
      </c>
      <c r="L12" s="245"/>
      <c r="M12" s="247">
        <v>6600</v>
      </c>
      <c r="N12" s="247"/>
      <c r="O12" s="247">
        <v>6600</v>
      </c>
      <c r="P12" s="247"/>
      <c r="Q12" s="241" t="s">
        <v>242</v>
      </c>
      <c r="R12" s="241" t="s">
        <v>243</v>
      </c>
      <c r="S12" s="9"/>
    </row>
    <row r="13" spans="1:19" s="10" customFormat="1" ht="86.25" customHeight="1">
      <c r="A13" s="63">
        <v>7</v>
      </c>
      <c r="B13" s="244">
        <v>1</v>
      </c>
      <c r="C13" s="244">
        <v>4</v>
      </c>
      <c r="D13" s="246">
        <v>5</v>
      </c>
      <c r="E13" s="103" t="s">
        <v>255</v>
      </c>
      <c r="F13" s="246" t="s">
        <v>256</v>
      </c>
      <c r="G13" s="246" t="s">
        <v>48</v>
      </c>
      <c r="H13" s="245" t="s">
        <v>239</v>
      </c>
      <c r="I13" s="69" t="s">
        <v>152</v>
      </c>
      <c r="J13" s="246" t="s">
        <v>241</v>
      </c>
      <c r="K13" s="245" t="s">
        <v>43</v>
      </c>
      <c r="L13" s="245"/>
      <c r="M13" s="247">
        <v>8500</v>
      </c>
      <c r="N13" s="247"/>
      <c r="O13" s="247">
        <v>8500</v>
      </c>
      <c r="P13" s="247"/>
      <c r="Q13" s="241" t="s">
        <v>242</v>
      </c>
      <c r="R13" s="241" t="s">
        <v>243</v>
      </c>
      <c r="S13" s="9"/>
    </row>
    <row r="14" spans="1:19" s="10" customFormat="1" ht="173.25" customHeight="1">
      <c r="A14" s="63">
        <v>8</v>
      </c>
      <c r="B14" s="244">
        <v>1</v>
      </c>
      <c r="C14" s="244">
        <v>4</v>
      </c>
      <c r="D14" s="246">
        <v>5</v>
      </c>
      <c r="E14" s="103" t="s">
        <v>257</v>
      </c>
      <c r="F14" s="246" t="s">
        <v>258</v>
      </c>
      <c r="G14" s="246" t="s">
        <v>117</v>
      </c>
      <c r="H14" s="245" t="s">
        <v>239</v>
      </c>
      <c r="I14" s="69" t="s">
        <v>194</v>
      </c>
      <c r="J14" s="246" t="s">
        <v>241</v>
      </c>
      <c r="K14" s="245" t="s">
        <v>43</v>
      </c>
      <c r="L14" s="245"/>
      <c r="M14" s="247">
        <v>37000</v>
      </c>
      <c r="N14" s="247"/>
      <c r="O14" s="247">
        <v>37000</v>
      </c>
      <c r="P14" s="247"/>
      <c r="Q14" s="241" t="s">
        <v>242</v>
      </c>
      <c r="R14" s="241" t="s">
        <v>243</v>
      </c>
      <c r="S14" s="9"/>
    </row>
    <row r="15" spans="1:19" s="11" customFormat="1" ht="165">
      <c r="A15" s="63">
        <v>9</v>
      </c>
      <c r="B15" s="244">
        <v>1</v>
      </c>
      <c r="C15" s="244">
        <v>4</v>
      </c>
      <c r="D15" s="246">
        <v>5</v>
      </c>
      <c r="E15" s="103" t="s">
        <v>259</v>
      </c>
      <c r="F15" s="246" t="s">
        <v>260</v>
      </c>
      <c r="G15" s="246" t="s">
        <v>48</v>
      </c>
      <c r="H15" s="245" t="s">
        <v>239</v>
      </c>
      <c r="I15" s="69" t="s">
        <v>254</v>
      </c>
      <c r="J15" s="246" t="s">
        <v>241</v>
      </c>
      <c r="K15" s="245" t="s">
        <v>43</v>
      </c>
      <c r="L15" s="245"/>
      <c r="M15" s="247">
        <v>8000</v>
      </c>
      <c r="N15" s="247"/>
      <c r="O15" s="247">
        <v>8000</v>
      </c>
      <c r="P15" s="247"/>
      <c r="Q15" s="241" t="s">
        <v>242</v>
      </c>
      <c r="R15" s="241" t="s">
        <v>243</v>
      </c>
    </row>
    <row r="16" spans="1:19" s="311" customFormat="1" ht="21.75" customHeight="1">
      <c r="A16" s="585">
        <v>10</v>
      </c>
      <c r="B16" s="585">
        <v>1</v>
      </c>
      <c r="C16" s="585">
        <v>4</v>
      </c>
      <c r="D16" s="543">
        <v>5</v>
      </c>
      <c r="E16" s="543" t="s">
        <v>3139</v>
      </c>
      <c r="F16" s="543" t="s">
        <v>3140</v>
      </c>
      <c r="G16" s="659" t="s">
        <v>3146</v>
      </c>
      <c r="H16" s="493" t="s">
        <v>48</v>
      </c>
      <c r="I16" s="494">
        <v>9</v>
      </c>
      <c r="J16" s="543" t="s">
        <v>3141</v>
      </c>
      <c r="K16" s="661" t="s">
        <v>3142</v>
      </c>
      <c r="L16" s="702"/>
      <c r="M16" s="681">
        <v>82706.5</v>
      </c>
      <c r="N16" s="702"/>
      <c r="O16" s="681">
        <v>67706.5</v>
      </c>
      <c r="P16" s="702"/>
      <c r="Q16" s="661" t="s">
        <v>3143</v>
      </c>
      <c r="R16" s="661" t="s">
        <v>3144</v>
      </c>
      <c r="S16" s="310"/>
    </row>
    <row r="17" spans="1:19" s="311" customFormat="1" ht="29.25" customHeight="1">
      <c r="A17" s="586"/>
      <c r="B17" s="586"/>
      <c r="C17" s="586"/>
      <c r="D17" s="570"/>
      <c r="E17" s="570"/>
      <c r="F17" s="570"/>
      <c r="G17" s="761"/>
      <c r="H17" s="493" t="s">
        <v>1911</v>
      </c>
      <c r="I17" s="494">
        <v>25</v>
      </c>
      <c r="J17" s="570"/>
      <c r="K17" s="697"/>
      <c r="L17" s="857"/>
      <c r="M17" s="753"/>
      <c r="N17" s="857"/>
      <c r="O17" s="753"/>
      <c r="P17" s="857"/>
      <c r="Q17" s="697"/>
      <c r="R17" s="697"/>
      <c r="S17" s="310"/>
    </row>
    <row r="18" spans="1:19" s="311" customFormat="1" ht="21.75" customHeight="1">
      <c r="A18" s="586"/>
      <c r="B18" s="586"/>
      <c r="C18" s="586"/>
      <c r="D18" s="570"/>
      <c r="E18" s="570"/>
      <c r="F18" s="570"/>
      <c r="G18" s="761"/>
      <c r="H18" s="493" t="s">
        <v>117</v>
      </c>
      <c r="I18" s="494">
        <v>2</v>
      </c>
      <c r="J18" s="570"/>
      <c r="K18" s="697"/>
      <c r="L18" s="857"/>
      <c r="M18" s="753"/>
      <c r="N18" s="857"/>
      <c r="O18" s="753"/>
      <c r="P18" s="857"/>
      <c r="Q18" s="697"/>
      <c r="R18" s="697"/>
      <c r="S18" s="310"/>
    </row>
    <row r="19" spans="1:19" s="311" customFormat="1" ht="48.75" customHeight="1">
      <c r="A19" s="586"/>
      <c r="B19" s="586"/>
      <c r="C19" s="586"/>
      <c r="D19" s="570"/>
      <c r="E19" s="570"/>
      <c r="F19" s="570"/>
      <c r="G19" s="761"/>
      <c r="H19" s="493" t="s">
        <v>1494</v>
      </c>
      <c r="I19" s="494">
        <v>25</v>
      </c>
      <c r="J19" s="570"/>
      <c r="K19" s="697"/>
      <c r="L19" s="857"/>
      <c r="M19" s="753"/>
      <c r="N19" s="857"/>
      <c r="O19" s="753"/>
      <c r="P19" s="857"/>
      <c r="Q19" s="697"/>
      <c r="R19" s="697"/>
      <c r="S19" s="310"/>
    </row>
    <row r="20" spans="1:19" s="311" customFormat="1" ht="30" customHeight="1">
      <c r="A20" s="586"/>
      <c r="B20" s="586"/>
      <c r="C20" s="586"/>
      <c r="D20" s="570"/>
      <c r="E20" s="570"/>
      <c r="F20" s="570"/>
      <c r="G20" s="761"/>
      <c r="H20" s="493" t="s">
        <v>37</v>
      </c>
      <c r="I20" s="494">
        <v>1</v>
      </c>
      <c r="J20" s="570"/>
      <c r="K20" s="697"/>
      <c r="L20" s="857"/>
      <c r="M20" s="753"/>
      <c r="N20" s="857"/>
      <c r="O20" s="753"/>
      <c r="P20" s="857"/>
      <c r="Q20" s="697"/>
      <c r="R20" s="697"/>
      <c r="S20" s="310"/>
    </row>
    <row r="21" spans="1:19" s="311" customFormat="1" ht="45.75" customHeight="1">
      <c r="A21" s="685"/>
      <c r="B21" s="685"/>
      <c r="C21" s="685"/>
      <c r="D21" s="544"/>
      <c r="E21" s="544"/>
      <c r="F21" s="544"/>
      <c r="G21" s="741"/>
      <c r="H21" s="495" t="s">
        <v>214</v>
      </c>
      <c r="I21" s="390" t="s">
        <v>3145</v>
      </c>
      <c r="J21" s="544"/>
      <c r="K21" s="683"/>
      <c r="L21" s="703"/>
      <c r="M21" s="682"/>
      <c r="N21" s="703"/>
      <c r="O21" s="682"/>
      <c r="P21" s="703"/>
      <c r="Q21" s="683"/>
      <c r="R21" s="683"/>
      <c r="S21" s="310"/>
    </row>
    <row r="22" spans="1:19" s="11" customFormat="1">
      <c r="A22" s="14"/>
      <c r="B22" s="15"/>
      <c r="C22" s="15"/>
      <c r="D22" s="15"/>
      <c r="E22" s="15"/>
      <c r="F22" s="15"/>
      <c r="G22" s="15"/>
      <c r="H22" s="15"/>
      <c r="I22" s="15"/>
      <c r="J22" s="15"/>
      <c r="K22" s="15"/>
      <c r="L22" s="15"/>
      <c r="M22" s="18"/>
      <c r="N22" s="18"/>
      <c r="O22" s="18"/>
      <c r="P22" s="18"/>
      <c r="Q22" s="15"/>
      <c r="R22" s="15"/>
    </row>
    <row r="23" spans="1:19" s="11" customFormat="1">
      <c r="M23" s="656" t="s">
        <v>130</v>
      </c>
      <c r="N23" s="657"/>
      <c r="O23" s="657" t="s">
        <v>131</v>
      </c>
      <c r="P23" s="658"/>
    </row>
    <row r="24" spans="1:19" s="11" customFormat="1">
      <c r="M24" s="25" t="s">
        <v>107</v>
      </c>
      <c r="N24" s="25" t="s">
        <v>108</v>
      </c>
      <c r="O24" s="25" t="s">
        <v>107</v>
      </c>
      <c r="P24" s="25" t="s">
        <v>108</v>
      </c>
    </row>
    <row r="25" spans="1:19" s="11" customFormat="1">
      <c r="M25" s="26">
        <v>9</v>
      </c>
      <c r="N25" s="27">
        <f>O7+O8+O9+O10+O11+O12+O13+O14+O15</f>
        <v>105600</v>
      </c>
      <c r="O25" s="28">
        <v>1</v>
      </c>
      <c r="P25" s="212">
        <v>67706.5</v>
      </c>
    </row>
    <row r="26" spans="1:19" s="11" customFormat="1">
      <c r="M26" s="12"/>
      <c r="N26" s="12"/>
      <c r="O26" s="12"/>
      <c r="P26" s="12"/>
    </row>
    <row r="27" spans="1:19" s="11" customFormat="1">
      <c r="M27" s="12"/>
      <c r="N27" s="12"/>
      <c r="O27" s="12"/>
      <c r="P27" s="12"/>
    </row>
    <row r="28" spans="1:19" s="11" customFormat="1">
      <c r="M28" s="12"/>
      <c r="N28" s="12"/>
      <c r="O28" s="12"/>
      <c r="P28" s="12"/>
    </row>
    <row r="29" spans="1:19" s="11" customFormat="1">
      <c r="M29" s="12"/>
      <c r="N29" s="12"/>
      <c r="O29" s="12"/>
      <c r="P29" s="12"/>
    </row>
    <row r="30" spans="1:19" s="11" customFormat="1">
      <c r="M30" s="12"/>
      <c r="N30" s="12"/>
      <c r="O30" s="12"/>
      <c r="P30" s="12"/>
    </row>
    <row r="31" spans="1:19" s="11" customFormat="1">
      <c r="M31" s="12"/>
      <c r="N31" s="12"/>
      <c r="O31" s="12"/>
      <c r="P31" s="12"/>
    </row>
    <row r="32" spans="1:19" s="11" customFormat="1">
      <c r="M32" s="12"/>
      <c r="N32" s="12"/>
      <c r="O32" s="12"/>
      <c r="P32" s="12"/>
    </row>
    <row r="33" spans="13:16" s="11" customFormat="1">
      <c r="M33" s="12"/>
      <c r="N33" s="12"/>
      <c r="O33" s="12"/>
      <c r="P33" s="12"/>
    </row>
    <row r="34" spans="13:16" s="11" customFormat="1">
      <c r="M34" s="12"/>
      <c r="N34" s="12"/>
      <c r="O34" s="12"/>
      <c r="P34" s="12"/>
    </row>
    <row r="35" spans="13:16" s="11" customFormat="1">
      <c r="M35" s="12"/>
      <c r="N35" s="12"/>
      <c r="O35" s="12"/>
      <c r="P35" s="12"/>
    </row>
    <row r="36" spans="13:16" s="11" customFormat="1">
      <c r="M36" s="12"/>
      <c r="N36" s="12"/>
      <c r="O36" s="12"/>
      <c r="P36" s="12"/>
    </row>
    <row r="37" spans="13:16" s="11" customFormat="1">
      <c r="M37" s="12"/>
      <c r="N37" s="12"/>
      <c r="O37" s="12"/>
      <c r="P37" s="12"/>
    </row>
    <row r="38" spans="13:16" s="11" customFormat="1">
      <c r="M38" s="12"/>
      <c r="N38" s="12"/>
      <c r="O38" s="12"/>
      <c r="P38" s="12"/>
    </row>
    <row r="39" spans="13:16" s="11" customFormat="1">
      <c r="M39" s="12"/>
      <c r="N39" s="12"/>
      <c r="O39" s="12"/>
      <c r="P39" s="12"/>
    </row>
    <row r="40" spans="13:16" s="11" customFormat="1">
      <c r="M40" s="12"/>
      <c r="N40" s="12"/>
      <c r="O40" s="12"/>
      <c r="P40" s="12"/>
    </row>
    <row r="41" spans="13:16" s="11" customFormat="1">
      <c r="M41" s="12"/>
      <c r="N41" s="12"/>
      <c r="O41" s="12"/>
      <c r="P41" s="12"/>
    </row>
    <row r="42" spans="13:16" s="11" customFormat="1">
      <c r="M42" s="12"/>
      <c r="N42" s="12"/>
      <c r="O42" s="12"/>
      <c r="P42" s="12"/>
    </row>
    <row r="43" spans="13:16" s="11" customFormat="1">
      <c r="M43" s="12"/>
      <c r="N43" s="12"/>
      <c r="O43" s="12"/>
      <c r="P43" s="12"/>
    </row>
    <row r="44" spans="13:16" s="11" customFormat="1">
      <c r="M44" s="12"/>
      <c r="N44" s="12"/>
      <c r="O44" s="12"/>
      <c r="P44" s="12"/>
    </row>
    <row r="45" spans="13:16" s="11" customFormat="1">
      <c r="M45" s="12"/>
      <c r="N45" s="12"/>
      <c r="O45" s="12"/>
      <c r="P45" s="12"/>
    </row>
    <row r="46" spans="13:16" s="11" customFormat="1">
      <c r="M46" s="12"/>
      <c r="N46" s="12"/>
      <c r="O46" s="12"/>
      <c r="P46" s="12"/>
    </row>
    <row r="47" spans="13:16" s="11" customFormat="1">
      <c r="M47" s="12"/>
      <c r="N47" s="12"/>
      <c r="O47" s="12"/>
      <c r="P47" s="12"/>
    </row>
    <row r="48" spans="13:16" s="11" customFormat="1">
      <c r="M48" s="12"/>
      <c r="N48" s="12"/>
      <c r="O48" s="12"/>
      <c r="P48" s="12"/>
    </row>
    <row r="49" spans="13:16" s="11" customFormat="1">
      <c r="M49" s="12"/>
      <c r="N49" s="12"/>
      <c r="O49" s="12"/>
      <c r="P49" s="12"/>
    </row>
    <row r="50" spans="13:16" s="11" customFormat="1">
      <c r="M50" s="12"/>
      <c r="N50" s="12"/>
      <c r="O50" s="12"/>
      <c r="P50" s="12"/>
    </row>
    <row r="51" spans="13:16" s="11" customFormat="1">
      <c r="M51" s="12"/>
      <c r="N51" s="12"/>
      <c r="O51" s="12"/>
      <c r="P51" s="12"/>
    </row>
    <row r="52" spans="13:16" s="11" customFormat="1">
      <c r="M52" s="12"/>
      <c r="N52" s="12"/>
      <c r="O52" s="12"/>
      <c r="P52" s="12"/>
    </row>
    <row r="53" spans="13:16" s="11" customFormat="1">
      <c r="M53" s="12"/>
      <c r="N53" s="12"/>
      <c r="O53" s="12"/>
      <c r="P53" s="12"/>
    </row>
    <row r="54" spans="13:16" s="11" customFormat="1">
      <c r="M54" s="12"/>
      <c r="N54" s="12"/>
      <c r="O54" s="12"/>
      <c r="P54" s="12"/>
    </row>
    <row r="55" spans="13:16" s="11" customFormat="1">
      <c r="M55" s="12"/>
      <c r="N55" s="12"/>
      <c r="O55" s="12"/>
      <c r="P55" s="12"/>
    </row>
    <row r="56" spans="13:16" s="11" customFormat="1">
      <c r="M56" s="12"/>
      <c r="N56" s="12"/>
      <c r="O56" s="12"/>
      <c r="P56" s="12"/>
    </row>
    <row r="57" spans="13:16" s="11" customFormat="1">
      <c r="M57" s="12"/>
      <c r="N57" s="12"/>
      <c r="O57" s="12"/>
      <c r="P57" s="12"/>
    </row>
    <row r="58" spans="13:16" s="11" customFormat="1">
      <c r="M58" s="12"/>
      <c r="N58" s="12"/>
      <c r="O58" s="12"/>
      <c r="P58" s="12"/>
    </row>
    <row r="59" spans="13:16" s="11" customFormat="1">
      <c r="M59" s="12"/>
      <c r="N59" s="12"/>
      <c r="O59" s="12"/>
      <c r="P59" s="12"/>
    </row>
    <row r="60" spans="13:16" s="11" customFormat="1">
      <c r="M60" s="12"/>
      <c r="N60" s="12"/>
      <c r="O60" s="12"/>
      <c r="P60" s="12"/>
    </row>
    <row r="61" spans="13:16" s="11" customFormat="1">
      <c r="M61" s="12"/>
      <c r="N61" s="12"/>
      <c r="O61" s="12"/>
      <c r="P61" s="12"/>
    </row>
    <row r="62" spans="13:16" s="11" customFormat="1">
      <c r="M62" s="12"/>
      <c r="N62" s="12"/>
      <c r="O62" s="12"/>
      <c r="P62" s="12"/>
    </row>
    <row r="63" spans="13:16" s="11" customFormat="1">
      <c r="M63" s="12"/>
      <c r="N63" s="12"/>
      <c r="O63" s="12"/>
      <c r="P63" s="12"/>
    </row>
    <row r="64" spans="13:16" s="11" customFormat="1">
      <c r="M64" s="12"/>
      <c r="N64" s="12"/>
      <c r="O64" s="12"/>
      <c r="P64" s="12"/>
    </row>
    <row r="65" spans="13:16" s="11" customFormat="1">
      <c r="M65" s="12"/>
      <c r="N65" s="12"/>
      <c r="O65" s="12"/>
      <c r="P65" s="12"/>
    </row>
    <row r="66" spans="13:16" s="11" customFormat="1">
      <c r="M66" s="12"/>
      <c r="N66" s="12"/>
      <c r="O66" s="12"/>
      <c r="P66" s="12"/>
    </row>
    <row r="67" spans="13:16" s="11" customFormat="1">
      <c r="M67" s="12"/>
      <c r="N67" s="12"/>
      <c r="O67" s="12"/>
      <c r="P67" s="12"/>
    </row>
    <row r="68" spans="13:16" s="11" customFormat="1">
      <c r="M68" s="12"/>
      <c r="N68" s="12"/>
      <c r="O68" s="12"/>
      <c r="P68" s="12"/>
    </row>
    <row r="69" spans="13:16" s="11" customFormat="1">
      <c r="M69" s="12"/>
      <c r="N69" s="12"/>
      <c r="O69" s="12"/>
      <c r="P69" s="12"/>
    </row>
    <row r="70" spans="13:16" s="11" customFormat="1">
      <c r="M70" s="12"/>
      <c r="N70" s="12"/>
      <c r="O70" s="12"/>
      <c r="P70" s="12"/>
    </row>
    <row r="71" spans="13:16" s="11" customFormat="1">
      <c r="M71" s="12"/>
      <c r="N71" s="12"/>
      <c r="O71" s="12"/>
      <c r="P71" s="12"/>
    </row>
    <row r="72" spans="13:16" s="11" customFormat="1">
      <c r="M72" s="12"/>
      <c r="N72" s="12"/>
      <c r="O72" s="12"/>
      <c r="P72" s="12"/>
    </row>
    <row r="73" spans="13:16" s="11" customFormat="1">
      <c r="M73" s="12"/>
      <c r="N73" s="12"/>
      <c r="O73" s="12"/>
      <c r="P73" s="12"/>
    </row>
    <row r="74" spans="13:16" s="11" customFormat="1">
      <c r="M74" s="12"/>
      <c r="N74" s="12"/>
      <c r="O74" s="12"/>
      <c r="P74" s="12"/>
    </row>
    <row r="75" spans="13:16" s="11" customFormat="1">
      <c r="M75" s="12"/>
      <c r="N75" s="12"/>
      <c r="O75" s="12"/>
      <c r="P75" s="12"/>
    </row>
    <row r="76" spans="13:16" s="11" customFormat="1">
      <c r="M76" s="12"/>
      <c r="N76" s="12"/>
      <c r="O76" s="12"/>
      <c r="P76" s="12"/>
    </row>
    <row r="77" spans="13:16" s="11" customFormat="1">
      <c r="M77" s="12"/>
      <c r="N77" s="12"/>
      <c r="O77" s="12"/>
      <c r="P77" s="12"/>
    </row>
    <row r="78" spans="13:16" s="11" customFormat="1">
      <c r="M78" s="12"/>
      <c r="N78" s="12"/>
      <c r="O78" s="12"/>
      <c r="P78" s="12"/>
    </row>
    <row r="79" spans="13:16" s="11" customFormat="1">
      <c r="M79" s="12"/>
      <c r="N79" s="12"/>
      <c r="O79" s="12"/>
      <c r="P79" s="12"/>
    </row>
    <row r="80" spans="13:16" s="11" customFormat="1">
      <c r="M80" s="12"/>
      <c r="N80" s="12"/>
      <c r="O80" s="12"/>
      <c r="P80" s="12"/>
    </row>
    <row r="81" spans="13:16" s="11" customFormat="1">
      <c r="M81" s="12"/>
      <c r="N81" s="12"/>
      <c r="O81" s="12"/>
      <c r="P81" s="12"/>
    </row>
    <row r="82" spans="13:16" s="11" customFormat="1">
      <c r="M82" s="12"/>
      <c r="N82" s="12"/>
      <c r="O82" s="12"/>
      <c r="P82" s="12"/>
    </row>
    <row r="83" spans="13:16" s="11" customFormat="1">
      <c r="M83" s="12"/>
      <c r="N83" s="12"/>
      <c r="O83" s="12"/>
      <c r="P83" s="12"/>
    </row>
    <row r="84" spans="13:16" s="11" customFormat="1">
      <c r="M84" s="12"/>
      <c r="N84" s="12"/>
      <c r="O84" s="12"/>
      <c r="P84" s="12"/>
    </row>
    <row r="85" spans="13:16" s="11" customFormat="1">
      <c r="M85" s="12"/>
      <c r="N85" s="12"/>
      <c r="O85" s="12"/>
      <c r="P85" s="12"/>
    </row>
    <row r="86" spans="13:16" s="11" customFormat="1">
      <c r="M86" s="12"/>
      <c r="N86" s="12"/>
      <c r="O86" s="12"/>
      <c r="P86" s="12"/>
    </row>
    <row r="87" spans="13:16" s="11" customFormat="1">
      <c r="M87" s="12"/>
      <c r="N87" s="12"/>
      <c r="O87" s="12"/>
      <c r="P87" s="12"/>
    </row>
    <row r="88" spans="13:16" s="11" customFormat="1">
      <c r="M88" s="12"/>
      <c r="N88" s="12"/>
      <c r="O88" s="12"/>
      <c r="P88" s="12"/>
    </row>
    <row r="89" spans="13:16" s="11" customFormat="1">
      <c r="M89" s="12"/>
      <c r="N89" s="12"/>
      <c r="O89" s="12"/>
      <c r="P89" s="12"/>
    </row>
    <row r="90" spans="13:16" s="11" customFormat="1">
      <c r="M90" s="12"/>
      <c r="N90" s="12"/>
      <c r="O90" s="12"/>
      <c r="P90" s="12"/>
    </row>
    <row r="91" spans="13:16" s="11" customFormat="1">
      <c r="M91" s="12"/>
      <c r="N91" s="12"/>
      <c r="O91" s="12"/>
      <c r="P91" s="12"/>
    </row>
    <row r="92" spans="13:16" s="11" customFormat="1">
      <c r="M92" s="12"/>
      <c r="N92" s="12"/>
      <c r="O92" s="12"/>
      <c r="P92" s="12"/>
    </row>
    <row r="93" spans="13:16" s="11" customFormat="1">
      <c r="M93" s="12"/>
      <c r="N93" s="12"/>
      <c r="O93" s="12"/>
      <c r="P93" s="12"/>
    </row>
    <row r="94" spans="13:16" s="11" customFormat="1">
      <c r="M94" s="12"/>
      <c r="N94" s="12"/>
      <c r="O94" s="12"/>
      <c r="P94" s="12"/>
    </row>
    <row r="95" spans="13:16" s="11" customFormat="1">
      <c r="M95" s="12"/>
      <c r="N95" s="12"/>
      <c r="O95" s="12"/>
      <c r="P95" s="12"/>
    </row>
    <row r="96" spans="13:16" s="11" customFormat="1">
      <c r="M96" s="12"/>
      <c r="N96" s="12"/>
      <c r="O96" s="12"/>
      <c r="P96" s="12"/>
    </row>
    <row r="97" spans="13:16" s="11" customFormat="1">
      <c r="M97" s="12"/>
      <c r="N97" s="12"/>
      <c r="O97" s="12"/>
      <c r="P97" s="12"/>
    </row>
    <row r="98" spans="13:16" s="11" customFormat="1">
      <c r="M98" s="12"/>
      <c r="N98" s="12"/>
      <c r="O98" s="12"/>
      <c r="P98" s="12"/>
    </row>
    <row r="99" spans="13:16" s="11" customFormat="1">
      <c r="M99" s="12"/>
      <c r="N99" s="12"/>
      <c r="O99" s="12"/>
      <c r="P99" s="12"/>
    </row>
    <row r="100" spans="13:16" s="11" customFormat="1">
      <c r="M100" s="12"/>
      <c r="N100" s="12"/>
      <c r="O100" s="12"/>
      <c r="P100" s="12"/>
    </row>
    <row r="101" spans="13:16" s="11" customFormat="1">
      <c r="M101" s="12"/>
      <c r="N101" s="12"/>
      <c r="O101" s="12"/>
      <c r="P101" s="12"/>
    </row>
    <row r="102" spans="13:16" s="11" customFormat="1">
      <c r="M102" s="12"/>
      <c r="N102" s="12"/>
      <c r="O102" s="12"/>
      <c r="P102" s="12"/>
    </row>
    <row r="103" spans="13:16" s="11" customFormat="1">
      <c r="M103" s="12"/>
      <c r="N103" s="12"/>
      <c r="O103" s="12"/>
      <c r="P103" s="12"/>
    </row>
    <row r="104" spans="13:16" s="11" customFormat="1">
      <c r="M104" s="12"/>
      <c r="N104" s="12"/>
      <c r="O104" s="12"/>
      <c r="P104" s="12"/>
    </row>
    <row r="105" spans="13:16" s="11" customFormat="1">
      <c r="M105" s="12"/>
      <c r="N105" s="12"/>
      <c r="O105" s="12"/>
      <c r="P105" s="12"/>
    </row>
    <row r="106" spans="13:16" s="11" customFormat="1">
      <c r="M106" s="12"/>
      <c r="N106" s="12"/>
      <c r="O106" s="12"/>
      <c r="P106" s="12"/>
    </row>
    <row r="107" spans="13:16" s="11" customFormat="1">
      <c r="M107" s="12"/>
      <c r="N107" s="12"/>
      <c r="O107" s="12"/>
      <c r="P107" s="12"/>
    </row>
    <row r="108" spans="13:16" s="11" customFormat="1">
      <c r="M108" s="12"/>
      <c r="N108" s="12"/>
      <c r="O108" s="12"/>
      <c r="P108" s="12"/>
    </row>
    <row r="109" spans="13:16" s="11" customFormat="1">
      <c r="M109" s="12"/>
      <c r="N109" s="12"/>
      <c r="O109" s="12"/>
      <c r="P109" s="12"/>
    </row>
    <row r="110" spans="13:16" s="11" customFormat="1">
      <c r="M110" s="12"/>
      <c r="N110" s="12"/>
      <c r="O110" s="12"/>
      <c r="P110" s="12"/>
    </row>
    <row r="111" spans="13:16" s="11" customFormat="1">
      <c r="M111" s="12"/>
      <c r="N111" s="12"/>
      <c r="O111" s="12"/>
      <c r="P111" s="12"/>
    </row>
    <row r="112" spans="13:16" s="11" customFormat="1">
      <c r="M112" s="12"/>
      <c r="N112" s="12"/>
      <c r="O112" s="12"/>
      <c r="P112" s="12"/>
    </row>
    <row r="113" spans="13:16" s="11" customFormat="1">
      <c r="M113" s="12"/>
      <c r="N113" s="12"/>
      <c r="O113" s="12"/>
      <c r="P113" s="12"/>
    </row>
    <row r="114" spans="13:16" s="11" customFormat="1">
      <c r="M114" s="12"/>
      <c r="N114" s="12"/>
      <c r="O114" s="12"/>
      <c r="P114" s="12"/>
    </row>
    <row r="115" spans="13:16" s="11" customFormat="1">
      <c r="M115" s="12"/>
      <c r="N115" s="12"/>
      <c r="O115" s="12"/>
      <c r="P115" s="12"/>
    </row>
    <row r="116" spans="13:16" s="11" customFormat="1">
      <c r="M116" s="12"/>
      <c r="N116" s="12"/>
      <c r="O116" s="12"/>
      <c r="P116" s="12"/>
    </row>
    <row r="117" spans="13:16" s="11" customFormat="1">
      <c r="M117" s="12"/>
      <c r="N117" s="12"/>
      <c r="O117" s="12"/>
      <c r="P117" s="12"/>
    </row>
    <row r="118" spans="13:16" s="11" customFormat="1">
      <c r="M118" s="12"/>
      <c r="N118" s="12"/>
      <c r="O118" s="12"/>
      <c r="P118" s="12"/>
    </row>
    <row r="119" spans="13:16" s="11" customFormat="1">
      <c r="M119" s="12"/>
      <c r="N119" s="12"/>
      <c r="O119" s="12"/>
      <c r="P119" s="12"/>
    </row>
    <row r="120" spans="13:16" s="11" customFormat="1">
      <c r="M120" s="12"/>
      <c r="N120" s="12"/>
      <c r="O120" s="12"/>
      <c r="P120" s="12"/>
    </row>
    <row r="121" spans="13:16" s="11" customFormat="1">
      <c r="M121" s="12"/>
      <c r="N121" s="12"/>
      <c r="O121" s="12"/>
      <c r="P121" s="12"/>
    </row>
    <row r="122" spans="13:16" s="11" customFormat="1">
      <c r="M122" s="12"/>
      <c r="N122" s="12"/>
      <c r="O122" s="12"/>
      <c r="P122" s="12"/>
    </row>
    <row r="123" spans="13:16" s="11" customFormat="1">
      <c r="M123" s="12"/>
      <c r="N123" s="12"/>
      <c r="O123" s="12"/>
      <c r="P123" s="12"/>
    </row>
    <row r="124" spans="13:16" s="11" customFormat="1">
      <c r="M124" s="12"/>
      <c r="N124" s="12"/>
      <c r="O124" s="12"/>
      <c r="P124" s="12"/>
    </row>
    <row r="125" spans="13:16" s="11" customFormat="1">
      <c r="M125" s="12"/>
      <c r="N125" s="12"/>
      <c r="O125" s="12"/>
      <c r="P125" s="12"/>
    </row>
    <row r="126" spans="13:16" s="11" customFormat="1">
      <c r="M126" s="12"/>
      <c r="N126" s="12"/>
      <c r="O126" s="12"/>
      <c r="P126" s="12"/>
    </row>
    <row r="127" spans="13:16" s="11" customFormat="1">
      <c r="M127" s="12"/>
      <c r="N127" s="12"/>
      <c r="O127" s="12"/>
      <c r="P127" s="12"/>
    </row>
    <row r="128" spans="13:16" s="11" customFormat="1">
      <c r="M128" s="12"/>
      <c r="N128" s="12"/>
      <c r="O128" s="12"/>
      <c r="P128" s="12"/>
    </row>
    <row r="129" spans="13:16" s="11" customFormat="1">
      <c r="M129" s="12"/>
      <c r="N129" s="12"/>
      <c r="O129" s="12"/>
      <c r="P129" s="12"/>
    </row>
    <row r="130" spans="13:16" s="11" customFormat="1">
      <c r="M130" s="12"/>
      <c r="N130" s="12"/>
      <c r="O130" s="12"/>
      <c r="P130" s="12"/>
    </row>
    <row r="131" spans="13:16" s="11" customFormat="1">
      <c r="M131" s="12"/>
      <c r="N131" s="12"/>
      <c r="O131" s="12"/>
      <c r="P131" s="12"/>
    </row>
    <row r="132" spans="13:16" s="11" customFormat="1">
      <c r="M132" s="12"/>
      <c r="N132" s="12"/>
      <c r="O132" s="12"/>
      <c r="P132" s="12"/>
    </row>
    <row r="133" spans="13:16" s="11" customFormat="1">
      <c r="M133" s="12"/>
      <c r="N133" s="12"/>
      <c r="O133" s="12"/>
      <c r="P133" s="12"/>
    </row>
    <row r="134" spans="13:16" s="11" customFormat="1">
      <c r="M134" s="12"/>
      <c r="N134" s="12"/>
      <c r="O134" s="12"/>
      <c r="P134" s="12"/>
    </row>
    <row r="135" spans="13:16" s="11" customFormat="1">
      <c r="M135" s="12"/>
      <c r="N135" s="12"/>
      <c r="O135" s="12"/>
      <c r="P135" s="12"/>
    </row>
    <row r="136" spans="13:16" s="11" customFormat="1">
      <c r="M136" s="12"/>
      <c r="N136" s="12"/>
      <c r="O136" s="12"/>
      <c r="P136" s="12"/>
    </row>
    <row r="137" spans="13:16" s="11" customFormat="1">
      <c r="M137" s="12"/>
      <c r="N137" s="12"/>
      <c r="O137" s="12"/>
      <c r="P137" s="12"/>
    </row>
    <row r="138" spans="13:16" s="11" customFormat="1">
      <c r="M138" s="12"/>
      <c r="N138" s="12"/>
      <c r="O138" s="12"/>
      <c r="P138" s="12"/>
    </row>
    <row r="139" spans="13:16" s="11" customFormat="1">
      <c r="M139" s="12"/>
      <c r="N139" s="12"/>
      <c r="O139" s="12"/>
      <c r="P139" s="12"/>
    </row>
    <row r="140" spans="13:16" s="11" customFormat="1">
      <c r="M140" s="12"/>
      <c r="N140" s="12"/>
      <c r="O140" s="12"/>
      <c r="P140" s="12"/>
    </row>
    <row r="141" spans="13:16" s="11" customFormat="1">
      <c r="M141" s="12"/>
      <c r="N141" s="12"/>
      <c r="O141" s="12"/>
      <c r="P141" s="12"/>
    </row>
    <row r="142" spans="13:16" s="11" customFormat="1">
      <c r="M142" s="12"/>
      <c r="N142" s="12"/>
      <c r="O142" s="12"/>
      <c r="P142" s="12"/>
    </row>
    <row r="143" spans="13:16" s="11" customFormat="1">
      <c r="M143" s="12"/>
      <c r="N143" s="12"/>
      <c r="O143" s="12"/>
      <c r="P143" s="12"/>
    </row>
    <row r="144" spans="13:16" s="11" customFormat="1">
      <c r="M144" s="12"/>
      <c r="N144" s="12"/>
      <c r="O144" s="12"/>
      <c r="P144" s="12"/>
    </row>
    <row r="145" spans="12:16" s="11" customFormat="1">
      <c r="M145" s="12"/>
      <c r="N145" s="12"/>
      <c r="O145" s="12"/>
      <c r="P145" s="12"/>
    </row>
    <row r="146" spans="12:16" s="11" customFormat="1">
      <c r="M146" s="12"/>
      <c r="N146" s="12"/>
      <c r="O146" s="12"/>
      <c r="P146" s="12"/>
    </row>
    <row r="147" spans="12:16" s="11" customFormat="1">
      <c r="M147" s="12"/>
      <c r="N147" s="12"/>
      <c r="O147" s="12"/>
      <c r="P147" s="12"/>
    </row>
    <row r="148" spans="12:16" s="11" customFormat="1">
      <c r="M148" s="12"/>
      <c r="N148" s="12"/>
      <c r="O148" s="12"/>
      <c r="P148" s="12"/>
    </row>
    <row r="149" spans="12:16" s="11" customFormat="1">
      <c r="M149" s="12"/>
      <c r="N149" s="12"/>
      <c r="O149" s="12"/>
      <c r="P149" s="12"/>
    </row>
    <row r="150" spans="12:16" s="11" customFormat="1">
      <c r="M150" s="12"/>
      <c r="N150" s="12"/>
      <c r="O150" s="12"/>
      <c r="P150" s="12"/>
    </row>
    <row r="151" spans="12:16" s="11" customFormat="1">
      <c r="M151" s="12"/>
      <c r="N151" s="12"/>
      <c r="O151" s="12"/>
      <c r="P151" s="12"/>
    </row>
    <row r="152" spans="12:16" s="11" customFormat="1">
      <c r="M152" s="12"/>
      <c r="N152" s="12"/>
      <c r="O152" s="12"/>
      <c r="P152" s="12"/>
    </row>
    <row r="153" spans="12:16" s="11" customFormat="1">
      <c r="M153" s="12"/>
      <c r="N153" s="12"/>
      <c r="O153" s="12"/>
      <c r="P153" s="12"/>
    </row>
    <row r="154" spans="12:16" s="11" customFormat="1">
      <c r="M154" s="12"/>
      <c r="N154" s="12"/>
      <c r="O154" s="12"/>
      <c r="P154" s="12"/>
    </row>
    <row r="155" spans="12:16" s="11" customFormat="1">
      <c r="M155" s="12"/>
      <c r="N155" s="12"/>
      <c r="O155" s="12"/>
      <c r="P155" s="12"/>
    </row>
    <row r="156" spans="12:16" s="11" customFormat="1">
      <c r="M156" s="12"/>
      <c r="N156" s="12"/>
      <c r="O156" s="12"/>
      <c r="P156" s="12"/>
    </row>
    <row r="157" spans="12:16" s="11" customFormat="1">
      <c r="M157" s="12"/>
      <c r="N157" s="12"/>
      <c r="O157" s="12"/>
      <c r="P157" s="12"/>
    </row>
    <row r="158" spans="12:16" s="11" customFormat="1">
      <c r="L158"/>
      <c r="M158" s="12"/>
      <c r="N158" s="12"/>
      <c r="O158" s="12"/>
      <c r="P158" s="12"/>
    </row>
  </sheetData>
  <mergeCells count="32">
    <mergeCell ref="R16:R21"/>
    <mergeCell ref="L16:L21"/>
    <mergeCell ref="M16:M21"/>
    <mergeCell ref="N16:N21"/>
    <mergeCell ref="O16:O21"/>
    <mergeCell ref="P16:P21"/>
    <mergeCell ref="Q16:Q21"/>
    <mergeCell ref="R4:R5"/>
    <mergeCell ref="G4:G5"/>
    <mergeCell ref="H4:I4"/>
    <mergeCell ref="J4:J5"/>
    <mergeCell ref="K4:L4"/>
    <mergeCell ref="M4:N4"/>
    <mergeCell ref="O4:P4"/>
    <mergeCell ref="F4:F5"/>
    <mergeCell ref="Q4:Q5"/>
    <mergeCell ref="A16:A21"/>
    <mergeCell ref="B16:B21"/>
    <mergeCell ref="C16:C21"/>
    <mergeCell ref="D16:D21"/>
    <mergeCell ref="E16:E21"/>
    <mergeCell ref="A4:A5"/>
    <mergeCell ref="B4:B5"/>
    <mergeCell ref="C4:C5"/>
    <mergeCell ref="D4:D5"/>
    <mergeCell ref="E4:E5"/>
    <mergeCell ref="M23:N23"/>
    <mergeCell ref="O23:P23"/>
    <mergeCell ref="F16:F21"/>
    <mergeCell ref="G16:G21"/>
    <mergeCell ref="J16:J21"/>
    <mergeCell ref="K16:K21"/>
  </mergeCell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sheetPr codeName="Arkusz27"/>
  <dimension ref="A2:S145"/>
  <sheetViews>
    <sheetView workbookViewId="0">
      <selection activeCell="A8" sqref="A8"/>
    </sheetView>
  </sheetViews>
  <sheetFormatPr defaultRowHeight="15"/>
  <cols>
    <col min="1" max="1" width="4.7109375" customWidth="1"/>
    <col min="2" max="2" width="8.85546875" customWidth="1"/>
    <col min="3" max="3" width="11.42578125" customWidth="1"/>
    <col min="4" max="4" width="9.7109375" customWidth="1"/>
    <col min="5" max="5" width="45.7109375" customWidth="1"/>
    <col min="6" max="6" width="57.7109375" customWidth="1"/>
    <col min="7" max="7" width="35.7109375" customWidth="1"/>
    <col min="8" max="8" width="19.28515625" customWidth="1"/>
    <col min="9" max="9" width="10.42578125" customWidth="1"/>
    <col min="10" max="10" width="29.7109375" customWidth="1"/>
    <col min="11" max="11" width="10.7109375" customWidth="1"/>
    <col min="12" max="12" width="12.7109375" customWidth="1"/>
    <col min="13" max="16" width="14.7109375" style="2" customWidth="1"/>
    <col min="17" max="17" width="18.140625" customWidth="1"/>
    <col min="18" max="18" width="15.7109375" customWidth="1"/>
    <col min="19" max="19" width="19.5703125" customWidth="1"/>
    <col min="259" max="259" width="4.7109375" bestFit="1" customWidth="1"/>
    <col min="260" max="260" width="9.7109375" bestFit="1" customWidth="1"/>
    <col min="261" max="261" width="10" bestFit="1" customWidth="1"/>
    <col min="262" max="262" width="8.85546875" bestFit="1" customWidth="1"/>
    <col min="263" max="263" width="22.85546875" customWidth="1"/>
    <col min="264" max="264" width="59.7109375" bestFit="1" customWidth="1"/>
    <col min="265" max="265" width="57.85546875" bestFit="1" customWidth="1"/>
    <col min="266" max="266" width="35.28515625" bestFit="1" customWidth="1"/>
    <col min="267" max="267" width="28.140625" bestFit="1" customWidth="1"/>
    <col min="268" max="268" width="33.140625" bestFit="1" customWidth="1"/>
    <col min="269" max="269" width="26" bestFit="1" customWidth="1"/>
    <col min="270" max="270" width="19.140625" bestFit="1" customWidth="1"/>
    <col min="271" max="271" width="10.42578125" customWidth="1"/>
    <col min="272" max="272" width="11.85546875" customWidth="1"/>
    <col min="273" max="273" width="14.7109375" customWidth="1"/>
    <col min="274" max="274" width="9" bestFit="1" customWidth="1"/>
    <col min="515" max="515" width="4.7109375" bestFit="1" customWidth="1"/>
    <col min="516" max="516" width="9.7109375" bestFit="1" customWidth="1"/>
    <col min="517" max="517" width="10" bestFit="1" customWidth="1"/>
    <col min="518" max="518" width="8.85546875" bestFit="1" customWidth="1"/>
    <col min="519" max="519" width="22.85546875" customWidth="1"/>
    <col min="520" max="520" width="59.7109375" bestFit="1" customWidth="1"/>
    <col min="521" max="521" width="57.85546875" bestFit="1" customWidth="1"/>
    <col min="522" max="522" width="35.28515625" bestFit="1" customWidth="1"/>
    <col min="523" max="523" width="28.140625" bestFit="1" customWidth="1"/>
    <col min="524" max="524" width="33.140625" bestFit="1" customWidth="1"/>
    <col min="525" max="525" width="26" bestFit="1" customWidth="1"/>
    <col min="526" max="526" width="19.140625" bestFit="1" customWidth="1"/>
    <col min="527" max="527" width="10.42578125" customWidth="1"/>
    <col min="528" max="528" width="11.85546875" customWidth="1"/>
    <col min="529" max="529" width="14.7109375" customWidth="1"/>
    <col min="530" max="530" width="9" bestFit="1" customWidth="1"/>
    <col min="771" max="771" width="4.7109375" bestFit="1" customWidth="1"/>
    <col min="772" max="772" width="9.7109375" bestFit="1" customWidth="1"/>
    <col min="773" max="773" width="10" bestFit="1" customWidth="1"/>
    <col min="774" max="774" width="8.85546875" bestFit="1" customWidth="1"/>
    <col min="775" max="775" width="22.85546875" customWidth="1"/>
    <col min="776" max="776" width="59.7109375" bestFit="1" customWidth="1"/>
    <col min="777" max="777" width="57.85546875" bestFit="1" customWidth="1"/>
    <col min="778" max="778" width="35.28515625" bestFit="1" customWidth="1"/>
    <col min="779" max="779" width="28.140625" bestFit="1" customWidth="1"/>
    <col min="780" max="780" width="33.140625" bestFit="1" customWidth="1"/>
    <col min="781" max="781" width="26" bestFit="1" customWidth="1"/>
    <col min="782" max="782" width="19.140625" bestFit="1" customWidth="1"/>
    <col min="783" max="783" width="10.42578125" customWidth="1"/>
    <col min="784" max="784" width="11.85546875" customWidth="1"/>
    <col min="785" max="785" width="14.7109375" customWidth="1"/>
    <col min="786" max="786" width="9" bestFit="1" customWidth="1"/>
    <col min="1027" max="1027" width="4.7109375" bestFit="1" customWidth="1"/>
    <col min="1028" max="1028" width="9.7109375" bestFit="1" customWidth="1"/>
    <col min="1029" max="1029" width="10" bestFit="1" customWidth="1"/>
    <col min="1030" max="1030" width="8.85546875" bestFit="1" customWidth="1"/>
    <col min="1031" max="1031" width="22.85546875" customWidth="1"/>
    <col min="1032" max="1032" width="59.7109375" bestFit="1" customWidth="1"/>
    <col min="1033" max="1033" width="57.85546875" bestFit="1" customWidth="1"/>
    <col min="1034" max="1034" width="35.28515625" bestFit="1" customWidth="1"/>
    <col min="1035" max="1035" width="28.140625" bestFit="1" customWidth="1"/>
    <col min="1036" max="1036" width="33.140625" bestFit="1" customWidth="1"/>
    <col min="1037" max="1037" width="26" bestFit="1" customWidth="1"/>
    <col min="1038" max="1038" width="19.140625" bestFit="1" customWidth="1"/>
    <col min="1039" max="1039" width="10.42578125" customWidth="1"/>
    <col min="1040" max="1040" width="11.85546875" customWidth="1"/>
    <col min="1041" max="1041" width="14.7109375" customWidth="1"/>
    <col min="1042" max="1042" width="9" bestFit="1" customWidth="1"/>
    <col min="1283" max="1283" width="4.7109375" bestFit="1" customWidth="1"/>
    <col min="1284" max="1284" width="9.7109375" bestFit="1" customWidth="1"/>
    <col min="1285" max="1285" width="10" bestFit="1" customWidth="1"/>
    <col min="1286" max="1286" width="8.85546875" bestFit="1" customWidth="1"/>
    <col min="1287" max="1287" width="22.85546875" customWidth="1"/>
    <col min="1288" max="1288" width="59.7109375" bestFit="1" customWidth="1"/>
    <col min="1289" max="1289" width="57.85546875" bestFit="1" customWidth="1"/>
    <col min="1290" max="1290" width="35.28515625" bestFit="1" customWidth="1"/>
    <col min="1291" max="1291" width="28.140625" bestFit="1" customWidth="1"/>
    <col min="1292" max="1292" width="33.140625" bestFit="1" customWidth="1"/>
    <col min="1293" max="1293" width="26" bestFit="1" customWidth="1"/>
    <col min="1294" max="1294" width="19.140625" bestFit="1" customWidth="1"/>
    <col min="1295" max="1295" width="10.42578125" customWidth="1"/>
    <col min="1296" max="1296" width="11.85546875" customWidth="1"/>
    <col min="1297" max="1297" width="14.7109375" customWidth="1"/>
    <col min="1298" max="1298" width="9" bestFit="1" customWidth="1"/>
    <col min="1539" max="1539" width="4.7109375" bestFit="1" customWidth="1"/>
    <col min="1540" max="1540" width="9.7109375" bestFit="1" customWidth="1"/>
    <col min="1541" max="1541" width="10" bestFit="1" customWidth="1"/>
    <col min="1542" max="1542" width="8.85546875" bestFit="1" customWidth="1"/>
    <col min="1543" max="1543" width="22.85546875" customWidth="1"/>
    <col min="1544" max="1544" width="59.7109375" bestFit="1" customWidth="1"/>
    <col min="1545" max="1545" width="57.85546875" bestFit="1" customWidth="1"/>
    <col min="1546" max="1546" width="35.28515625" bestFit="1" customWidth="1"/>
    <col min="1547" max="1547" width="28.140625" bestFit="1" customWidth="1"/>
    <col min="1548" max="1548" width="33.140625" bestFit="1" customWidth="1"/>
    <col min="1549" max="1549" width="26" bestFit="1" customWidth="1"/>
    <col min="1550" max="1550" width="19.140625" bestFit="1" customWidth="1"/>
    <col min="1551" max="1551" width="10.42578125" customWidth="1"/>
    <col min="1552" max="1552" width="11.85546875" customWidth="1"/>
    <col min="1553" max="1553" width="14.7109375" customWidth="1"/>
    <col min="1554" max="1554" width="9" bestFit="1" customWidth="1"/>
    <col min="1795" max="1795" width="4.7109375" bestFit="1" customWidth="1"/>
    <col min="1796" max="1796" width="9.7109375" bestFit="1" customWidth="1"/>
    <col min="1797" max="1797" width="10" bestFit="1" customWidth="1"/>
    <col min="1798" max="1798" width="8.85546875" bestFit="1" customWidth="1"/>
    <col min="1799" max="1799" width="22.85546875" customWidth="1"/>
    <col min="1800" max="1800" width="59.7109375" bestFit="1" customWidth="1"/>
    <col min="1801" max="1801" width="57.85546875" bestFit="1" customWidth="1"/>
    <col min="1802" max="1802" width="35.28515625" bestFit="1" customWidth="1"/>
    <col min="1803" max="1803" width="28.140625" bestFit="1" customWidth="1"/>
    <col min="1804" max="1804" width="33.140625" bestFit="1" customWidth="1"/>
    <col min="1805" max="1805" width="26" bestFit="1" customWidth="1"/>
    <col min="1806" max="1806" width="19.140625" bestFit="1" customWidth="1"/>
    <col min="1807" max="1807" width="10.42578125" customWidth="1"/>
    <col min="1808" max="1808" width="11.85546875" customWidth="1"/>
    <col min="1809" max="1809" width="14.7109375" customWidth="1"/>
    <col min="1810" max="1810" width="9" bestFit="1" customWidth="1"/>
    <col min="2051" max="2051" width="4.7109375" bestFit="1" customWidth="1"/>
    <col min="2052" max="2052" width="9.7109375" bestFit="1" customWidth="1"/>
    <col min="2053" max="2053" width="10" bestFit="1" customWidth="1"/>
    <col min="2054" max="2054" width="8.85546875" bestFit="1" customWidth="1"/>
    <col min="2055" max="2055" width="22.85546875" customWidth="1"/>
    <col min="2056" max="2056" width="59.7109375" bestFit="1" customWidth="1"/>
    <col min="2057" max="2057" width="57.85546875" bestFit="1" customWidth="1"/>
    <col min="2058" max="2058" width="35.28515625" bestFit="1" customWidth="1"/>
    <col min="2059" max="2059" width="28.140625" bestFit="1" customWidth="1"/>
    <col min="2060" max="2060" width="33.140625" bestFit="1" customWidth="1"/>
    <col min="2061" max="2061" width="26" bestFit="1" customWidth="1"/>
    <col min="2062" max="2062" width="19.140625" bestFit="1" customWidth="1"/>
    <col min="2063" max="2063" width="10.42578125" customWidth="1"/>
    <col min="2064" max="2064" width="11.85546875" customWidth="1"/>
    <col min="2065" max="2065" width="14.7109375" customWidth="1"/>
    <col min="2066" max="2066" width="9" bestFit="1" customWidth="1"/>
    <col min="2307" max="2307" width="4.7109375" bestFit="1" customWidth="1"/>
    <col min="2308" max="2308" width="9.7109375" bestFit="1" customWidth="1"/>
    <col min="2309" max="2309" width="10" bestFit="1" customWidth="1"/>
    <col min="2310" max="2310" width="8.85546875" bestFit="1" customWidth="1"/>
    <col min="2311" max="2311" width="22.85546875" customWidth="1"/>
    <col min="2312" max="2312" width="59.7109375" bestFit="1" customWidth="1"/>
    <col min="2313" max="2313" width="57.85546875" bestFit="1" customWidth="1"/>
    <col min="2314" max="2314" width="35.28515625" bestFit="1" customWidth="1"/>
    <col min="2315" max="2315" width="28.140625" bestFit="1" customWidth="1"/>
    <col min="2316" max="2316" width="33.140625" bestFit="1" customWidth="1"/>
    <col min="2317" max="2317" width="26" bestFit="1" customWidth="1"/>
    <col min="2318" max="2318" width="19.140625" bestFit="1" customWidth="1"/>
    <col min="2319" max="2319" width="10.42578125" customWidth="1"/>
    <col min="2320" max="2320" width="11.85546875" customWidth="1"/>
    <col min="2321" max="2321" width="14.7109375" customWidth="1"/>
    <col min="2322" max="2322" width="9" bestFit="1" customWidth="1"/>
    <col min="2563" max="2563" width="4.7109375" bestFit="1" customWidth="1"/>
    <col min="2564" max="2564" width="9.7109375" bestFit="1" customWidth="1"/>
    <col min="2565" max="2565" width="10" bestFit="1" customWidth="1"/>
    <col min="2566" max="2566" width="8.85546875" bestFit="1" customWidth="1"/>
    <col min="2567" max="2567" width="22.85546875" customWidth="1"/>
    <col min="2568" max="2568" width="59.7109375" bestFit="1" customWidth="1"/>
    <col min="2569" max="2569" width="57.85546875" bestFit="1" customWidth="1"/>
    <col min="2570" max="2570" width="35.28515625" bestFit="1" customWidth="1"/>
    <col min="2571" max="2571" width="28.140625" bestFit="1" customWidth="1"/>
    <col min="2572" max="2572" width="33.140625" bestFit="1" customWidth="1"/>
    <col min="2573" max="2573" width="26" bestFit="1" customWidth="1"/>
    <col min="2574" max="2574" width="19.140625" bestFit="1" customWidth="1"/>
    <col min="2575" max="2575" width="10.42578125" customWidth="1"/>
    <col min="2576" max="2576" width="11.85546875" customWidth="1"/>
    <col min="2577" max="2577" width="14.7109375" customWidth="1"/>
    <col min="2578" max="2578" width="9" bestFit="1" customWidth="1"/>
    <col min="2819" max="2819" width="4.7109375" bestFit="1" customWidth="1"/>
    <col min="2820" max="2820" width="9.7109375" bestFit="1" customWidth="1"/>
    <col min="2821" max="2821" width="10" bestFit="1" customWidth="1"/>
    <col min="2822" max="2822" width="8.85546875" bestFit="1" customWidth="1"/>
    <col min="2823" max="2823" width="22.85546875" customWidth="1"/>
    <col min="2824" max="2824" width="59.7109375" bestFit="1" customWidth="1"/>
    <col min="2825" max="2825" width="57.85546875" bestFit="1" customWidth="1"/>
    <col min="2826" max="2826" width="35.28515625" bestFit="1" customWidth="1"/>
    <col min="2827" max="2827" width="28.140625" bestFit="1" customWidth="1"/>
    <col min="2828" max="2828" width="33.140625" bestFit="1" customWidth="1"/>
    <col min="2829" max="2829" width="26" bestFit="1" customWidth="1"/>
    <col min="2830" max="2830" width="19.140625" bestFit="1" customWidth="1"/>
    <col min="2831" max="2831" width="10.42578125" customWidth="1"/>
    <col min="2832" max="2832" width="11.85546875" customWidth="1"/>
    <col min="2833" max="2833" width="14.7109375" customWidth="1"/>
    <col min="2834" max="2834" width="9" bestFit="1" customWidth="1"/>
    <col min="3075" max="3075" width="4.7109375" bestFit="1" customWidth="1"/>
    <col min="3076" max="3076" width="9.7109375" bestFit="1" customWidth="1"/>
    <col min="3077" max="3077" width="10" bestFit="1" customWidth="1"/>
    <col min="3078" max="3078" width="8.85546875" bestFit="1" customWidth="1"/>
    <col min="3079" max="3079" width="22.85546875" customWidth="1"/>
    <col min="3080" max="3080" width="59.7109375" bestFit="1" customWidth="1"/>
    <col min="3081" max="3081" width="57.85546875" bestFit="1" customWidth="1"/>
    <col min="3082" max="3082" width="35.28515625" bestFit="1" customWidth="1"/>
    <col min="3083" max="3083" width="28.140625" bestFit="1" customWidth="1"/>
    <col min="3084" max="3084" width="33.140625" bestFit="1" customWidth="1"/>
    <col min="3085" max="3085" width="26" bestFit="1" customWidth="1"/>
    <col min="3086" max="3086" width="19.140625" bestFit="1" customWidth="1"/>
    <col min="3087" max="3087" width="10.42578125" customWidth="1"/>
    <col min="3088" max="3088" width="11.85546875" customWidth="1"/>
    <col min="3089" max="3089" width="14.7109375" customWidth="1"/>
    <col min="3090" max="3090" width="9" bestFit="1" customWidth="1"/>
    <col min="3331" max="3331" width="4.7109375" bestFit="1" customWidth="1"/>
    <col min="3332" max="3332" width="9.7109375" bestFit="1" customWidth="1"/>
    <col min="3333" max="3333" width="10" bestFit="1" customWidth="1"/>
    <col min="3334" max="3334" width="8.85546875" bestFit="1" customWidth="1"/>
    <col min="3335" max="3335" width="22.85546875" customWidth="1"/>
    <col min="3336" max="3336" width="59.7109375" bestFit="1" customWidth="1"/>
    <col min="3337" max="3337" width="57.85546875" bestFit="1" customWidth="1"/>
    <col min="3338" max="3338" width="35.28515625" bestFit="1" customWidth="1"/>
    <col min="3339" max="3339" width="28.140625" bestFit="1" customWidth="1"/>
    <col min="3340" max="3340" width="33.140625" bestFit="1" customWidth="1"/>
    <col min="3341" max="3341" width="26" bestFit="1" customWidth="1"/>
    <col min="3342" max="3342" width="19.140625" bestFit="1" customWidth="1"/>
    <col min="3343" max="3343" width="10.42578125" customWidth="1"/>
    <col min="3344" max="3344" width="11.85546875" customWidth="1"/>
    <col min="3345" max="3345" width="14.7109375" customWidth="1"/>
    <col min="3346" max="3346" width="9" bestFit="1" customWidth="1"/>
    <col min="3587" max="3587" width="4.7109375" bestFit="1" customWidth="1"/>
    <col min="3588" max="3588" width="9.7109375" bestFit="1" customWidth="1"/>
    <col min="3589" max="3589" width="10" bestFit="1" customWidth="1"/>
    <col min="3590" max="3590" width="8.85546875" bestFit="1" customWidth="1"/>
    <col min="3591" max="3591" width="22.85546875" customWidth="1"/>
    <col min="3592" max="3592" width="59.7109375" bestFit="1" customWidth="1"/>
    <col min="3593" max="3593" width="57.85546875" bestFit="1" customWidth="1"/>
    <col min="3594" max="3594" width="35.28515625" bestFit="1" customWidth="1"/>
    <col min="3595" max="3595" width="28.140625" bestFit="1" customWidth="1"/>
    <col min="3596" max="3596" width="33.140625" bestFit="1" customWidth="1"/>
    <col min="3597" max="3597" width="26" bestFit="1" customWidth="1"/>
    <col min="3598" max="3598" width="19.140625" bestFit="1" customWidth="1"/>
    <col min="3599" max="3599" width="10.42578125" customWidth="1"/>
    <col min="3600" max="3600" width="11.85546875" customWidth="1"/>
    <col min="3601" max="3601" width="14.7109375" customWidth="1"/>
    <col min="3602" max="3602" width="9" bestFit="1" customWidth="1"/>
    <col min="3843" max="3843" width="4.7109375" bestFit="1" customWidth="1"/>
    <col min="3844" max="3844" width="9.7109375" bestFit="1" customWidth="1"/>
    <col min="3845" max="3845" width="10" bestFit="1" customWidth="1"/>
    <col min="3846" max="3846" width="8.85546875" bestFit="1" customWidth="1"/>
    <col min="3847" max="3847" width="22.85546875" customWidth="1"/>
    <col min="3848" max="3848" width="59.7109375" bestFit="1" customWidth="1"/>
    <col min="3849" max="3849" width="57.85546875" bestFit="1" customWidth="1"/>
    <col min="3850" max="3850" width="35.28515625" bestFit="1" customWidth="1"/>
    <col min="3851" max="3851" width="28.140625" bestFit="1" customWidth="1"/>
    <col min="3852" max="3852" width="33.140625" bestFit="1" customWidth="1"/>
    <col min="3853" max="3853" width="26" bestFit="1" customWidth="1"/>
    <col min="3854" max="3854" width="19.140625" bestFit="1" customWidth="1"/>
    <col min="3855" max="3855" width="10.42578125" customWidth="1"/>
    <col min="3856" max="3856" width="11.85546875" customWidth="1"/>
    <col min="3857" max="3857" width="14.7109375" customWidth="1"/>
    <col min="3858" max="3858" width="9" bestFit="1" customWidth="1"/>
    <col min="4099" max="4099" width="4.7109375" bestFit="1" customWidth="1"/>
    <col min="4100" max="4100" width="9.7109375" bestFit="1" customWidth="1"/>
    <col min="4101" max="4101" width="10" bestFit="1" customWidth="1"/>
    <col min="4102" max="4102" width="8.85546875" bestFit="1" customWidth="1"/>
    <col min="4103" max="4103" width="22.85546875" customWidth="1"/>
    <col min="4104" max="4104" width="59.7109375" bestFit="1" customWidth="1"/>
    <col min="4105" max="4105" width="57.85546875" bestFit="1" customWidth="1"/>
    <col min="4106" max="4106" width="35.28515625" bestFit="1" customWidth="1"/>
    <col min="4107" max="4107" width="28.140625" bestFit="1" customWidth="1"/>
    <col min="4108" max="4108" width="33.140625" bestFit="1" customWidth="1"/>
    <col min="4109" max="4109" width="26" bestFit="1" customWidth="1"/>
    <col min="4110" max="4110" width="19.140625" bestFit="1" customWidth="1"/>
    <col min="4111" max="4111" width="10.42578125" customWidth="1"/>
    <col min="4112" max="4112" width="11.85546875" customWidth="1"/>
    <col min="4113" max="4113" width="14.7109375" customWidth="1"/>
    <col min="4114" max="4114" width="9" bestFit="1" customWidth="1"/>
    <col min="4355" max="4355" width="4.7109375" bestFit="1" customWidth="1"/>
    <col min="4356" max="4356" width="9.7109375" bestFit="1" customWidth="1"/>
    <col min="4357" max="4357" width="10" bestFit="1" customWidth="1"/>
    <col min="4358" max="4358" width="8.85546875" bestFit="1" customWidth="1"/>
    <col min="4359" max="4359" width="22.85546875" customWidth="1"/>
    <col min="4360" max="4360" width="59.7109375" bestFit="1" customWidth="1"/>
    <col min="4361" max="4361" width="57.85546875" bestFit="1" customWidth="1"/>
    <col min="4362" max="4362" width="35.28515625" bestFit="1" customWidth="1"/>
    <col min="4363" max="4363" width="28.140625" bestFit="1" customWidth="1"/>
    <col min="4364" max="4364" width="33.140625" bestFit="1" customWidth="1"/>
    <col min="4365" max="4365" width="26" bestFit="1" customWidth="1"/>
    <col min="4366" max="4366" width="19.140625" bestFit="1" customWidth="1"/>
    <col min="4367" max="4367" width="10.42578125" customWidth="1"/>
    <col min="4368" max="4368" width="11.85546875" customWidth="1"/>
    <col min="4369" max="4369" width="14.7109375" customWidth="1"/>
    <col min="4370" max="4370" width="9" bestFit="1" customWidth="1"/>
    <col min="4611" max="4611" width="4.7109375" bestFit="1" customWidth="1"/>
    <col min="4612" max="4612" width="9.7109375" bestFit="1" customWidth="1"/>
    <col min="4613" max="4613" width="10" bestFit="1" customWidth="1"/>
    <col min="4614" max="4614" width="8.85546875" bestFit="1" customWidth="1"/>
    <col min="4615" max="4615" width="22.85546875" customWidth="1"/>
    <col min="4616" max="4616" width="59.7109375" bestFit="1" customWidth="1"/>
    <col min="4617" max="4617" width="57.85546875" bestFit="1" customWidth="1"/>
    <col min="4618" max="4618" width="35.28515625" bestFit="1" customWidth="1"/>
    <col min="4619" max="4619" width="28.140625" bestFit="1" customWidth="1"/>
    <col min="4620" max="4620" width="33.140625" bestFit="1" customWidth="1"/>
    <col min="4621" max="4621" width="26" bestFit="1" customWidth="1"/>
    <col min="4622" max="4622" width="19.140625" bestFit="1" customWidth="1"/>
    <col min="4623" max="4623" width="10.42578125" customWidth="1"/>
    <col min="4624" max="4624" width="11.85546875" customWidth="1"/>
    <col min="4625" max="4625" width="14.7109375" customWidth="1"/>
    <col min="4626" max="4626" width="9" bestFit="1" customWidth="1"/>
    <col min="4867" max="4867" width="4.7109375" bestFit="1" customWidth="1"/>
    <col min="4868" max="4868" width="9.7109375" bestFit="1" customWidth="1"/>
    <col min="4869" max="4869" width="10" bestFit="1" customWidth="1"/>
    <col min="4870" max="4870" width="8.85546875" bestFit="1" customWidth="1"/>
    <col min="4871" max="4871" width="22.85546875" customWidth="1"/>
    <col min="4872" max="4872" width="59.7109375" bestFit="1" customWidth="1"/>
    <col min="4873" max="4873" width="57.85546875" bestFit="1" customWidth="1"/>
    <col min="4874" max="4874" width="35.28515625" bestFit="1" customWidth="1"/>
    <col min="4875" max="4875" width="28.140625" bestFit="1" customWidth="1"/>
    <col min="4876" max="4876" width="33.140625" bestFit="1" customWidth="1"/>
    <col min="4877" max="4877" width="26" bestFit="1" customWidth="1"/>
    <col min="4878" max="4878" width="19.140625" bestFit="1" customWidth="1"/>
    <col min="4879" max="4879" width="10.42578125" customWidth="1"/>
    <col min="4880" max="4880" width="11.85546875" customWidth="1"/>
    <col min="4881" max="4881" width="14.7109375" customWidth="1"/>
    <col min="4882" max="4882" width="9" bestFit="1" customWidth="1"/>
    <col min="5123" max="5123" width="4.7109375" bestFit="1" customWidth="1"/>
    <col min="5124" max="5124" width="9.7109375" bestFit="1" customWidth="1"/>
    <col min="5125" max="5125" width="10" bestFit="1" customWidth="1"/>
    <col min="5126" max="5126" width="8.85546875" bestFit="1" customWidth="1"/>
    <col min="5127" max="5127" width="22.85546875" customWidth="1"/>
    <col min="5128" max="5128" width="59.7109375" bestFit="1" customWidth="1"/>
    <col min="5129" max="5129" width="57.85546875" bestFit="1" customWidth="1"/>
    <col min="5130" max="5130" width="35.28515625" bestFit="1" customWidth="1"/>
    <col min="5131" max="5131" width="28.140625" bestFit="1" customWidth="1"/>
    <col min="5132" max="5132" width="33.140625" bestFit="1" customWidth="1"/>
    <col min="5133" max="5133" width="26" bestFit="1" customWidth="1"/>
    <col min="5134" max="5134" width="19.140625" bestFit="1" customWidth="1"/>
    <col min="5135" max="5135" width="10.42578125" customWidth="1"/>
    <col min="5136" max="5136" width="11.85546875" customWidth="1"/>
    <col min="5137" max="5137" width="14.7109375" customWidth="1"/>
    <col min="5138" max="5138" width="9" bestFit="1" customWidth="1"/>
    <col min="5379" max="5379" width="4.7109375" bestFit="1" customWidth="1"/>
    <col min="5380" max="5380" width="9.7109375" bestFit="1" customWidth="1"/>
    <col min="5381" max="5381" width="10" bestFit="1" customWidth="1"/>
    <col min="5382" max="5382" width="8.85546875" bestFit="1" customWidth="1"/>
    <col min="5383" max="5383" width="22.85546875" customWidth="1"/>
    <col min="5384" max="5384" width="59.7109375" bestFit="1" customWidth="1"/>
    <col min="5385" max="5385" width="57.85546875" bestFit="1" customWidth="1"/>
    <col min="5386" max="5386" width="35.28515625" bestFit="1" customWidth="1"/>
    <col min="5387" max="5387" width="28.140625" bestFit="1" customWidth="1"/>
    <col min="5388" max="5388" width="33.140625" bestFit="1" customWidth="1"/>
    <col min="5389" max="5389" width="26" bestFit="1" customWidth="1"/>
    <col min="5390" max="5390" width="19.140625" bestFit="1" customWidth="1"/>
    <col min="5391" max="5391" width="10.42578125" customWidth="1"/>
    <col min="5392" max="5392" width="11.85546875" customWidth="1"/>
    <col min="5393" max="5393" width="14.7109375" customWidth="1"/>
    <col min="5394" max="5394" width="9" bestFit="1" customWidth="1"/>
    <col min="5635" max="5635" width="4.7109375" bestFit="1" customWidth="1"/>
    <col min="5636" max="5636" width="9.7109375" bestFit="1" customWidth="1"/>
    <col min="5637" max="5637" width="10" bestFit="1" customWidth="1"/>
    <col min="5638" max="5638" width="8.85546875" bestFit="1" customWidth="1"/>
    <col min="5639" max="5639" width="22.85546875" customWidth="1"/>
    <col min="5640" max="5640" width="59.7109375" bestFit="1" customWidth="1"/>
    <col min="5641" max="5641" width="57.85546875" bestFit="1" customWidth="1"/>
    <col min="5642" max="5642" width="35.28515625" bestFit="1" customWidth="1"/>
    <col min="5643" max="5643" width="28.140625" bestFit="1" customWidth="1"/>
    <col min="5644" max="5644" width="33.140625" bestFit="1" customWidth="1"/>
    <col min="5645" max="5645" width="26" bestFit="1" customWidth="1"/>
    <col min="5646" max="5646" width="19.140625" bestFit="1" customWidth="1"/>
    <col min="5647" max="5647" width="10.42578125" customWidth="1"/>
    <col min="5648" max="5648" width="11.85546875" customWidth="1"/>
    <col min="5649" max="5649" width="14.7109375" customWidth="1"/>
    <col min="5650" max="5650" width="9" bestFit="1" customWidth="1"/>
    <col min="5891" max="5891" width="4.7109375" bestFit="1" customWidth="1"/>
    <col min="5892" max="5892" width="9.7109375" bestFit="1" customWidth="1"/>
    <col min="5893" max="5893" width="10" bestFit="1" customWidth="1"/>
    <col min="5894" max="5894" width="8.85546875" bestFit="1" customWidth="1"/>
    <col min="5895" max="5895" width="22.85546875" customWidth="1"/>
    <col min="5896" max="5896" width="59.7109375" bestFit="1" customWidth="1"/>
    <col min="5897" max="5897" width="57.85546875" bestFit="1" customWidth="1"/>
    <col min="5898" max="5898" width="35.28515625" bestFit="1" customWidth="1"/>
    <col min="5899" max="5899" width="28.140625" bestFit="1" customWidth="1"/>
    <col min="5900" max="5900" width="33.140625" bestFit="1" customWidth="1"/>
    <col min="5901" max="5901" width="26" bestFit="1" customWidth="1"/>
    <col min="5902" max="5902" width="19.140625" bestFit="1" customWidth="1"/>
    <col min="5903" max="5903" width="10.42578125" customWidth="1"/>
    <col min="5904" max="5904" width="11.85546875" customWidth="1"/>
    <col min="5905" max="5905" width="14.7109375" customWidth="1"/>
    <col min="5906" max="5906" width="9" bestFit="1" customWidth="1"/>
    <col min="6147" max="6147" width="4.7109375" bestFit="1" customWidth="1"/>
    <col min="6148" max="6148" width="9.7109375" bestFit="1" customWidth="1"/>
    <col min="6149" max="6149" width="10" bestFit="1" customWidth="1"/>
    <col min="6150" max="6150" width="8.85546875" bestFit="1" customWidth="1"/>
    <col min="6151" max="6151" width="22.85546875" customWidth="1"/>
    <col min="6152" max="6152" width="59.7109375" bestFit="1" customWidth="1"/>
    <col min="6153" max="6153" width="57.85546875" bestFit="1" customWidth="1"/>
    <col min="6154" max="6154" width="35.28515625" bestFit="1" customWidth="1"/>
    <col min="6155" max="6155" width="28.140625" bestFit="1" customWidth="1"/>
    <col min="6156" max="6156" width="33.140625" bestFit="1" customWidth="1"/>
    <col min="6157" max="6157" width="26" bestFit="1" customWidth="1"/>
    <col min="6158" max="6158" width="19.140625" bestFit="1" customWidth="1"/>
    <col min="6159" max="6159" width="10.42578125" customWidth="1"/>
    <col min="6160" max="6160" width="11.85546875" customWidth="1"/>
    <col min="6161" max="6161" width="14.7109375" customWidth="1"/>
    <col min="6162" max="6162" width="9" bestFit="1" customWidth="1"/>
    <col min="6403" max="6403" width="4.7109375" bestFit="1" customWidth="1"/>
    <col min="6404" max="6404" width="9.7109375" bestFit="1" customWidth="1"/>
    <col min="6405" max="6405" width="10" bestFit="1" customWidth="1"/>
    <col min="6406" max="6406" width="8.85546875" bestFit="1" customWidth="1"/>
    <col min="6407" max="6407" width="22.85546875" customWidth="1"/>
    <col min="6408" max="6408" width="59.7109375" bestFit="1" customWidth="1"/>
    <col min="6409" max="6409" width="57.85546875" bestFit="1" customWidth="1"/>
    <col min="6410" max="6410" width="35.28515625" bestFit="1" customWidth="1"/>
    <col min="6411" max="6411" width="28.140625" bestFit="1" customWidth="1"/>
    <col min="6412" max="6412" width="33.140625" bestFit="1" customWidth="1"/>
    <col min="6413" max="6413" width="26" bestFit="1" customWidth="1"/>
    <col min="6414" max="6414" width="19.140625" bestFit="1" customWidth="1"/>
    <col min="6415" max="6415" width="10.42578125" customWidth="1"/>
    <col min="6416" max="6416" width="11.85546875" customWidth="1"/>
    <col min="6417" max="6417" width="14.7109375" customWidth="1"/>
    <col min="6418" max="6418" width="9" bestFit="1" customWidth="1"/>
    <col min="6659" max="6659" width="4.7109375" bestFit="1" customWidth="1"/>
    <col min="6660" max="6660" width="9.7109375" bestFit="1" customWidth="1"/>
    <col min="6661" max="6661" width="10" bestFit="1" customWidth="1"/>
    <col min="6662" max="6662" width="8.85546875" bestFit="1" customWidth="1"/>
    <col min="6663" max="6663" width="22.85546875" customWidth="1"/>
    <col min="6664" max="6664" width="59.7109375" bestFit="1" customWidth="1"/>
    <col min="6665" max="6665" width="57.85546875" bestFit="1" customWidth="1"/>
    <col min="6666" max="6666" width="35.28515625" bestFit="1" customWidth="1"/>
    <col min="6667" max="6667" width="28.140625" bestFit="1" customWidth="1"/>
    <col min="6668" max="6668" width="33.140625" bestFit="1" customWidth="1"/>
    <col min="6669" max="6669" width="26" bestFit="1" customWidth="1"/>
    <col min="6670" max="6670" width="19.140625" bestFit="1" customWidth="1"/>
    <col min="6671" max="6671" width="10.42578125" customWidth="1"/>
    <col min="6672" max="6672" width="11.85546875" customWidth="1"/>
    <col min="6673" max="6673" width="14.7109375" customWidth="1"/>
    <col min="6674" max="6674" width="9" bestFit="1" customWidth="1"/>
    <col min="6915" max="6915" width="4.7109375" bestFit="1" customWidth="1"/>
    <col min="6916" max="6916" width="9.7109375" bestFit="1" customWidth="1"/>
    <col min="6917" max="6917" width="10" bestFit="1" customWidth="1"/>
    <col min="6918" max="6918" width="8.85546875" bestFit="1" customWidth="1"/>
    <col min="6919" max="6919" width="22.85546875" customWidth="1"/>
    <col min="6920" max="6920" width="59.7109375" bestFit="1" customWidth="1"/>
    <col min="6921" max="6921" width="57.85546875" bestFit="1" customWidth="1"/>
    <col min="6922" max="6922" width="35.28515625" bestFit="1" customWidth="1"/>
    <col min="6923" max="6923" width="28.140625" bestFit="1" customWidth="1"/>
    <col min="6924" max="6924" width="33.140625" bestFit="1" customWidth="1"/>
    <col min="6925" max="6925" width="26" bestFit="1" customWidth="1"/>
    <col min="6926" max="6926" width="19.140625" bestFit="1" customWidth="1"/>
    <col min="6927" max="6927" width="10.42578125" customWidth="1"/>
    <col min="6928" max="6928" width="11.85546875" customWidth="1"/>
    <col min="6929" max="6929" width="14.7109375" customWidth="1"/>
    <col min="6930" max="6930" width="9" bestFit="1" customWidth="1"/>
    <col min="7171" max="7171" width="4.7109375" bestFit="1" customWidth="1"/>
    <col min="7172" max="7172" width="9.7109375" bestFit="1" customWidth="1"/>
    <col min="7173" max="7173" width="10" bestFit="1" customWidth="1"/>
    <col min="7174" max="7174" width="8.85546875" bestFit="1" customWidth="1"/>
    <col min="7175" max="7175" width="22.85546875" customWidth="1"/>
    <col min="7176" max="7176" width="59.7109375" bestFit="1" customWidth="1"/>
    <col min="7177" max="7177" width="57.85546875" bestFit="1" customWidth="1"/>
    <col min="7178" max="7178" width="35.28515625" bestFit="1" customWidth="1"/>
    <col min="7179" max="7179" width="28.140625" bestFit="1" customWidth="1"/>
    <col min="7180" max="7180" width="33.140625" bestFit="1" customWidth="1"/>
    <col min="7181" max="7181" width="26" bestFit="1" customWidth="1"/>
    <col min="7182" max="7182" width="19.140625" bestFit="1" customWidth="1"/>
    <col min="7183" max="7183" width="10.42578125" customWidth="1"/>
    <col min="7184" max="7184" width="11.85546875" customWidth="1"/>
    <col min="7185" max="7185" width="14.7109375" customWidth="1"/>
    <col min="7186" max="7186" width="9" bestFit="1" customWidth="1"/>
    <col min="7427" max="7427" width="4.7109375" bestFit="1" customWidth="1"/>
    <col min="7428" max="7428" width="9.7109375" bestFit="1" customWidth="1"/>
    <col min="7429" max="7429" width="10" bestFit="1" customWidth="1"/>
    <col min="7430" max="7430" width="8.85546875" bestFit="1" customWidth="1"/>
    <col min="7431" max="7431" width="22.85546875" customWidth="1"/>
    <col min="7432" max="7432" width="59.7109375" bestFit="1" customWidth="1"/>
    <col min="7433" max="7433" width="57.85546875" bestFit="1" customWidth="1"/>
    <col min="7434" max="7434" width="35.28515625" bestFit="1" customWidth="1"/>
    <col min="7435" max="7435" width="28.140625" bestFit="1" customWidth="1"/>
    <col min="7436" max="7436" width="33.140625" bestFit="1" customWidth="1"/>
    <col min="7437" max="7437" width="26" bestFit="1" customWidth="1"/>
    <col min="7438" max="7438" width="19.140625" bestFit="1" customWidth="1"/>
    <col min="7439" max="7439" width="10.42578125" customWidth="1"/>
    <col min="7440" max="7440" width="11.85546875" customWidth="1"/>
    <col min="7441" max="7441" width="14.7109375" customWidth="1"/>
    <col min="7442" max="7442" width="9" bestFit="1" customWidth="1"/>
    <col min="7683" max="7683" width="4.7109375" bestFit="1" customWidth="1"/>
    <col min="7684" max="7684" width="9.7109375" bestFit="1" customWidth="1"/>
    <col min="7685" max="7685" width="10" bestFit="1" customWidth="1"/>
    <col min="7686" max="7686" width="8.85546875" bestFit="1" customWidth="1"/>
    <col min="7687" max="7687" width="22.85546875" customWidth="1"/>
    <col min="7688" max="7688" width="59.7109375" bestFit="1" customWidth="1"/>
    <col min="7689" max="7689" width="57.85546875" bestFit="1" customWidth="1"/>
    <col min="7690" max="7690" width="35.28515625" bestFit="1" customWidth="1"/>
    <col min="7691" max="7691" width="28.140625" bestFit="1" customWidth="1"/>
    <col min="7692" max="7692" width="33.140625" bestFit="1" customWidth="1"/>
    <col min="7693" max="7693" width="26" bestFit="1" customWidth="1"/>
    <col min="7694" max="7694" width="19.140625" bestFit="1" customWidth="1"/>
    <col min="7695" max="7695" width="10.42578125" customWidth="1"/>
    <col min="7696" max="7696" width="11.85546875" customWidth="1"/>
    <col min="7697" max="7697" width="14.7109375" customWidth="1"/>
    <col min="7698" max="7698" width="9" bestFit="1" customWidth="1"/>
    <col min="7939" max="7939" width="4.7109375" bestFit="1" customWidth="1"/>
    <col min="7940" max="7940" width="9.7109375" bestFit="1" customWidth="1"/>
    <col min="7941" max="7941" width="10" bestFit="1" customWidth="1"/>
    <col min="7942" max="7942" width="8.85546875" bestFit="1" customWidth="1"/>
    <col min="7943" max="7943" width="22.85546875" customWidth="1"/>
    <col min="7944" max="7944" width="59.7109375" bestFit="1" customWidth="1"/>
    <col min="7945" max="7945" width="57.85546875" bestFit="1" customWidth="1"/>
    <col min="7946" max="7946" width="35.28515625" bestFit="1" customWidth="1"/>
    <col min="7947" max="7947" width="28.140625" bestFit="1" customWidth="1"/>
    <col min="7948" max="7948" width="33.140625" bestFit="1" customWidth="1"/>
    <col min="7949" max="7949" width="26" bestFit="1" customWidth="1"/>
    <col min="7950" max="7950" width="19.140625" bestFit="1" customWidth="1"/>
    <col min="7951" max="7951" width="10.42578125" customWidth="1"/>
    <col min="7952" max="7952" width="11.85546875" customWidth="1"/>
    <col min="7953" max="7953" width="14.7109375" customWidth="1"/>
    <col min="7954" max="7954" width="9" bestFit="1" customWidth="1"/>
    <col min="8195" max="8195" width="4.7109375" bestFit="1" customWidth="1"/>
    <col min="8196" max="8196" width="9.7109375" bestFit="1" customWidth="1"/>
    <col min="8197" max="8197" width="10" bestFit="1" customWidth="1"/>
    <col min="8198" max="8198" width="8.85546875" bestFit="1" customWidth="1"/>
    <col min="8199" max="8199" width="22.85546875" customWidth="1"/>
    <col min="8200" max="8200" width="59.7109375" bestFit="1" customWidth="1"/>
    <col min="8201" max="8201" width="57.85546875" bestFit="1" customWidth="1"/>
    <col min="8202" max="8202" width="35.28515625" bestFit="1" customWidth="1"/>
    <col min="8203" max="8203" width="28.140625" bestFit="1" customWidth="1"/>
    <col min="8204" max="8204" width="33.140625" bestFit="1" customWidth="1"/>
    <col min="8205" max="8205" width="26" bestFit="1" customWidth="1"/>
    <col min="8206" max="8206" width="19.140625" bestFit="1" customWidth="1"/>
    <col min="8207" max="8207" width="10.42578125" customWidth="1"/>
    <col min="8208" max="8208" width="11.85546875" customWidth="1"/>
    <col min="8209" max="8209" width="14.7109375" customWidth="1"/>
    <col min="8210" max="8210" width="9" bestFit="1" customWidth="1"/>
    <col min="8451" max="8451" width="4.7109375" bestFit="1" customWidth="1"/>
    <col min="8452" max="8452" width="9.7109375" bestFit="1" customWidth="1"/>
    <col min="8453" max="8453" width="10" bestFit="1" customWidth="1"/>
    <col min="8454" max="8454" width="8.85546875" bestFit="1" customWidth="1"/>
    <col min="8455" max="8455" width="22.85546875" customWidth="1"/>
    <col min="8456" max="8456" width="59.7109375" bestFit="1" customWidth="1"/>
    <col min="8457" max="8457" width="57.85546875" bestFit="1" customWidth="1"/>
    <col min="8458" max="8458" width="35.28515625" bestFit="1" customWidth="1"/>
    <col min="8459" max="8459" width="28.140625" bestFit="1" customWidth="1"/>
    <col min="8460" max="8460" width="33.140625" bestFit="1" customWidth="1"/>
    <col min="8461" max="8461" width="26" bestFit="1" customWidth="1"/>
    <col min="8462" max="8462" width="19.140625" bestFit="1" customWidth="1"/>
    <col min="8463" max="8463" width="10.42578125" customWidth="1"/>
    <col min="8464" max="8464" width="11.85546875" customWidth="1"/>
    <col min="8465" max="8465" width="14.7109375" customWidth="1"/>
    <col min="8466" max="8466" width="9" bestFit="1" customWidth="1"/>
    <col min="8707" max="8707" width="4.7109375" bestFit="1" customWidth="1"/>
    <col min="8708" max="8708" width="9.7109375" bestFit="1" customWidth="1"/>
    <col min="8709" max="8709" width="10" bestFit="1" customWidth="1"/>
    <col min="8710" max="8710" width="8.85546875" bestFit="1" customWidth="1"/>
    <col min="8711" max="8711" width="22.85546875" customWidth="1"/>
    <col min="8712" max="8712" width="59.7109375" bestFit="1" customWidth="1"/>
    <col min="8713" max="8713" width="57.85546875" bestFit="1" customWidth="1"/>
    <col min="8714" max="8714" width="35.28515625" bestFit="1" customWidth="1"/>
    <col min="8715" max="8715" width="28.140625" bestFit="1" customWidth="1"/>
    <col min="8716" max="8716" width="33.140625" bestFit="1" customWidth="1"/>
    <col min="8717" max="8717" width="26" bestFit="1" customWidth="1"/>
    <col min="8718" max="8718" width="19.140625" bestFit="1" customWidth="1"/>
    <col min="8719" max="8719" width="10.42578125" customWidth="1"/>
    <col min="8720" max="8720" width="11.85546875" customWidth="1"/>
    <col min="8721" max="8721" width="14.7109375" customWidth="1"/>
    <col min="8722" max="8722" width="9" bestFit="1" customWidth="1"/>
    <col min="8963" max="8963" width="4.7109375" bestFit="1" customWidth="1"/>
    <col min="8964" max="8964" width="9.7109375" bestFit="1" customWidth="1"/>
    <col min="8965" max="8965" width="10" bestFit="1" customWidth="1"/>
    <col min="8966" max="8966" width="8.85546875" bestFit="1" customWidth="1"/>
    <col min="8967" max="8967" width="22.85546875" customWidth="1"/>
    <col min="8968" max="8968" width="59.7109375" bestFit="1" customWidth="1"/>
    <col min="8969" max="8969" width="57.85546875" bestFit="1" customWidth="1"/>
    <col min="8970" max="8970" width="35.28515625" bestFit="1" customWidth="1"/>
    <col min="8971" max="8971" width="28.140625" bestFit="1" customWidth="1"/>
    <col min="8972" max="8972" width="33.140625" bestFit="1" customWidth="1"/>
    <col min="8973" max="8973" width="26" bestFit="1" customWidth="1"/>
    <col min="8974" max="8974" width="19.140625" bestFit="1" customWidth="1"/>
    <col min="8975" max="8975" width="10.42578125" customWidth="1"/>
    <col min="8976" max="8976" width="11.85546875" customWidth="1"/>
    <col min="8977" max="8977" width="14.7109375" customWidth="1"/>
    <col min="8978" max="8978" width="9" bestFit="1" customWidth="1"/>
    <col min="9219" max="9219" width="4.7109375" bestFit="1" customWidth="1"/>
    <col min="9220" max="9220" width="9.7109375" bestFit="1" customWidth="1"/>
    <col min="9221" max="9221" width="10" bestFit="1" customWidth="1"/>
    <col min="9222" max="9222" width="8.85546875" bestFit="1" customWidth="1"/>
    <col min="9223" max="9223" width="22.85546875" customWidth="1"/>
    <col min="9224" max="9224" width="59.7109375" bestFit="1" customWidth="1"/>
    <col min="9225" max="9225" width="57.85546875" bestFit="1" customWidth="1"/>
    <col min="9226" max="9226" width="35.28515625" bestFit="1" customWidth="1"/>
    <col min="9227" max="9227" width="28.140625" bestFit="1" customWidth="1"/>
    <col min="9228" max="9228" width="33.140625" bestFit="1" customWidth="1"/>
    <col min="9229" max="9229" width="26" bestFit="1" customWidth="1"/>
    <col min="9230" max="9230" width="19.140625" bestFit="1" customWidth="1"/>
    <col min="9231" max="9231" width="10.42578125" customWidth="1"/>
    <col min="9232" max="9232" width="11.85546875" customWidth="1"/>
    <col min="9233" max="9233" width="14.7109375" customWidth="1"/>
    <col min="9234" max="9234" width="9" bestFit="1" customWidth="1"/>
    <col min="9475" max="9475" width="4.7109375" bestFit="1" customWidth="1"/>
    <col min="9476" max="9476" width="9.7109375" bestFit="1" customWidth="1"/>
    <col min="9477" max="9477" width="10" bestFit="1" customWidth="1"/>
    <col min="9478" max="9478" width="8.85546875" bestFit="1" customWidth="1"/>
    <col min="9479" max="9479" width="22.85546875" customWidth="1"/>
    <col min="9480" max="9480" width="59.7109375" bestFit="1" customWidth="1"/>
    <col min="9481" max="9481" width="57.85546875" bestFit="1" customWidth="1"/>
    <col min="9482" max="9482" width="35.28515625" bestFit="1" customWidth="1"/>
    <col min="9483" max="9483" width="28.140625" bestFit="1" customWidth="1"/>
    <col min="9484" max="9484" width="33.140625" bestFit="1" customWidth="1"/>
    <col min="9485" max="9485" width="26" bestFit="1" customWidth="1"/>
    <col min="9486" max="9486" width="19.140625" bestFit="1" customWidth="1"/>
    <col min="9487" max="9487" width="10.42578125" customWidth="1"/>
    <col min="9488" max="9488" width="11.85546875" customWidth="1"/>
    <col min="9489" max="9489" width="14.7109375" customWidth="1"/>
    <col min="9490" max="9490" width="9" bestFit="1" customWidth="1"/>
    <col min="9731" max="9731" width="4.7109375" bestFit="1" customWidth="1"/>
    <col min="9732" max="9732" width="9.7109375" bestFit="1" customWidth="1"/>
    <col min="9733" max="9733" width="10" bestFit="1" customWidth="1"/>
    <col min="9734" max="9734" width="8.85546875" bestFit="1" customWidth="1"/>
    <col min="9735" max="9735" width="22.85546875" customWidth="1"/>
    <col min="9736" max="9736" width="59.7109375" bestFit="1" customWidth="1"/>
    <col min="9737" max="9737" width="57.85546875" bestFit="1" customWidth="1"/>
    <col min="9738" max="9738" width="35.28515625" bestFit="1" customWidth="1"/>
    <col min="9739" max="9739" width="28.140625" bestFit="1" customWidth="1"/>
    <col min="9740" max="9740" width="33.140625" bestFit="1" customWidth="1"/>
    <col min="9741" max="9741" width="26" bestFit="1" customWidth="1"/>
    <col min="9742" max="9742" width="19.140625" bestFit="1" customWidth="1"/>
    <col min="9743" max="9743" width="10.42578125" customWidth="1"/>
    <col min="9744" max="9744" width="11.85546875" customWidth="1"/>
    <col min="9745" max="9745" width="14.7109375" customWidth="1"/>
    <col min="9746" max="9746" width="9" bestFit="1" customWidth="1"/>
    <col min="9987" max="9987" width="4.7109375" bestFit="1" customWidth="1"/>
    <col min="9988" max="9988" width="9.7109375" bestFit="1" customWidth="1"/>
    <col min="9989" max="9989" width="10" bestFit="1" customWidth="1"/>
    <col min="9990" max="9990" width="8.85546875" bestFit="1" customWidth="1"/>
    <col min="9991" max="9991" width="22.85546875" customWidth="1"/>
    <col min="9992" max="9992" width="59.7109375" bestFit="1" customWidth="1"/>
    <col min="9993" max="9993" width="57.85546875" bestFit="1" customWidth="1"/>
    <col min="9994" max="9994" width="35.28515625" bestFit="1" customWidth="1"/>
    <col min="9995" max="9995" width="28.140625" bestFit="1" customWidth="1"/>
    <col min="9996" max="9996" width="33.140625" bestFit="1" customWidth="1"/>
    <col min="9997" max="9997" width="26" bestFit="1" customWidth="1"/>
    <col min="9998" max="9998" width="19.140625" bestFit="1" customWidth="1"/>
    <col min="9999" max="9999" width="10.42578125" customWidth="1"/>
    <col min="10000" max="10000" width="11.85546875" customWidth="1"/>
    <col min="10001" max="10001" width="14.7109375" customWidth="1"/>
    <col min="10002" max="10002" width="9" bestFit="1" customWidth="1"/>
    <col min="10243" max="10243" width="4.7109375" bestFit="1" customWidth="1"/>
    <col min="10244" max="10244" width="9.7109375" bestFit="1" customWidth="1"/>
    <col min="10245" max="10245" width="10" bestFit="1" customWidth="1"/>
    <col min="10246" max="10246" width="8.85546875" bestFit="1" customWidth="1"/>
    <col min="10247" max="10247" width="22.85546875" customWidth="1"/>
    <col min="10248" max="10248" width="59.7109375" bestFit="1" customWidth="1"/>
    <col min="10249" max="10249" width="57.85546875" bestFit="1" customWidth="1"/>
    <col min="10250" max="10250" width="35.28515625" bestFit="1" customWidth="1"/>
    <col min="10251" max="10251" width="28.140625" bestFit="1" customWidth="1"/>
    <col min="10252" max="10252" width="33.140625" bestFit="1" customWidth="1"/>
    <col min="10253" max="10253" width="26" bestFit="1" customWidth="1"/>
    <col min="10254" max="10254" width="19.140625" bestFit="1" customWidth="1"/>
    <col min="10255" max="10255" width="10.42578125" customWidth="1"/>
    <col min="10256" max="10256" width="11.85546875" customWidth="1"/>
    <col min="10257" max="10257" width="14.7109375" customWidth="1"/>
    <col min="10258" max="10258" width="9" bestFit="1" customWidth="1"/>
    <col min="10499" max="10499" width="4.7109375" bestFit="1" customWidth="1"/>
    <col min="10500" max="10500" width="9.7109375" bestFit="1" customWidth="1"/>
    <col min="10501" max="10501" width="10" bestFit="1" customWidth="1"/>
    <col min="10502" max="10502" width="8.85546875" bestFit="1" customWidth="1"/>
    <col min="10503" max="10503" width="22.85546875" customWidth="1"/>
    <col min="10504" max="10504" width="59.7109375" bestFit="1" customWidth="1"/>
    <col min="10505" max="10505" width="57.85546875" bestFit="1" customWidth="1"/>
    <col min="10506" max="10506" width="35.28515625" bestFit="1" customWidth="1"/>
    <col min="10507" max="10507" width="28.140625" bestFit="1" customWidth="1"/>
    <col min="10508" max="10508" width="33.140625" bestFit="1" customWidth="1"/>
    <col min="10509" max="10509" width="26" bestFit="1" customWidth="1"/>
    <col min="10510" max="10510" width="19.140625" bestFit="1" customWidth="1"/>
    <col min="10511" max="10511" width="10.42578125" customWidth="1"/>
    <col min="10512" max="10512" width="11.85546875" customWidth="1"/>
    <col min="10513" max="10513" width="14.7109375" customWidth="1"/>
    <col min="10514" max="10514" width="9" bestFit="1" customWidth="1"/>
    <col min="10755" max="10755" width="4.7109375" bestFit="1" customWidth="1"/>
    <col min="10756" max="10756" width="9.7109375" bestFit="1" customWidth="1"/>
    <col min="10757" max="10757" width="10" bestFit="1" customWidth="1"/>
    <col min="10758" max="10758" width="8.85546875" bestFit="1" customWidth="1"/>
    <col min="10759" max="10759" width="22.85546875" customWidth="1"/>
    <col min="10760" max="10760" width="59.7109375" bestFit="1" customWidth="1"/>
    <col min="10761" max="10761" width="57.85546875" bestFit="1" customWidth="1"/>
    <col min="10762" max="10762" width="35.28515625" bestFit="1" customWidth="1"/>
    <col min="10763" max="10763" width="28.140625" bestFit="1" customWidth="1"/>
    <col min="10764" max="10764" width="33.140625" bestFit="1" customWidth="1"/>
    <col min="10765" max="10765" width="26" bestFit="1" customWidth="1"/>
    <col min="10766" max="10766" width="19.140625" bestFit="1" customWidth="1"/>
    <col min="10767" max="10767" width="10.42578125" customWidth="1"/>
    <col min="10768" max="10768" width="11.85546875" customWidth="1"/>
    <col min="10769" max="10769" width="14.7109375" customWidth="1"/>
    <col min="10770" max="10770" width="9" bestFit="1" customWidth="1"/>
    <col min="11011" max="11011" width="4.7109375" bestFit="1" customWidth="1"/>
    <col min="11012" max="11012" width="9.7109375" bestFit="1" customWidth="1"/>
    <col min="11013" max="11013" width="10" bestFit="1" customWidth="1"/>
    <col min="11014" max="11014" width="8.85546875" bestFit="1" customWidth="1"/>
    <col min="11015" max="11015" width="22.85546875" customWidth="1"/>
    <col min="11016" max="11016" width="59.7109375" bestFit="1" customWidth="1"/>
    <col min="11017" max="11017" width="57.85546875" bestFit="1" customWidth="1"/>
    <col min="11018" max="11018" width="35.28515625" bestFit="1" customWidth="1"/>
    <col min="11019" max="11019" width="28.140625" bestFit="1" customWidth="1"/>
    <col min="11020" max="11020" width="33.140625" bestFit="1" customWidth="1"/>
    <col min="11021" max="11021" width="26" bestFit="1" customWidth="1"/>
    <col min="11022" max="11022" width="19.140625" bestFit="1" customWidth="1"/>
    <col min="11023" max="11023" width="10.42578125" customWidth="1"/>
    <col min="11024" max="11024" width="11.85546875" customWidth="1"/>
    <col min="11025" max="11025" width="14.7109375" customWidth="1"/>
    <col min="11026" max="11026" width="9" bestFit="1" customWidth="1"/>
    <col min="11267" max="11267" width="4.7109375" bestFit="1" customWidth="1"/>
    <col min="11268" max="11268" width="9.7109375" bestFit="1" customWidth="1"/>
    <col min="11269" max="11269" width="10" bestFit="1" customWidth="1"/>
    <col min="11270" max="11270" width="8.85546875" bestFit="1" customWidth="1"/>
    <col min="11271" max="11271" width="22.85546875" customWidth="1"/>
    <col min="11272" max="11272" width="59.7109375" bestFit="1" customWidth="1"/>
    <col min="11273" max="11273" width="57.85546875" bestFit="1" customWidth="1"/>
    <col min="11274" max="11274" width="35.28515625" bestFit="1" customWidth="1"/>
    <col min="11275" max="11275" width="28.140625" bestFit="1" customWidth="1"/>
    <col min="11276" max="11276" width="33.140625" bestFit="1" customWidth="1"/>
    <col min="11277" max="11277" width="26" bestFit="1" customWidth="1"/>
    <col min="11278" max="11278" width="19.140625" bestFit="1" customWidth="1"/>
    <col min="11279" max="11279" width="10.42578125" customWidth="1"/>
    <col min="11280" max="11280" width="11.85546875" customWidth="1"/>
    <col min="11281" max="11281" width="14.7109375" customWidth="1"/>
    <col min="11282" max="11282" width="9" bestFit="1" customWidth="1"/>
    <col min="11523" max="11523" width="4.7109375" bestFit="1" customWidth="1"/>
    <col min="11524" max="11524" width="9.7109375" bestFit="1" customWidth="1"/>
    <col min="11525" max="11525" width="10" bestFit="1" customWidth="1"/>
    <col min="11526" max="11526" width="8.85546875" bestFit="1" customWidth="1"/>
    <col min="11527" max="11527" width="22.85546875" customWidth="1"/>
    <col min="11528" max="11528" width="59.7109375" bestFit="1" customWidth="1"/>
    <col min="11529" max="11529" width="57.85546875" bestFit="1" customWidth="1"/>
    <col min="11530" max="11530" width="35.28515625" bestFit="1" customWidth="1"/>
    <col min="11531" max="11531" width="28.140625" bestFit="1" customWidth="1"/>
    <col min="11532" max="11532" width="33.140625" bestFit="1" customWidth="1"/>
    <col min="11533" max="11533" width="26" bestFit="1" customWidth="1"/>
    <col min="11534" max="11534" width="19.140625" bestFit="1" customWidth="1"/>
    <col min="11535" max="11535" width="10.42578125" customWidth="1"/>
    <col min="11536" max="11536" width="11.85546875" customWidth="1"/>
    <col min="11537" max="11537" width="14.7109375" customWidth="1"/>
    <col min="11538" max="11538" width="9" bestFit="1" customWidth="1"/>
    <col min="11779" max="11779" width="4.7109375" bestFit="1" customWidth="1"/>
    <col min="11780" max="11780" width="9.7109375" bestFit="1" customWidth="1"/>
    <col min="11781" max="11781" width="10" bestFit="1" customWidth="1"/>
    <col min="11782" max="11782" width="8.85546875" bestFit="1" customWidth="1"/>
    <col min="11783" max="11783" width="22.85546875" customWidth="1"/>
    <col min="11784" max="11784" width="59.7109375" bestFit="1" customWidth="1"/>
    <col min="11785" max="11785" width="57.85546875" bestFit="1" customWidth="1"/>
    <col min="11786" max="11786" width="35.28515625" bestFit="1" customWidth="1"/>
    <col min="11787" max="11787" width="28.140625" bestFit="1" customWidth="1"/>
    <col min="11788" max="11788" width="33.140625" bestFit="1" customWidth="1"/>
    <col min="11789" max="11789" width="26" bestFit="1" customWidth="1"/>
    <col min="11790" max="11790" width="19.140625" bestFit="1" customWidth="1"/>
    <col min="11791" max="11791" width="10.42578125" customWidth="1"/>
    <col min="11792" max="11792" width="11.85546875" customWidth="1"/>
    <col min="11793" max="11793" width="14.7109375" customWidth="1"/>
    <col min="11794" max="11794" width="9" bestFit="1" customWidth="1"/>
    <col min="12035" max="12035" width="4.7109375" bestFit="1" customWidth="1"/>
    <col min="12036" max="12036" width="9.7109375" bestFit="1" customWidth="1"/>
    <col min="12037" max="12037" width="10" bestFit="1" customWidth="1"/>
    <col min="12038" max="12038" width="8.85546875" bestFit="1" customWidth="1"/>
    <col min="12039" max="12039" width="22.85546875" customWidth="1"/>
    <col min="12040" max="12040" width="59.7109375" bestFit="1" customWidth="1"/>
    <col min="12041" max="12041" width="57.85546875" bestFit="1" customWidth="1"/>
    <col min="12042" max="12042" width="35.28515625" bestFit="1" customWidth="1"/>
    <col min="12043" max="12043" width="28.140625" bestFit="1" customWidth="1"/>
    <col min="12044" max="12044" width="33.140625" bestFit="1" customWidth="1"/>
    <col min="12045" max="12045" width="26" bestFit="1" customWidth="1"/>
    <col min="12046" max="12046" width="19.140625" bestFit="1" customWidth="1"/>
    <col min="12047" max="12047" width="10.42578125" customWidth="1"/>
    <col min="12048" max="12048" width="11.85546875" customWidth="1"/>
    <col min="12049" max="12049" width="14.7109375" customWidth="1"/>
    <col min="12050" max="12050" width="9" bestFit="1" customWidth="1"/>
    <col min="12291" max="12291" width="4.7109375" bestFit="1" customWidth="1"/>
    <col min="12292" max="12292" width="9.7109375" bestFit="1" customWidth="1"/>
    <col min="12293" max="12293" width="10" bestFit="1" customWidth="1"/>
    <col min="12294" max="12294" width="8.85546875" bestFit="1" customWidth="1"/>
    <col min="12295" max="12295" width="22.85546875" customWidth="1"/>
    <col min="12296" max="12296" width="59.7109375" bestFit="1" customWidth="1"/>
    <col min="12297" max="12297" width="57.85546875" bestFit="1" customWidth="1"/>
    <col min="12298" max="12298" width="35.28515625" bestFit="1" customWidth="1"/>
    <col min="12299" max="12299" width="28.140625" bestFit="1" customWidth="1"/>
    <col min="12300" max="12300" width="33.140625" bestFit="1" customWidth="1"/>
    <col min="12301" max="12301" width="26" bestFit="1" customWidth="1"/>
    <col min="12302" max="12302" width="19.140625" bestFit="1" customWidth="1"/>
    <col min="12303" max="12303" width="10.42578125" customWidth="1"/>
    <col min="12304" max="12304" width="11.85546875" customWidth="1"/>
    <col min="12305" max="12305" width="14.7109375" customWidth="1"/>
    <col min="12306" max="12306" width="9" bestFit="1" customWidth="1"/>
    <col min="12547" max="12547" width="4.7109375" bestFit="1" customWidth="1"/>
    <col min="12548" max="12548" width="9.7109375" bestFit="1" customWidth="1"/>
    <col min="12549" max="12549" width="10" bestFit="1" customWidth="1"/>
    <col min="12550" max="12550" width="8.85546875" bestFit="1" customWidth="1"/>
    <col min="12551" max="12551" width="22.85546875" customWidth="1"/>
    <col min="12552" max="12552" width="59.7109375" bestFit="1" customWidth="1"/>
    <col min="12553" max="12553" width="57.85546875" bestFit="1" customWidth="1"/>
    <col min="12554" max="12554" width="35.28515625" bestFit="1" customWidth="1"/>
    <col min="12555" max="12555" width="28.140625" bestFit="1" customWidth="1"/>
    <col min="12556" max="12556" width="33.140625" bestFit="1" customWidth="1"/>
    <col min="12557" max="12557" width="26" bestFit="1" customWidth="1"/>
    <col min="12558" max="12558" width="19.140625" bestFit="1" customWidth="1"/>
    <col min="12559" max="12559" width="10.42578125" customWidth="1"/>
    <col min="12560" max="12560" width="11.85546875" customWidth="1"/>
    <col min="12561" max="12561" width="14.7109375" customWidth="1"/>
    <col min="12562" max="12562" width="9" bestFit="1" customWidth="1"/>
    <col min="12803" max="12803" width="4.7109375" bestFit="1" customWidth="1"/>
    <col min="12804" max="12804" width="9.7109375" bestFit="1" customWidth="1"/>
    <col min="12805" max="12805" width="10" bestFit="1" customWidth="1"/>
    <col min="12806" max="12806" width="8.85546875" bestFit="1" customWidth="1"/>
    <col min="12807" max="12807" width="22.85546875" customWidth="1"/>
    <col min="12808" max="12808" width="59.7109375" bestFit="1" customWidth="1"/>
    <col min="12809" max="12809" width="57.85546875" bestFit="1" customWidth="1"/>
    <col min="12810" max="12810" width="35.28515625" bestFit="1" customWidth="1"/>
    <col min="12811" max="12811" width="28.140625" bestFit="1" customWidth="1"/>
    <col min="12812" max="12812" width="33.140625" bestFit="1" customWidth="1"/>
    <col min="12813" max="12813" width="26" bestFit="1" customWidth="1"/>
    <col min="12814" max="12814" width="19.140625" bestFit="1" customWidth="1"/>
    <col min="12815" max="12815" width="10.42578125" customWidth="1"/>
    <col min="12816" max="12816" width="11.85546875" customWidth="1"/>
    <col min="12817" max="12817" width="14.7109375" customWidth="1"/>
    <col min="12818" max="12818" width="9" bestFit="1" customWidth="1"/>
    <col min="13059" max="13059" width="4.7109375" bestFit="1" customWidth="1"/>
    <col min="13060" max="13060" width="9.7109375" bestFit="1" customWidth="1"/>
    <col min="13061" max="13061" width="10" bestFit="1" customWidth="1"/>
    <col min="13062" max="13062" width="8.85546875" bestFit="1" customWidth="1"/>
    <col min="13063" max="13063" width="22.85546875" customWidth="1"/>
    <col min="13064" max="13064" width="59.7109375" bestFit="1" customWidth="1"/>
    <col min="13065" max="13065" width="57.85546875" bestFit="1" customWidth="1"/>
    <col min="13066" max="13066" width="35.28515625" bestFit="1" customWidth="1"/>
    <col min="13067" max="13067" width="28.140625" bestFit="1" customWidth="1"/>
    <col min="13068" max="13068" width="33.140625" bestFit="1" customWidth="1"/>
    <col min="13069" max="13069" width="26" bestFit="1" customWidth="1"/>
    <col min="13070" max="13070" width="19.140625" bestFit="1" customWidth="1"/>
    <col min="13071" max="13071" width="10.42578125" customWidth="1"/>
    <col min="13072" max="13072" width="11.85546875" customWidth="1"/>
    <col min="13073" max="13073" width="14.7109375" customWidth="1"/>
    <col min="13074" max="13074" width="9" bestFit="1" customWidth="1"/>
    <col min="13315" max="13315" width="4.7109375" bestFit="1" customWidth="1"/>
    <col min="13316" max="13316" width="9.7109375" bestFit="1" customWidth="1"/>
    <col min="13317" max="13317" width="10" bestFit="1" customWidth="1"/>
    <col min="13318" max="13318" width="8.85546875" bestFit="1" customWidth="1"/>
    <col min="13319" max="13319" width="22.85546875" customWidth="1"/>
    <col min="13320" max="13320" width="59.7109375" bestFit="1" customWidth="1"/>
    <col min="13321" max="13321" width="57.85546875" bestFit="1" customWidth="1"/>
    <col min="13322" max="13322" width="35.28515625" bestFit="1" customWidth="1"/>
    <col min="13323" max="13323" width="28.140625" bestFit="1" customWidth="1"/>
    <col min="13324" max="13324" width="33.140625" bestFit="1" customWidth="1"/>
    <col min="13325" max="13325" width="26" bestFit="1" customWidth="1"/>
    <col min="13326" max="13326" width="19.140625" bestFit="1" customWidth="1"/>
    <col min="13327" max="13327" width="10.42578125" customWidth="1"/>
    <col min="13328" max="13328" width="11.85546875" customWidth="1"/>
    <col min="13329" max="13329" width="14.7109375" customWidth="1"/>
    <col min="13330" max="13330" width="9" bestFit="1" customWidth="1"/>
    <col min="13571" max="13571" width="4.7109375" bestFit="1" customWidth="1"/>
    <col min="13572" max="13572" width="9.7109375" bestFit="1" customWidth="1"/>
    <col min="13573" max="13573" width="10" bestFit="1" customWidth="1"/>
    <col min="13574" max="13574" width="8.85546875" bestFit="1" customWidth="1"/>
    <col min="13575" max="13575" width="22.85546875" customWidth="1"/>
    <col min="13576" max="13576" width="59.7109375" bestFit="1" customWidth="1"/>
    <col min="13577" max="13577" width="57.85546875" bestFit="1" customWidth="1"/>
    <col min="13578" max="13578" width="35.28515625" bestFit="1" customWidth="1"/>
    <col min="13579" max="13579" width="28.140625" bestFit="1" customWidth="1"/>
    <col min="13580" max="13580" width="33.140625" bestFit="1" customWidth="1"/>
    <col min="13581" max="13581" width="26" bestFit="1" customWidth="1"/>
    <col min="13582" max="13582" width="19.140625" bestFit="1" customWidth="1"/>
    <col min="13583" max="13583" width="10.42578125" customWidth="1"/>
    <col min="13584" max="13584" width="11.85546875" customWidth="1"/>
    <col min="13585" max="13585" width="14.7109375" customWidth="1"/>
    <col min="13586" max="13586" width="9" bestFit="1" customWidth="1"/>
    <col min="13827" max="13827" width="4.7109375" bestFit="1" customWidth="1"/>
    <col min="13828" max="13828" width="9.7109375" bestFit="1" customWidth="1"/>
    <col min="13829" max="13829" width="10" bestFit="1" customWidth="1"/>
    <col min="13830" max="13830" width="8.85546875" bestFit="1" customWidth="1"/>
    <col min="13831" max="13831" width="22.85546875" customWidth="1"/>
    <col min="13832" max="13832" width="59.7109375" bestFit="1" customWidth="1"/>
    <col min="13833" max="13833" width="57.85546875" bestFit="1" customWidth="1"/>
    <col min="13834" max="13834" width="35.28515625" bestFit="1" customWidth="1"/>
    <col min="13835" max="13835" width="28.140625" bestFit="1" customWidth="1"/>
    <col min="13836" max="13836" width="33.140625" bestFit="1" customWidth="1"/>
    <col min="13837" max="13837" width="26" bestFit="1" customWidth="1"/>
    <col min="13838" max="13838" width="19.140625" bestFit="1" customWidth="1"/>
    <col min="13839" max="13839" width="10.42578125" customWidth="1"/>
    <col min="13840" max="13840" width="11.85546875" customWidth="1"/>
    <col min="13841" max="13841" width="14.7109375" customWidth="1"/>
    <col min="13842" max="13842" width="9" bestFit="1" customWidth="1"/>
    <col min="14083" max="14083" width="4.7109375" bestFit="1" customWidth="1"/>
    <col min="14084" max="14084" width="9.7109375" bestFit="1" customWidth="1"/>
    <col min="14085" max="14085" width="10" bestFit="1" customWidth="1"/>
    <col min="14086" max="14086" width="8.85546875" bestFit="1" customWidth="1"/>
    <col min="14087" max="14087" width="22.85546875" customWidth="1"/>
    <col min="14088" max="14088" width="59.7109375" bestFit="1" customWidth="1"/>
    <col min="14089" max="14089" width="57.85546875" bestFit="1" customWidth="1"/>
    <col min="14090" max="14090" width="35.28515625" bestFit="1" customWidth="1"/>
    <col min="14091" max="14091" width="28.140625" bestFit="1" customWidth="1"/>
    <col min="14092" max="14092" width="33.140625" bestFit="1" customWidth="1"/>
    <col min="14093" max="14093" width="26" bestFit="1" customWidth="1"/>
    <col min="14094" max="14094" width="19.140625" bestFit="1" customWidth="1"/>
    <col min="14095" max="14095" width="10.42578125" customWidth="1"/>
    <col min="14096" max="14096" width="11.85546875" customWidth="1"/>
    <col min="14097" max="14097" width="14.7109375" customWidth="1"/>
    <col min="14098" max="14098" width="9" bestFit="1" customWidth="1"/>
    <col min="14339" max="14339" width="4.7109375" bestFit="1" customWidth="1"/>
    <col min="14340" max="14340" width="9.7109375" bestFit="1" customWidth="1"/>
    <col min="14341" max="14341" width="10" bestFit="1" customWidth="1"/>
    <col min="14342" max="14342" width="8.85546875" bestFit="1" customWidth="1"/>
    <col min="14343" max="14343" width="22.85546875" customWidth="1"/>
    <col min="14344" max="14344" width="59.7109375" bestFit="1" customWidth="1"/>
    <col min="14345" max="14345" width="57.85546875" bestFit="1" customWidth="1"/>
    <col min="14346" max="14346" width="35.28515625" bestFit="1" customWidth="1"/>
    <col min="14347" max="14347" width="28.140625" bestFit="1" customWidth="1"/>
    <col min="14348" max="14348" width="33.140625" bestFit="1" customWidth="1"/>
    <col min="14349" max="14349" width="26" bestFit="1" customWidth="1"/>
    <col min="14350" max="14350" width="19.140625" bestFit="1" customWidth="1"/>
    <col min="14351" max="14351" width="10.42578125" customWidth="1"/>
    <col min="14352" max="14352" width="11.85546875" customWidth="1"/>
    <col min="14353" max="14353" width="14.7109375" customWidth="1"/>
    <col min="14354" max="14354" width="9" bestFit="1" customWidth="1"/>
    <col min="14595" max="14595" width="4.7109375" bestFit="1" customWidth="1"/>
    <col min="14596" max="14596" width="9.7109375" bestFit="1" customWidth="1"/>
    <col min="14597" max="14597" width="10" bestFit="1" customWidth="1"/>
    <col min="14598" max="14598" width="8.85546875" bestFit="1" customWidth="1"/>
    <col min="14599" max="14599" width="22.85546875" customWidth="1"/>
    <col min="14600" max="14600" width="59.7109375" bestFit="1" customWidth="1"/>
    <col min="14601" max="14601" width="57.85546875" bestFit="1" customWidth="1"/>
    <col min="14602" max="14602" width="35.28515625" bestFit="1" customWidth="1"/>
    <col min="14603" max="14603" width="28.140625" bestFit="1" customWidth="1"/>
    <col min="14604" max="14604" width="33.140625" bestFit="1" customWidth="1"/>
    <col min="14605" max="14605" width="26" bestFit="1" customWidth="1"/>
    <col min="14606" max="14606" width="19.140625" bestFit="1" customWidth="1"/>
    <col min="14607" max="14607" width="10.42578125" customWidth="1"/>
    <col min="14608" max="14608" width="11.85546875" customWidth="1"/>
    <col min="14609" max="14609" width="14.7109375" customWidth="1"/>
    <col min="14610" max="14610" width="9" bestFit="1" customWidth="1"/>
    <col min="14851" max="14851" width="4.7109375" bestFit="1" customWidth="1"/>
    <col min="14852" max="14852" width="9.7109375" bestFit="1" customWidth="1"/>
    <col min="14853" max="14853" width="10" bestFit="1" customWidth="1"/>
    <col min="14854" max="14854" width="8.85546875" bestFit="1" customWidth="1"/>
    <col min="14855" max="14855" width="22.85546875" customWidth="1"/>
    <col min="14856" max="14856" width="59.7109375" bestFit="1" customWidth="1"/>
    <col min="14857" max="14857" width="57.85546875" bestFit="1" customWidth="1"/>
    <col min="14858" max="14858" width="35.28515625" bestFit="1" customWidth="1"/>
    <col min="14859" max="14859" width="28.140625" bestFit="1" customWidth="1"/>
    <col min="14860" max="14860" width="33.140625" bestFit="1" customWidth="1"/>
    <col min="14861" max="14861" width="26" bestFit="1" customWidth="1"/>
    <col min="14862" max="14862" width="19.140625" bestFit="1" customWidth="1"/>
    <col min="14863" max="14863" width="10.42578125" customWidth="1"/>
    <col min="14864" max="14864" width="11.85546875" customWidth="1"/>
    <col min="14865" max="14865" width="14.7109375" customWidth="1"/>
    <col min="14866" max="14866" width="9" bestFit="1" customWidth="1"/>
    <col min="15107" max="15107" width="4.7109375" bestFit="1" customWidth="1"/>
    <col min="15108" max="15108" width="9.7109375" bestFit="1" customWidth="1"/>
    <col min="15109" max="15109" width="10" bestFit="1" customWidth="1"/>
    <col min="15110" max="15110" width="8.85546875" bestFit="1" customWidth="1"/>
    <col min="15111" max="15111" width="22.85546875" customWidth="1"/>
    <col min="15112" max="15112" width="59.7109375" bestFit="1" customWidth="1"/>
    <col min="15113" max="15113" width="57.85546875" bestFit="1" customWidth="1"/>
    <col min="15114" max="15114" width="35.28515625" bestFit="1" customWidth="1"/>
    <col min="15115" max="15115" width="28.140625" bestFit="1" customWidth="1"/>
    <col min="15116" max="15116" width="33.140625" bestFit="1" customWidth="1"/>
    <col min="15117" max="15117" width="26" bestFit="1" customWidth="1"/>
    <col min="15118" max="15118" width="19.140625" bestFit="1" customWidth="1"/>
    <col min="15119" max="15119" width="10.42578125" customWidth="1"/>
    <col min="15120" max="15120" width="11.85546875" customWidth="1"/>
    <col min="15121" max="15121" width="14.7109375" customWidth="1"/>
    <col min="15122" max="15122" width="9" bestFit="1" customWidth="1"/>
    <col min="15363" max="15363" width="4.7109375" bestFit="1" customWidth="1"/>
    <col min="15364" max="15364" width="9.7109375" bestFit="1" customWidth="1"/>
    <col min="15365" max="15365" width="10" bestFit="1" customWidth="1"/>
    <col min="15366" max="15366" width="8.85546875" bestFit="1" customWidth="1"/>
    <col min="15367" max="15367" width="22.85546875" customWidth="1"/>
    <col min="15368" max="15368" width="59.7109375" bestFit="1" customWidth="1"/>
    <col min="15369" max="15369" width="57.85546875" bestFit="1" customWidth="1"/>
    <col min="15370" max="15370" width="35.28515625" bestFit="1" customWidth="1"/>
    <col min="15371" max="15371" width="28.140625" bestFit="1" customWidth="1"/>
    <col min="15372" max="15372" width="33.140625" bestFit="1" customWidth="1"/>
    <col min="15373" max="15373" width="26" bestFit="1" customWidth="1"/>
    <col min="15374" max="15374" width="19.140625" bestFit="1" customWidth="1"/>
    <col min="15375" max="15375" width="10.42578125" customWidth="1"/>
    <col min="15376" max="15376" width="11.85546875" customWidth="1"/>
    <col min="15377" max="15377" width="14.7109375" customWidth="1"/>
    <col min="15378" max="15378" width="9" bestFit="1" customWidth="1"/>
    <col min="15619" max="15619" width="4.7109375" bestFit="1" customWidth="1"/>
    <col min="15620" max="15620" width="9.7109375" bestFit="1" customWidth="1"/>
    <col min="15621" max="15621" width="10" bestFit="1" customWidth="1"/>
    <col min="15622" max="15622" width="8.85546875" bestFit="1" customWidth="1"/>
    <col min="15623" max="15623" width="22.85546875" customWidth="1"/>
    <col min="15624" max="15624" width="59.7109375" bestFit="1" customWidth="1"/>
    <col min="15625" max="15625" width="57.85546875" bestFit="1" customWidth="1"/>
    <col min="15626" max="15626" width="35.28515625" bestFit="1" customWidth="1"/>
    <col min="15627" max="15627" width="28.140625" bestFit="1" customWidth="1"/>
    <col min="15628" max="15628" width="33.140625" bestFit="1" customWidth="1"/>
    <col min="15629" max="15629" width="26" bestFit="1" customWidth="1"/>
    <col min="15630" max="15630" width="19.140625" bestFit="1" customWidth="1"/>
    <col min="15631" max="15631" width="10.42578125" customWidth="1"/>
    <col min="15632" max="15632" width="11.85546875" customWidth="1"/>
    <col min="15633" max="15633" width="14.7109375" customWidth="1"/>
    <col min="15634" max="15634" width="9" bestFit="1" customWidth="1"/>
    <col min="15875" max="15875" width="4.7109375" bestFit="1" customWidth="1"/>
    <col min="15876" max="15876" width="9.7109375" bestFit="1" customWidth="1"/>
    <col min="15877" max="15877" width="10" bestFit="1" customWidth="1"/>
    <col min="15878" max="15878" width="8.85546875" bestFit="1" customWidth="1"/>
    <col min="15879" max="15879" width="22.85546875" customWidth="1"/>
    <col min="15880" max="15880" width="59.7109375" bestFit="1" customWidth="1"/>
    <col min="15881" max="15881" width="57.85546875" bestFit="1" customWidth="1"/>
    <col min="15882" max="15882" width="35.28515625" bestFit="1" customWidth="1"/>
    <col min="15883" max="15883" width="28.140625" bestFit="1" customWidth="1"/>
    <col min="15884" max="15884" width="33.140625" bestFit="1" customWidth="1"/>
    <col min="15885" max="15885" width="26" bestFit="1" customWidth="1"/>
    <col min="15886" max="15886" width="19.140625" bestFit="1" customWidth="1"/>
    <col min="15887" max="15887" width="10.42578125" customWidth="1"/>
    <col min="15888" max="15888" width="11.85546875" customWidth="1"/>
    <col min="15889" max="15889" width="14.7109375" customWidth="1"/>
    <col min="15890" max="15890" width="9" bestFit="1" customWidth="1"/>
    <col min="16131" max="16131" width="4.7109375" bestFit="1" customWidth="1"/>
    <col min="16132" max="16132" width="9.7109375" bestFit="1" customWidth="1"/>
    <col min="16133" max="16133" width="10" bestFit="1" customWidth="1"/>
    <col min="16134" max="16134" width="8.85546875" bestFit="1" customWidth="1"/>
    <col min="16135" max="16135" width="22.85546875" customWidth="1"/>
    <col min="16136" max="16136" width="59.7109375" bestFit="1" customWidth="1"/>
    <col min="16137" max="16137" width="57.85546875" bestFit="1" customWidth="1"/>
    <col min="16138" max="16138" width="35.28515625" bestFit="1" customWidth="1"/>
    <col min="16139" max="16139" width="28.140625" bestFit="1" customWidth="1"/>
    <col min="16140" max="16140" width="33.140625" bestFit="1" customWidth="1"/>
    <col min="16141" max="16141" width="26" bestFit="1" customWidth="1"/>
    <col min="16142" max="16142" width="19.140625" bestFit="1" customWidth="1"/>
    <col min="16143" max="16143" width="10.42578125" customWidth="1"/>
    <col min="16144" max="16144" width="11.85546875" customWidth="1"/>
    <col min="16145" max="16145" width="14.7109375" customWidth="1"/>
    <col min="16146" max="16146" width="9" bestFit="1" customWidth="1"/>
  </cols>
  <sheetData>
    <row r="2" spans="1:19">
      <c r="A2" s="1" t="s">
        <v>3524</v>
      </c>
    </row>
    <row r="4" spans="1:19" s="4" customFormat="1" ht="47.25" customHeight="1">
      <c r="A4" s="596" t="s">
        <v>0</v>
      </c>
      <c r="B4" s="598" t="s">
        <v>1</v>
      </c>
      <c r="C4" s="598" t="s">
        <v>2</v>
      </c>
      <c r="D4" s="598" t="s">
        <v>3</v>
      </c>
      <c r="E4" s="596" t="s">
        <v>4</v>
      </c>
      <c r="F4" s="596" t="s">
        <v>5</v>
      </c>
      <c r="G4" s="596" t="s">
        <v>6</v>
      </c>
      <c r="H4" s="601" t="s">
        <v>7</v>
      </c>
      <c r="I4" s="601"/>
      <c r="J4" s="596" t="s">
        <v>8</v>
      </c>
      <c r="K4" s="602" t="s">
        <v>9</v>
      </c>
      <c r="L4" s="603"/>
      <c r="M4" s="604" t="s">
        <v>10</v>
      </c>
      <c r="N4" s="604"/>
      <c r="O4" s="604" t="s">
        <v>11</v>
      </c>
      <c r="P4" s="604"/>
      <c r="Q4" s="596" t="s">
        <v>12</v>
      </c>
      <c r="R4" s="598" t="s">
        <v>13</v>
      </c>
      <c r="S4" s="3"/>
    </row>
    <row r="5" spans="1:19" s="4" customFormat="1" ht="35.25" customHeight="1">
      <c r="A5" s="597"/>
      <c r="B5" s="599"/>
      <c r="C5" s="599"/>
      <c r="D5" s="599"/>
      <c r="E5" s="597"/>
      <c r="F5" s="597"/>
      <c r="G5" s="597"/>
      <c r="H5" s="20" t="s">
        <v>14</v>
      </c>
      <c r="I5" s="20" t="s">
        <v>15</v>
      </c>
      <c r="J5" s="597"/>
      <c r="K5" s="21">
        <v>2018</v>
      </c>
      <c r="L5" s="21">
        <v>2019</v>
      </c>
      <c r="M5" s="13">
        <v>2018</v>
      </c>
      <c r="N5" s="13">
        <v>2019</v>
      </c>
      <c r="O5" s="13">
        <v>2018</v>
      </c>
      <c r="P5" s="13">
        <v>2019</v>
      </c>
      <c r="Q5" s="597"/>
      <c r="R5" s="599"/>
      <c r="S5" s="3"/>
    </row>
    <row r="6" spans="1:19" s="4" customFormat="1" ht="15.75" customHeight="1">
      <c r="A6" s="19" t="s">
        <v>16</v>
      </c>
      <c r="B6" s="20" t="s">
        <v>17</v>
      </c>
      <c r="C6" s="20" t="s">
        <v>18</v>
      </c>
      <c r="D6" s="20" t="s">
        <v>19</v>
      </c>
      <c r="E6" s="19" t="s">
        <v>20</v>
      </c>
      <c r="F6" s="19" t="s">
        <v>21</v>
      </c>
      <c r="G6" s="19" t="s">
        <v>22</v>
      </c>
      <c r="H6" s="20" t="s">
        <v>23</v>
      </c>
      <c r="I6" s="20" t="s">
        <v>24</v>
      </c>
      <c r="J6" s="19" t="s">
        <v>25</v>
      </c>
      <c r="K6" s="21" t="s">
        <v>26</v>
      </c>
      <c r="L6" s="21" t="s">
        <v>27</v>
      </c>
      <c r="M6" s="22" t="s">
        <v>28</v>
      </c>
      <c r="N6" s="22" t="s">
        <v>29</v>
      </c>
      <c r="O6" s="22" t="s">
        <v>30</v>
      </c>
      <c r="P6" s="22" t="s">
        <v>31</v>
      </c>
      <c r="Q6" s="19" t="s">
        <v>32</v>
      </c>
      <c r="R6" s="20" t="s">
        <v>33</v>
      </c>
      <c r="S6" s="3"/>
    </row>
    <row r="7" spans="1:19" s="10" customFormat="1" ht="158.25" customHeight="1">
      <c r="A7" s="63">
        <v>1</v>
      </c>
      <c r="B7" s="244">
        <v>3</v>
      </c>
      <c r="C7" s="244">
        <v>4</v>
      </c>
      <c r="D7" s="246">
        <v>5</v>
      </c>
      <c r="E7" s="103" t="s">
        <v>261</v>
      </c>
      <c r="F7" s="246" t="s">
        <v>262</v>
      </c>
      <c r="G7" s="246" t="s">
        <v>263</v>
      </c>
      <c r="H7" s="245" t="s">
        <v>264</v>
      </c>
      <c r="I7" s="69" t="s">
        <v>265</v>
      </c>
      <c r="J7" s="246" t="s">
        <v>266</v>
      </c>
      <c r="K7" s="245" t="s">
        <v>267</v>
      </c>
      <c r="L7" s="245"/>
      <c r="M7" s="247">
        <v>15300</v>
      </c>
      <c r="N7" s="247"/>
      <c r="O7" s="247">
        <v>15300</v>
      </c>
      <c r="P7" s="247"/>
      <c r="Q7" s="246" t="s">
        <v>268</v>
      </c>
      <c r="R7" s="246" t="s">
        <v>481</v>
      </c>
      <c r="S7" s="9"/>
    </row>
    <row r="8" spans="1:19" s="311" customFormat="1" ht="138.75" customHeight="1">
      <c r="A8" s="527">
        <v>2</v>
      </c>
      <c r="B8" s="244">
        <v>1</v>
      </c>
      <c r="C8" s="244">
        <v>4</v>
      </c>
      <c r="D8" s="246">
        <v>5</v>
      </c>
      <c r="E8" s="246" t="s">
        <v>1382</v>
      </c>
      <c r="F8" s="246" t="s">
        <v>1383</v>
      </c>
      <c r="G8" s="246" t="s">
        <v>52</v>
      </c>
      <c r="H8" s="245" t="s">
        <v>527</v>
      </c>
      <c r="I8" s="69" t="s">
        <v>194</v>
      </c>
      <c r="J8" s="246" t="s">
        <v>1384</v>
      </c>
      <c r="K8" s="245" t="s">
        <v>1385</v>
      </c>
      <c r="L8" s="245"/>
      <c r="M8" s="247">
        <v>24216</v>
      </c>
      <c r="N8" s="247"/>
      <c r="O8" s="247">
        <v>20716</v>
      </c>
      <c r="P8" s="247"/>
      <c r="Q8" s="246" t="s">
        <v>1386</v>
      </c>
      <c r="R8" s="246" t="s">
        <v>1387</v>
      </c>
      <c r="S8" s="310"/>
    </row>
    <row r="9" spans="1:19" s="11" customFormat="1">
      <c r="M9" s="12"/>
      <c r="N9" s="12"/>
      <c r="O9" s="12"/>
      <c r="P9" s="12"/>
    </row>
    <row r="10" spans="1:19" s="11" customFormat="1">
      <c r="M10" s="656" t="s">
        <v>130</v>
      </c>
      <c r="N10" s="657"/>
      <c r="O10" s="657" t="s">
        <v>131</v>
      </c>
      <c r="P10" s="658"/>
    </row>
    <row r="11" spans="1:19" s="11" customFormat="1">
      <c r="M11" s="25" t="s">
        <v>107</v>
      </c>
      <c r="N11" s="25" t="s">
        <v>108</v>
      </c>
      <c r="O11" s="25" t="s">
        <v>107</v>
      </c>
      <c r="P11" s="25" t="s">
        <v>108</v>
      </c>
    </row>
    <row r="12" spans="1:19" s="11" customFormat="1">
      <c r="M12" s="26">
        <v>1</v>
      </c>
      <c r="N12" s="27">
        <v>15300</v>
      </c>
      <c r="O12" s="28">
        <v>1</v>
      </c>
      <c r="P12" s="212">
        <v>20716</v>
      </c>
    </row>
    <row r="13" spans="1:19" s="11" customFormat="1">
      <c r="M13" s="12"/>
      <c r="N13" s="12"/>
      <c r="O13" s="12"/>
      <c r="P13" s="12"/>
    </row>
    <row r="14" spans="1:19" s="11" customFormat="1">
      <c r="M14" s="12"/>
      <c r="N14" s="12"/>
      <c r="O14" s="12"/>
      <c r="P14" s="12"/>
    </row>
    <row r="15" spans="1:19" s="11" customFormat="1">
      <c r="M15" s="12"/>
      <c r="N15" s="12"/>
      <c r="O15" s="12"/>
      <c r="P15" s="12"/>
    </row>
    <row r="16" spans="1:19" s="11" customFormat="1">
      <c r="M16" s="12"/>
      <c r="N16" s="12"/>
      <c r="O16" s="12"/>
      <c r="P16" s="12"/>
    </row>
    <row r="17" spans="13:16" s="11" customFormat="1">
      <c r="M17" s="12"/>
      <c r="N17" s="12"/>
      <c r="O17" s="12"/>
      <c r="P17" s="12"/>
    </row>
    <row r="18" spans="13:16" s="11" customFormat="1">
      <c r="M18" s="12"/>
      <c r="N18" s="12"/>
      <c r="O18" s="12"/>
      <c r="P18" s="12"/>
    </row>
    <row r="19" spans="13:16" s="11" customFormat="1">
      <c r="M19" s="12"/>
      <c r="N19" s="12"/>
      <c r="O19" s="12"/>
      <c r="P19" s="12"/>
    </row>
    <row r="20" spans="13:16" s="11" customFormat="1">
      <c r="M20" s="12"/>
      <c r="N20" s="12"/>
      <c r="O20" s="12"/>
      <c r="P20" s="12"/>
    </row>
    <row r="21" spans="13:16" s="11" customFormat="1">
      <c r="M21" s="12"/>
      <c r="N21" s="12"/>
      <c r="O21" s="12"/>
      <c r="P21" s="12"/>
    </row>
    <row r="22" spans="13:16" s="11" customFormat="1">
      <c r="M22" s="12"/>
      <c r="N22" s="12"/>
      <c r="O22" s="12"/>
      <c r="P22" s="12"/>
    </row>
    <row r="23" spans="13:16" s="11" customFormat="1">
      <c r="M23" s="12"/>
      <c r="N23" s="12"/>
      <c r="O23" s="12"/>
      <c r="P23" s="12"/>
    </row>
    <row r="24" spans="13:16" s="11" customFormat="1">
      <c r="M24" s="12"/>
      <c r="N24" s="12"/>
      <c r="O24" s="12"/>
      <c r="P24" s="12"/>
    </row>
    <row r="25" spans="13:16" s="11" customFormat="1">
      <c r="M25" s="12"/>
      <c r="N25" s="12"/>
      <c r="O25" s="12"/>
      <c r="P25" s="12"/>
    </row>
    <row r="26" spans="13:16" s="11" customFormat="1">
      <c r="M26" s="12"/>
      <c r="N26" s="12"/>
      <c r="O26" s="12"/>
      <c r="P26" s="12"/>
    </row>
    <row r="27" spans="13:16" s="11" customFormat="1">
      <c r="M27" s="12"/>
      <c r="N27" s="12"/>
      <c r="O27" s="12"/>
      <c r="P27" s="12"/>
    </row>
    <row r="28" spans="13:16" s="11" customFormat="1">
      <c r="M28" s="12"/>
      <c r="N28" s="12"/>
      <c r="O28" s="12"/>
      <c r="P28" s="12"/>
    </row>
    <row r="29" spans="13:16" s="11" customFormat="1">
      <c r="M29" s="12"/>
      <c r="N29" s="12"/>
      <c r="O29" s="12"/>
      <c r="P29" s="12"/>
    </row>
    <row r="30" spans="13:16" s="11" customFormat="1">
      <c r="M30" s="12"/>
      <c r="N30" s="12"/>
      <c r="O30" s="12"/>
      <c r="P30" s="12"/>
    </row>
    <row r="31" spans="13:16" s="11" customFormat="1">
      <c r="M31" s="12"/>
      <c r="N31" s="12"/>
      <c r="O31" s="12"/>
      <c r="P31" s="12"/>
    </row>
    <row r="32" spans="13:16" s="11" customFormat="1">
      <c r="M32" s="12"/>
      <c r="N32" s="12"/>
      <c r="O32" s="12"/>
      <c r="P32" s="12"/>
    </row>
    <row r="33" spans="13:16" s="11" customFormat="1">
      <c r="M33" s="12"/>
      <c r="N33" s="12"/>
      <c r="O33" s="12"/>
      <c r="P33" s="12"/>
    </row>
    <row r="34" spans="13:16" s="11" customFormat="1">
      <c r="M34" s="12"/>
      <c r="N34" s="12"/>
      <c r="O34" s="12"/>
      <c r="P34" s="12"/>
    </row>
    <row r="35" spans="13:16" s="11" customFormat="1">
      <c r="M35" s="12"/>
      <c r="N35" s="12"/>
      <c r="O35" s="12"/>
      <c r="P35" s="12"/>
    </row>
    <row r="36" spans="13:16" s="11" customFormat="1">
      <c r="M36" s="12"/>
      <c r="N36" s="12"/>
      <c r="O36" s="12"/>
      <c r="P36" s="12"/>
    </row>
    <row r="37" spans="13:16" s="11" customFormat="1">
      <c r="M37" s="12"/>
      <c r="N37" s="12"/>
      <c r="O37" s="12"/>
      <c r="P37" s="12"/>
    </row>
    <row r="38" spans="13:16" s="11" customFormat="1">
      <c r="M38" s="12"/>
      <c r="N38" s="12"/>
      <c r="O38" s="12"/>
      <c r="P38" s="12"/>
    </row>
    <row r="39" spans="13:16" s="11" customFormat="1">
      <c r="M39" s="12"/>
      <c r="N39" s="12"/>
      <c r="O39" s="12"/>
      <c r="P39" s="12"/>
    </row>
    <row r="40" spans="13:16" s="11" customFormat="1">
      <c r="M40" s="12"/>
      <c r="N40" s="12"/>
      <c r="O40" s="12"/>
      <c r="P40" s="12"/>
    </row>
    <row r="41" spans="13:16" s="11" customFormat="1">
      <c r="M41" s="12"/>
      <c r="N41" s="12"/>
      <c r="O41" s="12"/>
      <c r="P41" s="12"/>
    </row>
    <row r="42" spans="13:16" s="11" customFormat="1">
      <c r="M42" s="12"/>
      <c r="N42" s="12"/>
      <c r="O42" s="12"/>
      <c r="P42" s="12"/>
    </row>
    <row r="43" spans="13:16" s="11" customFormat="1">
      <c r="M43" s="12"/>
      <c r="N43" s="12"/>
      <c r="O43" s="12"/>
      <c r="P43" s="12"/>
    </row>
    <row r="44" spans="13:16" s="11" customFormat="1">
      <c r="M44" s="12"/>
      <c r="N44" s="12"/>
      <c r="O44" s="12"/>
      <c r="P44" s="12"/>
    </row>
    <row r="45" spans="13:16" s="11" customFormat="1">
      <c r="M45" s="12"/>
      <c r="N45" s="12"/>
      <c r="O45" s="12"/>
      <c r="P45" s="12"/>
    </row>
    <row r="46" spans="13:16" s="11" customFormat="1">
      <c r="M46" s="12"/>
      <c r="N46" s="12"/>
      <c r="O46" s="12"/>
      <c r="P46" s="12"/>
    </row>
    <row r="47" spans="13:16" s="11" customFormat="1">
      <c r="M47" s="12"/>
      <c r="N47" s="12"/>
      <c r="O47" s="12"/>
      <c r="P47" s="12"/>
    </row>
    <row r="48" spans="13:16" s="11" customFormat="1">
      <c r="M48" s="12"/>
      <c r="N48" s="12"/>
      <c r="O48" s="12"/>
      <c r="P48" s="12"/>
    </row>
    <row r="49" spans="13:16" s="11" customFormat="1">
      <c r="M49" s="12"/>
      <c r="N49" s="12"/>
      <c r="O49" s="12"/>
      <c r="P49" s="12"/>
    </row>
    <row r="50" spans="13:16" s="11" customFormat="1">
      <c r="M50" s="12"/>
      <c r="N50" s="12"/>
      <c r="O50" s="12"/>
      <c r="P50" s="12"/>
    </row>
    <row r="51" spans="13:16" s="11" customFormat="1">
      <c r="M51" s="12"/>
      <c r="N51" s="12"/>
      <c r="O51" s="12"/>
      <c r="P51" s="12"/>
    </row>
    <row r="52" spans="13:16" s="11" customFormat="1">
      <c r="M52" s="12"/>
      <c r="N52" s="12"/>
      <c r="O52" s="12"/>
      <c r="P52" s="12"/>
    </row>
    <row r="53" spans="13:16" s="11" customFormat="1">
      <c r="M53" s="12"/>
      <c r="N53" s="12"/>
      <c r="O53" s="12"/>
      <c r="P53" s="12"/>
    </row>
    <row r="54" spans="13:16" s="11" customFormat="1">
      <c r="M54" s="12"/>
      <c r="N54" s="12"/>
      <c r="O54" s="12"/>
      <c r="P54" s="12"/>
    </row>
    <row r="55" spans="13:16" s="11" customFormat="1">
      <c r="M55" s="12"/>
      <c r="N55" s="12"/>
      <c r="O55" s="12"/>
      <c r="P55" s="12"/>
    </row>
    <row r="56" spans="13:16" s="11" customFormat="1">
      <c r="M56" s="12"/>
      <c r="N56" s="12"/>
      <c r="O56" s="12"/>
      <c r="P56" s="12"/>
    </row>
    <row r="57" spans="13:16" s="11" customFormat="1">
      <c r="M57" s="12"/>
      <c r="N57" s="12"/>
      <c r="O57" s="12"/>
      <c r="P57" s="12"/>
    </row>
    <row r="58" spans="13:16" s="11" customFormat="1">
      <c r="M58" s="12"/>
      <c r="N58" s="12"/>
      <c r="O58" s="12"/>
      <c r="P58" s="12"/>
    </row>
    <row r="59" spans="13:16" s="11" customFormat="1">
      <c r="M59" s="12"/>
      <c r="N59" s="12"/>
      <c r="O59" s="12"/>
      <c r="P59" s="12"/>
    </row>
    <row r="60" spans="13:16" s="11" customFormat="1">
      <c r="M60" s="12"/>
      <c r="N60" s="12"/>
      <c r="O60" s="12"/>
      <c r="P60" s="12"/>
    </row>
    <row r="61" spans="13:16" s="11" customFormat="1">
      <c r="M61" s="12"/>
      <c r="N61" s="12"/>
      <c r="O61" s="12"/>
      <c r="P61" s="12"/>
    </row>
    <row r="62" spans="13:16" s="11" customFormat="1">
      <c r="M62" s="12"/>
      <c r="N62" s="12"/>
      <c r="O62" s="12"/>
      <c r="P62" s="12"/>
    </row>
    <row r="63" spans="13:16" s="11" customFormat="1">
      <c r="M63" s="12"/>
      <c r="N63" s="12"/>
      <c r="O63" s="12"/>
      <c r="P63" s="12"/>
    </row>
    <row r="64" spans="13:16" s="11" customFormat="1">
      <c r="M64" s="12"/>
      <c r="N64" s="12"/>
      <c r="O64" s="12"/>
      <c r="P64" s="12"/>
    </row>
    <row r="65" spans="13:16" s="11" customFormat="1">
      <c r="M65" s="12"/>
      <c r="N65" s="12"/>
      <c r="O65" s="12"/>
      <c r="P65" s="12"/>
    </row>
    <row r="66" spans="13:16" s="11" customFormat="1">
      <c r="M66" s="12"/>
      <c r="N66" s="12"/>
      <c r="O66" s="12"/>
      <c r="P66" s="12"/>
    </row>
    <row r="67" spans="13:16" s="11" customFormat="1">
      <c r="M67" s="12"/>
      <c r="N67" s="12"/>
      <c r="O67" s="12"/>
      <c r="P67" s="12"/>
    </row>
    <row r="68" spans="13:16" s="11" customFormat="1">
      <c r="M68" s="12"/>
      <c r="N68" s="12"/>
      <c r="O68" s="12"/>
      <c r="P68" s="12"/>
    </row>
    <row r="69" spans="13:16" s="11" customFormat="1">
      <c r="M69" s="12"/>
      <c r="N69" s="12"/>
      <c r="O69" s="12"/>
      <c r="P69" s="12"/>
    </row>
    <row r="70" spans="13:16" s="11" customFormat="1">
      <c r="M70" s="12"/>
      <c r="N70" s="12"/>
      <c r="O70" s="12"/>
      <c r="P70" s="12"/>
    </row>
    <row r="71" spans="13:16" s="11" customFormat="1">
      <c r="M71" s="12"/>
      <c r="N71" s="12"/>
      <c r="O71" s="12"/>
      <c r="P71" s="12"/>
    </row>
    <row r="72" spans="13:16" s="11" customFormat="1">
      <c r="M72" s="12"/>
      <c r="N72" s="12"/>
      <c r="O72" s="12"/>
      <c r="P72" s="12"/>
    </row>
    <row r="73" spans="13:16" s="11" customFormat="1">
      <c r="M73" s="12"/>
      <c r="N73" s="12"/>
      <c r="O73" s="12"/>
      <c r="P73" s="12"/>
    </row>
    <row r="74" spans="13:16" s="11" customFormat="1">
      <c r="M74" s="12"/>
      <c r="N74" s="12"/>
      <c r="O74" s="12"/>
      <c r="P74" s="12"/>
    </row>
    <row r="75" spans="13:16" s="11" customFormat="1">
      <c r="M75" s="12"/>
      <c r="N75" s="12"/>
      <c r="O75" s="12"/>
      <c r="P75" s="12"/>
    </row>
    <row r="76" spans="13:16" s="11" customFormat="1">
      <c r="M76" s="12"/>
      <c r="N76" s="12"/>
      <c r="O76" s="12"/>
      <c r="P76" s="12"/>
    </row>
    <row r="77" spans="13:16" s="11" customFormat="1">
      <c r="M77" s="12"/>
      <c r="N77" s="12"/>
      <c r="O77" s="12"/>
      <c r="P77" s="12"/>
    </row>
    <row r="78" spans="13:16" s="11" customFormat="1">
      <c r="M78" s="12"/>
      <c r="N78" s="12"/>
      <c r="O78" s="12"/>
      <c r="P78" s="12"/>
    </row>
    <row r="79" spans="13:16" s="11" customFormat="1">
      <c r="M79" s="12"/>
      <c r="N79" s="12"/>
      <c r="O79" s="12"/>
      <c r="P79" s="12"/>
    </row>
    <row r="80" spans="13:16" s="11" customFormat="1">
      <c r="M80" s="12"/>
      <c r="N80" s="12"/>
      <c r="O80" s="12"/>
      <c r="P80" s="12"/>
    </row>
    <row r="81" spans="13:16" s="11" customFormat="1">
      <c r="M81" s="12"/>
      <c r="N81" s="12"/>
      <c r="O81" s="12"/>
      <c r="P81" s="12"/>
    </row>
    <row r="82" spans="13:16" s="11" customFormat="1">
      <c r="M82" s="12"/>
      <c r="N82" s="12"/>
      <c r="O82" s="12"/>
      <c r="P82" s="12"/>
    </row>
    <row r="83" spans="13:16" s="11" customFormat="1">
      <c r="M83" s="12"/>
      <c r="N83" s="12"/>
      <c r="O83" s="12"/>
      <c r="P83" s="12"/>
    </row>
    <row r="84" spans="13:16" s="11" customFormat="1">
      <c r="M84" s="12"/>
      <c r="N84" s="12"/>
      <c r="O84" s="12"/>
      <c r="P84" s="12"/>
    </row>
    <row r="85" spans="13:16" s="11" customFormat="1">
      <c r="M85" s="12"/>
      <c r="N85" s="12"/>
      <c r="O85" s="12"/>
      <c r="P85" s="12"/>
    </row>
    <row r="86" spans="13:16" s="11" customFormat="1">
      <c r="M86" s="12"/>
      <c r="N86" s="12"/>
      <c r="O86" s="12"/>
      <c r="P86" s="12"/>
    </row>
    <row r="87" spans="13:16" s="11" customFormat="1">
      <c r="M87" s="12"/>
      <c r="N87" s="12"/>
      <c r="O87" s="12"/>
      <c r="P87" s="12"/>
    </row>
    <row r="88" spans="13:16" s="11" customFormat="1">
      <c r="M88" s="12"/>
      <c r="N88" s="12"/>
      <c r="O88" s="12"/>
      <c r="P88" s="12"/>
    </row>
    <row r="89" spans="13:16" s="11" customFormat="1">
      <c r="M89" s="12"/>
      <c r="N89" s="12"/>
      <c r="O89" s="12"/>
      <c r="P89" s="12"/>
    </row>
    <row r="90" spans="13:16" s="11" customFormat="1">
      <c r="M90" s="12"/>
      <c r="N90" s="12"/>
      <c r="O90" s="12"/>
      <c r="P90" s="12"/>
    </row>
    <row r="91" spans="13:16" s="11" customFormat="1">
      <c r="M91" s="12"/>
      <c r="N91" s="12"/>
      <c r="O91" s="12"/>
      <c r="P91" s="12"/>
    </row>
    <row r="92" spans="13:16" s="11" customFormat="1">
      <c r="M92" s="12"/>
      <c r="N92" s="12"/>
      <c r="O92" s="12"/>
      <c r="P92" s="12"/>
    </row>
    <row r="93" spans="13:16" s="11" customFormat="1">
      <c r="M93" s="12"/>
      <c r="N93" s="12"/>
      <c r="O93" s="12"/>
      <c r="P93" s="12"/>
    </row>
    <row r="94" spans="13:16" s="11" customFormat="1">
      <c r="M94" s="12"/>
      <c r="N94" s="12"/>
      <c r="O94" s="12"/>
      <c r="P94" s="12"/>
    </row>
    <row r="95" spans="13:16" s="11" customFormat="1">
      <c r="M95" s="12"/>
      <c r="N95" s="12"/>
      <c r="O95" s="12"/>
      <c r="P95" s="12"/>
    </row>
    <row r="96" spans="13:16" s="11" customFormat="1">
      <c r="M96" s="12"/>
      <c r="N96" s="12"/>
      <c r="O96" s="12"/>
      <c r="P96" s="12"/>
    </row>
    <row r="97" spans="13:16" s="11" customFormat="1">
      <c r="M97" s="12"/>
      <c r="N97" s="12"/>
      <c r="O97" s="12"/>
      <c r="P97" s="12"/>
    </row>
    <row r="98" spans="13:16" s="11" customFormat="1">
      <c r="M98" s="12"/>
      <c r="N98" s="12"/>
      <c r="O98" s="12"/>
      <c r="P98" s="12"/>
    </row>
    <row r="99" spans="13:16" s="11" customFormat="1">
      <c r="M99" s="12"/>
      <c r="N99" s="12"/>
      <c r="O99" s="12"/>
      <c r="P99" s="12"/>
    </row>
    <row r="100" spans="13:16" s="11" customFormat="1">
      <c r="M100" s="12"/>
      <c r="N100" s="12"/>
      <c r="O100" s="12"/>
      <c r="P100" s="12"/>
    </row>
    <row r="101" spans="13:16" s="11" customFormat="1">
      <c r="M101" s="12"/>
      <c r="N101" s="12"/>
      <c r="O101" s="12"/>
      <c r="P101" s="12"/>
    </row>
    <row r="102" spans="13:16" s="11" customFormat="1">
      <c r="M102" s="12"/>
      <c r="N102" s="12"/>
      <c r="O102" s="12"/>
      <c r="P102" s="12"/>
    </row>
    <row r="103" spans="13:16" s="11" customFormat="1">
      <c r="M103" s="12"/>
      <c r="N103" s="12"/>
      <c r="O103" s="12"/>
      <c r="P103" s="12"/>
    </row>
    <row r="104" spans="13:16" s="11" customFormat="1">
      <c r="M104" s="12"/>
      <c r="N104" s="12"/>
      <c r="O104" s="12"/>
      <c r="P104" s="12"/>
    </row>
    <row r="105" spans="13:16" s="11" customFormat="1">
      <c r="M105" s="12"/>
      <c r="N105" s="12"/>
      <c r="O105" s="12"/>
      <c r="P105" s="12"/>
    </row>
    <row r="106" spans="13:16" s="11" customFormat="1">
      <c r="M106" s="12"/>
      <c r="N106" s="12"/>
      <c r="O106" s="12"/>
      <c r="P106" s="12"/>
    </row>
    <row r="107" spans="13:16" s="11" customFormat="1">
      <c r="M107" s="12"/>
      <c r="N107" s="12"/>
      <c r="O107" s="12"/>
      <c r="P107" s="12"/>
    </row>
    <row r="108" spans="13:16" s="11" customFormat="1">
      <c r="M108" s="12"/>
      <c r="N108" s="12"/>
      <c r="O108" s="12"/>
      <c r="P108" s="12"/>
    </row>
    <row r="109" spans="13:16" s="11" customFormat="1">
      <c r="M109" s="12"/>
      <c r="N109" s="12"/>
      <c r="O109" s="12"/>
      <c r="P109" s="12"/>
    </row>
    <row r="110" spans="13:16" s="11" customFormat="1">
      <c r="M110" s="12"/>
      <c r="N110" s="12"/>
      <c r="O110" s="12"/>
      <c r="P110" s="12"/>
    </row>
    <row r="111" spans="13:16" s="11" customFormat="1">
      <c r="M111" s="12"/>
      <c r="N111" s="12"/>
      <c r="O111" s="12"/>
      <c r="P111" s="12"/>
    </row>
    <row r="112" spans="13:16" s="11" customFormat="1">
      <c r="M112" s="12"/>
      <c r="N112" s="12"/>
      <c r="O112" s="12"/>
      <c r="P112" s="12"/>
    </row>
    <row r="113" spans="13:16" s="11" customFormat="1">
      <c r="M113" s="12"/>
      <c r="N113" s="12"/>
      <c r="O113" s="12"/>
      <c r="P113" s="12"/>
    </row>
    <row r="114" spans="13:16" s="11" customFormat="1">
      <c r="M114" s="12"/>
      <c r="N114" s="12"/>
      <c r="O114" s="12"/>
      <c r="P114" s="12"/>
    </row>
    <row r="115" spans="13:16" s="11" customFormat="1">
      <c r="M115" s="12"/>
      <c r="N115" s="12"/>
      <c r="O115" s="12"/>
      <c r="P115" s="12"/>
    </row>
    <row r="116" spans="13:16" s="11" customFormat="1">
      <c r="M116" s="12"/>
      <c r="N116" s="12"/>
      <c r="O116" s="12"/>
      <c r="P116" s="12"/>
    </row>
    <row r="117" spans="13:16" s="11" customFormat="1">
      <c r="M117" s="12"/>
      <c r="N117" s="12"/>
      <c r="O117" s="12"/>
      <c r="P117" s="12"/>
    </row>
    <row r="118" spans="13:16" s="11" customFormat="1">
      <c r="M118" s="12"/>
      <c r="N118" s="12"/>
      <c r="O118" s="12"/>
      <c r="P118" s="12"/>
    </row>
    <row r="119" spans="13:16" s="11" customFormat="1">
      <c r="M119" s="12"/>
      <c r="N119" s="12"/>
      <c r="O119" s="12"/>
      <c r="P119" s="12"/>
    </row>
    <row r="120" spans="13:16" s="11" customFormat="1">
      <c r="M120" s="12"/>
      <c r="N120" s="12"/>
      <c r="O120" s="12"/>
      <c r="P120" s="12"/>
    </row>
    <row r="121" spans="13:16" s="11" customFormat="1">
      <c r="M121" s="12"/>
      <c r="N121" s="12"/>
      <c r="O121" s="12"/>
      <c r="P121" s="12"/>
    </row>
    <row r="122" spans="13:16" s="11" customFormat="1">
      <c r="M122" s="12"/>
      <c r="N122" s="12"/>
      <c r="O122" s="12"/>
      <c r="P122" s="12"/>
    </row>
    <row r="123" spans="13:16" s="11" customFormat="1">
      <c r="M123" s="12"/>
      <c r="N123" s="12"/>
      <c r="O123" s="12"/>
      <c r="P123" s="12"/>
    </row>
    <row r="124" spans="13:16" s="11" customFormat="1">
      <c r="M124" s="12"/>
      <c r="N124" s="12"/>
      <c r="O124" s="12"/>
      <c r="P124" s="12"/>
    </row>
    <row r="125" spans="13:16" s="11" customFormat="1">
      <c r="M125" s="12"/>
      <c r="N125" s="12"/>
      <c r="O125" s="12"/>
      <c r="P125" s="12"/>
    </row>
    <row r="126" spans="13:16" s="11" customFormat="1">
      <c r="M126" s="12"/>
      <c r="N126" s="12"/>
      <c r="O126" s="12"/>
      <c r="P126" s="12"/>
    </row>
    <row r="127" spans="13:16" s="11" customFormat="1">
      <c r="M127" s="12"/>
      <c r="N127" s="12"/>
      <c r="O127" s="12"/>
      <c r="P127" s="12"/>
    </row>
    <row r="128" spans="13:16" s="11" customFormat="1">
      <c r="M128" s="12"/>
      <c r="N128" s="12"/>
      <c r="O128" s="12"/>
      <c r="P128" s="12"/>
    </row>
    <row r="129" spans="13:16" s="11" customFormat="1">
      <c r="M129" s="12"/>
      <c r="N129" s="12"/>
      <c r="O129" s="12"/>
      <c r="P129" s="12"/>
    </row>
    <row r="130" spans="13:16" s="11" customFormat="1">
      <c r="M130" s="12"/>
      <c r="N130" s="12"/>
      <c r="O130" s="12"/>
      <c r="P130" s="12"/>
    </row>
    <row r="131" spans="13:16" s="11" customFormat="1">
      <c r="M131" s="12"/>
      <c r="N131" s="12"/>
      <c r="O131" s="12"/>
      <c r="P131" s="12"/>
    </row>
    <row r="132" spans="13:16" s="11" customFormat="1">
      <c r="M132" s="12"/>
      <c r="N132" s="12"/>
      <c r="O132" s="12"/>
      <c r="P132" s="12"/>
    </row>
    <row r="133" spans="13:16" s="11" customFormat="1">
      <c r="M133" s="12"/>
      <c r="N133" s="12"/>
      <c r="O133" s="12"/>
      <c r="P133" s="12"/>
    </row>
    <row r="134" spans="13:16" s="11" customFormat="1">
      <c r="M134" s="12"/>
      <c r="N134" s="12"/>
      <c r="O134" s="12"/>
      <c r="P134" s="12"/>
    </row>
    <row r="135" spans="13:16" s="11" customFormat="1">
      <c r="M135" s="12"/>
      <c r="N135" s="12"/>
      <c r="O135" s="12"/>
      <c r="P135" s="12"/>
    </row>
    <row r="136" spans="13:16" s="11" customFormat="1">
      <c r="M136" s="12"/>
      <c r="N136" s="12"/>
      <c r="O136" s="12"/>
      <c r="P136" s="12"/>
    </row>
    <row r="137" spans="13:16" s="11" customFormat="1">
      <c r="M137" s="12"/>
      <c r="N137" s="12"/>
      <c r="O137" s="12"/>
      <c r="P137" s="12"/>
    </row>
    <row r="138" spans="13:16" s="11" customFormat="1">
      <c r="M138" s="12"/>
      <c r="N138" s="12"/>
      <c r="O138" s="12"/>
      <c r="P138" s="12"/>
    </row>
    <row r="139" spans="13:16" s="11" customFormat="1">
      <c r="M139" s="12"/>
      <c r="N139" s="12"/>
      <c r="O139" s="12"/>
      <c r="P139" s="12"/>
    </row>
    <row r="140" spans="13:16" s="11" customFormat="1">
      <c r="M140" s="12"/>
      <c r="N140" s="12"/>
      <c r="O140" s="12"/>
      <c r="P140" s="12"/>
    </row>
    <row r="141" spans="13:16" s="11" customFormat="1">
      <c r="M141" s="12"/>
      <c r="N141" s="12"/>
      <c r="O141" s="12"/>
      <c r="P141" s="12"/>
    </row>
    <row r="142" spans="13:16" s="11" customFormat="1">
      <c r="M142" s="12"/>
      <c r="N142" s="12"/>
      <c r="O142" s="12"/>
      <c r="P142" s="12"/>
    </row>
    <row r="143" spans="13:16" s="11" customFormat="1">
      <c r="M143" s="12"/>
      <c r="N143" s="12"/>
      <c r="O143" s="12"/>
      <c r="P143" s="12"/>
    </row>
    <row r="144" spans="13:16" s="11" customFormat="1">
      <c r="M144" s="12"/>
      <c r="N144" s="12"/>
      <c r="O144" s="12"/>
      <c r="P144" s="12"/>
    </row>
    <row r="145" spans="12:16" s="11" customFormat="1">
      <c r="L145"/>
      <c r="M145" s="12"/>
      <c r="N145" s="12"/>
      <c r="O145" s="12"/>
      <c r="P145" s="12"/>
    </row>
  </sheetData>
  <mergeCells count="16">
    <mergeCell ref="F4:F5"/>
    <mergeCell ref="A4:A5"/>
    <mergeCell ref="B4:B5"/>
    <mergeCell ref="C4:C5"/>
    <mergeCell ref="D4:D5"/>
    <mergeCell ref="E4:E5"/>
    <mergeCell ref="Q4:Q5"/>
    <mergeCell ref="R4:R5"/>
    <mergeCell ref="M10:N10"/>
    <mergeCell ref="O10:P10"/>
    <mergeCell ref="G4:G5"/>
    <mergeCell ref="H4:I4"/>
    <mergeCell ref="J4:J5"/>
    <mergeCell ref="K4:L4"/>
    <mergeCell ref="M4:N4"/>
    <mergeCell ref="O4:P4"/>
  </mergeCells>
  <pageMargins left="0.7" right="0.7" top="0.75" bottom="0.75" header="0.3" footer="0.3"/>
  <pageSetup paperSize="9" orientation="portrait" verticalDpi="0" r:id="rId1"/>
</worksheet>
</file>

<file path=xl/worksheets/sheet28.xml><?xml version="1.0" encoding="utf-8"?>
<worksheet xmlns="http://schemas.openxmlformats.org/spreadsheetml/2006/main" xmlns:r="http://schemas.openxmlformats.org/officeDocument/2006/relationships">
  <sheetPr codeName="Arkusz28"/>
  <dimension ref="A2:S146"/>
  <sheetViews>
    <sheetView topLeftCell="A7" zoomScale="62" zoomScaleNormal="62" workbookViewId="0">
      <selection activeCell="A9" sqref="A9"/>
    </sheetView>
  </sheetViews>
  <sheetFormatPr defaultRowHeight="15"/>
  <cols>
    <col min="1" max="1" width="4.7109375" customWidth="1"/>
    <col min="2" max="2" width="8.85546875" customWidth="1"/>
    <col min="3" max="3" width="11.42578125" customWidth="1"/>
    <col min="4" max="4" width="9.7109375" customWidth="1"/>
    <col min="5" max="5" width="47.7109375" customWidth="1"/>
    <col min="6" max="6" width="68.28515625" customWidth="1"/>
    <col min="7" max="7" width="15.7109375" customWidth="1"/>
    <col min="8" max="8" width="19.28515625" customWidth="1"/>
    <col min="9" max="9" width="10.42578125" customWidth="1"/>
    <col min="10" max="10" width="29.7109375" customWidth="1"/>
    <col min="11" max="11" width="10.7109375" customWidth="1"/>
    <col min="12" max="12" width="12.7109375" customWidth="1"/>
    <col min="13" max="16" width="14.7109375" style="2" customWidth="1"/>
    <col min="17" max="17" width="16.7109375" customWidth="1"/>
    <col min="18" max="18" width="15.7109375" customWidth="1"/>
    <col min="19" max="19" width="19.5703125" customWidth="1"/>
    <col min="259" max="259" width="4.7109375" bestFit="1" customWidth="1"/>
    <col min="260" max="260" width="9.7109375" bestFit="1" customWidth="1"/>
    <col min="261" max="261" width="10" bestFit="1" customWidth="1"/>
    <col min="262" max="262" width="8.85546875" bestFit="1" customWidth="1"/>
    <col min="263" max="263" width="22.85546875" customWidth="1"/>
    <col min="264" max="264" width="59.7109375" bestFit="1" customWidth="1"/>
    <col min="265" max="265" width="57.85546875" bestFit="1" customWidth="1"/>
    <col min="266" max="266" width="35.28515625" bestFit="1" customWidth="1"/>
    <col min="267" max="267" width="28.140625" bestFit="1" customWidth="1"/>
    <col min="268" max="268" width="33.140625" bestFit="1" customWidth="1"/>
    <col min="269" max="269" width="26" bestFit="1" customWidth="1"/>
    <col min="270" max="270" width="19.140625" bestFit="1" customWidth="1"/>
    <col min="271" max="271" width="10.42578125" customWidth="1"/>
    <col min="272" max="272" width="11.85546875" customWidth="1"/>
    <col min="273" max="273" width="14.7109375" customWidth="1"/>
    <col min="274" max="274" width="9" bestFit="1" customWidth="1"/>
    <col min="515" max="515" width="4.7109375" bestFit="1" customWidth="1"/>
    <col min="516" max="516" width="9.7109375" bestFit="1" customWidth="1"/>
    <col min="517" max="517" width="10" bestFit="1" customWidth="1"/>
    <col min="518" max="518" width="8.85546875" bestFit="1" customWidth="1"/>
    <col min="519" max="519" width="22.85546875" customWidth="1"/>
    <col min="520" max="520" width="59.7109375" bestFit="1" customWidth="1"/>
    <col min="521" max="521" width="57.85546875" bestFit="1" customWidth="1"/>
    <col min="522" max="522" width="35.28515625" bestFit="1" customWidth="1"/>
    <col min="523" max="523" width="28.140625" bestFit="1" customWidth="1"/>
    <col min="524" max="524" width="33.140625" bestFit="1" customWidth="1"/>
    <col min="525" max="525" width="26" bestFit="1" customWidth="1"/>
    <col min="526" max="526" width="19.140625" bestFit="1" customWidth="1"/>
    <col min="527" max="527" width="10.42578125" customWidth="1"/>
    <col min="528" max="528" width="11.85546875" customWidth="1"/>
    <col min="529" max="529" width="14.7109375" customWidth="1"/>
    <col min="530" max="530" width="9" bestFit="1" customWidth="1"/>
    <col min="771" max="771" width="4.7109375" bestFit="1" customWidth="1"/>
    <col min="772" max="772" width="9.7109375" bestFit="1" customWidth="1"/>
    <col min="773" max="773" width="10" bestFit="1" customWidth="1"/>
    <col min="774" max="774" width="8.85546875" bestFit="1" customWidth="1"/>
    <col min="775" max="775" width="22.85546875" customWidth="1"/>
    <col min="776" max="776" width="59.7109375" bestFit="1" customWidth="1"/>
    <col min="777" max="777" width="57.85546875" bestFit="1" customWidth="1"/>
    <col min="778" max="778" width="35.28515625" bestFit="1" customWidth="1"/>
    <col min="779" max="779" width="28.140625" bestFit="1" customWidth="1"/>
    <col min="780" max="780" width="33.140625" bestFit="1" customWidth="1"/>
    <col min="781" max="781" width="26" bestFit="1" customWidth="1"/>
    <col min="782" max="782" width="19.140625" bestFit="1" customWidth="1"/>
    <col min="783" max="783" width="10.42578125" customWidth="1"/>
    <col min="784" max="784" width="11.85546875" customWidth="1"/>
    <col min="785" max="785" width="14.7109375" customWidth="1"/>
    <col min="786" max="786" width="9" bestFit="1" customWidth="1"/>
    <col min="1027" max="1027" width="4.7109375" bestFit="1" customWidth="1"/>
    <col min="1028" max="1028" width="9.7109375" bestFit="1" customWidth="1"/>
    <col min="1029" max="1029" width="10" bestFit="1" customWidth="1"/>
    <col min="1030" max="1030" width="8.85546875" bestFit="1" customWidth="1"/>
    <col min="1031" max="1031" width="22.85546875" customWidth="1"/>
    <col min="1032" max="1032" width="59.7109375" bestFit="1" customWidth="1"/>
    <col min="1033" max="1033" width="57.85546875" bestFit="1" customWidth="1"/>
    <col min="1034" max="1034" width="35.28515625" bestFit="1" customWidth="1"/>
    <col min="1035" max="1035" width="28.140625" bestFit="1" customWidth="1"/>
    <col min="1036" max="1036" width="33.140625" bestFit="1" customWidth="1"/>
    <col min="1037" max="1037" width="26" bestFit="1" customWidth="1"/>
    <col min="1038" max="1038" width="19.140625" bestFit="1" customWidth="1"/>
    <col min="1039" max="1039" width="10.42578125" customWidth="1"/>
    <col min="1040" max="1040" width="11.85546875" customWidth="1"/>
    <col min="1041" max="1041" width="14.7109375" customWidth="1"/>
    <col min="1042" max="1042" width="9" bestFit="1" customWidth="1"/>
    <col min="1283" max="1283" width="4.7109375" bestFit="1" customWidth="1"/>
    <col min="1284" max="1284" width="9.7109375" bestFit="1" customWidth="1"/>
    <col min="1285" max="1285" width="10" bestFit="1" customWidth="1"/>
    <col min="1286" max="1286" width="8.85546875" bestFit="1" customWidth="1"/>
    <col min="1287" max="1287" width="22.85546875" customWidth="1"/>
    <col min="1288" max="1288" width="59.7109375" bestFit="1" customWidth="1"/>
    <col min="1289" max="1289" width="57.85546875" bestFit="1" customWidth="1"/>
    <col min="1290" max="1290" width="35.28515625" bestFit="1" customWidth="1"/>
    <col min="1291" max="1291" width="28.140625" bestFit="1" customWidth="1"/>
    <col min="1292" max="1292" width="33.140625" bestFit="1" customWidth="1"/>
    <col min="1293" max="1293" width="26" bestFit="1" customWidth="1"/>
    <col min="1294" max="1294" width="19.140625" bestFit="1" customWidth="1"/>
    <col min="1295" max="1295" width="10.42578125" customWidth="1"/>
    <col min="1296" max="1296" width="11.85546875" customWidth="1"/>
    <col min="1297" max="1297" width="14.7109375" customWidth="1"/>
    <col min="1298" max="1298" width="9" bestFit="1" customWidth="1"/>
    <col min="1539" max="1539" width="4.7109375" bestFit="1" customWidth="1"/>
    <col min="1540" max="1540" width="9.7109375" bestFit="1" customWidth="1"/>
    <col min="1541" max="1541" width="10" bestFit="1" customWidth="1"/>
    <col min="1542" max="1542" width="8.85546875" bestFit="1" customWidth="1"/>
    <col min="1543" max="1543" width="22.85546875" customWidth="1"/>
    <col min="1544" max="1544" width="59.7109375" bestFit="1" customWidth="1"/>
    <col min="1545" max="1545" width="57.85546875" bestFit="1" customWidth="1"/>
    <col min="1546" max="1546" width="35.28515625" bestFit="1" customWidth="1"/>
    <col min="1547" max="1547" width="28.140625" bestFit="1" customWidth="1"/>
    <col min="1548" max="1548" width="33.140625" bestFit="1" customWidth="1"/>
    <col min="1549" max="1549" width="26" bestFit="1" customWidth="1"/>
    <col min="1550" max="1550" width="19.140625" bestFit="1" customWidth="1"/>
    <col min="1551" max="1551" width="10.42578125" customWidth="1"/>
    <col min="1552" max="1552" width="11.85546875" customWidth="1"/>
    <col min="1553" max="1553" width="14.7109375" customWidth="1"/>
    <col min="1554" max="1554" width="9" bestFit="1" customWidth="1"/>
    <col min="1795" max="1795" width="4.7109375" bestFit="1" customWidth="1"/>
    <col min="1796" max="1796" width="9.7109375" bestFit="1" customWidth="1"/>
    <col min="1797" max="1797" width="10" bestFit="1" customWidth="1"/>
    <col min="1798" max="1798" width="8.85546875" bestFit="1" customWidth="1"/>
    <col min="1799" max="1799" width="22.85546875" customWidth="1"/>
    <col min="1800" max="1800" width="59.7109375" bestFit="1" customWidth="1"/>
    <col min="1801" max="1801" width="57.85546875" bestFit="1" customWidth="1"/>
    <col min="1802" max="1802" width="35.28515625" bestFit="1" customWidth="1"/>
    <col min="1803" max="1803" width="28.140625" bestFit="1" customWidth="1"/>
    <col min="1804" max="1804" width="33.140625" bestFit="1" customWidth="1"/>
    <col min="1805" max="1805" width="26" bestFit="1" customWidth="1"/>
    <col min="1806" max="1806" width="19.140625" bestFit="1" customWidth="1"/>
    <col min="1807" max="1807" width="10.42578125" customWidth="1"/>
    <col min="1808" max="1808" width="11.85546875" customWidth="1"/>
    <col min="1809" max="1809" width="14.7109375" customWidth="1"/>
    <col min="1810" max="1810" width="9" bestFit="1" customWidth="1"/>
    <col min="2051" max="2051" width="4.7109375" bestFit="1" customWidth="1"/>
    <col min="2052" max="2052" width="9.7109375" bestFit="1" customWidth="1"/>
    <col min="2053" max="2053" width="10" bestFit="1" customWidth="1"/>
    <col min="2054" max="2054" width="8.85546875" bestFit="1" customWidth="1"/>
    <col min="2055" max="2055" width="22.85546875" customWidth="1"/>
    <col min="2056" max="2056" width="59.7109375" bestFit="1" customWidth="1"/>
    <col min="2057" max="2057" width="57.85546875" bestFit="1" customWidth="1"/>
    <col min="2058" max="2058" width="35.28515625" bestFit="1" customWidth="1"/>
    <col min="2059" max="2059" width="28.140625" bestFit="1" customWidth="1"/>
    <col min="2060" max="2060" width="33.140625" bestFit="1" customWidth="1"/>
    <col min="2061" max="2061" width="26" bestFit="1" customWidth="1"/>
    <col min="2062" max="2062" width="19.140625" bestFit="1" customWidth="1"/>
    <col min="2063" max="2063" width="10.42578125" customWidth="1"/>
    <col min="2064" max="2064" width="11.85546875" customWidth="1"/>
    <col min="2065" max="2065" width="14.7109375" customWidth="1"/>
    <col min="2066" max="2066" width="9" bestFit="1" customWidth="1"/>
    <col min="2307" max="2307" width="4.7109375" bestFit="1" customWidth="1"/>
    <col min="2308" max="2308" width="9.7109375" bestFit="1" customWidth="1"/>
    <col min="2309" max="2309" width="10" bestFit="1" customWidth="1"/>
    <col min="2310" max="2310" width="8.85546875" bestFit="1" customWidth="1"/>
    <col min="2311" max="2311" width="22.85546875" customWidth="1"/>
    <col min="2312" max="2312" width="59.7109375" bestFit="1" customWidth="1"/>
    <col min="2313" max="2313" width="57.85546875" bestFit="1" customWidth="1"/>
    <col min="2314" max="2314" width="35.28515625" bestFit="1" customWidth="1"/>
    <col min="2315" max="2315" width="28.140625" bestFit="1" customWidth="1"/>
    <col min="2316" max="2316" width="33.140625" bestFit="1" customWidth="1"/>
    <col min="2317" max="2317" width="26" bestFit="1" customWidth="1"/>
    <col min="2318" max="2318" width="19.140625" bestFit="1" customWidth="1"/>
    <col min="2319" max="2319" width="10.42578125" customWidth="1"/>
    <col min="2320" max="2320" width="11.85546875" customWidth="1"/>
    <col min="2321" max="2321" width="14.7109375" customWidth="1"/>
    <col min="2322" max="2322" width="9" bestFit="1" customWidth="1"/>
    <col min="2563" max="2563" width="4.7109375" bestFit="1" customWidth="1"/>
    <col min="2564" max="2564" width="9.7109375" bestFit="1" customWidth="1"/>
    <col min="2565" max="2565" width="10" bestFit="1" customWidth="1"/>
    <col min="2566" max="2566" width="8.85546875" bestFit="1" customWidth="1"/>
    <col min="2567" max="2567" width="22.85546875" customWidth="1"/>
    <col min="2568" max="2568" width="59.7109375" bestFit="1" customWidth="1"/>
    <col min="2569" max="2569" width="57.85546875" bestFit="1" customWidth="1"/>
    <col min="2570" max="2570" width="35.28515625" bestFit="1" customWidth="1"/>
    <col min="2571" max="2571" width="28.140625" bestFit="1" customWidth="1"/>
    <col min="2572" max="2572" width="33.140625" bestFit="1" customWidth="1"/>
    <col min="2573" max="2573" width="26" bestFit="1" customWidth="1"/>
    <col min="2574" max="2574" width="19.140625" bestFit="1" customWidth="1"/>
    <col min="2575" max="2575" width="10.42578125" customWidth="1"/>
    <col min="2576" max="2576" width="11.85546875" customWidth="1"/>
    <col min="2577" max="2577" width="14.7109375" customWidth="1"/>
    <col min="2578" max="2578" width="9" bestFit="1" customWidth="1"/>
    <col min="2819" max="2819" width="4.7109375" bestFit="1" customWidth="1"/>
    <col min="2820" max="2820" width="9.7109375" bestFit="1" customWidth="1"/>
    <col min="2821" max="2821" width="10" bestFit="1" customWidth="1"/>
    <col min="2822" max="2822" width="8.85546875" bestFit="1" customWidth="1"/>
    <col min="2823" max="2823" width="22.85546875" customWidth="1"/>
    <col min="2824" max="2824" width="59.7109375" bestFit="1" customWidth="1"/>
    <col min="2825" max="2825" width="57.85546875" bestFit="1" customWidth="1"/>
    <col min="2826" max="2826" width="35.28515625" bestFit="1" customWidth="1"/>
    <col min="2827" max="2827" width="28.140625" bestFit="1" customWidth="1"/>
    <col min="2828" max="2828" width="33.140625" bestFit="1" customWidth="1"/>
    <col min="2829" max="2829" width="26" bestFit="1" customWidth="1"/>
    <col min="2830" max="2830" width="19.140625" bestFit="1" customWidth="1"/>
    <col min="2831" max="2831" width="10.42578125" customWidth="1"/>
    <col min="2832" max="2832" width="11.85546875" customWidth="1"/>
    <col min="2833" max="2833" width="14.7109375" customWidth="1"/>
    <col min="2834" max="2834" width="9" bestFit="1" customWidth="1"/>
    <col min="3075" max="3075" width="4.7109375" bestFit="1" customWidth="1"/>
    <col min="3076" max="3076" width="9.7109375" bestFit="1" customWidth="1"/>
    <col min="3077" max="3077" width="10" bestFit="1" customWidth="1"/>
    <col min="3078" max="3078" width="8.85546875" bestFit="1" customWidth="1"/>
    <col min="3079" max="3079" width="22.85546875" customWidth="1"/>
    <col min="3080" max="3080" width="59.7109375" bestFit="1" customWidth="1"/>
    <col min="3081" max="3081" width="57.85546875" bestFit="1" customWidth="1"/>
    <col min="3082" max="3082" width="35.28515625" bestFit="1" customWidth="1"/>
    <col min="3083" max="3083" width="28.140625" bestFit="1" customWidth="1"/>
    <col min="3084" max="3084" width="33.140625" bestFit="1" customWidth="1"/>
    <col min="3085" max="3085" width="26" bestFit="1" customWidth="1"/>
    <col min="3086" max="3086" width="19.140625" bestFit="1" customWidth="1"/>
    <col min="3087" max="3087" width="10.42578125" customWidth="1"/>
    <col min="3088" max="3088" width="11.85546875" customWidth="1"/>
    <col min="3089" max="3089" width="14.7109375" customWidth="1"/>
    <col min="3090" max="3090" width="9" bestFit="1" customWidth="1"/>
    <col min="3331" max="3331" width="4.7109375" bestFit="1" customWidth="1"/>
    <col min="3332" max="3332" width="9.7109375" bestFit="1" customWidth="1"/>
    <col min="3333" max="3333" width="10" bestFit="1" customWidth="1"/>
    <col min="3334" max="3334" width="8.85546875" bestFit="1" customWidth="1"/>
    <col min="3335" max="3335" width="22.85546875" customWidth="1"/>
    <col min="3336" max="3336" width="59.7109375" bestFit="1" customWidth="1"/>
    <col min="3337" max="3337" width="57.85546875" bestFit="1" customWidth="1"/>
    <col min="3338" max="3338" width="35.28515625" bestFit="1" customWidth="1"/>
    <col min="3339" max="3339" width="28.140625" bestFit="1" customWidth="1"/>
    <col min="3340" max="3340" width="33.140625" bestFit="1" customWidth="1"/>
    <col min="3341" max="3341" width="26" bestFit="1" customWidth="1"/>
    <col min="3342" max="3342" width="19.140625" bestFit="1" customWidth="1"/>
    <col min="3343" max="3343" width="10.42578125" customWidth="1"/>
    <col min="3344" max="3344" width="11.85546875" customWidth="1"/>
    <col min="3345" max="3345" width="14.7109375" customWidth="1"/>
    <col min="3346" max="3346" width="9" bestFit="1" customWidth="1"/>
    <col min="3587" max="3587" width="4.7109375" bestFit="1" customWidth="1"/>
    <col min="3588" max="3588" width="9.7109375" bestFit="1" customWidth="1"/>
    <col min="3589" max="3589" width="10" bestFit="1" customWidth="1"/>
    <col min="3590" max="3590" width="8.85546875" bestFit="1" customWidth="1"/>
    <col min="3591" max="3591" width="22.85546875" customWidth="1"/>
    <col min="3592" max="3592" width="59.7109375" bestFit="1" customWidth="1"/>
    <col min="3593" max="3593" width="57.85546875" bestFit="1" customWidth="1"/>
    <col min="3594" max="3594" width="35.28515625" bestFit="1" customWidth="1"/>
    <col min="3595" max="3595" width="28.140625" bestFit="1" customWidth="1"/>
    <col min="3596" max="3596" width="33.140625" bestFit="1" customWidth="1"/>
    <col min="3597" max="3597" width="26" bestFit="1" customWidth="1"/>
    <col min="3598" max="3598" width="19.140625" bestFit="1" customWidth="1"/>
    <col min="3599" max="3599" width="10.42578125" customWidth="1"/>
    <col min="3600" max="3600" width="11.85546875" customWidth="1"/>
    <col min="3601" max="3601" width="14.7109375" customWidth="1"/>
    <col min="3602" max="3602" width="9" bestFit="1" customWidth="1"/>
    <col min="3843" max="3843" width="4.7109375" bestFit="1" customWidth="1"/>
    <col min="3844" max="3844" width="9.7109375" bestFit="1" customWidth="1"/>
    <col min="3845" max="3845" width="10" bestFit="1" customWidth="1"/>
    <col min="3846" max="3846" width="8.85546875" bestFit="1" customWidth="1"/>
    <col min="3847" max="3847" width="22.85546875" customWidth="1"/>
    <col min="3848" max="3848" width="59.7109375" bestFit="1" customWidth="1"/>
    <col min="3849" max="3849" width="57.85546875" bestFit="1" customWidth="1"/>
    <col min="3850" max="3850" width="35.28515625" bestFit="1" customWidth="1"/>
    <col min="3851" max="3851" width="28.140625" bestFit="1" customWidth="1"/>
    <col min="3852" max="3852" width="33.140625" bestFit="1" customWidth="1"/>
    <col min="3853" max="3853" width="26" bestFit="1" customWidth="1"/>
    <col min="3854" max="3854" width="19.140625" bestFit="1" customWidth="1"/>
    <col min="3855" max="3855" width="10.42578125" customWidth="1"/>
    <col min="3856" max="3856" width="11.85546875" customWidth="1"/>
    <col min="3857" max="3857" width="14.7109375" customWidth="1"/>
    <col min="3858" max="3858" width="9" bestFit="1" customWidth="1"/>
    <col min="4099" max="4099" width="4.7109375" bestFit="1" customWidth="1"/>
    <col min="4100" max="4100" width="9.7109375" bestFit="1" customWidth="1"/>
    <col min="4101" max="4101" width="10" bestFit="1" customWidth="1"/>
    <col min="4102" max="4102" width="8.85546875" bestFit="1" customWidth="1"/>
    <col min="4103" max="4103" width="22.85546875" customWidth="1"/>
    <col min="4104" max="4104" width="59.7109375" bestFit="1" customWidth="1"/>
    <col min="4105" max="4105" width="57.85546875" bestFit="1" customWidth="1"/>
    <col min="4106" max="4106" width="35.28515625" bestFit="1" customWidth="1"/>
    <col min="4107" max="4107" width="28.140625" bestFit="1" customWidth="1"/>
    <col min="4108" max="4108" width="33.140625" bestFit="1" customWidth="1"/>
    <col min="4109" max="4109" width="26" bestFit="1" customWidth="1"/>
    <col min="4110" max="4110" width="19.140625" bestFit="1" customWidth="1"/>
    <col min="4111" max="4111" width="10.42578125" customWidth="1"/>
    <col min="4112" max="4112" width="11.85546875" customWidth="1"/>
    <col min="4113" max="4113" width="14.7109375" customWidth="1"/>
    <col min="4114" max="4114" width="9" bestFit="1" customWidth="1"/>
    <col min="4355" max="4355" width="4.7109375" bestFit="1" customWidth="1"/>
    <col min="4356" max="4356" width="9.7109375" bestFit="1" customWidth="1"/>
    <col min="4357" max="4357" width="10" bestFit="1" customWidth="1"/>
    <col min="4358" max="4358" width="8.85546875" bestFit="1" customWidth="1"/>
    <col min="4359" max="4359" width="22.85546875" customWidth="1"/>
    <col min="4360" max="4360" width="59.7109375" bestFit="1" customWidth="1"/>
    <col min="4361" max="4361" width="57.85546875" bestFit="1" customWidth="1"/>
    <col min="4362" max="4362" width="35.28515625" bestFit="1" customWidth="1"/>
    <col min="4363" max="4363" width="28.140625" bestFit="1" customWidth="1"/>
    <col min="4364" max="4364" width="33.140625" bestFit="1" customWidth="1"/>
    <col min="4365" max="4365" width="26" bestFit="1" customWidth="1"/>
    <col min="4366" max="4366" width="19.140625" bestFit="1" customWidth="1"/>
    <col min="4367" max="4367" width="10.42578125" customWidth="1"/>
    <col min="4368" max="4368" width="11.85546875" customWidth="1"/>
    <col min="4369" max="4369" width="14.7109375" customWidth="1"/>
    <col min="4370" max="4370" width="9" bestFit="1" customWidth="1"/>
    <col min="4611" max="4611" width="4.7109375" bestFit="1" customWidth="1"/>
    <col min="4612" max="4612" width="9.7109375" bestFit="1" customWidth="1"/>
    <col min="4613" max="4613" width="10" bestFit="1" customWidth="1"/>
    <col min="4614" max="4614" width="8.85546875" bestFit="1" customWidth="1"/>
    <col min="4615" max="4615" width="22.85546875" customWidth="1"/>
    <col min="4616" max="4616" width="59.7109375" bestFit="1" customWidth="1"/>
    <col min="4617" max="4617" width="57.85546875" bestFit="1" customWidth="1"/>
    <col min="4618" max="4618" width="35.28515625" bestFit="1" customWidth="1"/>
    <col min="4619" max="4619" width="28.140625" bestFit="1" customWidth="1"/>
    <col min="4620" max="4620" width="33.140625" bestFit="1" customWidth="1"/>
    <col min="4621" max="4621" width="26" bestFit="1" customWidth="1"/>
    <col min="4622" max="4622" width="19.140625" bestFit="1" customWidth="1"/>
    <col min="4623" max="4623" width="10.42578125" customWidth="1"/>
    <col min="4624" max="4624" width="11.85546875" customWidth="1"/>
    <col min="4625" max="4625" width="14.7109375" customWidth="1"/>
    <col min="4626" max="4626" width="9" bestFit="1" customWidth="1"/>
    <col min="4867" max="4867" width="4.7109375" bestFit="1" customWidth="1"/>
    <col min="4868" max="4868" width="9.7109375" bestFit="1" customWidth="1"/>
    <col min="4869" max="4869" width="10" bestFit="1" customWidth="1"/>
    <col min="4870" max="4870" width="8.85546875" bestFit="1" customWidth="1"/>
    <col min="4871" max="4871" width="22.85546875" customWidth="1"/>
    <col min="4872" max="4872" width="59.7109375" bestFit="1" customWidth="1"/>
    <col min="4873" max="4873" width="57.85546875" bestFit="1" customWidth="1"/>
    <col min="4874" max="4874" width="35.28515625" bestFit="1" customWidth="1"/>
    <col min="4875" max="4875" width="28.140625" bestFit="1" customWidth="1"/>
    <col min="4876" max="4876" width="33.140625" bestFit="1" customWidth="1"/>
    <col min="4877" max="4877" width="26" bestFit="1" customWidth="1"/>
    <col min="4878" max="4878" width="19.140625" bestFit="1" customWidth="1"/>
    <col min="4879" max="4879" width="10.42578125" customWidth="1"/>
    <col min="4880" max="4880" width="11.85546875" customWidth="1"/>
    <col min="4881" max="4881" width="14.7109375" customWidth="1"/>
    <col min="4882" max="4882" width="9" bestFit="1" customWidth="1"/>
    <col min="5123" max="5123" width="4.7109375" bestFit="1" customWidth="1"/>
    <col min="5124" max="5124" width="9.7109375" bestFit="1" customWidth="1"/>
    <col min="5125" max="5125" width="10" bestFit="1" customWidth="1"/>
    <col min="5126" max="5126" width="8.85546875" bestFit="1" customWidth="1"/>
    <col min="5127" max="5127" width="22.85546875" customWidth="1"/>
    <col min="5128" max="5128" width="59.7109375" bestFit="1" customWidth="1"/>
    <col min="5129" max="5129" width="57.85546875" bestFit="1" customWidth="1"/>
    <col min="5130" max="5130" width="35.28515625" bestFit="1" customWidth="1"/>
    <col min="5131" max="5131" width="28.140625" bestFit="1" customWidth="1"/>
    <col min="5132" max="5132" width="33.140625" bestFit="1" customWidth="1"/>
    <col min="5133" max="5133" width="26" bestFit="1" customWidth="1"/>
    <col min="5134" max="5134" width="19.140625" bestFit="1" customWidth="1"/>
    <col min="5135" max="5135" width="10.42578125" customWidth="1"/>
    <col min="5136" max="5136" width="11.85546875" customWidth="1"/>
    <col min="5137" max="5137" width="14.7109375" customWidth="1"/>
    <col min="5138" max="5138" width="9" bestFit="1" customWidth="1"/>
    <col min="5379" max="5379" width="4.7109375" bestFit="1" customWidth="1"/>
    <col min="5380" max="5380" width="9.7109375" bestFit="1" customWidth="1"/>
    <col min="5381" max="5381" width="10" bestFit="1" customWidth="1"/>
    <col min="5382" max="5382" width="8.85546875" bestFit="1" customWidth="1"/>
    <col min="5383" max="5383" width="22.85546875" customWidth="1"/>
    <col min="5384" max="5384" width="59.7109375" bestFit="1" customWidth="1"/>
    <col min="5385" max="5385" width="57.85546875" bestFit="1" customWidth="1"/>
    <col min="5386" max="5386" width="35.28515625" bestFit="1" customWidth="1"/>
    <col min="5387" max="5387" width="28.140625" bestFit="1" customWidth="1"/>
    <col min="5388" max="5388" width="33.140625" bestFit="1" customWidth="1"/>
    <col min="5389" max="5389" width="26" bestFit="1" customWidth="1"/>
    <col min="5390" max="5390" width="19.140625" bestFit="1" customWidth="1"/>
    <col min="5391" max="5391" width="10.42578125" customWidth="1"/>
    <col min="5392" max="5392" width="11.85546875" customWidth="1"/>
    <col min="5393" max="5393" width="14.7109375" customWidth="1"/>
    <col min="5394" max="5394" width="9" bestFit="1" customWidth="1"/>
    <col min="5635" max="5635" width="4.7109375" bestFit="1" customWidth="1"/>
    <col min="5636" max="5636" width="9.7109375" bestFit="1" customWidth="1"/>
    <col min="5637" max="5637" width="10" bestFit="1" customWidth="1"/>
    <col min="5638" max="5638" width="8.85546875" bestFit="1" customWidth="1"/>
    <col min="5639" max="5639" width="22.85546875" customWidth="1"/>
    <col min="5640" max="5640" width="59.7109375" bestFit="1" customWidth="1"/>
    <col min="5641" max="5641" width="57.85546875" bestFit="1" customWidth="1"/>
    <col min="5642" max="5642" width="35.28515625" bestFit="1" customWidth="1"/>
    <col min="5643" max="5643" width="28.140625" bestFit="1" customWidth="1"/>
    <col min="5644" max="5644" width="33.140625" bestFit="1" customWidth="1"/>
    <col min="5645" max="5645" width="26" bestFit="1" customWidth="1"/>
    <col min="5646" max="5646" width="19.140625" bestFit="1" customWidth="1"/>
    <col min="5647" max="5647" width="10.42578125" customWidth="1"/>
    <col min="5648" max="5648" width="11.85546875" customWidth="1"/>
    <col min="5649" max="5649" width="14.7109375" customWidth="1"/>
    <col min="5650" max="5650" width="9" bestFit="1" customWidth="1"/>
    <col min="5891" max="5891" width="4.7109375" bestFit="1" customWidth="1"/>
    <col min="5892" max="5892" width="9.7109375" bestFit="1" customWidth="1"/>
    <col min="5893" max="5893" width="10" bestFit="1" customWidth="1"/>
    <col min="5894" max="5894" width="8.85546875" bestFit="1" customWidth="1"/>
    <col min="5895" max="5895" width="22.85546875" customWidth="1"/>
    <col min="5896" max="5896" width="59.7109375" bestFit="1" customWidth="1"/>
    <col min="5897" max="5897" width="57.85546875" bestFit="1" customWidth="1"/>
    <col min="5898" max="5898" width="35.28515625" bestFit="1" customWidth="1"/>
    <col min="5899" max="5899" width="28.140625" bestFit="1" customWidth="1"/>
    <col min="5900" max="5900" width="33.140625" bestFit="1" customWidth="1"/>
    <col min="5901" max="5901" width="26" bestFit="1" customWidth="1"/>
    <col min="5902" max="5902" width="19.140625" bestFit="1" customWidth="1"/>
    <col min="5903" max="5903" width="10.42578125" customWidth="1"/>
    <col min="5904" max="5904" width="11.85546875" customWidth="1"/>
    <col min="5905" max="5905" width="14.7109375" customWidth="1"/>
    <col min="5906" max="5906" width="9" bestFit="1" customWidth="1"/>
    <col min="6147" max="6147" width="4.7109375" bestFit="1" customWidth="1"/>
    <col min="6148" max="6148" width="9.7109375" bestFit="1" customWidth="1"/>
    <col min="6149" max="6149" width="10" bestFit="1" customWidth="1"/>
    <col min="6150" max="6150" width="8.85546875" bestFit="1" customWidth="1"/>
    <col min="6151" max="6151" width="22.85546875" customWidth="1"/>
    <col min="6152" max="6152" width="59.7109375" bestFit="1" customWidth="1"/>
    <col min="6153" max="6153" width="57.85546875" bestFit="1" customWidth="1"/>
    <col min="6154" max="6154" width="35.28515625" bestFit="1" customWidth="1"/>
    <col min="6155" max="6155" width="28.140625" bestFit="1" customWidth="1"/>
    <col min="6156" max="6156" width="33.140625" bestFit="1" customWidth="1"/>
    <col min="6157" max="6157" width="26" bestFit="1" customWidth="1"/>
    <col min="6158" max="6158" width="19.140625" bestFit="1" customWidth="1"/>
    <col min="6159" max="6159" width="10.42578125" customWidth="1"/>
    <col min="6160" max="6160" width="11.85546875" customWidth="1"/>
    <col min="6161" max="6161" width="14.7109375" customWidth="1"/>
    <col min="6162" max="6162" width="9" bestFit="1" customWidth="1"/>
    <col min="6403" max="6403" width="4.7109375" bestFit="1" customWidth="1"/>
    <col min="6404" max="6404" width="9.7109375" bestFit="1" customWidth="1"/>
    <col min="6405" max="6405" width="10" bestFit="1" customWidth="1"/>
    <col min="6406" max="6406" width="8.85546875" bestFit="1" customWidth="1"/>
    <col min="6407" max="6407" width="22.85546875" customWidth="1"/>
    <col min="6408" max="6408" width="59.7109375" bestFit="1" customWidth="1"/>
    <col min="6409" max="6409" width="57.85546875" bestFit="1" customWidth="1"/>
    <col min="6410" max="6410" width="35.28515625" bestFit="1" customWidth="1"/>
    <col min="6411" max="6411" width="28.140625" bestFit="1" customWidth="1"/>
    <col min="6412" max="6412" width="33.140625" bestFit="1" customWidth="1"/>
    <col min="6413" max="6413" width="26" bestFit="1" customWidth="1"/>
    <col min="6414" max="6414" width="19.140625" bestFit="1" customWidth="1"/>
    <col min="6415" max="6415" width="10.42578125" customWidth="1"/>
    <col min="6416" max="6416" width="11.85546875" customWidth="1"/>
    <col min="6417" max="6417" width="14.7109375" customWidth="1"/>
    <col min="6418" max="6418" width="9" bestFit="1" customWidth="1"/>
    <col min="6659" max="6659" width="4.7109375" bestFit="1" customWidth="1"/>
    <col min="6660" max="6660" width="9.7109375" bestFit="1" customWidth="1"/>
    <col min="6661" max="6661" width="10" bestFit="1" customWidth="1"/>
    <col min="6662" max="6662" width="8.85546875" bestFit="1" customWidth="1"/>
    <col min="6663" max="6663" width="22.85546875" customWidth="1"/>
    <col min="6664" max="6664" width="59.7109375" bestFit="1" customWidth="1"/>
    <col min="6665" max="6665" width="57.85546875" bestFit="1" customWidth="1"/>
    <col min="6666" max="6666" width="35.28515625" bestFit="1" customWidth="1"/>
    <col min="6667" max="6667" width="28.140625" bestFit="1" customWidth="1"/>
    <col min="6668" max="6668" width="33.140625" bestFit="1" customWidth="1"/>
    <col min="6669" max="6669" width="26" bestFit="1" customWidth="1"/>
    <col min="6670" max="6670" width="19.140625" bestFit="1" customWidth="1"/>
    <col min="6671" max="6671" width="10.42578125" customWidth="1"/>
    <col min="6672" max="6672" width="11.85546875" customWidth="1"/>
    <col min="6673" max="6673" width="14.7109375" customWidth="1"/>
    <col min="6674" max="6674" width="9" bestFit="1" customWidth="1"/>
    <col min="6915" max="6915" width="4.7109375" bestFit="1" customWidth="1"/>
    <col min="6916" max="6916" width="9.7109375" bestFit="1" customWidth="1"/>
    <col min="6917" max="6917" width="10" bestFit="1" customWidth="1"/>
    <col min="6918" max="6918" width="8.85546875" bestFit="1" customWidth="1"/>
    <col min="6919" max="6919" width="22.85546875" customWidth="1"/>
    <col min="6920" max="6920" width="59.7109375" bestFit="1" customWidth="1"/>
    <col min="6921" max="6921" width="57.85546875" bestFit="1" customWidth="1"/>
    <col min="6922" max="6922" width="35.28515625" bestFit="1" customWidth="1"/>
    <col min="6923" max="6923" width="28.140625" bestFit="1" customWidth="1"/>
    <col min="6924" max="6924" width="33.140625" bestFit="1" customWidth="1"/>
    <col min="6925" max="6925" width="26" bestFit="1" customWidth="1"/>
    <col min="6926" max="6926" width="19.140625" bestFit="1" customWidth="1"/>
    <col min="6927" max="6927" width="10.42578125" customWidth="1"/>
    <col min="6928" max="6928" width="11.85546875" customWidth="1"/>
    <col min="6929" max="6929" width="14.7109375" customWidth="1"/>
    <col min="6930" max="6930" width="9" bestFit="1" customWidth="1"/>
    <col min="7171" max="7171" width="4.7109375" bestFit="1" customWidth="1"/>
    <col min="7172" max="7172" width="9.7109375" bestFit="1" customWidth="1"/>
    <col min="7173" max="7173" width="10" bestFit="1" customWidth="1"/>
    <col min="7174" max="7174" width="8.85546875" bestFit="1" customWidth="1"/>
    <col min="7175" max="7175" width="22.85546875" customWidth="1"/>
    <col min="7176" max="7176" width="59.7109375" bestFit="1" customWidth="1"/>
    <col min="7177" max="7177" width="57.85546875" bestFit="1" customWidth="1"/>
    <col min="7178" max="7178" width="35.28515625" bestFit="1" customWidth="1"/>
    <col min="7179" max="7179" width="28.140625" bestFit="1" customWidth="1"/>
    <col min="7180" max="7180" width="33.140625" bestFit="1" customWidth="1"/>
    <col min="7181" max="7181" width="26" bestFit="1" customWidth="1"/>
    <col min="7182" max="7182" width="19.140625" bestFit="1" customWidth="1"/>
    <col min="7183" max="7183" width="10.42578125" customWidth="1"/>
    <col min="7184" max="7184" width="11.85546875" customWidth="1"/>
    <col min="7185" max="7185" width="14.7109375" customWidth="1"/>
    <col min="7186" max="7186" width="9" bestFit="1" customWidth="1"/>
    <col min="7427" max="7427" width="4.7109375" bestFit="1" customWidth="1"/>
    <col min="7428" max="7428" width="9.7109375" bestFit="1" customWidth="1"/>
    <col min="7429" max="7429" width="10" bestFit="1" customWidth="1"/>
    <col min="7430" max="7430" width="8.85546875" bestFit="1" customWidth="1"/>
    <col min="7431" max="7431" width="22.85546875" customWidth="1"/>
    <col min="7432" max="7432" width="59.7109375" bestFit="1" customWidth="1"/>
    <col min="7433" max="7433" width="57.85546875" bestFit="1" customWidth="1"/>
    <col min="7434" max="7434" width="35.28515625" bestFit="1" customWidth="1"/>
    <col min="7435" max="7435" width="28.140625" bestFit="1" customWidth="1"/>
    <col min="7436" max="7436" width="33.140625" bestFit="1" customWidth="1"/>
    <col min="7437" max="7437" width="26" bestFit="1" customWidth="1"/>
    <col min="7438" max="7438" width="19.140625" bestFit="1" customWidth="1"/>
    <col min="7439" max="7439" width="10.42578125" customWidth="1"/>
    <col min="7440" max="7440" width="11.85546875" customWidth="1"/>
    <col min="7441" max="7441" width="14.7109375" customWidth="1"/>
    <col min="7442" max="7442" width="9" bestFit="1" customWidth="1"/>
    <col min="7683" max="7683" width="4.7109375" bestFit="1" customWidth="1"/>
    <col min="7684" max="7684" width="9.7109375" bestFit="1" customWidth="1"/>
    <col min="7685" max="7685" width="10" bestFit="1" customWidth="1"/>
    <col min="7686" max="7686" width="8.85546875" bestFit="1" customWidth="1"/>
    <col min="7687" max="7687" width="22.85546875" customWidth="1"/>
    <col min="7688" max="7688" width="59.7109375" bestFit="1" customWidth="1"/>
    <col min="7689" max="7689" width="57.85546875" bestFit="1" customWidth="1"/>
    <col min="7690" max="7690" width="35.28515625" bestFit="1" customWidth="1"/>
    <col min="7691" max="7691" width="28.140625" bestFit="1" customWidth="1"/>
    <col min="7692" max="7692" width="33.140625" bestFit="1" customWidth="1"/>
    <col min="7693" max="7693" width="26" bestFit="1" customWidth="1"/>
    <col min="7694" max="7694" width="19.140625" bestFit="1" customWidth="1"/>
    <col min="7695" max="7695" width="10.42578125" customWidth="1"/>
    <col min="7696" max="7696" width="11.85546875" customWidth="1"/>
    <col min="7697" max="7697" width="14.7109375" customWidth="1"/>
    <col min="7698" max="7698" width="9" bestFit="1" customWidth="1"/>
    <col min="7939" max="7939" width="4.7109375" bestFit="1" customWidth="1"/>
    <col min="7940" max="7940" width="9.7109375" bestFit="1" customWidth="1"/>
    <col min="7941" max="7941" width="10" bestFit="1" customWidth="1"/>
    <col min="7942" max="7942" width="8.85546875" bestFit="1" customWidth="1"/>
    <col min="7943" max="7943" width="22.85546875" customWidth="1"/>
    <col min="7944" max="7944" width="59.7109375" bestFit="1" customWidth="1"/>
    <col min="7945" max="7945" width="57.85546875" bestFit="1" customWidth="1"/>
    <col min="7946" max="7946" width="35.28515625" bestFit="1" customWidth="1"/>
    <col min="7947" max="7947" width="28.140625" bestFit="1" customWidth="1"/>
    <col min="7948" max="7948" width="33.140625" bestFit="1" customWidth="1"/>
    <col min="7949" max="7949" width="26" bestFit="1" customWidth="1"/>
    <col min="7950" max="7950" width="19.140625" bestFit="1" customWidth="1"/>
    <col min="7951" max="7951" width="10.42578125" customWidth="1"/>
    <col min="7952" max="7952" width="11.85546875" customWidth="1"/>
    <col min="7953" max="7953" width="14.7109375" customWidth="1"/>
    <col min="7954" max="7954" width="9" bestFit="1" customWidth="1"/>
    <col min="8195" max="8195" width="4.7109375" bestFit="1" customWidth="1"/>
    <col min="8196" max="8196" width="9.7109375" bestFit="1" customWidth="1"/>
    <col min="8197" max="8197" width="10" bestFit="1" customWidth="1"/>
    <col min="8198" max="8198" width="8.85546875" bestFit="1" customWidth="1"/>
    <col min="8199" max="8199" width="22.85546875" customWidth="1"/>
    <col min="8200" max="8200" width="59.7109375" bestFit="1" customWidth="1"/>
    <col min="8201" max="8201" width="57.85546875" bestFit="1" customWidth="1"/>
    <col min="8202" max="8202" width="35.28515625" bestFit="1" customWidth="1"/>
    <col min="8203" max="8203" width="28.140625" bestFit="1" customWidth="1"/>
    <col min="8204" max="8204" width="33.140625" bestFit="1" customWidth="1"/>
    <col min="8205" max="8205" width="26" bestFit="1" customWidth="1"/>
    <col min="8206" max="8206" width="19.140625" bestFit="1" customWidth="1"/>
    <col min="8207" max="8207" width="10.42578125" customWidth="1"/>
    <col min="8208" max="8208" width="11.85546875" customWidth="1"/>
    <col min="8209" max="8209" width="14.7109375" customWidth="1"/>
    <col min="8210" max="8210" width="9" bestFit="1" customWidth="1"/>
    <col min="8451" max="8451" width="4.7109375" bestFit="1" customWidth="1"/>
    <col min="8452" max="8452" width="9.7109375" bestFit="1" customWidth="1"/>
    <col min="8453" max="8453" width="10" bestFit="1" customWidth="1"/>
    <col min="8454" max="8454" width="8.85546875" bestFit="1" customWidth="1"/>
    <col min="8455" max="8455" width="22.85546875" customWidth="1"/>
    <col min="8456" max="8456" width="59.7109375" bestFit="1" customWidth="1"/>
    <col min="8457" max="8457" width="57.85546875" bestFit="1" customWidth="1"/>
    <col min="8458" max="8458" width="35.28515625" bestFit="1" customWidth="1"/>
    <col min="8459" max="8459" width="28.140625" bestFit="1" customWidth="1"/>
    <col min="8460" max="8460" width="33.140625" bestFit="1" customWidth="1"/>
    <col min="8461" max="8461" width="26" bestFit="1" customWidth="1"/>
    <col min="8462" max="8462" width="19.140625" bestFit="1" customWidth="1"/>
    <col min="8463" max="8463" width="10.42578125" customWidth="1"/>
    <col min="8464" max="8464" width="11.85546875" customWidth="1"/>
    <col min="8465" max="8465" width="14.7109375" customWidth="1"/>
    <col min="8466" max="8466" width="9" bestFit="1" customWidth="1"/>
    <col min="8707" max="8707" width="4.7109375" bestFit="1" customWidth="1"/>
    <col min="8708" max="8708" width="9.7109375" bestFit="1" customWidth="1"/>
    <col min="8709" max="8709" width="10" bestFit="1" customWidth="1"/>
    <col min="8710" max="8710" width="8.85546875" bestFit="1" customWidth="1"/>
    <col min="8711" max="8711" width="22.85546875" customWidth="1"/>
    <col min="8712" max="8712" width="59.7109375" bestFit="1" customWidth="1"/>
    <col min="8713" max="8713" width="57.85546875" bestFit="1" customWidth="1"/>
    <col min="8714" max="8714" width="35.28515625" bestFit="1" customWidth="1"/>
    <col min="8715" max="8715" width="28.140625" bestFit="1" customWidth="1"/>
    <col min="8716" max="8716" width="33.140625" bestFit="1" customWidth="1"/>
    <col min="8717" max="8717" width="26" bestFit="1" customWidth="1"/>
    <col min="8718" max="8718" width="19.140625" bestFit="1" customWidth="1"/>
    <col min="8719" max="8719" width="10.42578125" customWidth="1"/>
    <col min="8720" max="8720" width="11.85546875" customWidth="1"/>
    <col min="8721" max="8721" width="14.7109375" customWidth="1"/>
    <col min="8722" max="8722" width="9" bestFit="1" customWidth="1"/>
    <col min="8963" max="8963" width="4.7109375" bestFit="1" customWidth="1"/>
    <col min="8964" max="8964" width="9.7109375" bestFit="1" customWidth="1"/>
    <col min="8965" max="8965" width="10" bestFit="1" customWidth="1"/>
    <col min="8966" max="8966" width="8.85546875" bestFit="1" customWidth="1"/>
    <col min="8967" max="8967" width="22.85546875" customWidth="1"/>
    <col min="8968" max="8968" width="59.7109375" bestFit="1" customWidth="1"/>
    <col min="8969" max="8969" width="57.85546875" bestFit="1" customWidth="1"/>
    <col min="8970" max="8970" width="35.28515625" bestFit="1" customWidth="1"/>
    <col min="8971" max="8971" width="28.140625" bestFit="1" customWidth="1"/>
    <col min="8972" max="8972" width="33.140625" bestFit="1" customWidth="1"/>
    <col min="8973" max="8973" width="26" bestFit="1" customWidth="1"/>
    <col min="8974" max="8974" width="19.140625" bestFit="1" customWidth="1"/>
    <col min="8975" max="8975" width="10.42578125" customWidth="1"/>
    <col min="8976" max="8976" width="11.85546875" customWidth="1"/>
    <col min="8977" max="8977" width="14.7109375" customWidth="1"/>
    <col min="8978" max="8978" width="9" bestFit="1" customWidth="1"/>
    <col min="9219" max="9219" width="4.7109375" bestFit="1" customWidth="1"/>
    <col min="9220" max="9220" width="9.7109375" bestFit="1" customWidth="1"/>
    <col min="9221" max="9221" width="10" bestFit="1" customWidth="1"/>
    <col min="9222" max="9222" width="8.85546875" bestFit="1" customWidth="1"/>
    <col min="9223" max="9223" width="22.85546875" customWidth="1"/>
    <col min="9224" max="9224" width="59.7109375" bestFit="1" customWidth="1"/>
    <col min="9225" max="9225" width="57.85546875" bestFit="1" customWidth="1"/>
    <col min="9226" max="9226" width="35.28515625" bestFit="1" customWidth="1"/>
    <col min="9227" max="9227" width="28.140625" bestFit="1" customWidth="1"/>
    <col min="9228" max="9228" width="33.140625" bestFit="1" customWidth="1"/>
    <col min="9229" max="9229" width="26" bestFit="1" customWidth="1"/>
    <col min="9230" max="9230" width="19.140625" bestFit="1" customWidth="1"/>
    <col min="9231" max="9231" width="10.42578125" customWidth="1"/>
    <col min="9232" max="9232" width="11.85546875" customWidth="1"/>
    <col min="9233" max="9233" width="14.7109375" customWidth="1"/>
    <col min="9234" max="9234" width="9" bestFit="1" customWidth="1"/>
    <col min="9475" max="9475" width="4.7109375" bestFit="1" customWidth="1"/>
    <col min="9476" max="9476" width="9.7109375" bestFit="1" customWidth="1"/>
    <col min="9477" max="9477" width="10" bestFit="1" customWidth="1"/>
    <col min="9478" max="9478" width="8.85546875" bestFit="1" customWidth="1"/>
    <col min="9479" max="9479" width="22.85546875" customWidth="1"/>
    <col min="9480" max="9480" width="59.7109375" bestFit="1" customWidth="1"/>
    <col min="9481" max="9481" width="57.85546875" bestFit="1" customWidth="1"/>
    <col min="9482" max="9482" width="35.28515625" bestFit="1" customWidth="1"/>
    <col min="9483" max="9483" width="28.140625" bestFit="1" customWidth="1"/>
    <col min="9484" max="9484" width="33.140625" bestFit="1" customWidth="1"/>
    <col min="9485" max="9485" width="26" bestFit="1" customWidth="1"/>
    <col min="9486" max="9486" width="19.140625" bestFit="1" customWidth="1"/>
    <col min="9487" max="9487" width="10.42578125" customWidth="1"/>
    <col min="9488" max="9488" width="11.85546875" customWidth="1"/>
    <col min="9489" max="9489" width="14.7109375" customWidth="1"/>
    <col min="9490" max="9490" width="9" bestFit="1" customWidth="1"/>
    <col min="9731" max="9731" width="4.7109375" bestFit="1" customWidth="1"/>
    <col min="9732" max="9732" width="9.7109375" bestFit="1" customWidth="1"/>
    <col min="9733" max="9733" width="10" bestFit="1" customWidth="1"/>
    <col min="9734" max="9734" width="8.85546875" bestFit="1" customWidth="1"/>
    <col min="9735" max="9735" width="22.85546875" customWidth="1"/>
    <col min="9736" max="9736" width="59.7109375" bestFit="1" customWidth="1"/>
    <col min="9737" max="9737" width="57.85546875" bestFit="1" customWidth="1"/>
    <col min="9738" max="9738" width="35.28515625" bestFit="1" customWidth="1"/>
    <col min="9739" max="9739" width="28.140625" bestFit="1" customWidth="1"/>
    <col min="9740" max="9740" width="33.140625" bestFit="1" customWidth="1"/>
    <col min="9741" max="9741" width="26" bestFit="1" customWidth="1"/>
    <col min="9742" max="9742" width="19.140625" bestFit="1" customWidth="1"/>
    <col min="9743" max="9743" width="10.42578125" customWidth="1"/>
    <col min="9744" max="9744" width="11.85546875" customWidth="1"/>
    <col min="9745" max="9745" width="14.7109375" customWidth="1"/>
    <col min="9746" max="9746" width="9" bestFit="1" customWidth="1"/>
    <col min="9987" max="9987" width="4.7109375" bestFit="1" customWidth="1"/>
    <col min="9988" max="9988" width="9.7109375" bestFit="1" customWidth="1"/>
    <col min="9989" max="9989" width="10" bestFit="1" customWidth="1"/>
    <col min="9990" max="9990" width="8.85546875" bestFit="1" customWidth="1"/>
    <col min="9991" max="9991" width="22.85546875" customWidth="1"/>
    <col min="9992" max="9992" width="59.7109375" bestFit="1" customWidth="1"/>
    <col min="9993" max="9993" width="57.85546875" bestFit="1" customWidth="1"/>
    <col min="9994" max="9994" width="35.28515625" bestFit="1" customWidth="1"/>
    <col min="9995" max="9995" width="28.140625" bestFit="1" customWidth="1"/>
    <col min="9996" max="9996" width="33.140625" bestFit="1" customWidth="1"/>
    <col min="9997" max="9997" width="26" bestFit="1" customWidth="1"/>
    <col min="9998" max="9998" width="19.140625" bestFit="1" customWidth="1"/>
    <col min="9999" max="9999" width="10.42578125" customWidth="1"/>
    <col min="10000" max="10000" width="11.85546875" customWidth="1"/>
    <col min="10001" max="10001" width="14.7109375" customWidth="1"/>
    <col min="10002" max="10002" width="9" bestFit="1" customWidth="1"/>
    <col min="10243" max="10243" width="4.7109375" bestFit="1" customWidth="1"/>
    <col min="10244" max="10244" width="9.7109375" bestFit="1" customWidth="1"/>
    <col min="10245" max="10245" width="10" bestFit="1" customWidth="1"/>
    <col min="10246" max="10246" width="8.85546875" bestFit="1" customWidth="1"/>
    <col min="10247" max="10247" width="22.85546875" customWidth="1"/>
    <col min="10248" max="10248" width="59.7109375" bestFit="1" customWidth="1"/>
    <col min="10249" max="10249" width="57.85546875" bestFit="1" customWidth="1"/>
    <col min="10250" max="10250" width="35.28515625" bestFit="1" customWidth="1"/>
    <col min="10251" max="10251" width="28.140625" bestFit="1" customWidth="1"/>
    <col min="10252" max="10252" width="33.140625" bestFit="1" customWidth="1"/>
    <col min="10253" max="10253" width="26" bestFit="1" customWidth="1"/>
    <col min="10254" max="10254" width="19.140625" bestFit="1" customWidth="1"/>
    <col min="10255" max="10255" width="10.42578125" customWidth="1"/>
    <col min="10256" max="10256" width="11.85546875" customWidth="1"/>
    <col min="10257" max="10257" width="14.7109375" customWidth="1"/>
    <col min="10258" max="10258" width="9" bestFit="1" customWidth="1"/>
    <col min="10499" max="10499" width="4.7109375" bestFit="1" customWidth="1"/>
    <col min="10500" max="10500" width="9.7109375" bestFit="1" customWidth="1"/>
    <col min="10501" max="10501" width="10" bestFit="1" customWidth="1"/>
    <col min="10502" max="10502" width="8.85546875" bestFit="1" customWidth="1"/>
    <col min="10503" max="10503" width="22.85546875" customWidth="1"/>
    <col min="10504" max="10504" width="59.7109375" bestFit="1" customWidth="1"/>
    <col min="10505" max="10505" width="57.85546875" bestFit="1" customWidth="1"/>
    <col min="10506" max="10506" width="35.28515625" bestFit="1" customWidth="1"/>
    <col min="10507" max="10507" width="28.140625" bestFit="1" customWidth="1"/>
    <col min="10508" max="10508" width="33.140625" bestFit="1" customWidth="1"/>
    <col min="10509" max="10509" width="26" bestFit="1" customWidth="1"/>
    <col min="10510" max="10510" width="19.140625" bestFit="1" customWidth="1"/>
    <col min="10511" max="10511" width="10.42578125" customWidth="1"/>
    <col min="10512" max="10512" width="11.85546875" customWidth="1"/>
    <col min="10513" max="10513" width="14.7109375" customWidth="1"/>
    <col min="10514" max="10514" width="9" bestFit="1" customWidth="1"/>
    <col min="10755" max="10755" width="4.7109375" bestFit="1" customWidth="1"/>
    <col min="10756" max="10756" width="9.7109375" bestFit="1" customWidth="1"/>
    <col min="10757" max="10757" width="10" bestFit="1" customWidth="1"/>
    <col min="10758" max="10758" width="8.85546875" bestFit="1" customWidth="1"/>
    <col min="10759" max="10759" width="22.85546875" customWidth="1"/>
    <col min="10760" max="10760" width="59.7109375" bestFit="1" customWidth="1"/>
    <col min="10761" max="10761" width="57.85546875" bestFit="1" customWidth="1"/>
    <col min="10762" max="10762" width="35.28515625" bestFit="1" customWidth="1"/>
    <col min="10763" max="10763" width="28.140625" bestFit="1" customWidth="1"/>
    <col min="10764" max="10764" width="33.140625" bestFit="1" customWidth="1"/>
    <col min="10765" max="10765" width="26" bestFit="1" customWidth="1"/>
    <col min="10766" max="10766" width="19.140625" bestFit="1" customWidth="1"/>
    <col min="10767" max="10767" width="10.42578125" customWidth="1"/>
    <col min="10768" max="10768" width="11.85546875" customWidth="1"/>
    <col min="10769" max="10769" width="14.7109375" customWidth="1"/>
    <col min="10770" max="10770" width="9" bestFit="1" customWidth="1"/>
    <col min="11011" max="11011" width="4.7109375" bestFit="1" customWidth="1"/>
    <col min="11012" max="11012" width="9.7109375" bestFit="1" customWidth="1"/>
    <col min="11013" max="11013" width="10" bestFit="1" customWidth="1"/>
    <col min="11014" max="11014" width="8.85546875" bestFit="1" customWidth="1"/>
    <col min="11015" max="11015" width="22.85546875" customWidth="1"/>
    <col min="11016" max="11016" width="59.7109375" bestFit="1" customWidth="1"/>
    <col min="11017" max="11017" width="57.85546875" bestFit="1" customWidth="1"/>
    <col min="11018" max="11018" width="35.28515625" bestFit="1" customWidth="1"/>
    <col min="11019" max="11019" width="28.140625" bestFit="1" customWidth="1"/>
    <col min="11020" max="11020" width="33.140625" bestFit="1" customWidth="1"/>
    <col min="11021" max="11021" width="26" bestFit="1" customWidth="1"/>
    <col min="11022" max="11022" width="19.140625" bestFit="1" customWidth="1"/>
    <col min="11023" max="11023" width="10.42578125" customWidth="1"/>
    <col min="11024" max="11024" width="11.85546875" customWidth="1"/>
    <col min="11025" max="11025" width="14.7109375" customWidth="1"/>
    <col min="11026" max="11026" width="9" bestFit="1" customWidth="1"/>
    <col min="11267" max="11267" width="4.7109375" bestFit="1" customWidth="1"/>
    <col min="11268" max="11268" width="9.7109375" bestFit="1" customWidth="1"/>
    <col min="11269" max="11269" width="10" bestFit="1" customWidth="1"/>
    <col min="11270" max="11270" width="8.85546875" bestFit="1" customWidth="1"/>
    <col min="11271" max="11271" width="22.85546875" customWidth="1"/>
    <col min="11272" max="11272" width="59.7109375" bestFit="1" customWidth="1"/>
    <col min="11273" max="11273" width="57.85546875" bestFit="1" customWidth="1"/>
    <col min="11274" max="11274" width="35.28515625" bestFit="1" customWidth="1"/>
    <col min="11275" max="11275" width="28.140625" bestFit="1" customWidth="1"/>
    <col min="11276" max="11276" width="33.140625" bestFit="1" customWidth="1"/>
    <col min="11277" max="11277" width="26" bestFit="1" customWidth="1"/>
    <col min="11278" max="11278" width="19.140625" bestFit="1" customWidth="1"/>
    <col min="11279" max="11279" width="10.42578125" customWidth="1"/>
    <col min="11280" max="11280" width="11.85546875" customWidth="1"/>
    <col min="11281" max="11281" width="14.7109375" customWidth="1"/>
    <col min="11282" max="11282" width="9" bestFit="1" customWidth="1"/>
    <col min="11523" max="11523" width="4.7109375" bestFit="1" customWidth="1"/>
    <col min="11524" max="11524" width="9.7109375" bestFit="1" customWidth="1"/>
    <col min="11525" max="11525" width="10" bestFit="1" customWidth="1"/>
    <col min="11526" max="11526" width="8.85546875" bestFit="1" customWidth="1"/>
    <col min="11527" max="11527" width="22.85546875" customWidth="1"/>
    <col min="11528" max="11528" width="59.7109375" bestFit="1" customWidth="1"/>
    <col min="11529" max="11529" width="57.85546875" bestFit="1" customWidth="1"/>
    <col min="11530" max="11530" width="35.28515625" bestFit="1" customWidth="1"/>
    <col min="11531" max="11531" width="28.140625" bestFit="1" customWidth="1"/>
    <col min="11532" max="11532" width="33.140625" bestFit="1" customWidth="1"/>
    <col min="11533" max="11533" width="26" bestFit="1" customWidth="1"/>
    <col min="11534" max="11534" width="19.140625" bestFit="1" customWidth="1"/>
    <col min="11535" max="11535" width="10.42578125" customWidth="1"/>
    <col min="11536" max="11536" width="11.85546875" customWidth="1"/>
    <col min="11537" max="11537" width="14.7109375" customWidth="1"/>
    <col min="11538" max="11538" width="9" bestFit="1" customWidth="1"/>
    <col min="11779" max="11779" width="4.7109375" bestFit="1" customWidth="1"/>
    <col min="11780" max="11780" width="9.7109375" bestFit="1" customWidth="1"/>
    <col min="11781" max="11781" width="10" bestFit="1" customWidth="1"/>
    <col min="11782" max="11782" width="8.85546875" bestFit="1" customWidth="1"/>
    <col min="11783" max="11783" width="22.85546875" customWidth="1"/>
    <col min="11784" max="11784" width="59.7109375" bestFit="1" customWidth="1"/>
    <col min="11785" max="11785" width="57.85546875" bestFit="1" customWidth="1"/>
    <col min="11786" max="11786" width="35.28515625" bestFit="1" customWidth="1"/>
    <col min="11787" max="11787" width="28.140625" bestFit="1" customWidth="1"/>
    <col min="11788" max="11788" width="33.140625" bestFit="1" customWidth="1"/>
    <col min="11789" max="11789" width="26" bestFit="1" customWidth="1"/>
    <col min="11790" max="11790" width="19.140625" bestFit="1" customWidth="1"/>
    <col min="11791" max="11791" width="10.42578125" customWidth="1"/>
    <col min="11792" max="11792" width="11.85546875" customWidth="1"/>
    <col min="11793" max="11793" width="14.7109375" customWidth="1"/>
    <col min="11794" max="11794" width="9" bestFit="1" customWidth="1"/>
    <col min="12035" max="12035" width="4.7109375" bestFit="1" customWidth="1"/>
    <col min="12036" max="12036" width="9.7109375" bestFit="1" customWidth="1"/>
    <col min="12037" max="12037" width="10" bestFit="1" customWidth="1"/>
    <col min="12038" max="12038" width="8.85546875" bestFit="1" customWidth="1"/>
    <col min="12039" max="12039" width="22.85546875" customWidth="1"/>
    <col min="12040" max="12040" width="59.7109375" bestFit="1" customWidth="1"/>
    <col min="12041" max="12041" width="57.85546875" bestFit="1" customWidth="1"/>
    <col min="12042" max="12042" width="35.28515625" bestFit="1" customWidth="1"/>
    <col min="12043" max="12043" width="28.140625" bestFit="1" customWidth="1"/>
    <col min="12044" max="12044" width="33.140625" bestFit="1" customWidth="1"/>
    <col min="12045" max="12045" width="26" bestFit="1" customWidth="1"/>
    <col min="12046" max="12046" width="19.140625" bestFit="1" customWidth="1"/>
    <col min="12047" max="12047" width="10.42578125" customWidth="1"/>
    <col min="12048" max="12048" width="11.85546875" customWidth="1"/>
    <col min="12049" max="12049" width="14.7109375" customWidth="1"/>
    <col min="12050" max="12050" width="9" bestFit="1" customWidth="1"/>
    <col min="12291" max="12291" width="4.7109375" bestFit="1" customWidth="1"/>
    <col min="12292" max="12292" width="9.7109375" bestFit="1" customWidth="1"/>
    <col min="12293" max="12293" width="10" bestFit="1" customWidth="1"/>
    <col min="12294" max="12294" width="8.85546875" bestFit="1" customWidth="1"/>
    <col min="12295" max="12295" width="22.85546875" customWidth="1"/>
    <col min="12296" max="12296" width="59.7109375" bestFit="1" customWidth="1"/>
    <col min="12297" max="12297" width="57.85546875" bestFit="1" customWidth="1"/>
    <col min="12298" max="12298" width="35.28515625" bestFit="1" customWidth="1"/>
    <col min="12299" max="12299" width="28.140625" bestFit="1" customWidth="1"/>
    <col min="12300" max="12300" width="33.140625" bestFit="1" customWidth="1"/>
    <col min="12301" max="12301" width="26" bestFit="1" customWidth="1"/>
    <col min="12302" max="12302" width="19.140625" bestFit="1" customWidth="1"/>
    <col min="12303" max="12303" width="10.42578125" customWidth="1"/>
    <col min="12304" max="12304" width="11.85546875" customWidth="1"/>
    <col min="12305" max="12305" width="14.7109375" customWidth="1"/>
    <col min="12306" max="12306" width="9" bestFit="1" customWidth="1"/>
    <col min="12547" max="12547" width="4.7109375" bestFit="1" customWidth="1"/>
    <col min="12548" max="12548" width="9.7109375" bestFit="1" customWidth="1"/>
    <col min="12549" max="12549" width="10" bestFit="1" customWidth="1"/>
    <col min="12550" max="12550" width="8.85546875" bestFit="1" customWidth="1"/>
    <col min="12551" max="12551" width="22.85546875" customWidth="1"/>
    <col min="12552" max="12552" width="59.7109375" bestFit="1" customWidth="1"/>
    <col min="12553" max="12553" width="57.85546875" bestFit="1" customWidth="1"/>
    <col min="12554" max="12554" width="35.28515625" bestFit="1" customWidth="1"/>
    <col min="12555" max="12555" width="28.140625" bestFit="1" customWidth="1"/>
    <col min="12556" max="12556" width="33.140625" bestFit="1" customWidth="1"/>
    <col min="12557" max="12557" width="26" bestFit="1" customWidth="1"/>
    <col min="12558" max="12558" width="19.140625" bestFit="1" customWidth="1"/>
    <col min="12559" max="12559" width="10.42578125" customWidth="1"/>
    <col min="12560" max="12560" width="11.85546875" customWidth="1"/>
    <col min="12561" max="12561" width="14.7109375" customWidth="1"/>
    <col min="12562" max="12562" width="9" bestFit="1" customWidth="1"/>
    <col min="12803" max="12803" width="4.7109375" bestFit="1" customWidth="1"/>
    <col min="12804" max="12804" width="9.7109375" bestFit="1" customWidth="1"/>
    <col min="12805" max="12805" width="10" bestFit="1" customWidth="1"/>
    <col min="12806" max="12806" width="8.85546875" bestFit="1" customWidth="1"/>
    <col min="12807" max="12807" width="22.85546875" customWidth="1"/>
    <col min="12808" max="12808" width="59.7109375" bestFit="1" customWidth="1"/>
    <col min="12809" max="12809" width="57.85546875" bestFit="1" customWidth="1"/>
    <col min="12810" max="12810" width="35.28515625" bestFit="1" customWidth="1"/>
    <col min="12811" max="12811" width="28.140625" bestFit="1" customWidth="1"/>
    <col min="12812" max="12812" width="33.140625" bestFit="1" customWidth="1"/>
    <col min="12813" max="12813" width="26" bestFit="1" customWidth="1"/>
    <col min="12814" max="12814" width="19.140625" bestFit="1" customWidth="1"/>
    <col min="12815" max="12815" width="10.42578125" customWidth="1"/>
    <col min="12816" max="12816" width="11.85546875" customWidth="1"/>
    <col min="12817" max="12817" width="14.7109375" customWidth="1"/>
    <col min="12818" max="12818" width="9" bestFit="1" customWidth="1"/>
    <col min="13059" max="13059" width="4.7109375" bestFit="1" customWidth="1"/>
    <col min="13060" max="13060" width="9.7109375" bestFit="1" customWidth="1"/>
    <col min="13061" max="13061" width="10" bestFit="1" customWidth="1"/>
    <col min="13062" max="13062" width="8.85546875" bestFit="1" customWidth="1"/>
    <col min="13063" max="13063" width="22.85546875" customWidth="1"/>
    <col min="13064" max="13064" width="59.7109375" bestFit="1" customWidth="1"/>
    <col min="13065" max="13065" width="57.85546875" bestFit="1" customWidth="1"/>
    <col min="13066" max="13066" width="35.28515625" bestFit="1" customWidth="1"/>
    <col min="13067" max="13067" width="28.140625" bestFit="1" customWidth="1"/>
    <col min="13068" max="13068" width="33.140625" bestFit="1" customWidth="1"/>
    <col min="13069" max="13069" width="26" bestFit="1" customWidth="1"/>
    <col min="13070" max="13070" width="19.140625" bestFit="1" customWidth="1"/>
    <col min="13071" max="13071" width="10.42578125" customWidth="1"/>
    <col min="13072" max="13072" width="11.85546875" customWidth="1"/>
    <col min="13073" max="13073" width="14.7109375" customWidth="1"/>
    <col min="13074" max="13074" width="9" bestFit="1" customWidth="1"/>
    <col min="13315" max="13315" width="4.7109375" bestFit="1" customWidth="1"/>
    <col min="13316" max="13316" width="9.7109375" bestFit="1" customWidth="1"/>
    <col min="13317" max="13317" width="10" bestFit="1" customWidth="1"/>
    <col min="13318" max="13318" width="8.85546875" bestFit="1" customWidth="1"/>
    <col min="13319" max="13319" width="22.85546875" customWidth="1"/>
    <col min="13320" max="13320" width="59.7109375" bestFit="1" customWidth="1"/>
    <col min="13321" max="13321" width="57.85546875" bestFit="1" customWidth="1"/>
    <col min="13322" max="13322" width="35.28515625" bestFit="1" customWidth="1"/>
    <col min="13323" max="13323" width="28.140625" bestFit="1" customWidth="1"/>
    <col min="13324" max="13324" width="33.140625" bestFit="1" customWidth="1"/>
    <col min="13325" max="13325" width="26" bestFit="1" customWidth="1"/>
    <col min="13326" max="13326" width="19.140625" bestFit="1" customWidth="1"/>
    <col min="13327" max="13327" width="10.42578125" customWidth="1"/>
    <col min="13328" max="13328" width="11.85546875" customWidth="1"/>
    <col min="13329" max="13329" width="14.7109375" customWidth="1"/>
    <col min="13330" max="13330" width="9" bestFit="1" customWidth="1"/>
    <col min="13571" max="13571" width="4.7109375" bestFit="1" customWidth="1"/>
    <col min="13572" max="13572" width="9.7109375" bestFit="1" customWidth="1"/>
    <col min="13573" max="13573" width="10" bestFit="1" customWidth="1"/>
    <col min="13574" max="13574" width="8.85546875" bestFit="1" customWidth="1"/>
    <col min="13575" max="13575" width="22.85546875" customWidth="1"/>
    <col min="13576" max="13576" width="59.7109375" bestFit="1" customWidth="1"/>
    <col min="13577" max="13577" width="57.85546875" bestFit="1" customWidth="1"/>
    <col min="13578" max="13578" width="35.28515625" bestFit="1" customWidth="1"/>
    <col min="13579" max="13579" width="28.140625" bestFit="1" customWidth="1"/>
    <col min="13580" max="13580" width="33.140625" bestFit="1" customWidth="1"/>
    <col min="13581" max="13581" width="26" bestFit="1" customWidth="1"/>
    <col min="13582" max="13582" width="19.140625" bestFit="1" customWidth="1"/>
    <col min="13583" max="13583" width="10.42578125" customWidth="1"/>
    <col min="13584" max="13584" width="11.85546875" customWidth="1"/>
    <col min="13585" max="13585" width="14.7109375" customWidth="1"/>
    <col min="13586" max="13586" width="9" bestFit="1" customWidth="1"/>
    <col min="13827" max="13827" width="4.7109375" bestFit="1" customWidth="1"/>
    <col min="13828" max="13828" width="9.7109375" bestFit="1" customWidth="1"/>
    <col min="13829" max="13829" width="10" bestFit="1" customWidth="1"/>
    <col min="13830" max="13830" width="8.85546875" bestFit="1" customWidth="1"/>
    <col min="13831" max="13831" width="22.85546875" customWidth="1"/>
    <col min="13832" max="13832" width="59.7109375" bestFit="1" customWidth="1"/>
    <col min="13833" max="13833" width="57.85546875" bestFit="1" customWidth="1"/>
    <col min="13834" max="13834" width="35.28515625" bestFit="1" customWidth="1"/>
    <col min="13835" max="13835" width="28.140625" bestFit="1" customWidth="1"/>
    <col min="13836" max="13836" width="33.140625" bestFit="1" customWidth="1"/>
    <col min="13837" max="13837" width="26" bestFit="1" customWidth="1"/>
    <col min="13838" max="13838" width="19.140625" bestFit="1" customWidth="1"/>
    <col min="13839" max="13839" width="10.42578125" customWidth="1"/>
    <col min="13840" max="13840" width="11.85546875" customWidth="1"/>
    <col min="13841" max="13841" width="14.7109375" customWidth="1"/>
    <col min="13842" max="13842" width="9" bestFit="1" customWidth="1"/>
    <col min="14083" max="14083" width="4.7109375" bestFit="1" customWidth="1"/>
    <col min="14084" max="14084" width="9.7109375" bestFit="1" customWidth="1"/>
    <col min="14085" max="14085" width="10" bestFit="1" customWidth="1"/>
    <col min="14086" max="14086" width="8.85546875" bestFit="1" customWidth="1"/>
    <col min="14087" max="14087" width="22.85546875" customWidth="1"/>
    <col min="14088" max="14088" width="59.7109375" bestFit="1" customWidth="1"/>
    <col min="14089" max="14089" width="57.85546875" bestFit="1" customWidth="1"/>
    <col min="14090" max="14090" width="35.28515625" bestFit="1" customWidth="1"/>
    <col min="14091" max="14091" width="28.140625" bestFit="1" customWidth="1"/>
    <col min="14092" max="14092" width="33.140625" bestFit="1" customWidth="1"/>
    <col min="14093" max="14093" width="26" bestFit="1" customWidth="1"/>
    <col min="14094" max="14094" width="19.140625" bestFit="1" customWidth="1"/>
    <col min="14095" max="14095" width="10.42578125" customWidth="1"/>
    <col min="14096" max="14096" width="11.85546875" customWidth="1"/>
    <col min="14097" max="14097" width="14.7109375" customWidth="1"/>
    <col min="14098" max="14098" width="9" bestFit="1" customWidth="1"/>
    <col min="14339" max="14339" width="4.7109375" bestFit="1" customWidth="1"/>
    <col min="14340" max="14340" width="9.7109375" bestFit="1" customWidth="1"/>
    <col min="14341" max="14341" width="10" bestFit="1" customWidth="1"/>
    <col min="14342" max="14342" width="8.85546875" bestFit="1" customWidth="1"/>
    <col min="14343" max="14343" width="22.85546875" customWidth="1"/>
    <col min="14344" max="14344" width="59.7109375" bestFit="1" customWidth="1"/>
    <col min="14345" max="14345" width="57.85546875" bestFit="1" customWidth="1"/>
    <col min="14346" max="14346" width="35.28515625" bestFit="1" customWidth="1"/>
    <col min="14347" max="14347" width="28.140625" bestFit="1" customWidth="1"/>
    <col min="14348" max="14348" width="33.140625" bestFit="1" customWidth="1"/>
    <col min="14349" max="14349" width="26" bestFit="1" customWidth="1"/>
    <col min="14350" max="14350" width="19.140625" bestFit="1" customWidth="1"/>
    <col min="14351" max="14351" width="10.42578125" customWidth="1"/>
    <col min="14352" max="14352" width="11.85546875" customWidth="1"/>
    <col min="14353" max="14353" width="14.7109375" customWidth="1"/>
    <col min="14354" max="14354" width="9" bestFit="1" customWidth="1"/>
    <col min="14595" max="14595" width="4.7109375" bestFit="1" customWidth="1"/>
    <col min="14596" max="14596" width="9.7109375" bestFit="1" customWidth="1"/>
    <col min="14597" max="14597" width="10" bestFit="1" customWidth="1"/>
    <col min="14598" max="14598" width="8.85546875" bestFit="1" customWidth="1"/>
    <col min="14599" max="14599" width="22.85546875" customWidth="1"/>
    <col min="14600" max="14600" width="59.7109375" bestFit="1" customWidth="1"/>
    <col min="14601" max="14601" width="57.85546875" bestFit="1" customWidth="1"/>
    <col min="14602" max="14602" width="35.28515625" bestFit="1" customWidth="1"/>
    <col min="14603" max="14603" width="28.140625" bestFit="1" customWidth="1"/>
    <col min="14604" max="14604" width="33.140625" bestFit="1" customWidth="1"/>
    <col min="14605" max="14605" width="26" bestFit="1" customWidth="1"/>
    <col min="14606" max="14606" width="19.140625" bestFit="1" customWidth="1"/>
    <col min="14607" max="14607" width="10.42578125" customWidth="1"/>
    <col min="14608" max="14608" width="11.85546875" customWidth="1"/>
    <col min="14609" max="14609" width="14.7109375" customWidth="1"/>
    <col min="14610" max="14610" width="9" bestFit="1" customWidth="1"/>
    <col min="14851" max="14851" width="4.7109375" bestFit="1" customWidth="1"/>
    <col min="14852" max="14852" width="9.7109375" bestFit="1" customWidth="1"/>
    <col min="14853" max="14853" width="10" bestFit="1" customWidth="1"/>
    <col min="14854" max="14854" width="8.85546875" bestFit="1" customWidth="1"/>
    <col min="14855" max="14855" width="22.85546875" customWidth="1"/>
    <col min="14856" max="14856" width="59.7109375" bestFit="1" customWidth="1"/>
    <col min="14857" max="14857" width="57.85546875" bestFit="1" customWidth="1"/>
    <col min="14858" max="14858" width="35.28515625" bestFit="1" customWidth="1"/>
    <col min="14859" max="14859" width="28.140625" bestFit="1" customWidth="1"/>
    <col min="14860" max="14860" width="33.140625" bestFit="1" customWidth="1"/>
    <col min="14861" max="14861" width="26" bestFit="1" customWidth="1"/>
    <col min="14862" max="14862" width="19.140625" bestFit="1" customWidth="1"/>
    <col min="14863" max="14863" width="10.42578125" customWidth="1"/>
    <col min="14864" max="14864" width="11.85546875" customWidth="1"/>
    <col min="14865" max="14865" width="14.7109375" customWidth="1"/>
    <col min="14866" max="14866" width="9" bestFit="1" customWidth="1"/>
    <col min="15107" max="15107" width="4.7109375" bestFit="1" customWidth="1"/>
    <col min="15108" max="15108" width="9.7109375" bestFit="1" customWidth="1"/>
    <col min="15109" max="15109" width="10" bestFit="1" customWidth="1"/>
    <col min="15110" max="15110" width="8.85546875" bestFit="1" customWidth="1"/>
    <col min="15111" max="15111" width="22.85546875" customWidth="1"/>
    <col min="15112" max="15112" width="59.7109375" bestFit="1" customWidth="1"/>
    <col min="15113" max="15113" width="57.85546875" bestFit="1" customWidth="1"/>
    <col min="15114" max="15114" width="35.28515625" bestFit="1" customWidth="1"/>
    <col min="15115" max="15115" width="28.140625" bestFit="1" customWidth="1"/>
    <col min="15116" max="15116" width="33.140625" bestFit="1" customWidth="1"/>
    <col min="15117" max="15117" width="26" bestFit="1" customWidth="1"/>
    <col min="15118" max="15118" width="19.140625" bestFit="1" customWidth="1"/>
    <col min="15119" max="15119" width="10.42578125" customWidth="1"/>
    <col min="15120" max="15120" width="11.85546875" customWidth="1"/>
    <col min="15121" max="15121" width="14.7109375" customWidth="1"/>
    <col min="15122" max="15122" width="9" bestFit="1" customWidth="1"/>
    <col min="15363" max="15363" width="4.7109375" bestFit="1" customWidth="1"/>
    <col min="15364" max="15364" width="9.7109375" bestFit="1" customWidth="1"/>
    <col min="15365" max="15365" width="10" bestFit="1" customWidth="1"/>
    <col min="15366" max="15366" width="8.85546875" bestFit="1" customWidth="1"/>
    <col min="15367" max="15367" width="22.85546875" customWidth="1"/>
    <col min="15368" max="15368" width="59.7109375" bestFit="1" customWidth="1"/>
    <col min="15369" max="15369" width="57.85546875" bestFit="1" customWidth="1"/>
    <col min="15370" max="15370" width="35.28515625" bestFit="1" customWidth="1"/>
    <col min="15371" max="15371" width="28.140625" bestFit="1" customWidth="1"/>
    <col min="15372" max="15372" width="33.140625" bestFit="1" customWidth="1"/>
    <col min="15373" max="15373" width="26" bestFit="1" customWidth="1"/>
    <col min="15374" max="15374" width="19.140625" bestFit="1" customWidth="1"/>
    <col min="15375" max="15375" width="10.42578125" customWidth="1"/>
    <col min="15376" max="15376" width="11.85546875" customWidth="1"/>
    <col min="15377" max="15377" width="14.7109375" customWidth="1"/>
    <col min="15378" max="15378" width="9" bestFit="1" customWidth="1"/>
    <col min="15619" max="15619" width="4.7109375" bestFit="1" customWidth="1"/>
    <col min="15620" max="15620" width="9.7109375" bestFit="1" customWidth="1"/>
    <col min="15621" max="15621" width="10" bestFit="1" customWidth="1"/>
    <col min="15622" max="15622" width="8.85546875" bestFit="1" customWidth="1"/>
    <col min="15623" max="15623" width="22.85546875" customWidth="1"/>
    <col min="15624" max="15624" width="59.7109375" bestFit="1" customWidth="1"/>
    <col min="15625" max="15625" width="57.85546875" bestFit="1" customWidth="1"/>
    <col min="15626" max="15626" width="35.28515625" bestFit="1" customWidth="1"/>
    <col min="15627" max="15627" width="28.140625" bestFit="1" customWidth="1"/>
    <col min="15628" max="15628" width="33.140625" bestFit="1" customWidth="1"/>
    <col min="15629" max="15629" width="26" bestFit="1" customWidth="1"/>
    <col min="15630" max="15630" width="19.140625" bestFit="1" customWidth="1"/>
    <col min="15631" max="15631" width="10.42578125" customWidth="1"/>
    <col min="15632" max="15632" width="11.85546875" customWidth="1"/>
    <col min="15633" max="15633" width="14.7109375" customWidth="1"/>
    <col min="15634" max="15634" width="9" bestFit="1" customWidth="1"/>
    <col min="15875" max="15875" width="4.7109375" bestFit="1" customWidth="1"/>
    <col min="15876" max="15876" width="9.7109375" bestFit="1" customWidth="1"/>
    <col min="15877" max="15877" width="10" bestFit="1" customWidth="1"/>
    <col min="15878" max="15878" width="8.85546875" bestFit="1" customWidth="1"/>
    <col min="15879" max="15879" width="22.85546875" customWidth="1"/>
    <col min="15880" max="15880" width="59.7109375" bestFit="1" customWidth="1"/>
    <col min="15881" max="15881" width="57.85546875" bestFit="1" customWidth="1"/>
    <col min="15882" max="15882" width="35.28515625" bestFit="1" customWidth="1"/>
    <col min="15883" max="15883" width="28.140625" bestFit="1" customWidth="1"/>
    <col min="15884" max="15884" width="33.140625" bestFit="1" customWidth="1"/>
    <col min="15885" max="15885" width="26" bestFit="1" customWidth="1"/>
    <col min="15886" max="15886" width="19.140625" bestFit="1" customWidth="1"/>
    <col min="15887" max="15887" width="10.42578125" customWidth="1"/>
    <col min="15888" max="15888" width="11.85546875" customWidth="1"/>
    <col min="15889" max="15889" width="14.7109375" customWidth="1"/>
    <col min="15890" max="15890" width="9" bestFit="1" customWidth="1"/>
    <col min="16131" max="16131" width="4.7109375" bestFit="1" customWidth="1"/>
    <col min="16132" max="16132" width="9.7109375" bestFit="1" customWidth="1"/>
    <col min="16133" max="16133" width="10" bestFit="1" customWidth="1"/>
    <col min="16134" max="16134" width="8.85546875" bestFit="1" customWidth="1"/>
    <col min="16135" max="16135" width="22.85546875" customWidth="1"/>
    <col min="16136" max="16136" width="59.7109375" bestFit="1" customWidth="1"/>
    <col min="16137" max="16137" width="57.85546875" bestFit="1" customWidth="1"/>
    <col min="16138" max="16138" width="35.28515625" bestFit="1" customWidth="1"/>
    <col min="16139" max="16139" width="28.140625" bestFit="1" customWidth="1"/>
    <col min="16140" max="16140" width="33.140625" bestFit="1" customWidth="1"/>
    <col min="16141" max="16141" width="26" bestFit="1" customWidth="1"/>
    <col min="16142" max="16142" width="19.140625" bestFit="1" customWidth="1"/>
    <col min="16143" max="16143" width="10.42578125" customWidth="1"/>
    <col min="16144" max="16144" width="11.85546875" customWidth="1"/>
    <col min="16145" max="16145" width="14.7109375" customWidth="1"/>
    <col min="16146" max="16146" width="9" bestFit="1" customWidth="1"/>
  </cols>
  <sheetData>
    <row r="2" spans="1:19">
      <c r="A2" s="1" t="s">
        <v>3525</v>
      </c>
      <c r="F2" s="1"/>
      <c r="G2" s="39"/>
    </row>
    <row r="4" spans="1:19" s="4" customFormat="1" ht="47.25" customHeight="1">
      <c r="A4" s="596" t="s">
        <v>0</v>
      </c>
      <c r="B4" s="598" t="s">
        <v>1</v>
      </c>
      <c r="C4" s="598" t="s">
        <v>2</v>
      </c>
      <c r="D4" s="598" t="s">
        <v>3</v>
      </c>
      <c r="E4" s="596" t="s">
        <v>4</v>
      </c>
      <c r="F4" s="596" t="s">
        <v>5</v>
      </c>
      <c r="G4" s="596" t="s">
        <v>6</v>
      </c>
      <c r="H4" s="601" t="s">
        <v>7</v>
      </c>
      <c r="I4" s="601"/>
      <c r="J4" s="596" t="s">
        <v>8</v>
      </c>
      <c r="K4" s="602" t="s">
        <v>9</v>
      </c>
      <c r="L4" s="603"/>
      <c r="M4" s="604" t="s">
        <v>10</v>
      </c>
      <c r="N4" s="604"/>
      <c r="O4" s="604" t="s">
        <v>11</v>
      </c>
      <c r="P4" s="604"/>
      <c r="Q4" s="596" t="s">
        <v>12</v>
      </c>
      <c r="R4" s="598" t="s">
        <v>13</v>
      </c>
      <c r="S4" s="3"/>
    </row>
    <row r="5" spans="1:19" s="4" customFormat="1" ht="35.25" customHeight="1">
      <c r="A5" s="597"/>
      <c r="B5" s="599"/>
      <c r="C5" s="599"/>
      <c r="D5" s="599"/>
      <c r="E5" s="597"/>
      <c r="F5" s="597"/>
      <c r="G5" s="597"/>
      <c r="H5" s="20" t="s">
        <v>14</v>
      </c>
      <c r="I5" s="20" t="s">
        <v>15</v>
      </c>
      <c r="J5" s="597"/>
      <c r="K5" s="21">
        <v>2018</v>
      </c>
      <c r="L5" s="21">
        <v>2019</v>
      </c>
      <c r="M5" s="13">
        <v>2018</v>
      </c>
      <c r="N5" s="13">
        <v>2019</v>
      </c>
      <c r="O5" s="13">
        <v>2018</v>
      </c>
      <c r="P5" s="13">
        <v>2019</v>
      </c>
      <c r="Q5" s="597"/>
      <c r="R5" s="599"/>
      <c r="S5" s="3"/>
    </row>
    <row r="6" spans="1:19" s="4" customFormat="1" ht="15.75" customHeight="1">
      <c r="A6" s="19" t="s">
        <v>16</v>
      </c>
      <c r="B6" s="20" t="s">
        <v>17</v>
      </c>
      <c r="C6" s="20" t="s">
        <v>18</v>
      </c>
      <c r="D6" s="20" t="s">
        <v>19</v>
      </c>
      <c r="E6" s="19" t="s">
        <v>20</v>
      </c>
      <c r="F6" s="19" t="s">
        <v>21</v>
      </c>
      <c r="G6" s="19" t="s">
        <v>22</v>
      </c>
      <c r="H6" s="20" t="s">
        <v>23</v>
      </c>
      <c r="I6" s="20" t="s">
        <v>24</v>
      </c>
      <c r="J6" s="19" t="s">
        <v>25</v>
      </c>
      <c r="K6" s="21" t="s">
        <v>26</v>
      </c>
      <c r="L6" s="21" t="s">
        <v>27</v>
      </c>
      <c r="M6" s="22" t="s">
        <v>28</v>
      </c>
      <c r="N6" s="22" t="s">
        <v>29</v>
      </c>
      <c r="O6" s="22" t="s">
        <v>30</v>
      </c>
      <c r="P6" s="22" t="s">
        <v>31</v>
      </c>
      <c r="Q6" s="19" t="s">
        <v>32</v>
      </c>
      <c r="R6" s="20" t="s">
        <v>33</v>
      </c>
      <c r="S6" s="3"/>
    </row>
    <row r="7" spans="1:19" s="10" customFormat="1" ht="160.5" customHeight="1">
      <c r="A7" s="63">
        <v>1</v>
      </c>
      <c r="B7" s="244">
        <v>1</v>
      </c>
      <c r="C7" s="244">
        <v>4</v>
      </c>
      <c r="D7" s="246">
        <v>2</v>
      </c>
      <c r="E7" s="295" t="s">
        <v>269</v>
      </c>
      <c r="F7" s="249" t="s">
        <v>1370</v>
      </c>
      <c r="G7" s="246" t="s">
        <v>270</v>
      </c>
      <c r="H7" s="341" t="s">
        <v>1372</v>
      </c>
      <c r="I7" s="69" t="s">
        <v>1371</v>
      </c>
      <c r="J7" s="249" t="s">
        <v>271</v>
      </c>
      <c r="K7" s="245" t="s">
        <v>272</v>
      </c>
      <c r="L7" s="245"/>
      <c r="M7" s="247">
        <v>121500</v>
      </c>
      <c r="N7" s="247"/>
      <c r="O7" s="247">
        <v>121500</v>
      </c>
      <c r="P7" s="247"/>
      <c r="Q7" s="246" t="s">
        <v>273</v>
      </c>
      <c r="R7" s="246" t="s">
        <v>274</v>
      </c>
      <c r="S7" s="9"/>
    </row>
    <row r="8" spans="1:19" s="10" customFormat="1" ht="186.75" customHeight="1">
      <c r="A8" s="244">
        <v>2</v>
      </c>
      <c r="B8" s="244">
        <v>1</v>
      </c>
      <c r="C8" s="244">
        <v>4</v>
      </c>
      <c r="D8" s="246">
        <v>5</v>
      </c>
      <c r="E8" s="103" t="s">
        <v>275</v>
      </c>
      <c r="F8" s="249" t="s">
        <v>1369</v>
      </c>
      <c r="G8" s="246" t="s">
        <v>270</v>
      </c>
      <c r="H8" s="341" t="s">
        <v>1373</v>
      </c>
      <c r="I8" s="69" t="s">
        <v>1371</v>
      </c>
      <c r="J8" s="249" t="s">
        <v>271</v>
      </c>
      <c r="K8" s="245" t="s">
        <v>272</v>
      </c>
      <c r="L8" s="245"/>
      <c r="M8" s="247">
        <v>72900</v>
      </c>
      <c r="N8" s="247"/>
      <c r="O8" s="247">
        <f>M8</f>
        <v>72900</v>
      </c>
      <c r="P8" s="247"/>
      <c r="Q8" s="246" t="s">
        <v>273</v>
      </c>
      <c r="R8" s="246" t="s">
        <v>274</v>
      </c>
      <c r="S8" s="9"/>
    </row>
    <row r="9" spans="1:19" s="311" customFormat="1" ht="409.6" customHeight="1">
      <c r="A9" s="527">
        <v>3</v>
      </c>
      <c r="B9" s="244">
        <v>1</v>
      </c>
      <c r="C9" s="244">
        <v>4</v>
      </c>
      <c r="D9" s="246">
        <v>5</v>
      </c>
      <c r="E9" s="249" t="s">
        <v>1374</v>
      </c>
      <c r="F9" s="249" t="s">
        <v>1375</v>
      </c>
      <c r="G9" s="246" t="s">
        <v>117</v>
      </c>
      <c r="H9" s="341" t="s">
        <v>1376</v>
      </c>
      <c r="I9" s="69" t="s">
        <v>1381</v>
      </c>
      <c r="J9" s="249" t="s">
        <v>1380</v>
      </c>
      <c r="K9" s="245" t="s">
        <v>1377</v>
      </c>
      <c r="L9" s="245"/>
      <c r="M9" s="247">
        <v>48600</v>
      </c>
      <c r="N9" s="247"/>
      <c r="O9" s="247">
        <v>48600</v>
      </c>
      <c r="P9" s="247"/>
      <c r="Q9" s="246" t="s">
        <v>1378</v>
      </c>
      <c r="R9" s="246" t="s">
        <v>1379</v>
      </c>
      <c r="S9" s="310"/>
    </row>
    <row r="10" spans="1:19" s="311" customFormat="1" ht="28.5" customHeight="1">
      <c r="A10" s="313"/>
      <c r="B10" s="342"/>
      <c r="C10" s="342"/>
      <c r="D10" s="342"/>
      <c r="E10" s="342"/>
      <c r="F10" s="342"/>
      <c r="G10" s="342"/>
      <c r="H10" s="342"/>
      <c r="I10" s="342"/>
      <c r="J10" s="342"/>
      <c r="K10" s="342"/>
      <c r="L10" s="342"/>
      <c r="M10" s="319"/>
      <c r="N10" s="319"/>
      <c r="O10" s="319"/>
      <c r="P10" s="319"/>
      <c r="Q10" s="342"/>
      <c r="R10" s="342"/>
      <c r="S10" s="310"/>
    </row>
    <row r="11" spans="1:19" s="312" customFormat="1" ht="26.25" customHeight="1">
      <c r="M11" s="656" t="s">
        <v>130</v>
      </c>
      <c r="N11" s="658"/>
      <c r="O11" s="657" t="s">
        <v>131</v>
      </c>
      <c r="P11" s="658"/>
    </row>
    <row r="12" spans="1:19" s="11" customFormat="1">
      <c r="M12" s="25" t="s">
        <v>107</v>
      </c>
      <c r="N12" s="25" t="s">
        <v>108</v>
      </c>
      <c r="O12" s="25" t="s">
        <v>107</v>
      </c>
      <c r="P12" s="25" t="s">
        <v>108</v>
      </c>
    </row>
    <row r="13" spans="1:19" s="11" customFormat="1">
      <c r="M13" s="26">
        <v>2</v>
      </c>
      <c r="N13" s="27">
        <f>O7+O8</f>
        <v>194400</v>
      </c>
      <c r="O13" s="28">
        <v>1</v>
      </c>
      <c r="P13" s="212">
        <v>48600</v>
      </c>
    </row>
    <row r="14" spans="1:19" s="11" customFormat="1">
      <c r="M14" s="12"/>
      <c r="N14" s="12"/>
      <c r="O14" s="12"/>
      <c r="P14" s="12"/>
    </row>
    <row r="15" spans="1:19" s="11" customFormat="1">
      <c r="M15" s="12"/>
      <c r="N15" s="12"/>
      <c r="O15" s="12"/>
      <c r="P15" s="12"/>
    </row>
    <row r="16" spans="1:19" s="11" customFormat="1">
      <c r="M16" s="12"/>
      <c r="N16" s="12"/>
      <c r="O16" s="12"/>
      <c r="P16" s="12"/>
    </row>
    <row r="17" spans="13:16" s="11" customFormat="1">
      <c r="M17" s="12"/>
      <c r="N17" s="12"/>
      <c r="O17" s="12"/>
      <c r="P17" s="12"/>
    </row>
    <row r="18" spans="13:16" s="11" customFormat="1">
      <c r="M18" s="12"/>
      <c r="N18" s="12"/>
      <c r="O18" s="12"/>
      <c r="P18" s="12"/>
    </row>
    <row r="19" spans="13:16" s="11" customFormat="1">
      <c r="M19" s="12"/>
      <c r="N19" s="12"/>
      <c r="O19" s="12"/>
      <c r="P19" s="12"/>
    </row>
    <row r="20" spans="13:16" s="11" customFormat="1">
      <c r="M20" s="12"/>
      <c r="N20" s="12"/>
      <c r="O20" s="12"/>
      <c r="P20" s="12"/>
    </row>
    <row r="21" spans="13:16" s="11" customFormat="1">
      <c r="M21" s="12"/>
      <c r="N21" s="12"/>
      <c r="O21" s="12"/>
      <c r="P21" s="12"/>
    </row>
    <row r="22" spans="13:16" s="11" customFormat="1">
      <c r="M22" s="12"/>
      <c r="N22" s="12"/>
      <c r="O22" s="12"/>
      <c r="P22" s="12"/>
    </row>
    <row r="23" spans="13:16" s="11" customFormat="1">
      <c r="M23" s="12"/>
      <c r="N23" s="12"/>
      <c r="O23" s="12"/>
      <c r="P23" s="12"/>
    </row>
    <row r="24" spans="13:16" s="11" customFormat="1">
      <c r="M24" s="12"/>
      <c r="N24" s="12"/>
      <c r="O24" s="12"/>
      <c r="P24" s="12"/>
    </row>
    <row r="25" spans="13:16" s="11" customFormat="1">
      <c r="M25" s="12"/>
      <c r="N25" s="12"/>
      <c r="O25" s="12"/>
      <c r="P25" s="12"/>
    </row>
    <row r="26" spans="13:16" s="11" customFormat="1">
      <c r="M26" s="12"/>
      <c r="N26" s="12"/>
      <c r="O26" s="12"/>
      <c r="P26" s="12"/>
    </row>
    <row r="27" spans="13:16" s="11" customFormat="1">
      <c r="M27" s="12"/>
      <c r="N27" s="12"/>
      <c r="O27" s="12"/>
      <c r="P27" s="12"/>
    </row>
    <row r="28" spans="13:16" s="11" customFormat="1">
      <c r="M28" s="12"/>
      <c r="N28" s="12"/>
      <c r="O28" s="12"/>
      <c r="P28" s="12"/>
    </row>
    <row r="29" spans="13:16" s="11" customFormat="1">
      <c r="M29" s="12"/>
      <c r="N29" s="12"/>
      <c r="O29" s="12"/>
      <c r="P29" s="12"/>
    </row>
    <row r="30" spans="13:16" s="11" customFormat="1">
      <c r="M30" s="12"/>
      <c r="N30" s="12"/>
      <c r="O30" s="12"/>
      <c r="P30" s="12"/>
    </row>
    <row r="31" spans="13:16" s="11" customFormat="1">
      <c r="M31" s="12"/>
      <c r="N31" s="12"/>
      <c r="O31" s="12"/>
      <c r="P31" s="12"/>
    </row>
    <row r="32" spans="13:16" s="11" customFormat="1">
      <c r="M32" s="12"/>
      <c r="N32" s="12"/>
      <c r="O32" s="12"/>
      <c r="P32" s="12"/>
    </row>
    <row r="33" spans="13:16" s="11" customFormat="1">
      <c r="M33" s="12"/>
      <c r="N33" s="12"/>
      <c r="O33" s="12"/>
      <c r="P33" s="12"/>
    </row>
    <row r="34" spans="13:16" s="11" customFormat="1">
      <c r="M34" s="12"/>
      <c r="N34" s="12"/>
      <c r="O34" s="12"/>
      <c r="P34" s="12"/>
    </row>
    <row r="35" spans="13:16" s="11" customFormat="1">
      <c r="M35" s="12"/>
      <c r="N35" s="12"/>
      <c r="O35" s="12"/>
      <c r="P35" s="12"/>
    </row>
    <row r="36" spans="13:16" s="11" customFormat="1">
      <c r="M36" s="12"/>
      <c r="N36" s="12"/>
      <c r="O36" s="12"/>
      <c r="P36" s="12"/>
    </row>
    <row r="37" spans="13:16" s="11" customFormat="1">
      <c r="M37" s="12"/>
      <c r="N37" s="12"/>
      <c r="O37" s="12"/>
      <c r="P37" s="12"/>
    </row>
    <row r="38" spans="13:16" s="11" customFormat="1">
      <c r="M38" s="12"/>
      <c r="N38" s="12"/>
      <c r="O38" s="12"/>
      <c r="P38" s="12"/>
    </row>
    <row r="39" spans="13:16" s="11" customFormat="1">
      <c r="M39" s="12"/>
      <c r="N39" s="12"/>
      <c r="O39" s="12"/>
      <c r="P39" s="12"/>
    </row>
    <row r="40" spans="13:16" s="11" customFormat="1">
      <c r="M40" s="12"/>
      <c r="N40" s="12"/>
      <c r="O40" s="12"/>
      <c r="P40" s="12"/>
    </row>
    <row r="41" spans="13:16" s="11" customFormat="1">
      <c r="M41" s="12"/>
      <c r="N41" s="12"/>
      <c r="O41" s="12"/>
      <c r="P41" s="12"/>
    </row>
    <row r="42" spans="13:16" s="11" customFormat="1">
      <c r="M42" s="12"/>
      <c r="N42" s="12"/>
      <c r="O42" s="12"/>
      <c r="P42" s="12"/>
    </row>
    <row r="43" spans="13:16" s="11" customFormat="1">
      <c r="M43" s="12"/>
      <c r="N43" s="12"/>
      <c r="O43" s="12"/>
      <c r="P43" s="12"/>
    </row>
    <row r="44" spans="13:16" s="11" customFormat="1">
      <c r="M44" s="12"/>
      <c r="N44" s="12"/>
      <c r="O44" s="12"/>
      <c r="P44" s="12"/>
    </row>
    <row r="45" spans="13:16" s="11" customFormat="1">
      <c r="M45" s="12"/>
      <c r="N45" s="12"/>
      <c r="O45" s="12"/>
      <c r="P45" s="12"/>
    </row>
    <row r="46" spans="13:16" s="11" customFormat="1">
      <c r="M46" s="12"/>
      <c r="N46" s="12"/>
      <c r="O46" s="12"/>
      <c r="P46" s="12"/>
    </row>
    <row r="47" spans="13:16" s="11" customFormat="1">
      <c r="M47" s="12"/>
      <c r="N47" s="12"/>
      <c r="O47" s="12"/>
      <c r="P47" s="12"/>
    </row>
    <row r="48" spans="13:16" s="11" customFormat="1">
      <c r="M48" s="12"/>
      <c r="N48" s="12"/>
      <c r="O48" s="12"/>
      <c r="P48" s="12"/>
    </row>
    <row r="49" spans="13:16" s="11" customFormat="1">
      <c r="M49" s="12"/>
      <c r="N49" s="12"/>
      <c r="O49" s="12"/>
      <c r="P49" s="12"/>
    </row>
    <row r="50" spans="13:16" s="11" customFormat="1">
      <c r="M50" s="12"/>
      <c r="N50" s="12"/>
      <c r="O50" s="12"/>
      <c r="P50" s="12"/>
    </row>
    <row r="51" spans="13:16" s="11" customFormat="1">
      <c r="M51" s="12"/>
      <c r="N51" s="12"/>
      <c r="O51" s="12"/>
      <c r="P51" s="12"/>
    </row>
    <row r="52" spans="13:16" s="11" customFormat="1">
      <c r="M52" s="12"/>
      <c r="N52" s="12"/>
      <c r="O52" s="12"/>
      <c r="P52" s="12"/>
    </row>
    <row r="53" spans="13:16" s="11" customFormat="1">
      <c r="M53" s="12"/>
      <c r="N53" s="12"/>
      <c r="O53" s="12"/>
      <c r="P53" s="12"/>
    </row>
    <row r="54" spans="13:16" s="11" customFormat="1">
      <c r="M54" s="12"/>
      <c r="N54" s="12"/>
      <c r="O54" s="12"/>
      <c r="P54" s="12"/>
    </row>
    <row r="55" spans="13:16" s="11" customFormat="1">
      <c r="M55" s="12"/>
      <c r="N55" s="12"/>
      <c r="O55" s="12"/>
      <c r="P55" s="12"/>
    </row>
    <row r="56" spans="13:16" s="11" customFormat="1">
      <c r="M56" s="12"/>
      <c r="N56" s="12"/>
      <c r="O56" s="12"/>
      <c r="P56" s="12"/>
    </row>
    <row r="57" spans="13:16" s="11" customFormat="1">
      <c r="M57" s="12"/>
      <c r="N57" s="12"/>
      <c r="O57" s="12"/>
      <c r="P57" s="12"/>
    </row>
    <row r="58" spans="13:16" s="11" customFormat="1">
      <c r="M58" s="12"/>
      <c r="N58" s="12"/>
      <c r="O58" s="12"/>
      <c r="P58" s="12"/>
    </row>
    <row r="59" spans="13:16" s="11" customFormat="1">
      <c r="M59" s="12"/>
      <c r="N59" s="12"/>
      <c r="O59" s="12"/>
      <c r="P59" s="12"/>
    </row>
    <row r="60" spans="13:16" s="11" customFormat="1">
      <c r="M60" s="12"/>
      <c r="N60" s="12"/>
      <c r="O60" s="12"/>
      <c r="P60" s="12"/>
    </row>
    <row r="61" spans="13:16" s="11" customFormat="1">
      <c r="M61" s="12"/>
      <c r="N61" s="12"/>
      <c r="O61" s="12"/>
      <c r="P61" s="12"/>
    </row>
    <row r="62" spans="13:16" s="11" customFormat="1">
      <c r="M62" s="12"/>
      <c r="N62" s="12"/>
      <c r="O62" s="12"/>
      <c r="P62" s="12"/>
    </row>
    <row r="63" spans="13:16" s="11" customFormat="1">
      <c r="M63" s="12"/>
      <c r="N63" s="12"/>
      <c r="O63" s="12"/>
      <c r="P63" s="12"/>
    </row>
    <row r="64" spans="13:16" s="11" customFormat="1">
      <c r="M64" s="12"/>
      <c r="N64" s="12"/>
      <c r="O64" s="12"/>
      <c r="P64" s="12"/>
    </row>
    <row r="65" spans="13:16" s="11" customFormat="1">
      <c r="M65" s="12"/>
      <c r="N65" s="12"/>
      <c r="O65" s="12"/>
      <c r="P65" s="12"/>
    </row>
    <row r="66" spans="13:16" s="11" customFormat="1">
      <c r="M66" s="12"/>
      <c r="N66" s="12"/>
      <c r="O66" s="12"/>
      <c r="P66" s="12"/>
    </row>
    <row r="67" spans="13:16" s="11" customFormat="1">
      <c r="M67" s="12"/>
      <c r="N67" s="12"/>
      <c r="O67" s="12"/>
      <c r="P67" s="12"/>
    </row>
    <row r="68" spans="13:16" s="11" customFormat="1">
      <c r="M68" s="12"/>
      <c r="N68" s="12"/>
      <c r="O68" s="12"/>
      <c r="P68" s="12"/>
    </row>
    <row r="69" spans="13:16" s="11" customFormat="1">
      <c r="M69" s="12"/>
      <c r="N69" s="12"/>
      <c r="O69" s="12"/>
      <c r="P69" s="12"/>
    </row>
    <row r="70" spans="13:16" s="11" customFormat="1">
      <c r="M70" s="12"/>
      <c r="N70" s="12"/>
      <c r="O70" s="12"/>
      <c r="P70" s="12"/>
    </row>
    <row r="71" spans="13:16" s="11" customFormat="1">
      <c r="M71" s="12"/>
      <c r="N71" s="12"/>
      <c r="O71" s="12"/>
      <c r="P71" s="12"/>
    </row>
    <row r="72" spans="13:16" s="11" customFormat="1">
      <c r="M72" s="12"/>
      <c r="N72" s="12"/>
      <c r="O72" s="12"/>
      <c r="P72" s="12"/>
    </row>
    <row r="73" spans="13:16" s="11" customFormat="1">
      <c r="M73" s="12"/>
      <c r="N73" s="12"/>
      <c r="O73" s="12"/>
      <c r="P73" s="12"/>
    </row>
    <row r="74" spans="13:16" s="11" customFormat="1">
      <c r="M74" s="12"/>
      <c r="N74" s="12"/>
      <c r="O74" s="12"/>
      <c r="P74" s="12"/>
    </row>
    <row r="75" spans="13:16" s="11" customFormat="1">
      <c r="M75" s="12"/>
      <c r="N75" s="12"/>
      <c r="O75" s="12"/>
      <c r="P75" s="12"/>
    </row>
    <row r="76" spans="13:16" s="11" customFormat="1">
      <c r="M76" s="12"/>
      <c r="N76" s="12"/>
      <c r="O76" s="12"/>
      <c r="P76" s="12"/>
    </row>
    <row r="77" spans="13:16" s="11" customFormat="1">
      <c r="M77" s="12"/>
      <c r="N77" s="12"/>
      <c r="O77" s="12"/>
      <c r="P77" s="12"/>
    </row>
    <row r="78" spans="13:16" s="11" customFormat="1">
      <c r="M78" s="12"/>
      <c r="N78" s="12"/>
      <c r="O78" s="12"/>
      <c r="P78" s="12"/>
    </row>
    <row r="79" spans="13:16" s="11" customFormat="1">
      <c r="M79" s="12"/>
      <c r="N79" s="12"/>
      <c r="O79" s="12"/>
      <c r="P79" s="12"/>
    </row>
    <row r="80" spans="13:16" s="11" customFormat="1">
      <c r="M80" s="12"/>
      <c r="N80" s="12"/>
      <c r="O80" s="12"/>
      <c r="P80" s="12"/>
    </row>
    <row r="81" spans="13:16" s="11" customFormat="1">
      <c r="M81" s="12"/>
      <c r="N81" s="12"/>
      <c r="O81" s="12"/>
      <c r="P81" s="12"/>
    </row>
    <row r="82" spans="13:16" s="11" customFormat="1">
      <c r="M82" s="12"/>
      <c r="N82" s="12"/>
      <c r="O82" s="12"/>
      <c r="P82" s="12"/>
    </row>
    <row r="83" spans="13:16" s="11" customFormat="1">
      <c r="M83" s="12"/>
      <c r="N83" s="12"/>
      <c r="O83" s="12"/>
      <c r="P83" s="12"/>
    </row>
    <row r="84" spans="13:16" s="11" customFormat="1">
      <c r="M84" s="12"/>
      <c r="N84" s="12"/>
      <c r="O84" s="12"/>
      <c r="P84" s="12"/>
    </row>
    <row r="85" spans="13:16" s="11" customFormat="1">
      <c r="M85" s="12"/>
      <c r="N85" s="12"/>
      <c r="O85" s="12"/>
      <c r="P85" s="12"/>
    </row>
    <row r="86" spans="13:16" s="11" customFormat="1">
      <c r="M86" s="12"/>
      <c r="N86" s="12"/>
      <c r="O86" s="12"/>
      <c r="P86" s="12"/>
    </row>
    <row r="87" spans="13:16" s="11" customFormat="1">
      <c r="M87" s="12"/>
      <c r="N87" s="12"/>
      <c r="O87" s="12"/>
      <c r="P87" s="12"/>
    </row>
    <row r="88" spans="13:16" s="11" customFormat="1">
      <c r="M88" s="12"/>
      <c r="N88" s="12"/>
      <c r="O88" s="12"/>
      <c r="P88" s="12"/>
    </row>
    <row r="89" spans="13:16" s="11" customFormat="1">
      <c r="M89" s="12"/>
      <c r="N89" s="12"/>
      <c r="O89" s="12"/>
      <c r="P89" s="12"/>
    </row>
    <row r="90" spans="13:16" s="11" customFormat="1">
      <c r="M90" s="12"/>
      <c r="N90" s="12"/>
      <c r="O90" s="12"/>
      <c r="P90" s="12"/>
    </row>
    <row r="91" spans="13:16" s="11" customFormat="1">
      <c r="M91" s="12"/>
      <c r="N91" s="12"/>
      <c r="O91" s="12"/>
      <c r="P91" s="12"/>
    </row>
    <row r="92" spans="13:16" s="11" customFormat="1">
      <c r="M92" s="12"/>
      <c r="N92" s="12"/>
      <c r="O92" s="12"/>
      <c r="P92" s="12"/>
    </row>
    <row r="93" spans="13:16" s="11" customFormat="1">
      <c r="M93" s="12"/>
      <c r="N93" s="12"/>
      <c r="O93" s="12"/>
      <c r="P93" s="12"/>
    </row>
    <row r="94" spans="13:16" s="11" customFormat="1">
      <c r="M94" s="12"/>
      <c r="N94" s="12"/>
      <c r="O94" s="12"/>
      <c r="P94" s="12"/>
    </row>
    <row r="95" spans="13:16" s="11" customFormat="1">
      <c r="M95" s="12"/>
      <c r="N95" s="12"/>
      <c r="O95" s="12"/>
      <c r="P95" s="12"/>
    </row>
    <row r="96" spans="13:16" s="11" customFormat="1">
      <c r="M96" s="12"/>
      <c r="N96" s="12"/>
      <c r="O96" s="12"/>
      <c r="P96" s="12"/>
    </row>
    <row r="97" spans="13:16" s="11" customFormat="1">
      <c r="M97" s="12"/>
      <c r="N97" s="12"/>
      <c r="O97" s="12"/>
      <c r="P97" s="12"/>
    </row>
    <row r="98" spans="13:16" s="11" customFormat="1">
      <c r="M98" s="12"/>
      <c r="N98" s="12"/>
      <c r="O98" s="12"/>
      <c r="P98" s="12"/>
    </row>
    <row r="99" spans="13:16" s="11" customFormat="1">
      <c r="M99" s="12"/>
      <c r="N99" s="12"/>
      <c r="O99" s="12"/>
      <c r="P99" s="12"/>
    </row>
    <row r="100" spans="13:16" s="11" customFormat="1">
      <c r="M100" s="12"/>
      <c r="N100" s="12"/>
      <c r="O100" s="12"/>
      <c r="P100" s="12"/>
    </row>
    <row r="101" spans="13:16" s="11" customFormat="1">
      <c r="M101" s="12"/>
      <c r="N101" s="12"/>
      <c r="O101" s="12"/>
      <c r="P101" s="12"/>
    </row>
    <row r="102" spans="13:16" s="11" customFormat="1">
      <c r="M102" s="12"/>
      <c r="N102" s="12"/>
      <c r="O102" s="12"/>
      <c r="P102" s="12"/>
    </row>
    <row r="103" spans="13:16" s="11" customFormat="1">
      <c r="M103" s="12"/>
      <c r="N103" s="12"/>
      <c r="O103" s="12"/>
      <c r="P103" s="12"/>
    </row>
    <row r="104" spans="13:16" s="11" customFormat="1">
      <c r="M104" s="12"/>
      <c r="N104" s="12"/>
      <c r="O104" s="12"/>
      <c r="P104" s="12"/>
    </row>
    <row r="105" spans="13:16" s="11" customFormat="1">
      <c r="M105" s="12"/>
      <c r="N105" s="12"/>
      <c r="O105" s="12"/>
      <c r="P105" s="12"/>
    </row>
    <row r="106" spans="13:16" s="11" customFormat="1">
      <c r="M106" s="12"/>
      <c r="N106" s="12"/>
      <c r="O106" s="12"/>
      <c r="P106" s="12"/>
    </row>
    <row r="107" spans="13:16" s="11" customFormat="1">
      <c r="M107" s="12"/>
      <c r="N107" s="12"/>
      <c r="O107" s="12"/>
      <c r="P107" s="12"/>
    </row>
    <row r="108" spans="13:16" s="11" customFormat="1">
      <c r="M108" s="12"/>
      <c r="N108" s="12"/>
      <c r="O108" s="12"/>
      <c r="P108" s="12"/>
    </row>
    <row r="109" spans="13:16" s="11" customFormat="1">
      <c r="M109" s="12"/>
      <c r="N109" s="12"/>
      <c r="O109" s="12"/>
      <c r="P109" s="12"/>
    </row>
    <row r="110" spans="13:16" s="11" customFormat="1">
      <c r="M110" s="12"/>
      <c r="N110" s="12"/>
      <c r="O110" s="12"/>
      <c r="P110" s="12"/>
    </row>
    <row r="111" spans="13:16" s="11" customFormat="1">
      <c r="M111" s="12"/>
      <c r="N111" s="12"/>
      <c r="O111" s="12"/>
      <c r="P111" s="12"/>
    </row>
    <row r="112" spans="13:16" s="11" customFormat="1">
      <c r="M112" s="12"/>
      <c r="N112" s="12"/>
      <c r="O112" s="12"/>
      <c r="P112" s="12"/>
    </row>
    <row r="113" spans="13:16" s="11" customFormat="1">
      <c r="M113" s="12"/>
      <c r="N113" s="12"/>
      <c r="O113" s="12"/>
      <c r="P113" s="12"/>
    </row>
    <row r="114" spans="13:16" s="11" customFormat="1">
      <c r="M114" s="12"/>
      <c r="N114" s="12"/>
      <c r="O114" s="12"/>
      <c r="P114" s="12"/>
    </row>
    <row r="115" spans="13:16" s="11" customFormat="1">
      <c r="M115" s="12"/>
      <c r="N115" s="12"/>
      <c r="O115" s="12"/>
      <c r="P115" s="12"/>
    </row>
    <row r="116" spans="13:16" s="11" customFormat="1">
      <c r="M116" s="12"/>
      <c r="N116" s="12"/>
      <c r="O116" s="12"/>
      <c r="P116" s="12"/>
    </row>
    <row r="117" spans="13:16" s="11" customFormat="1">
      <c r="M117" s="12"/>
      <c r="N117" s="12"/>
      <c r="O117" s="12"/>
      <c r="P117" s="12"/>
    </row>
    <row r="118" spans="13:16" s="11" customFormat="1">
      <c r="M118" s="12"/>
      <c r="N118" s="12"/>
      <c r="O118" s="12"/>
      <c r="P118" s="12"/>
    </row>
    <row r="119" spans="13:16" s="11" customFormat="1">
      <c r="M119" s="12"/>
      <c r="N119" s="12"/>
      <c r="O119" s="12"/>
      <c r="P119" s="12"/>
    </row>
    <row r="120" spans="13:16" s="11" customFormat="1">
      <c r="M120" s="12"/>
      <c r="N120" s="12"/>
      <c r="O120" s="12"/>
      <c r="P120" s="12"/>
    </row>
    <row r="121" spans="13:16" s="11" customFormat="1">
      <c r="M121" s="12"/>
      <c r="N121" s="12"/>
      <c r="O121" s="12"/>
      <c r="P121" s="12"/>
    </row>
    <row r="122" spans="13:16" s="11" customFormat="1">
      <c r="M122" s="12"/>
      <c r="N122" s="12"/>
      <c r="O122" s="12"/>
      <c r="P122" s="12"/>
    </row>
    <row r="123" spans="13:16" s="11" customFormat="1">
      <c r="M123" s="12"/>
      <c r="N123" s="12"/>
      <c r="O123" s="12"/>
      <c r="P123" s="12"/>
    </row>
    <row r="124" spans="13:16" s="11" customFormat="1">
      <c r="M124" s="12"/>
      <c r="N124" s="12"/>
      <c r="O124" s="12"/>
      <c r="P124" s="12"/>
    </row>
    <row r="125" spans="13:16" s="11" customFormat="1">
      <c r="M125" s="12"/>
      <c r="N125" s="12"/>
      <c r="O125" s="12"/>
      <c r="P125" s="12"/>
    </row>
    <row r="126" spans="13:16" s="11" customFormat="1">
      <c r="M126" s="12"/>
      <c r="N126" s="12"/>
      <c r="O126" s="12"/>
      <c r="P126" s="12"/>
    </row>
    <row r="127" spans="13:16" s="11" customFormat="1">
      <c r="M127" s="12"/>
      <c r="N127" s="12"/>
      <c r="O127" s="12"/>
      <c r="P127" s="12"/>
    </row>
    <row r="128" spans="13:16" s="11" customFormat="1">
      <c r="M128" s="12"/>
      <c r="N128" s="12"/>
      <c r="O128" s="12"/>
      <c r="P128" s="12"/>
    </row>
    <row r="129" spans="13:16" s="11" customFormat="1">
      <c r="M129" s="12"/>
      <c r="N129" s="12"/>
      <c r="O129" s="12"/>
      <c r="P129" s="12"/>
    </row>
    <row r="130" spans="13:16" s="11" customFormat="1">
      <c r="M130" s="12"/>
      <c r="N130" s="12"/>
      <c r="O130" s="12"/>
      <c r="P130" s="12"/>
    </row>
    <row r="131" spans="13:16" s="11" customFormat="1">
      <c r="M131" s="12"/>
      <c r="N131" s="12"/>
      <c r="O131" s="12"/>
      <c r="P131" s="12"/>
    </row>
    <row r="132" spans="13:16" s="11" customFormat="1">
      <c r="M132" s="12"/>
      <c r="N132" s="12"/>
      <c r="O132" s="12"/>
      <c r="P132" s="12"/>
    </row>
    <row r="133" spans="13:16" s="11" customFormat="1">
      <c r="M133" s="12"/>
      <c r="N133" s="12"/>
      <c r="O133" s="12"/>
      <c r="P133" s="12"/>
    </row>
    <row r="134" spans="13:16" s="11" customFormat="1">
      <c r="M134" s="12"/>
      <c r="N134" s="12"/>
      <c r="O134" s="12"/>
      <c r="P134" s="12"/>
    </row>
    <row r="135" spans="13:16" s="11" customFormat="1">
      <c r="M135" s="12"/>
      <c r="N135" s="12"/>
      <c r="O135" s="12"/>
      <c r="P135" s="12"/>
    </row>
    <row r="136" spans="13:16" s="11" customFormat="1">
      <c r="M136" s="12"/>
      <c r="N136" s="12"/>
      <c r="O136" s="12"/>
      <c r="P136" s="12"/>
    </row>
    <row r="137" spans="13:16" s="11" customFormat="1">
      <c r="M137" s="12"/>
      <c r="N137" s="12"/>
      <c r="O137" s="12"/>
      <c r="P137" s="12"/>
    </row>
    <row r="138" spans="13:16" s="11" customFormat="1">
      <c r="M138" s="12"/>
      <c r="N138" s="12"/>
      <c r="O138" s="12"/>
      <c r="P138" s="12"/>
    </row>
    <row r="139" spans="13:16" s="11" customFormat="1">
      <c r="M139" s="12"/>
      <c r="N139" s="12"/>
      <c r="O139" s="12"/>
      <c r="P139" s="12"/>
    </row>
    <row r="140" spans="13:16" s="11" customFormat="1">
      <c r="M140" s="12"/>
      <c r="N140" s="12"/>
      <c r="O140" s="12"/>
      <c r="P140" s="12"/>
    </row>
    <row r="141" spans="13:16" s="11" customFormat="1">
      <c r="M141" s="12"/>
      <c r="N141" s="12"/>
      <c r="O141" s="12"/>
      <c r="P141" s="12"/>
    </row>
    <row r="142" spans="13:16" s="11" customFormat="1">
      <c r="M142" s="12"/>
      <c r="N142" s="12"/>
      <c r="O142" s="12"/>
      <c r="P142" s="12"/>
    </row>
    <row r="143" spans="13:16" s="11" customFormat="1">
      <c r="M143" s="12"/>
      <c r="N143" s="12"/>
      <c r="O143" s="12"/>
      <c r="P143" s="12"/>
    </row>
    <row r="144" spans="13:16" s="11" customFormat="1">
      <c r="M144" s="12"/>
      <c r="N144" s="12"/>
      <c r="O144" s="12"/>
      <c r="P144" s="12"/>
    </row>
    <row r="145" spans="12:16" s="11" customFormat="1">
      <c r="M145" s="12"/>
      <c r="N145" s="12"/>
      <c r="O145" s="12"/>
      <c r="P145" s="12"/>
    </row>
    <row r="146" spans="12:16" s="11" customFormat="1">
      <c r="L146"/>
      <c r="M146" s="12"/>
      <c r="N146" s="12"/>
      <c r="O146" s="12"/>
      <c r="P146" s="12"/>
    </row>
  </sheetData>
  <mergeCells count="16">
    <mergeCell ref="F4:F5"/>
    <mergeCell ref="A4:A5"/>
    <mergeCell ref="B4:B5"/>
    <mergeCell ref="C4:C5"/>
    <mergeCell ref="D4:D5"/>
    <mergeCell ref="E4:E5"/>
    <mergeCell ref="Q4:Q5"/>
    <mergeCell ref="R4:R5"/>
    <mergeCell ref="M11:N11"/>
    <mergeCell ref="O11:P11"/>
    <mergeCell ref="G4:G5"/>
    <mergeCell ref="H4:I4"/>
    <mergeCell ref="J4:J5"/>
    <mergeCell ref="K4:L4"/>
    <mergeCell ref="M4:N4"/>
    <mergeCell ref="O4:P4"/>
  </mergeCells>
  <pageMargins left="0.7" right="0.7" top="0.75" bottom="0.75" header="0.3" footer="0.3"/>
  <pageSetup paperSize="9" orientation="portrait" verticalDpi="0" r:id="rId1"/>
</worksheet>
</file>

<file path=xl/worksheets/sheet29.xml><?xml version="1.0" encoding="utf-8"?>
<worksheet xmlns="http://schemas.openxmlformats.org/spreadsheetml/2006/main" xmlns:r="http://schemas.openxmlformats.org/officeDocument/2006/relationships">
  <sheetPr codeName="Arkusz29"/>
  <dimension ref="A2:S139"/>
  <sheetViews>
    <sheetView topLeftCell="A10" workbookViewId="0">
      <selection activeCell="A12" sqref="A12"/>
    </sheetView>
  </sheetViews>
  <sheetFormatPr defaultRowHeight="15"/>
  <cols>
    <col min="1" max="1" width="4.7109375" customWidth="1"/>
    <col min="2" max="2" width="8.85546875" customWidth="1"/>
    <col min="3" max="3" width="11.42578125" customWidth="1"/>
    <col min="4" max="4" width="9.7109375" customWidth="1"/>
    <col min="5" max="5" width="45.7109375" customWidth="1"/>
    <col min="6" max="6" width="57.7109375" customWidth="1"/>
    <col min="7" max="7" width="35.7109375" customWidth="1"/>
    <col min="8" max="8" width="19.28515625" customWidth="1"/>
    <col min="9" max="9" width="10.42578125" customWidth="1"/>
    <col min="10" max="10" width="29.7109375" customWidth="1"/>
    <col min="11" max="11" width="10.7109375" customWidth="1"/>
    <col min="12" max="12" width="12.7109375" customWidth="1"/>
    <col min="13" max="16" width="14.7109375" style="2" customWidth="1"/>
    <col min="17" max="17" width="16.7109375" customWidth="1"/>
    <col min="18" max="18" width="15.7109375" customWidth="1"/>
    <col min="19" max="19" width="19.5703125" customWidth="1"/>
    <col min="259" max="259" width="4.7109375" bestFit="1" customWidth="1"/>
    <col min="260" max="260" width="9.7109375" bestFit="1" customWidth="1"/>
    <col min="261" max="261" width="10" bestFit="1" customWidth="1"/>
    <col min="262" max="262" width="8.85546875" bestFit="1" customWidth="1"/>
    <col min="263" max="263" width="22.85546875" customWidth="1"/>
    <col min="264" max="264" width="59.7109375" bestFit="1" customWidth="1"/>
    <col min="265" max="265" width="57.85546875" bestFit="1" customWidth="1"/>
    <col min="266" max="266" width="35.28515625" bestFit="1" customWidth="1"/>
    <col min="267" max="267" width="28.140625" bestFit="1" customWidth="1"/>
    <col min="268" max="268" width="33.140625" bestFit="1" customWidth="1"/>
    <col min="269" max="269" width="26" bestFit="1" customWidth="1"/>
    <col min="270" max="270" width="19.140625" bestFit="1" customWidth="1"/>
    <col min="271" max="271" width="10.42578125" customWidth="1"/>
    <col min="272" max="272" width="11.85546875" customWidth="1"/>
    <col min="273" max="273" width="14.7109375" customWidth="1"/>
    <col min="274" max="274" width="9" bestFit="1" customWidth="1"/>
    <col min="515" max="515" width="4.7109375" bestFit="1" customWidth="1"/>
    <col min="516" max="516" width="9.7109375" bestFit="1" customWidth="1"/>
    <col min="517" max="517" width="10" bestFit="1" customWidth="1"/>
    <col min="518" max="518" width="8.85546875" bestFit="1" customWidth="1"/>
    <col min="519" max="519" width="22.85546875" customWidth="1"/>
    <col min="520" max="520" width="59.7109375" bestFit="1" customWidth="1"/>
    <col min="521" max="521" width="57.85546875" bestFit="1" customWidth="1"/>
    <col min="522" max="522" width="35.28515625" bestFit="1" customWidth="1"/>
    <col min="523" max="523" width="28.140625" bestFit="1" customWidth="1"/>
    <col min="524" max="524" width="33.140625" bestFit="1" customWidth="1"/>
    <col min="525" max="525" width="26" bestFit="1" customWidth="1"/>
    <col min="526" max="526" width="19.140625" bestFit="1" customWidth="1"/>
    <col min="527" max="527" width="10.42578125" customWidth="1"/>
    <col min="528" max="528" width="11.85546875" customWidth="1"/>
    <col min="529" max="529" width="14.7109375" customWidth="1"/>
    <col min="530" max="530" width="9" bestFit="1" customWidth="1"/>
    <col min="771" max="771" width="4.7109375" bestFit="1" customWidth="1"/>
    <col min="772" max="772" width="9.7109375" bestFit="1" customWidth="1"/>
    <col min="773" max="773" width="10" bestFit="1" customWidth="1"/>
    <col min="774" max="774" width="8.85546875" bestFit="1" customWidth="1"/>
    <col min="775" max="775" width="22.85546875" customWidth="1"/>
    <col min="776" max="776" width="59.7109375" bestFit="1" customWidth="1"/>
    <col min="777" max="777" width="57.85546875" bestFit="1" customWidth="1"/>
    <col min="778" max="778" width="35.28515625" bestFit="1" customWidth="1"/>
    <col min="779" max="779" width="28.140625" bestFit="1" customWidth="1"/>
    <col min="780" max="780" width="33.140625" bestFit="1" customWidth="1"/>
    <col min="781" max="781" width="26" bestFit="1" customWidth="1"/>
    <col min="782" max="782" width="19.140625" bestFit="1" customWidth="1"/>
    <col min="783" max="783" width="10.42578125" customWidth="1"/>
    <col min="784" max="784" width="11.85546875" customWidth="1"/>
    <col min="785" max="785" width="14.7109375" customWidth="1"/>
    <col min="786" max="786" width="9" bestFit="1" customWidth="1"/>
    <col min="1027" max="1027" width="4.7109375" bestFit="1" customWidth="1"/>
    <col min="1028" max="1028" width="9.7109375" bestFit="1" customWidth="1"/>
    <col min="1029" max="1029" width="10" bestFit="1" customWidth="1"/>
    <col min="1030" max="1030" width="8.85546875" bestFit="1" customWidth="1"/>
    <col min="1031" max="1031" width="22.85546875" customWidth="1"/>
    <col min="1032" max="1032" width="59.7109375" bestFit="1" customWidth="1"/>
    <col min="1033" max="1033" width="57.85546875" bestFit="1" customWidth="1"/>
    <col min="1034" max="1034" width="35.28515625" bestFit="1" customWidth="1"/>
    <col min="1035" max="1035" width="28.140625" bestFit="1" customWidth="1"/>
    <col min="1036" max="1036" width="33.140625" bestFit="1" customWidth="1"/>
    <col min="1037" max="1037" width="26" bestFit="1" customWidth="1"/>
    <col min="1038" max="1038" width="19.140625" bestFit="1" customWidth="1"/>
    <col min="1039" max="1039" width="10.42578125" customWidth="1"/>
    <col min="1040" max="1040" width="11.85546875" customWidth="1"/>
    <col min="1041" max="1041" width="14.7109375" customWidth="1"/>
    <col min="1042" max="1042" width="9" bestFit="1" customWidth="1"/>
    <col min="1283" max="1283" width="4.7109375" bestFit="1" customWidth="1"/>
    <col min="1284" max="1284" width="9.7109375" bestFit="1" customWidth="1"/>
    <col min="1285" max="1285" width="10" bestFit="1" customWidth="1"/>
    <col min="1286" max="1286" width="8.85546875" bestFit="1" customWidth="1"/>
    <col min="1287" max="1287" width="22.85546875" customWidth="1"/>
    <col min="1288" max="1288" width="59.7109375" bestFit="1" customWidth="1"/>
    <col min="1289" max="1289" width="57.85546875" bestFit="1" customWidth="1"/>
    <col min="1290" max="1290" width="35.28515625" bestFit="1" customWidth="1"/>
    <col min="1291" max="1291" width="28.140625" bestFit="1" customWidth="1"/>
    <col min="1292" max="1292" width="33.140625" bestFit="1" customWidth="1"/>
    <col min="1293" max="1293" width="26" bestFit="1" customWidth="1"/>
    <col min="1294" max="1294" width="19.140625" bestFit="1" customWidth="1"/>
    <col min="1295" max="1295" width="10.42578125" customWidth="1"/>
    <col min="1296" max="1296" width="11.85546875" customWidth="1"/>
    <col min="1297" max="1297" width="14.7109375" customWidth="1"/>
    <col min="1298" max="1298" width="9" bestFit="1" customWidth="1"/>
    <col min="1539" max="1539" width="4.7109375" bestFit="1" customWidth="1"/>
    <col min="1540" max="1540" width="9.7109375" bestFit="1" customWidth="1"/>
    <col min="1541" max="1541" width="10" bestFit="1" customWidth="1"/>
    <col min="1542" max="1542" width="8.85546875" bestFit="1" customWidth="1"/>
    <col min="1543" max="1543" width="22.85546875" customWidth="1"/>
    <col min="1544" max="1544" width="59.7109375" bestFit="1" customWidth="1"/>
    <col min="1545" max="1545" width="57.85546875" bestFit="1" customWidth="1"/>
    <col min="1546" max="1546" width="35.28515625" bestFit="1" customWidth="1"/>
    <col min="1547" max="1547" width="28.140625" bestFit="1" customWidth="1"/>
    <col min="1548" max="1548" width="33.140625" bestFit="1" customWidth="1"/>
    <col min="1549" max="1549" width="26" bestFit="1" customWidth="1"/>
    <col min="1550" max="1550" width="19.140625" bestFit="1" customWidth="1"/>
    <col min="1551" max="1551" width="10.42578125" customWidth="1"/>
    <col min="1552" max="1552" width="11.85546875" customWidth="1"/>
    <col min="1553" max="1553" width="14.7109375" customWidth="1"/>
    <col min="1554" max="1554" width="9" bestFit="1" customWidth="1"/>
    <col min="1795" max="1795" width="4.7109375" bestFit="1" customWidth="1"/>
    <col min="1796" max="1796" width="9.7109375" bestFit="1" customWidth="1"/>
    <col min="1797" max="1797" width="10" bestFit="1" customWidth="1"/>
    <col min="1798" max="1798" width="8.85546875" bestFit="1" customWidth="1"/>
    <col min="1799" max="1799" width="22.85546875" customWidth="1"/>
    <col min="1800" max="1800" width="59.7109375" bestFit="1" customWidth="1"/>
    <col min="1801" max="1801" width="57.85546875" bestFit="1" customWidth="1"/>
    <col min="1802" max="1802" width="35.28515625" bestFit="1" customWidth="1"/>
    <col min="1803" max="1803" width="28.140625" bestFit="1" customWidth="1"/>
    <col min="1804" max="1804" width="33.140625" bestFit="1" customWidth="1"/>
    <col min="1805" max="1805" width="26" bestFit="1" customWidth="1"/>
    <col min="1806" max="1806" width="19.140625" bestFit="1" customWidth="1"/>
    <col min="1807" max="1807" width="10.42578125" customWidth="1"/>
    <col min="1808" max="1808" width="11.85546875" customWidth="1"/>
    <col min="1809" max="1809" width="14.7109375" customWidth="1"/>
    <col min="1810" max="1810" width="9" bestFit="1" customWidth="1"/>
    <col min="2051" max="2051" width="4.7109375" bestFit="1" customWidth="1"/>
    <col min="2052" max="2052" width="9.7109375" bestFit="1" customWidth="1"/>
    <col min="2053" max="2053" width="10" bestFit="1" customWidth="1"/>
    <col min="2054" max="2054" width="8.85546875" bestFit="1" customWidth="1"/>
    <col min="2055" max="2055" width="22.85546875" customWidth="1"/>
    <col min="2056" max="2056" width="59.7109375" bestFit="1" customWidth="1"/>
    <col min="2057" max="2057" width="57.85546875" bestFit="1" customWidth="1"/>
    <col min="2058" max="2058" width="35.28515625" bestFit="1" customWidth="1"/>
    <col min="2059" max="2059" width="28.140625" bestFit="1" customWidth="1"/>
    <col min="2060" max="2060" width="33.140625" bestFit="1" customWidth="1"/>
    <col min="2061" max="2061" width="26" bestFit="1" customWidth="1"/>
    <col min="2062" max="2062" width="19.140625" bestFit="1" customWidth="1"/>
    <col min="2063" max="2063" width="10.42578125" customWidth="1"/>
    <col min="2064" max="2064" width="11.85546875" customWidth="1"/>
    <col min="2065" max="2065" width="14.7109375" customWidth="1"/>
    <col min="2066" max="2066" width="9" bestFit="1" customWidth="1"/>
    <col min="2307" max="2307" width="4.7109375" bestFit="1" customWidth="1"/>
    <col min="2308" max="2308" width="9.7109375" bestFit="1" customWidth="1"/>
    <col min="2309" max="2309" width="10" bestFit="1" customWidth="1"/>
    <col min="2310" max="2310" width="8.85546875" bestFit="1" customWidth="1"/>
    <col min="2311" max="2311" width="22.85546875" customWidth="1"/>
    <col min="2312" max="2312" width="59.7109375" bestFit="1" customWidth="1"/>
    <col min="2313" max="2313" width="57.85546875" bestFit="1" customWidth="1"/>
    <col min="2314" max="2314" width="35.28515625" bestFit="1" customWidth="1"/>
    <col min="2315" max="2315" width="28.140625" bestFit="1" customWidth="1"/>
    <col min="2316" max="2316" width="33.140625" bestFit="1" customWidth="1"/>
    <col min="2317" max="2317" width="26" bestFit="1" customWidth="1"/>
    <col min="2318" max="2318" width="19.140625" bestFit="1" customWidth="1"/>
    <col min="2319" max="2319" width="10.42578125" customWidth="1"/>
    <col min="2320" max="2320" width="11.85546875" customWidth="1"/>
    <col min="2321" max="2321" width="14.7109375" customWidth="1"/>
    <col min="2322" max="2322" width="9" bestFit="1" customWidth="1"/>
    <col min="2563" max="2563" width="4.7109375" bestFit="1" customWidth="1"/>
    <col min="2564" max="2564" width="9.7109375" bestFit="1" customWidth="1"/>
    <col min="2565" max="2565" width="10" bestFit="1" customWidth="1"/>
    <col min="2566" max="2566" width="8.85546875" bestFit="1" customWidth="1"/>
    <col min="2567" max="2567" width="22.85546875" customWidth="1"/>
    <col min="2568" max="2568" width="59.7109375" bestFit="1" customWidth="1"/>
    <col min="2569" max="2569" width="57.85546875" bestFit="1" customWidth="1"/>
    <col min="2570" max="2570" width="35.28515625" bestFit="1" customWidth="1"/>
    <col min="2571" max="2571" width="28.140625" bestFit="1" customWidth="1"/>
    <col min="2572" max="2572" width="33.140625" bestFit="1" customWidth="1"/>
    <col min="2573" max="2573" width="26" bestFit="1" customWidth="1"/>
    <col min="2574" max="2574" width="19.140625" bestFit="1" customWidth="1"/>
    <col min="2575" max="2575" width="10.42578125" customWidth="1"/>
    <col min="2576" max="2576" width="11.85546875" customWidth="1"/>
    <col min="2577" max="2577" width="14.7109375" customWidth="1"/>
    <col min="2578" max="2578" width="9" bestFit="1" customWidth="1"/>
    <col min="2819" max="2819" width="4.7109375" bestFit="1" customWidth="1"/>
    <col min="2820" max="2820" width="9.7109375" bestFit="1" customWidth="1"/>
    <col min="2821" max="2821" width="10" bestFit="1" customWidth="1"/>
    <col min="2822" max="2822" width="8.85546875" bestFit="1" customWidth="1"/>
    <col min="2823" max="2823" width="22.85546875" customWidth="1"/>
    <col min="2824" max="2824" width="59.7109375" bestFit="1" customWidth="1"/>
    <col min="2825" max="2825" width="57.85546875" bestFit="1" customWidth="1"/>
    <col min="2826" max="2826" width="35.28515625" bestFit="1" customWidth="1"/>
    <col min="2827" max="2827" width="28.140625" bestFit="1" customWidth="1"/>
    <col min="2828" max="2828" width="33.140625" bestFit="1" customWidth="1"/>
    <col min="2829" max="2829" width="26" bestFit="1" customWidth="1"/>
    <col min="2830" max="2830" width="19.140625" bestFit="1" customWidth="1"/>
    <col min="2831" max="2831" width="10.42578125" customWidth="1"/>
    <col min="2832" max="2832" width="11.85546875" customWidth="1"/>
    <col min="2833" max="2833" width="14.7109375" customWidth="1"/>
    <col min="2834" max="2834" width="9" bestFit="1" customWidth="1"/>
    <col min="3075" max="3075" width="4.7109375" bestFit="1" customWidth="1"/>
    <col min="3076" max="3076" width="9.7109375" bestFit="1" customWidth="1"/>
    <col min="3077" max="3077" width="10" bestFit="1" customWidth="1"/>
    <col min="3078" max="3078" width="8.85546875" bestFit="1" customWidth="1"/>
    <col min="3079" max="3079" width="22.85546875" customWidth="1"/>
    <col min="3080" max="3080" width="59.7109375" bestFit="1" customWidth="1"/>
    <col min="3081" max="3081" width="57.85546875" bestFit="1" customWidth="1"/>
    <col min="3082" max="3082" width="35.28515625" bestFit="1" customWidth="1"/>
    <col min="3083" max="3083" width="28.140625" bestFit="1" customWidth="1"/>
    <col min="3084" max="3084" width="33.140625" bestFit="1" customWidth="1"/>
    <col min="3085" max="3085" width="26" bestFit="1" customWidth="1"/>
    <col min="3086" max="3086" width="19.140625" bestFit="1" customWidth="1"/>
    <col min="3087" max="3087" width="10.42578125" customWidth="1"/>
    <col min="3088" max="3088" width="11.85546875" customWidth="1"/>
    <col min="3089" max="3089" width="14.7109375" customWidth="1"/>
    <col min="3090" max="3090" width="9" bestFit="1" customWidth="1"/>
    <col min="3331" max="3331" width="4.7109375" bestFit="1" customWidth="1"/>
    <col min="3332" max="3332" width="9.7109375" bestFit="1" customWidth="1"/>
    <col min="3333" max="3333" width="10" bestFit="1" customWidth="1"/>
    <col min="3334" max="3334" width="8.85546875" bestFit="1" customWidth="1"/>
    <col min="3335" max="3335" width="22.85546875" customWidth="1"/>
    <col min="3336" max="3336" width="59.7109375" bestFit="1" customWidth="1"/>
    <col min="3337" max="3337" width="57.85546875" bestFit="1" customWidth="1"/>
    <col min="3338" max="3338" width="35.28515625" bestFit="1" customWidth="1"/>
    <col min="3339" max="3339" width="28.140625" bestFit="1" customWidth="1"/>
    <col min="3340" max="3340" width="33.140625" bestFit="1" customWidth="1"/>
    <col min="3341" max="3341" width="26" bestFit="1" customWidth="1"/>
    <col min="3342" max="3342" width="19.140625" bestFit="1" customWidth="1"/>
    <col min="3343" max="3343" width="10.42578125" customWidth="1"/>
    <col min="3344" max="3344" width="11.85546875" customWidth="1"/>
    <col min="3345" max="3345" width="14.7109375" customWidth="1"/>
    <col min="3346" max="3346" width="9" bestFit="1" customWidth="1"/>
    <col min="3587" max="3587" width="4.7109375" bestFit="1" customWidth="1"/>
    <col min="3588" max="3588" width="9.7109375" bestFit="1" customWidth="1"/>
    <col min="3589" max="3589" width="10" bestFit="1" customWidth="1"/>
    <col min="3590" max="3590" width="8.85546875" bestFit="1" customWidth="1"/>
    <col min="3591" max="3591" width="22.85546875" customWidth="1"/>
    <col min="3592" max="3592" width="59.7109375" bestFit="1" customWidth="1"/>
    <col min="3593" max="3593" width="57.85546875" bestFit="1" customWidth="1"/>
    <col min="3594" max="3594" width="35.28515625" bestFit="1" customWidth="1"/>
    <col min="3595" max="3595" width="28.140625" bestFit="1" customWidth="1"/>
    <col min="3596" max="3596" width="33.140625" bestFit="1" customWidth="1"/>
    <col min="3597" max="3597" width="26" bestFit="1" customWidth="1"/>
    <col min="3598" max="3598" width="19.140625" bestFit="1" customWidth="1"/>
    <col min="3599" max="3599" width="10.42578125" customWidth="1"/>
    <col min="3600" max="3600" width="11.85546875" customWidth="1"/>
    <col min="3601" max="3601" width="14.7109375" customWidth="1"/>
    <col min="3602" max="3602" width="9" bestFit="1" customWidth="1"/>
    <col min="3843" max="3843" width="4.7109375" bestFit="1" customWidth="1"/>
    <col min="3844" max="3844" width="9.7109375" bestFit="1" customWidth="1"/>
    <col min="3845" max="3845" width="10" bestFit="1" customWidth="1"/>
    <col min="3846" max="3846" width="8.85546875" bestFit="1" customWidth="1"/>
    <col min="3847" max="3847" width="22.85546875" customWidth="1"/>
    <col min="3848" max="3848" width="59.7109375" bestFit="1" customWidth="1"/>
    <col min="3849" max="3849" width="57.85546875" bestFit="1" customWidth="1"/>
    <col min="3850" max="3850" width="35.28515625" bestFit="1" customWidth="1"/>
    <col min="3851" max="3851" width="28.140625" bestFit="1" customWidth="1"/>
    <col min="3852" max="3852" width="33.140625" bestFit="1" customWidth="1"/>
    <col min="3853" max="3853" width="26" bestFit="1" customWidth="1"/>
    <col min="3854" max="3854" width="19.140625" bestFit="1" customWidth="1"/>
    <col min="3855" max="3855" width="10.42578125" customWidth="1"/>
    <col min="3856" max="3856" width="11.85546875" customWidth="1"/>
    <col min="3857" max="3857" width="14.7109375" customWidth="1"/>
    <col min="3858" max="3858" width="9" bestFit="1" customWidth="1"/>
    <col min="4099" max="4099" width="4.7109375" bestFit="1" customWidth="1"/>
    <col min="4100" max="4100" width="9.7109375" bestFit="1" customWidth="1"/>
    <col min="4101" max="4101" width="10" bestFit="1" customWidth="1"/>
    <col min="4102" max="4102" width="8.85546875" bestFit="1" customWidth="1"/>
    <col min="4103" max="4103" width="22.85546875" customWidth="1"/>
    <col min="4104" max="4104" width="59.7109375" bestFit="1" customWidth="1"/>
    <col min="4105" max="4105" width="57.85546875" bestFit="1" customWidth="1"/>
    <col min="4106" max="4106" width="35.28515625" bestFit="1" customWidth="1"/>
    <col min="4107" max="4107" width="28.140625" bestFit="1" customWidth="1"/>
    <col min="4108" max="4108" width="33.140625" bestFit="1" customWidth="1"/>
    <col min="4109" max="4109" width="26" bestFit="1" customWidth="1"/>
    <col min="4110" max="4110" width="19.140625" bestFit="1" customWidth="1"/>
    <col min="4111" max="4111" width="10.42578125" customWidth="1"/>
    <col min="4112" max="4112" width="11.85546875" customWidth="1"/>
    <col min="4113" max="4113" width="14.7109375" customWidth="1"/>
    <col min="4114" max="4114" width="9" bestFit="1" customWidth="1"/>
    <col min="4355" max="4355" width="4.7109375" bestFit="1" customWidth="1"/>
    <col min="4356" max="4356" width="9.7109375" bestFit="1" customWidth="1"/>
    <col min="4357" max="4357" width="10" bestFit="1" customWidth="1"/>
    <col min="4358" max="4358" width="8.85546875" bestFit="1" customWidth="1"/>
    <col min="4359" max="4359" width="22.85546875" customWidth="1"/>
    <col min="4360" max="4360" width="59.7109375" bestFit="1" customWidth="1"/>
    <col min="4361" max="4361" width="57.85546875" bestFit="1" customWidth="1"/>
    <col min="4362" max="4362" width="35.28515625" bestFit="1" customWidth="1"/>
    <col min="4363" max="4363" width="28.140625" bestFit="1" customWidth="1"/>
    <col min="4364" max="4364" width="33.140625" bestFit="1" customWidth="1"/>
    <col min="4365" max="4365" width="26" bestFit="1" customWidth="1"/>
    <col min="4366" max="4366" width="19.140625" bestFit="1" customWidth="1"/>
    <col min="4367" max="4367" width="10.42578125" customWidth="1"/>
    <col min="4368" max="4368" width="11.85546875" customWidth="1"/>
    <col min="4369" max="4369" width="14.7109375" customWidth="1"/>
    <col min="4370" max="4370" width="9" bestFit="1" customWidth="1"/>
    <col min="4611" max="4611" width="4.7109375" bestFit="1" customWidth="1"/>
    <col min="4612" max="4612" width="9.7109375" bestFit="1" customWidth="1"/>
    <col min="4613" max="4613" width="10" bestFit="1" customWidth="1"/>
    <col min="4614" max="4614" width="8.85546875" bestFit="1" customWidth="1"/>
    <col min="4615" max="4615" width="22.85546875" customWidth="1"/>
    <col min="4616" max="4616" width="59.7109375" bestFit="1" customWidth="1"/>
    <col min="4617" max="4617" width="57.85546875" bestFit="1" customWidth="1"/>
    <col min="4618" max="4618" width="35.28515625" bestFit="1" customWidth="1"/>
    <col min="4619" max="4619" width="28.140625" bestFit="1" customWidth="1"/>
    <col min="4620" max="4620" width="33.140625" bestFit="1" customWidth="1"/>
    <col min="4621" max="4621" width="26" bestFit="1" customWidth="1"/>
    <col min="4622" max="4622" width="19.140625" bestFit="1" customWidth="1"/>
    <col min="4623" max="4623" width="10.42578125" customWidth="1"/>
    <col min="4624" max="4624" width="11.85546875" customWidth="1"/>
    <col min="4625" max="4625" width="14.7109375" customWidth="1"/>
    <col min="4626" max="4626" width="9" bestFit="1" customWidth="1"/>
    <col min="4867" max="4867" width="4.7109375" bestFit="1" customWidth="1"/>
    <col min="4868" max="4868" width="9.7109375" bestFit="1" customWidth="1"/>
    <col min="4869" max="4869" width="10" bestFit="1" customWidth="1"/>
    <col min="4870" max="4870" width="8.85546875" bestFit="1" customWidth="1"/>
    <col min="4871" max="4871" width="22.85546875" customWidth="1"/>
    <col min="4872" max="4872" width="59.7109375" bestFit="1" customWidth="1"/>
    <col min="4873" max="4873" width="57.85546875" bestFit="1" customWidth="1"/>
    <col min="4874" max="4874" width="35.28515625" bestFit="1" customWidth="1"/>
    <col min="4875" max="4875" width="28.140625" bestFit="1" customWidth="1"/>
    <col min="4876" max="4876" width="33.140625" bestFit="1" customWidth="1"/>
    <col min="4877" max="4877" width="26" bestFit="1" customWidth="1"/>
    <col min="4878" max="4878" width="19.140625" bestFit="1" customWidth="1"/>
    <col min="4879" max="4879" width="10.42578125" customWidth="1"/>
    <col min="4880" max="4880" width="11.85546875" customWidth="1"/>
    <col min="4881" max="4881" width="14.7109375" customWidth="1"/>
    <col min="4882" max="4882" width="9" bestFit="1" customWidth="1"/>
    <col min="5123" max="5123" width="4.7109375" bestFit="1" customWidth="1"/>
    <col min="5124" max="5124" width="9.7109375" bestFit="1" customWidth="1"/>
    <col min="5125" max="5125" width="10" bestFit="1" customWidth="1"/>
    <col min="5126" max="5126" width="8.85546875" bestFit="1" customWidth="1"/>
    <col min="5127" max="5127" width="22.85546875" customWidth="1"/>
    <col min="5128" max="5128" width="59.7109375" bestFit="1" customWidth="1"/>
    <col min="5129" max="5129" width="57.85546875" bestFit="1" customWidth="1"/>
    <col min="5130" max="5130" width="35.28515625" bestFit="1" customWidth="1"/>
    <col min="5131" max="5131" width="28.140625" bestFit="1" customWidth="1"/>
    <col min="5132" max="5132" width="33.140625" bestFit="1" customWidth="1"/>
    <col min="5133" max="5133" width="26" bestFit="1" customWidth="1"/>
    <col min="5134" max="5134" width="19.140625" bestFit="1" customWidth="1"/>
    <col min="5135" max="5135" width="10.42578125" customWidth="1"/>
    <col min="5136" max="5136" width="11.85546875" customWidth="1"/>
    <col min="5137" max="5137" width="14.7109375" customWidth="1"/>
    <col min="5138" max="5138" width="9" bestFit="1" customWidth="1"/>
    <col min="5379" max="5379" width="4.7109375" bestFit="1" customWidth="1"/>
    <col min="5380" max="5380" width="9.7109375" bestFit="1" customWidth="1"/>
    <col min="5381" max="5381" width="10" bestFit="1" customWidth="1"/>
    <col min="5382" max="5382" width="8.85546875" bestFit="1" customWidth="1"/>
    <col min="5383" max="5383" width="22.85546875" customWidth="1"/>
    <col min="5384" max="5384" width="59.7109375" bestFit="1" customWidth="1"/>
    <col min="5385" max="5385" width="57.85546875" bestFit="1" customWidth="1"/>
    <col min="5386" max="5386" width="35.28515625" bestFit="1" customWidth="1"/>
    <col min="5387" max="5387" width="28.140625" bestFit="1" customWidth="1"/>
    <col min="5388" max="5388" width="33.140625" bestFit="1" customWidth="1"/>
    <col min="5389" max="5389" width="26" bestFit="1" customWidth="1"/>
    <col min="5390" max="5390" width="19.140625" bestFit="1" customWidth="1"/>
    <col min="5391" max="5391" width="10.42578125" customWidth="1"/>
    <col min="5392" max="5392" width="11.85546875" customWidth="1"/>
    <col min="5393" max="5393" width="14.7109375" customWidth="1"/>
    <col min="5394" max="5394" width="9" bestFit="1" customWidth="1"/>
    <col min="5635" max="5635" width="4.7109375" bestFit="1" customWidth="1"/>
    <col min="5636" max="5636" width="9.7109375" bestFit="1" customWidth="1"/>
    <col min="5637" max="5637" width="10" bestFit="1" customWidth="1"/>
    <col min="5638" max="5638" width="8.85546875" bestFit="1" customWidth="1"/>
    <col min="5639" max="5639" width="22.85546875" customWidth="1"/>
    <col min="5640" max="5640" width="59.7109375" bestFit="1" customWidth="1"/>
    <col min="5641" max="5641" width="57.85546875" bestFit="1" customWidth="1"/>
    <col min="5642" max="5642" width="35.28515625" bestFit="1" customWidth="1"/>
    <col min="5643" max="5643" width="28.140625" bestFit="1" customWidth="1"/>
    <col min="5644" max="5644" width="33.140625" bestFit="1" customWidth="1"/>
    <col min="5645" max="5645" width="26" bestFit="1" customWidth="1"/>
    <col min="5646" max="5646" width="19.140625" bestFit="1" customWidth="1"/>
    <col min="5647" max="5647" width="10.42578125" customWidth="1"/>
    <col min="5648" max="5648" width="11.85546875" customWidth="1"/>
    <col min="5649" max="5649" width="14.7109375" customWidth="1"/>
    <col min="5650" max="5650" width="9" bestFit="1" customWidth="1"/>
    <col min="5891" max="5891" width="4.7109375" bestFit="1" customWidth="1"/>
    <col min="5892" max="5892" width="9.7109375" bestFit="1" customWidth="1"/>
    <col min="5893" max="5893" width="10" bestFit="1" customWidth="1"/>
    <col min="5894" max="5894" width="8.85546875" bestFit="1" customWidth="1"/>
    <col min="5895" max="5895" width="22.85546875" customWidth="1"/>
    <col min="5896" max="5896" width="59.7109375" bestFit="1" customWidth="1"/>
    <col min="5897" max="5897" width="57.85546875" bestFit="1" customWidth="1"/>
    <col min="5898" max="5898" width="35.28515625" bestFit="1" customWidth="1"/>
    <col min="5899" max="5899" width="28.140625" bestFit="1" customWidth="1"/>
    <col min="5900" max="5900" width="33.140625" bestFit="1" customWidth="1"/>
    <col min="5901" max="5901" width="26" bestFit="1" customWidth="1"/>
    <col min="5902" max="5902" width="19.140625" bestFit="1" customWidth="1"/>
    <col min="5903" max="5903" width="10.42578125" customWidth="1"/>
    <col min="5904" max="5904" width="11.85546875" customWidth="1"/>
    <col min="5905" max="5905" width="14.7109375" customWidth="1"/>
    <col min="5906" max="5906" width="9" bestFit="1" customWidth="1"/>
    <col min="6147" max="6147" width="4.7109375" bestFit="1" customWidth="1"/>
    <col min="6148" max="6148" width="9.7109375" bestFit="1" customWidth="1"/>
    <col min="6149" max="6149" width="10" bestFit="1" customWidth="1"/>
    <col min="6150" max="6150" width="8.85546875" bestFit="1" customWidth="1"/>
    <col min="6151" max="6151" width="22.85546875" customWidth="1"/>
    <col min="6152" max="6152" width="59.7109375" bestFit="1" customWidth="1"/>
    <col min="6153" max="6153" width="57.85546875" bestFit="1" customWidth="1"/>
    <col min="6154" max="6154" width="35.28515625" bestFit="1" customWidth="1"/>
    <col min="6155" max="6155" width="28.140625" bestFit="1" customWidth="1"/>
    <col min="6156" max="6156" width="33.140625" bestFit="1" customWidth="1"/>
    <col min="6157" max="6157" width="26" bestFit="1" customWidth="1"/>
    <col min="6158" max="6158" width="19.140625" bestFit="1" customWidth="1"/>
    <col min="6159" max="6159" width="10.42578125" customWidth="1"/>
    <col min="6160" max="6160" width="11.85546875" customWidth="1"/>
    <col min="6161" max="6161" width="14.7109375" customWidth="1"/>
    <col min="6162" max="6162" width="9" bestFit="1" customWidth="1"/>
    <col min="6403" max="6403" width="4.7109375" bestFit="1" customWidth="1"/>
    <col min="6404" max="6404" width="9.7109375" bestFit="1" customWidth="1"/>
    <col min="6405" max="6405" width="10" bestFit="1" customWidth="1"/>
    <col min="6406" max="6406" width="8.85546875" bestFit="1" customWidth="1"/>
    <col min="6407" max="6407" width="22.85546875" customWidth="1"/>
    <col min="6408" max="6408" width="59.7109375" bestFit="1" customWidth="1"/>
    <col min="6409" max="6409" width="57.85546875" bestFit="1" customWidth="1"/>
    <col min="6410" max="6410" width="35.28515625" bestFit="1" customWidth="1"/>
    <col min="6411" max="6411" width="28.140625" bestFit="1" customWidth="1"/>
    <col min="6412" max="6412" width="33.140625" bestFit="1" customWidth="1"/>
    <col min="6413" max="6413" width="26" bestFit="1" customWidth="1"/>
    <col min="6414" max="6414" width="19.140625" bestFit="1" customWidth="1"/>
    <col min="6415" max="6415" width="10.42578125" customWidth="1"/>
    <col min="6416" max="6416" width="11.85546875" customWidth="1"/>
    <col min="6417" max="6417" width="14.7109375" customWidth="1"/>
    <col min="6418" max="6418" width="9" bestFit="1" customWidth="1"/>
    <col min="6659" max="6659" width="4.7109375" bestFit="1" customWidth="1"/>
    <col min="6660" max="6660" width="9.7109375" bestFit="1" customWidth="1"/>
    <col min="6661" max="6661" width="10" bestFit="1" customWidth="1"/>
    <col min="6662" max="6662" width="8.85546875" bestFit="1" customWidth="1"/>
    <col min="6663" max="6663" width="22.85546875" customWidth="1"/>
    <col min="6664" max="6664" width="59.7109375" bestFit="1" customWidth="1"/>
    <col min="6665" max="6665" width="57.85546875" bestFit="1" customWidth="1"/>
    <col min="6666" max="6666" width="35.28515625" bestFit="1" customWidth="1"/>
    <col min="6667" max="6667" width="28.140625" bestFit="1" customWidth="1"/>
    <col min="6668" max="6668" width="33.140625" bestFit="1" customWidth="1"/>
    <col min="6669" max="6669" width="26" bestFit="1" customWidth="1"/>
    <col min="6670" max="6670" width="19.140625" bestFit="1" customWidth="1"/>
    <col min="6671" max="6671" width="10.42578125" customWidth="1"/>
    <col min="6672" max="6672" width="11.85546875" customWidth="1"/>
    <col min="6673" max="6673" width="14.7109375" customWidth="1"/>
    <col min="6674" max="6674" width="9" bestFit="1" customWidth="1"/>
    <col min="6915" max="6915" width="4.7109375" bestFit="1" customWidth="1"/>
    <col min="6916" max="6916" width="9.7109375" bestFit="1" customWidth="1"/>
    <col min="6917" max="6917" width="10" bestFit="1" customWidth="1"/>
    <col min="6918" max="6918" width="8.85546875" bestFit="1" customWidth="1"/>
    <col min="6919" max="6919" width="22.85546875" customWidth="1"/>
    <col min="6920" max="6920" width="59.7109375" bestFit="1" customWidth="1"/>
    <col min="6921" max="6921" width="57.85546875" bestFit="1" customWidth="1"/>
    <col min="6922" max="6922" width="35.28515625" bestFit="1" customWidth="1"/>
    <col min="6923" max="6923" width="28.140625" bestFit="1" customWidth="1"/>
    <col min="6924" max="6924" width="33.140625" bestFit="1" customWidth="1"/>
    <col min="6925" max="6925" width="26" bestFit="1" customWidth="1"/>
    <col min="6926" max="6926" width="19.140625" bestFit="1" customWidth="1"/>
    <col min="6927" max="6927" width="10.42578125" customWidth="1"/>
    <col min="6928" max="6928" width="11.85546875" customWidth="1"/>
    <col min="6929" max="6929" width="14.7109375" customWidth="1"/>
    <col min="6930" max="6930" width="9" bestFit="1" customWidth="1"/>
    <col min="7171" max="7171" width="4.7109375" bestFit="1" customWidth="1"/>
    <col min="7172" max="7172" width="9.7109375" bestFit="1" customWidth="1"/>
    <col min="7173" max="7173" width="10" bestFit="1" customWidth="1"/>
    <col min="7174" max="7174" width="8.85546875" bestFit="1" customWidth="1"/>
    <col min="7175" max="7175" width="22.85546875" customWidth="1"/>
    <col min="7176" max="7176" width="59.7109375" bestFit="1" customWidth="1"/>
    <col min="7177" max="7177" width="57.85546875" bestFit="1" customWidth="1"/>
    <col min="7178" max="7178" width="35.28515625" bestFit="1" customWidth="1"/>
    <col min="7179" max="7179" width="28.140625" bestFit="1" customWidth="1"/>
    <col min="7180" max="7180" width="33.140625" bestFit="1" customWidth="1"/>
    <col min="7181" max="7181" width="26" bestFit="1" customWidth="1"/>
    <col min="7182" max="7182" width="19.140625" bestFit="1" customWidth="1"/>
    <col min="7183" max="7183" width="10.42578125" customWidth="1"/>
    <col min="7184" max="7184" width="11.85546875" customWidth="1"/>
    <col min="7185" max="7185" width="14.7109375" customWidth="1"/>
    <col min="7186" max="7186" width="9" bestFit="1" customWidth="1"/>
    <col min="7427" max="7427" width="4.7109375" bestFit="1" customWidth="1"/>
    <col min="7428" max="7428" width="9.7109375" bestFit="1" customWidth="1"/>
    <col min="7429" max="7429" width="10" bestFit="1" customWidth="1"/>
    <col min="7430" max="7430" width="8.85546875" bestFit="1" customWidth="1"/>
    <col min="7431" max="7431" width="22.85546875" customWidth="1"/>
    <col min="7432" max="7432" width="59.7109375" bestFit="1" customWidth="1"/>
    <col min="7433" max="7433" width="57.85546875" bestFit="1" customWidth="1"/>
    <col min="7434" max="7434" width="35.28515625" bestFit="1" customWidth="1"/>
    <col min="7435" max="7435" width="28.140625" bestFit="1" customWidth="1"/>
    <col min="7436" max="7436" width="33.140625" bestFit="1" customWidth="1"/>
    <col min="7437" max="7437" width="26" bestFit="1" customWidth="1"/>
    <col min="7438" max="7438" width="19.140625" bestFit="1" customWidth="1"/>
    <col min="7439" max="7439" width="10.42578125" customWidth="1"/>
    <col min="7440" max="7440" width="11.85546875" customWidth="1"/>
    <col min="7441" max="7441" width="14.7109375" customWidth="1"/>
    <col min="7442" max="7442" width="9" bestFit="1" customWidth="1"/>
    <col min="7683" max="7683" width="4.7109375" bestFit="1" customWidth="1"/>
    <col min="7684" max="7684" width="9.7109375" bestFit="1" customWidth="1"/>
    <col min="7685" max="7685" width="10" bestFit="1" customWidth="1"/>
    <col min="7686" max="7686" width="8.85546875" bestFit="1" customWidth="1"/>
    <col min="7687" max="7687" width="22.85546875" customWidth="1"/>
    <col min="7688" max="7688" width="59.7109375" bestFit="1" customWidth="1"/>
    <col min="7689" max="7689" width="57.85546875" bestFit="1" customWidth="1"/>
    <col min="7690" max="7690" width="35.28515625" bestFit="1" customWidth="1"/>
    <col min="7691" max="7691" width="28.140625" bestFit="1" customWidth="1"/>
    <col min="7692" max="7692" width="33.140625" bestFit="1" customWidth="1"/>
    <col min="7693" max="7693" width="26" bestFit="1" customWidth="1"/>
    <col min="7694" max="7694" width="19.140625" bestFit="1" customWidth="1"/>
    <col min="7695" max="7695" width="10.42578125" customWidth="1"/>
    <col min="7696" max="7696" width="11.85546875" customWidth="1"/>
    <col min="7697" max="7697" width="14.7109375" customWidth="1"/>
    <col min="7698" max="7698" width="9" bestFit="1" customWidth="1"/>
    <col min="7939" max="7939" width="4.7109375" bestFit="1" customWidth="1"/>
    <col min="7940" max="7940" width="9.7109375" bestFit="1" customWidth="1"/>
    <col min="7941" max="7941" width="10" bestFit="1" customWidth="1"/>
    <col min="7942" max="7942" width="8.85546875" bestFit="1" customWidth="1"/>
    <col min="7943" max="7943" width="22.85546875" customWidth="1"/>
    <col min="7944" max="7944" width="59.7109375" bestFit="1" customWidth="1"/>
    <col min="7945" max="7945" width="57.85546875" bestFit="1" customWidth="1"/>
    <col min="7946" max="7946" width="35.28515625" bestFit="1" customWidth="1"/>
    <col min="7947" max="7947" width="28.140625" bestFit="1" customWidth="1"/>
    <col min="7948" max="7948" width="33.140625" bestFit="1" customWidth="1"/>
    <col min="7949" max="7949" width="26" bestFit="1" customWidth="1"/>
    <col min="7950" max="7950" width="19.140625" bestFit="1" customWidth="1"/>
    <col min="7951" max="7951" width="10.42578125" customWidth="1"/>
    <col min="7952" max="7952" width="11.85546875" customWidth="1"/>
    <col min="7953" max="7953" width="14.7109375" customWidth="1"/>
    <col min="7954" max="7954" width="9" bestFit="1" customWidth="1"/>
    <col min="8195" max="8195" width="4.7109375" bestFit="1" customWidth="1"/>
    <col min="8196" max="8196" width="9.7109375" bestFit="1" customWidth="1"/>
    <col min="8197" max="8197" width="10" bestFit="1" customWidth="1"/>
    <col min="8198" max="8198" width="8.85546875" bestFit="1" customWidth="1"/>
    <col min="8199" max="8199" width="22.85546875" customWidth="1"/>
    <col min="8200" max="8200" width="59.7109375" bestFit="1" customWidth="1"/>
    <col min="8201" max="8201" width="57.85546875" bestFit="1" customWidth="1"/>
    <col min="8202" max="8202" width="35.28515625" bestFit="1" customWidth="1"/>
    <col min="8203" max="8203" width="28.140625" bestFit="1" customWidth="1"/>
    <col min="8204" max="8204" width="33.140625" bestFit="1" customWidth="1"/>
    <col min="8205" max="8205" width="26" bestFit="1" customWidth="1"/>
    <col min="8206" max="8206" width="19.140625" bestFit="1" customWidth="1"/>
    <col min="8207" max="8207" width="10.42578125" customWidth="1"/>
    <col min="8208" max="8208" width="11.85546875" customWidth="1"/>
    <col min="8209" max="8209" width="14.7109375" customWidth="1"/>
    <col min="8210" max="8210" width="9" bestFit="1" customWidth="1"/>
    <col min="8451" max="8451" width="4.7109375" bestFit="1" customWidth="1"/>
    <col min="8452" max="8452" width="9.7109375" bestFit="1" customWidth="1"/>
    <col min="8453" max="8453" width="10" bestFit="1" customWidth="1"/>
    <col min="8454" max="8454" width="8.85546875" bestFit="1" customWidth="1"/>
    <col min="8455" max="8455" width="22.85546875" customWidth="1"/>
    <col min="8456" max="8456" width="59.7109375" bestFit="1" customWidth="1"/>
    <col min="8457" max="8457" width="57.85546875" bestFit="1" customWidth="1"/>
    <col min="8458" max="8458" width="35.28515625" bestFit="1" customWidth="1"/>
    <col min="8459" max="8459" width="28.140625" bestFit="1" customWidth="1"/>
    <col min="8460" max="8460" width="33.140625" bestFit="1" customWidth="1"/>
    <col min="8461" max="8461" width="26" bestFit="1" customWidth="1"/>
    <col min="8462" max="8462" width="19.140625" bestFit="1" customWidth="1"/>
    <col min="8463" max="8463" width="10.42578125" customWidth="1"/>
    <col min="8464" max="8464" width="11.85546875" customWidth="1"/>
    <col min="8465" max="8465" width="14.7109375" customWidth="1"/>
    <col min="8466" max="8466" width="9" bestFit="1" customWidth="1"/>
    <col min="8707" max="8707" width="4.7109375" bestFit="1" customWidth="1"/>
    <col min="8708" max="8708" width="9.7109375" bestFit="1" customWidth="1"/>
    <col min="8709" max="8709" width="10" bestFit="1" customWidth="1"/>
    <col min="8710" max="8710" width="8.85546875" bestFit="1" customWidth="1"/>
    <col min="8711" max="8711" width="22.85546875" customWidth="1"/>
    <col min="8712" max="8712" width="59.7109375" bestFit="1" customWidth="1"/>
    <col min="8713" max="8713" width="57.85546875" bestFit="1" customWidth="1"/>
    <col min="8714" max="8714" width="35.28515625" bestFit="1" customWidth="1"/>
    <col min="8715" max="8715" width="28.140625" bestFit="1" customWidth="1"/>
    <col min="8716" max="8716" width="33.140625" bestFit="1" customWidth="1"/>
    <col min="8717" max="8717" width="26" bestFit="1" customWidth="1"/>
    <col min="8718" max="8718" width="19.140625" bestFit="1" customWidth="1"/>
    <col min="8719" max="8719" width="10.42578125" customWidth="1"/>
    <col min="8720" max="8720" width="11.85546875" customWidth="1"/>
    <col min="8721" max="8721" width="14.7109375" customWidth="1"/>
    <col min="8722" max="8722" width="9" bestFit="1" customWidth="1"/>
    <col min="8963" max="8963" width="4.7109375" bestFit="1" customWidth="1"/>
    <col min="8964" max="8964" width="9.7109375" bestFit="1" customWidth="1"/>
    <col min="8965" max="8965" width="10" bestFit="1" customWidth="1"/>
    <col min="8966" max="8966" width="8.85546875" bestFit="1" customWidth="1"/>
    <col min="8967" max="8967" width="22.85546875" customWidth="1"/>
    <col min="8968" max="8968" width="59.7109375" bestFit="1" customWidth="1"/>
    <col min="8969" max="8969" width="57.85546875" bestFit="1" customWidth="1"/>
    <col min="8970" max="8970" width="35.28515625" bestFit="1" customWidth="1"/>
    <col min="8971" max="8971" width="28.140625" bestFit="1" customWidth="1"/>
    <col min="8972" max="8972" width="33.140625" bestFit="1" customWidth="1"/>
    <col min="8973" max="8973" width="26" bestFit="1" customWidth="1"/>
    <col min="8974" max="8974" width="19.140625" bestFit="1" customWidth="1"/>
    <col min="8975" max="8975" width="10.42578125" customWidth="1"/>
    <col min="8976" max="8976" width="11.85546875" customWidth="1"/>
    <col min="8977" max="8977" width="14.7109375" customWidth="1"/>
    <col min="8978" max="8978" width="9" bestFit="1" customWidth="1"/>
    <col min="9219" max="9219" width="4.7109375" bestFit="1" customWidth="1"/>
    <col min="9220" max="9220" width="9.7109375" bestFit="1" customWidth="1"/>
    <col min="9221" max="9221" width="10" bestFit="1" customWidth="1"/>
    <col min="9222" max="9222" width="8.85546875" bestFit="1" customWidth="1"/>
    <col min="9223" max="9223" width="22.85546875" customWidth="1"/>
    <col min="9224" max="9224" width="59.7109375" bestFit="1" customWidth="1"/>
    <col min="9225" max="9225" width="57.85546875" bestFit="1" customWidth="1"/>
    <col min="9226" max="9226" width="35.28515625" bestFit="1" customWidth="1"/>
    <col min="9227" max="9227" width="28.140625" bestFit="1" customWidth="1"/>
    <col min="9228" max="9228" width="33.140625" bestFit="1" customWidth="1"/>
    <col min="9229" max="9229" width="26" bestFit="1" customWidth="1"/>
    <col min="9230" max="9230" width="19.140625" bestFit="1" customWidth="1"/>
    <col min="9231" max="9231" width="10.42578125" customWidth="1"/>
    <col min="9232" max="9232" width="11.85546875" customWidth="1"/>
    <col min="9233" max="9233" width="14.7109375" customWidth="1"/>
    <col min="9234" max="9234" width="9" bestFit="1" customWidth="1"/>
    <col min="9475" max="9475" width="4.7109375" bestFit="1" customWidth="1"/>
    <col min="9476" max="9476" width="9.7109375" bestFit="1" customWidth="1"/>
    <col min="9477" max="9477" width="10" bestFit="1" customWidth="1"/>
    <col min="9478" max="9478" width="8.85546875" bestFit="1" customWidth="1"/>
    <col min="9479" max="9479" width="22.85546875" customWidth="1"/>
    <col min="9480" max="9480" width="59.7109375" bestFit="1" customWidth="1"/>
    <col min="9481" max="9481" width="57.85546875" bestFit="1" customWidth="1"/>
    <col min="9482" max="9482" width="35.28515625" bestFit="1" customWidth="1"/>
    <col min="9483" max="9483" width="28.140625" bestFit="1" customWidth="1"/>
    <col min="9484" max="9484" width="33.140625" bestFit="1" customWidth="1"/>
    <col min="9485" max="9485" width="26" bestFit="1" customWidth="1"/>
    <col min="9486" max="9486" width="19.140625" bestFit="1" customWidth="1"/>
    <col min="9487" max="9487" width="10.42578125" customWidth="1"/>
    <col min="9488" max="9488" width="11.85546875" customWidth="1"/>
    <col min="9489" max="9489" width="14.7109375" customWidth="1"/>
    <col min="9490" max="9490" width="9" bestFit="1" customWidth="1"/>
    <col min="9731" max="9731" width="4.7109375" bestFit="1" customWidth="1"/>
    <col min="9732" max="9732" width="9.7109375" bestFit="1" customWidth="1"/>
    <col min="9733" max="9733" width="10" bestFit="1" customWidth="1"/>
    <col min="9734" max="9734" width="8.85546875" bestFit="1" customWidth="1"/>
    <col min="9735" max="9735" width="22.85546875" customWidth="1"/>
    <col min="9736" max="9736" width="59.7109375" bestFit="1" customWidth="1"/>
    <col min="9737" max="9737" width="57.85546875" bestFit="1" customWidth="1"/>
    <col min="9738" max="9738" width="35.28515625" bestFit="1" customWidth="1"/>
    <col min="9739" max="9739" width="28.140625" bestFit="1" customWidth="1"/>
    <col min="9740" max="9740" width="33.140625" bestFit="1" customWidth="1"/>
    <col min="9741" max="9741" width="26" bestFit="1" customWidth="1"/>
    <col min="9742" max="9742" width="19.140625" bestFit="1" customWidth="1"/>
    <col min="9743" max="9743" width="10.42578125" customWidth="1"/>
    <col min="9744" max="9744" width="11.85546875" customWidth="1"/>
    <col min="9745" max="9745" width="14.7109375" customWidth="1"/>
    <col min="9746" max="9746" width="9" bestFit="1" customWidth="1"/>
    <col min="9987" max="9987" width="4.7109375" bestFit="1" customWidth="1"/>
    <col min="9988" max="9988" width="9.7109375" bestFit="1" customWidth="1"/>
    <col min="9989" max="9989" width="10" bestFit="1" customWidth="1"/>
    <col min="9990" max="9990" width="8.85546875" bestFit="1" customWidth="1"/>
    <col min="9991" max="9991" width="22.85546875" customWidth="1"/>
    <col min="9992" max="9992" width="59.7109375" bestFit="1" customWidth="1"/>
    <col min="9993" max="9993" width="57.85546875" bestFit="1" customWidth="1"/>
    <col min="9994" max="9994" width="35.28515625" bestFit="1" customWidth="1"/>
    <col min="9995" max="9995" width="28.140625" bestFit="1" customWidth="1"/>
    <col min="9996" max="9996" width="33.140625" bestFit="1" customWidth="1"/>
    <col min="9997" max="9997" width="26" bestFit="1" customWidth="1"/>
    <col min="9998" max="9998" width="19.140625" bestFit="1" customWidth="1"/>
    <col min="9999" max="9999" width="10.42578125" customWidth="1"/>
    <col min="10000" max="10000" width="11.85546875" customWidth="1"/>
    <col min="10001" max="10001" width="14.7109375" customWidth="1"/>
    <col min="10002" max="10002" width="9" bestFit="1" customWidth="1"/>
    <col min="10243" max="10243" width="4.7109375" bestFit="1" customWidth="1"/>
    <col min="10244" max="10244" width="9.7109375" bestFit="1" customWidth="1"/>
    <col min="10245" max="10245" width="10" bestFit="1" customWidth="1"/>
    <col min="10246" max="10246" width="8.85546875" bestFit="1" customWidth="1"/>
    <col min="10247" max="10247" width="22.85546875" customWidth="1"/>
    <col min="10248" max="10248" width="59.7109375" bestFit="1" customWidth="1"/>
    <col min="10249" max="10249" width="57.85546875" bestFit="1" customWidth="1"/>
    <col min="10250" max="10250" width="35.28515625" bestFit="1" customWidth="1"/>
    <col min="10251" max="10251" width="28.140625" bestFit="1" customWidth="1"/>
    <col min="10252" max="10252" width="33.140625" bestFit="1" customWidth="1"/>
    <col min="10253" max="10253" width="26" bestFit="1" customWidth="1"/>
    <col min="10254" max="10254" width="19.140625" bestFit="1" customWidth="1"/>
    <col min="10255" max="10255" width="10.42578125" customWidth="1"/>
    <col min="10256" max="10256" width="11.85546875" customWidth="1"/>
    <col min="10257" max="10257" width="14.7109375" customWidth="1"/>
    <col min="10258" max="10258" width="9" bestFit="1" customWidth="1"/>
    <col min="10499" max="10499" width="4.7109375" bestFit="1" customWidth="1"/>
    <col min="10500" max="10500" width="9.7109375" bestFit="1" customWidth="1"/>
    <col min="10501" max="10501" width="10" bestFit="1" customWidth="1"/>
    <col min="10502" max="10502" width="8.85546875" bestFit="1" customWidth="1"/>
    <col min="10503" max="10503" width="22.85546875" customWidth="1"/>
    <col min="10504" max="10504" width="59.7109375" bestFit="1" customWidth="1"/>
    <col min="10505" max="10505" width="57.85546875" bestFit="1" customWidth="1"/>
    <col min="10506" max="10506" width="35.28515625" bestFit="1" customWidth="1"/>
    <col min="10507" max="10507" width="28.140625" bestFit="1" customWidth="1"/>
    <col min="10508" max="10508" width="33.140625" bestFit="1" customWidth="1"/>
    <col min="10509" max="10509" width="26" bestFit="1" customWidth="1"/>
    <col min="10510" max="10510" width="19.140625" bestFit="1" customWidth="1"/>
    <col min="10511" max="10511" width="10.42578125" customWidth="1"/>
    <col min="10512" max="10512" width="11.85546875" customWidth="1"/>
    <col min="10513" max="10513" width="14.7109375" customWidth="1"/>
    <col min="10514" max="10514" width="9" bestFit="1" customWidth="1"/>
    <col min="10755" max="10755" width="4.7109375" bestFit="1" customWidth="1"/>
    <col min="10756" max="10756" width="9.7109375" bestFit="1" customWidth="1"/>
    <col min="10757" max="10757" width="10" bestFit="1" customWidth="1"/>
    <col min="10758" max="10758" width="8.85546875" bestFit="1" customWidth="1"/>
    <col min="10759" max="10759" width="22.85546875" customWidth="1"/>
    <col min="10760" max="10760" width="59.7109375" bestFit="1" customWidth="1"/>
    <col min="10761" max="10761" width="57.85546875" bestFit="1" customWidth="1"/>
    <col min="10762" max="10762" width="35.28515625" bestFit="1" customWidth="1"/>
    <col min="10763" max="10763" width="28.140625" bestFit="1" customWidth="1"/>
    <col min="10764" max="10764" width="33.140625" bestFit="1" customWidth="1"/>
    <col min="10765" max="10765" width="26" bestFit="1" customWidth="1"/>
    <col min="10766" max="10766" width="19.140625" bestFit="1" customWidth="1"/>
    <col min="10767" max="10767" width="10.42578125" customWidth="1"/>
    <col min="10768" max="10768" width="11.85546875" customWidth="1"/>
    <col min="10769" max="10769" width="14.7109375" customWidth="1"/>
    <col min="10770" max="10770" width="9" bestFit="1" customWidth="1"/>
    <col min="11011" max="11011" width="4.7109375" bestFit="1" customWidth="1"/>
    <col min="11012" max="11012" width="9.7109375" bestFit="1" customWidth="1"/>
    <col min="11013" max="11013" width="10" bestFit="1" customWidth="1"/>
    <col min="11014" max="11014" width="8.85546875" bestFit="1" customWidth="1"/>
    <col min="11015" max="11015" width="22.85546875" customWidth="1"/>
    <col min="11016" max="11016" width="59.7109375" bestFit="1" customWidth="1"/>
    <col min="11017" max="11017" width="57.85546875" bestFit="1" customWidth="1"/>
    <col min="11018" max="11018" width="35.28515625" bestFit="1" customWidth="1"/>
    <col min="11019" max="11019" width="28.140625" bestFit="1" customWidth="1"/>
    <col min="11020" max="11020" width="33.140625" bestFit="1" customWidth="1"/>
    <col min="11021" max="11021" width="26" bestFit="1" customWidth="1"/>
    <col min="11022" max="11022" width="19.140625" bestFit="1" customWidth="1"/>
    <col min="11023" max="11023" width="10.42578125" customWidth="1"/>
    <col min="11024" max="11024" width="11.85546875" customWidth="1"/>
    <col min="11025" max="11025" width="14.7109375" customWidth="1"/>
    <col min="11026" max="11026" width="9" bestFit="1" customWidth="1"/>
    <col min="11267" max="11267" width="4.7109375" bestFit="1" customWidth="1"/>
    <col min="11268" max="11268" width="9.7109375" bestFit="1" customWidth="1"/>
    <col min="11269" max="11269" width="10" bestFit="1" customWidth="1"/>
    <col min="11270" max="11270" width="8.85546875" bestFit="1" customWidth="1"/>
    <col min="11271" max="11271" width="22.85546875" customWidth="1"/>
    <col min="11272" max="11272" width="59.7109375" bestFit="1" customWidth="1"/>
    <col min="11273" max="11273" width="57.85546875" bestFit="1" customWidth="1"/>
    <col min="11274" max="11274" width="35.28515625" bestFit="1" customWidth="1"/>
    <col min="11275" max="11275" width="28.140625" bestFit="1" customWidth="1"/>
    <col min="11276" max="11276" width="33.140625" bestFit="1" customWidth="1"/>
    <col min="11277" max="11277" width="26" bestFit="1" customWidth="1"/>
    <col min="11278" max="11278" width="19.140625" bestFit="1" customWidth="1"/>
    <col min="11279" max="11279" width="10.42578125" customWidth="1"/>
    <col min="11280" max="11280" width="11.85546875" customWidth="1"/>
    <col min="11281" max="11281" width="14.7109375" customWidth="1"/>
    <col min="11282" max="11282" width="9" bestFit="1" customWidth="1"/>
    <col min="11523" max="11523" width="4.7109375" bestFit="1" customWidth="1"/>
    <col min="11524" max="11524" width="9.7109375" bestFit="1" customWidth="1"/>
    <col min="11525" max="11525" width="10" bestFit="1" customWidth="1"/>
    <col min="11526" max="11526" width="8.85546875" bestFit="1" customWidth="1"/>
    <col min="11527" max="11527" width="22.85546875" customWidth="1"/>
    <col min="11528" max="11528" width="59.7109375" bestFit="1" customWidth="1"/>
    <col min="11529" max="11529" width="57.85546875" bestFit="1" customWidth="1"/>
    <col min="11530" max="11530" width="35.28515625" bestFit="1" customWidth="1"/>
    <col min="11531" max="11531" width="28.140625" bestFit="1" customWidth="1"/>
    <col min="11532" max="11532" width="33.140625" bestFit="1" customWidth="1"/>
    <col min="11533" max="11533" width="26" bestFit="1" customWidth="1"/>
    <col min="11534" max="11534" width="19.140625" bestFit="1" customWidth="1"/>
    <col min="11535" max="11535" width="10.42578125" customWidth="1"/>
    <col min="11536" max="11536" width="11.85546875" customWidth="1"/>
    <col min="11537" max="11537" width="14.7109375" customWidth="1"/>
    <col min="11538" max="11538" width="9" bestFit="1" customWidth="1"/>
    <col min="11779" max="11779" width="4.7109375" bestFit="1" customWidth="1"/>
    <col min="11780" max="11780" width="9.7109375" bestFit="1" customWidth="1"/>
    <col min="11781" max="11781" width="10" bestFit="1" customWidth="1"/>
    <col min="11782" max="11782" width="8.85546875" bestFit="1" customWidth="1"/>
    <col min="11783" max="11783" width="22.85546875" customWidth="1"/>
    <col min="11784" max="11784" width="59.7109375" bestFit="1" customWidth="1"/>
    <col min="11785" max="11785" width="57.85546875" bestFit="1" customWidth="1"/>
    <col min="11786" max="11786" width="35.28515625" bestFit="1" customWidth="1"/>
    <col min="11787" max="11787" width="28.140625" bestFit="1" customWidth="1"/>
    <col min="11788" max="11788" width="33.140625" bestFit="1" customWidth="1"/>
    <col min="11789" max="11789" width="26" bestFit="1" customWidth="1"/>
    <col min="11790" max="11790" width="19.140625" bestFit="1" customWidth="1"/>
    <col min="11791" max="11791" width="10.42578125" customWidth="1"/>
    <col min="11792" max="11792" width="11.85546875" customWidth="1"/>
    <col min="11793" max="11793" width="14.7109375" customWidth="1"/>
    <col min="11794" max="11794" width="9" bestFit="1" customWidth="1"/>
    <col min="12035" max="12035" width="4.7109375" bestFit="1" customWidth="1"/>
    <col min="12036" max="12036" width="9.7109375" bestFit="1" customWidth="1"/>
    <col min="12037" max="12037" width="10" bestFit="1" customWidth="1"/>
    <col min="12038" max="12038" width="8.85546875" bestFit="1" customWidth="1"/>
    <col min="12039" max="12039" width="22.85546875" customWidth="1"/>
    <col min="12040" max="12040" width="59.7109375" bestFit="1" customWidth="1"/>
    <col min="12041" max="12041" width="57.85546875" bestFit="1" customWidth="1"/>
    <col min="12042" max="12042" width="35.28515625" bestFit="1" customWidth="1"/>
    <col min="12043" max="12043" width="28.140625" bestFit="1" customWidth="1"/>
    <col min="12044" max="12044" width="33.140625" bestFit="1" customWidth="1"/>
    <col min="12045" max="12045" width="26" bestFit="1" customWidth="1"/>
    <col min="12046" max="12046" width="19.140625" bestFit="1" customWidth="1"/>
    <col min="12047" max="12047" width="10.42578125" customWidth="1"/>
    <col min="12048" max="12048" width="11.85546875" customWidth="1"/>
    <col min="12049" max="12049" width="14.7109375" customWidth="1"/>
    <col min="12050" max="12050" width="9" bestFit="1" customWidth="1"/>
    <col min="12291" max="12291" width="4.7109375" bestFit="1" customWidth="1"/>
    <col min="12292" max="12292" width="9.7109375" bestFit="1" customWidth="1"/>
    <col min="12293" max="12293" width="10" bestFit="1" customWidth="1"/>
    <col min="12294" max="12294" width="8.85546875" bestFit="1" customWidth="1"/>
    <col min="12295" max="12295" width="22.85546875" customWidth="1"/>
    <col min="12296" max="12296" width="59.7109375" bestFit="1" customWidth="1"/>
    <col min="12297" max="12297" width="57.85546875" bestFit="1" customWidth="1"/>
    <col min="12298" max="12298" width="35.28515625" bestFit="1" customWidth="1"/>
    <col min="12299" max="12299" width="28.140625" bestFit="1" customWidth="1"/>
    <col min="12300" max="12300" width="33.140625" bestFit="1" customWidth="1"/>
    <col min="12301" max="12301" width="26" bestFit="1" customWidth="1"/>
    <col min="12302" max="12302" width="19.140625" bestFit="1" customWidth="1"/>
    <col min="12303" max="12303" width="10.42578125" customWidth="1"/>
    <col min="12304" max="12304" width="11.85546875" customWidth="1"/>
    <col min="12305" max="12305" width="14.7109375" customWidth="1"/>
    <col min="12306" max="12306" width="9" bestFit="1" customWidth="1"/>
    <col min="12547" max="12547" width="4.7109375" bestFit="1" customWidth="1"/>
    <col min="12548" max="12548" width="9.7109375" bestFit="1" customWidth="1"/>
    <col min="12549" max="12549" width="10" bestFit="1" customWidth="1"/>
    <col min="12550" max="12550" width="8.85546875" bestFit="1" customWidth="1"/>
    <col min="12551" max="12551" width="22.85546875" customWidth="1"/>
    <col min="12552" max="12552" width="59.7109375" bestFit="1" customWidth="1"/>
    <col min="12553" max="12553" width="57.85546875" bestFit="1" customWidth="1"/>
    <col min="12554" max="12554" width="35.28515625" bestFit="1" customWidth="1"/>
    <col min="12555" max="12555" width="28.140625" bestFit="1" customWidth="1"/>
    <col min="12556" max="12556" width="33.140625" bestFit="1" customWidth="1"/>
    <col min="12557" max="12557" width="26" bestFit="1" customWidth="1"/>
    <col min="12558" max="12558" width="19.140625" bestFit="1" customWidth="1"/>
    <col min="12559" max="12559" width="10.42578125" customWidth="1"/>
    <col min="12560" max="12560" width="11.85546875" customWidth="1"/>
    <col min="12561" max="12561" width="14.7109375" customWidth="1"/>
    <col min="12562" max="12562" width="9" bestFit="1" customWidth="1"/>
    <col min="12803" max="12803" width="4.7109375" bestFit="1" customWidth="1"/>
    <col min="12804" max="12804" width="9.7109375" bestFit="1" customWidth="1"/>
    <col min="12805" max="12805" width="10" bestFit="1" customWidth="1"/>
    <col min="12806" max="12806" width="8.85546875" bestFit="1" customWidth="1"/>
    <col min="12807" max="12807" width="22.85546875" customWidth="1"/>
    <col min="12808" max="12808" width="59.7109375" bestFit="1" customWidth="1"/>
    <col min="12809" max="12809" width="57.85546875" bestFit="1" customWidth="1"/>
    <col min="12810" max="12810" width="35.28515625" bestFit="1" customWidth="1"/>
    <col min="12811" max="12811" width="28.140625" bestFit="1" customWidth="1"/>
    <col min="12812" max="12812" width="33.140625" bestFit="1" customWidth="1"/>
    <col min="12813" max="12813" width="26" bestFit="1" customWidth="1"/>
    <col min="12814" max="12814" width="19.140625" bestFit="1" customWidth="1"/>
    <col min="12815" max="12815" width="10.42578125" customWidth="1"/>
    <col min="12816" max="12816" width="11.85546875" customWidth="1"/>
    <col min="12817" max="12817" width="14.7109375" customWidth="1"/>
    <col min="12818" max="12818" width="9" bestFit="1" customWidth="1"/>
    <col min="13059" max="13059" width="4.7109375" bestFit="1" customWidth="1"/>
    <col min="13060" max="13060" width="9.7109375" bestFit="1" customWidth="1"/>
    <col min="13061" max="13061" width="10" bestFit="1" customWidth="1"/>
    <col min="13062" max="13062" width="8.85546875" bestFit="1" customWidth="1"/>
    <col min="13063" max="13063" width="22.85546875" customWidth="1"/>
    <col min="13064" max="13064" width="59.7109375" bestFit="1" customWidth="1"/>
    <col min="13065" max="13065" width="57.85546875" bestFit="1" customWidth="1"/>
    <col min="13066" max="13066" width="35.28515625" bestFit="1" customWidth="1"/>
    <col min="13067" max="13067" width="28.140625" bestFit="1" customWidth="1"/>
    <col min="13068" max="13068" width="33.140625" bestFit="1" customWidth="1"/>
    <col min="13069" max="13069" width="26" bestFit="1" customWidth="1"/>
    <col min="13070" max="13070" width="19.140625" bestFit="1" customWidth="1"/>
    <col min="13071" max="13071" width="10.42578125" customWidth="1"/>
    <col min="13072" max="13072" width="11.85546875" customWidth="1"/>
    <col min="13073" max="13073" width="14.7109375" customWidth="1"/>
    <col min="13074" max="13074" width="9" bestFit="1" customWidth="1"/>
    <col min="13315" max="13315" width="4.7109375" bestFit="1" customWidth="1"/>
    <col min="13316" max="13316" width="9.7109375" bestFit="1" customWidth="1"/>
    <col min="13317" max="13317" width="10" bestFit="1" customWidth="1"/>
    <col min="13318" max="13318" width="8.85546875" bestFit="1" customWidth="1"/>
    <col min="13319" max="13319" width="22.85546875" customWidth="1"/>
    <col min="13320" max="13320" width="59.7109375" bestFit="1" customWidth="1"/>
    <col min="13321" max="13321" width="57.85546875" bestFit="1" customWidth="1"/>
    <col min="13322" max="13322" width="35.28515625" bestFit="1" customWidth="1"/>
    <col min="13323" max="13323" width="28.140625" bestFit="1" customWidth="1"/>
    <col min="13324" max="13324" width="33.140625" bestFit="1" customWidth="1"/>
    <col min="13325" max="13325" width="26" bestFit="1" customWidth="1"/>
    <col min="13326" max="13326" width="19.140625" bestFit="1" customWidth="1"/>
    <col min="13327" max="13327" width="10.42578125" customWidth="1"/>
    <col min="13328" max="13328" width="11.85546875" customWidth="1"/>
    <col min="13329" max="13329" width="14.7109375" customWidth="1"/>
    <col min="13330" max="13330" width="9" bestFit="1" customWidth="1"/>
    <col min="13571" max="13571" width="4.7109375" bestFit="1" customWidth="1"/>
    <col min="13572" max="13572" width="9.7109375" bestFit="1" customWidth="1"/>
    <col min="13573" max="13573" width="10" bestFit="1" customWidth="1"/>
    <col min="13574" max="13574" width="8.85546875" bestFit="1" customWidth="1"/>
    <col min="13575" max="13575" width="22.85546875" customWidth="1"/>
    <col min="13576" max="13576" width="59.7109375" bestFit="1" customWidth="1"/>
    <col min="13577" max="13577" width="57.85546875" bestFit="1" customWidth="1"/>
    <col min="13578" max="13578" width="35.28515625" bestFit="1" customWidth="1"/>
    <col min="13579" max="13579" width="28.140625" bestFit="1" customWidth="1"/>
    <col min="13580" max="13580" width="33.140625" bestFit="1" customWidth="1"/>
    <col min="13581" max="13581" width="26" bestFit="1" customWidth="1"/>
    <col min="13582" max="13582" width="19.140625" bestFit="1" customWidth="1"/>
    <col min="13583" max="13583" width="10.42578125" customWidth="1"/>
    <col min="13584" max="13584" width="11.85546875" customWidth="1"/>
    <col min="13585" max="13585" width="14.7109375" customWidth="1"/>
    <col min="13586" max="13586" width="9" bestFit="1" customWidth="1"/>
    <col min="13827" max="13827" width="4.7109375" bestFit="1" customWidth="1"/>
    <col min="13828" max="13828" width="9.7109375" bestFit="1" customWidth="1"/>
    <col min="13829" max="13829" width="10" bestFit="1" customWidth="1"/>
    <col min="13830" max="13830" width="8.85546875" bestFit="1" customWidth="1"/>
    <col min="13831" max="13831" width="22.85546875" customWidth="1"/>
    <col min="13832" max="13832" width="59.7109375" bestFit="1" customWidth="1"/>
    <col min="13833" max="13833" width="57.85546875" bestFit="1" customWidth="1"/>
    <col min="13834" max="13834" width="35.28515625" bestFit="1" customWidth="1"/>
    <col min="13835" max="13835" width="28.140625" bestFit="1" customWidth="1"/>
    <col min="13836" max="13836" width="33.140625" bestFit="1" customWidth="1"/>
    <col min="13837" max="13837" width="26" bestFit="1" customWidth="1"/>
    <col min="13838" max="13838" width="19.140625" bestFit="1" customWidth="1"/>
    <col min="13839" max="13839" width="10.42578125" customWidth="1"/>
    <col min="13840" max="13840" width="11.85546875" customWidth="1"/>
    <col min="13841" max="13841" width="14.7109375" customWidth="1"/>
    <col min="13842" max="13842" width="9" bestFit="1" customWidth="1"/>
    <col min="14083" max="14083" width="4.7109375" bestFit="1" customWidth="1"/>
    <col min="14084" max="14084" width="9.7109375" bestFit="1" customWidth="1"/>
    <col min="14085" max="14085" width="10" bestFit="1" customWidth="1"/>
    <col min="14086" max="14086" width="8.85546875" bestFit="1" customWidth="1"/>
    <col min="14087" max="14087" width="22.85546875" customWidth="1"/>
    <col min="14088" max="14088" width="59.7109375" bestFit="1" customWidth="1"/>
    <col min="14089" max="14089" width="57.85546875" bestFit="1" customWidth="1"/>
    <col min="14090" max="14090" width="35.28515625" bestFit="1" customWidth="1"/>
    <col min="14091" max="14091" width="28.140625" bestFit="1" customWidth="1"/>
    <col min="14092" max="14092" width="33.140625" bestFit="1" customWidth="1"/>
    <col min="14093" max="14093" width="26" bestFit="1" customWidth="1"/>
    <col min="14094" max="14094" width="19.140625" bestFit="1" customWidth="1"/>
    <col min="14095" max="14095" width="10.42578125" customWidth="1"/>
    <col min="14096" max="14096" width="11.85546875" customWidth="1"/>
    <col min="14097" max="14097" width="14.7109375" customWidth="1"/>
    <col min="14098" max="14098" width="9" bestFit="1" customWidth="1"/>
    <col min="14339" max="14339" width="4.7109375" bestFit="1" customWidth="1"/>
    <col min="14340" max="14340" width="9.7109375" bestFit="1" customWidth="1"/>
    <col min="14341" max="14341" width="10" bestFit="1" customWidth="1"/>
    <col min="14342" max="14342" width="8.85546875" bestFit="1" customWidth="1"/>
    <col min="14343" max="14343" width="22.85546875" customWidth="1"/>
    <col min="14344" max="14344" width="59.7109375" bestFit="1" customWidth="1"/>
    <col min="14345" max="14345" width="57.85546875" bestFit="1" customWidth="1"/>
    <col min="14346" max="14346" width="35.28515625" bestFit="1" customWidth="1"/>
    <col min="14347" max="14347" width="28.140625" bestFit="1" customWidth="1"/>
    <col min="14348" max="14348" width="33.140625" bestFit="1" customWidth="1"/>
    <col min="14349" max="14349" width="26" bestFit="1" customWidth="1"/>
    <col min="14350" max="14350" width="19.140625" bestFit="1" customWidth="1"/>
    <col min="14351" max="14351" width="10.42578125" customWidth="1"/>
    <col min="14352" max="14352" width="11.85546875" customWidth="1"/>
    <col min="14353" max="14353" width="14.7109375" customWidth="1"/>
    <col min="14354" max="14354" width="9" bestFit="1" customWidth="1"/>
    <col min="14595" max="14595" width="4.7109375" bestFit="1" customWidth="1"/>
    <col min="14596" max="14596" width="9.7109375" bestFit="1" customWidth="1"/>
    <col min="14597" max="14597" width="10" bestFit="1" customWidth="1"/>
    <col min="14598" max="14598" width="8.85546875" bestFit="1" customWidth="1"/>
    <col min="14599" max="14599" width="22.85546875" customWidth="1"/>
    <col min="14600" max="14600" width="59.7109375" bestFit="1" customWidth="1"/>
    <col min="14601" max="14601" width="57.85546875" bestFit="1" customWidth="1"/>
    <col min="14602" max="14602" width="35.28515625" bestFit="1" customWidth="1"/>
    <col min="14603" max="14603" width="28.140625" bestFit="1" customWidth="1"/>
    <col min="14604" max="14604" width="33.140625" bestFit="1" customWidth="1"/>
    <col min="14605" max="14605" width="26" bestFit="1" customWidth="1"/>
    <col min="14606" max="14606" width="19.140625" bestFit="1" customWidth="1"/>
    <col min="14607" max="14607" width="10.42578125" customWidth="1"/>
    <col min="14608" max="14608" width="11.85546875" customWidth="1"/>
    <col min="14609" max="14609" width="14.7109375" customWidth="1"/>
    <col min="14610" max="14610" width="9" bestFit="1" customWidth="1"/>
    <col min="14851" max="14851" width="4.7109375" bestFit="1" customWidth="1"/>
    <col min="14852" max="14852" width="9.7109375" bestFit="1" customWidth="1"/>
    <col min="14853" max="14853" width="10" bestFit="1" customWidth="1"/>
    <col min="14854" max="14854" width="8.85546875" bestFit="1" customWidth="1"/>
    <col min="14855" max="14855" width="22.85546875" customWidth="1"/>
    <col min="14856" max="14856" width="59.7109375" bestFit="1" customWidth="1"/>
    <col min="14857" max="14857" width="57.85546875" bestFit="1" customWidth="1"/>
    <col min="14858" max="14858" width="35.28515625" bestFit="1" customWidth="1"/>
    <col min="14859" max="14859" width="28.140625" bestFit="1" customWidth="1"/>
    <col min="14860" max="14860" width="33.140625" bestFit="1" customWidth="1"/>
    <col min="14861" max="14861" width="26" bestFit="1" customWidth="1"/>
    <col min="14862" max="14862" width="19.140625" bestFit="1" customWidth="1"/>
    <col min="14863" max="14863" width="10.42578125" customWidth="1"/>
    <col min="14864" max="14864" width="11.85546875" customWidth="1"/>
    <col min="14865" max="14865" width="14.7109375" customWidth="1"/>
    <col min="14866" max="14866" width="9" bestFit="1" customWidth="1"/>
    <col min="15107" max="15107" width="4.7109375" bestFit="1" customWidth="1"/>
    <col min="15108" max="15108" width="9.7109375" bestFit="1" customWidth="1"/>
    <col min="15109" max="15109" width="10" bestFit="1" customWidth="1"/>
    <col min="15110" max="15110" width="8.85546875" bestFit="1" customWidth="1"/>
    <col min="15111" max="15111" width="22.85546875" customWidth="1"/>
    <col min="15112" max="15112" width="59.7109375" bestFit="1" customWidth="1"/>
    <col min="15113" max="15113" width="57.85546875" bestFit="1" customWidth="1"/>
    <col min="15114" max="15114" width="35.28515625" bestFit="1" customWidth="1"/>
    <col min="15115" max="15115" width="28.140625" bestFit="1" customWidth="1"/>
    <col min="15116" max="15116" width="33.140625" bestFit="1" customWidth="1"/>
    <col min="15117" max="15117" width="26" bestFit="1" customWidth="1"/>
    <col min="15118" max="15118" width="19.140625" bestFit="1" customWidth="1"/>
    <col min="15119" max="15119" width="10.42578125" customWidth="1"/>
    <col min="15120" max="15120" width="11.85546875" customWidth="1"/>
    <col min="15121" max="15121" width="14.7109375" customWidth="1"/>
    <col min="15122" max="15122" width="9" bestFit="1" customWidth="1"/>
    <col min="15363" max="15363" width="4.7109375" bestFit="1" customWidth="1"/>
    <col min="15364" max="15364" width="9.7109375" bestFit="1" customWidth="1"/>
    <col min="15365" max="15365" width="10" bestFit="1" customWidth="1"/>
    <col min="15366" max="15366" width="8.85546875" bestFit="1" customWidth="1"/>
    <col min="15367" max="15367" width="22.85546875" customWidth="1"/>
    <col min="15368" max="15368" width="59.7109375" bestFit="1" customWidth="1"/>
    <col min="15369" max="15369" width="57.85546875" bestFit="1" customWidth="1"/>
    <col min="15370" max="15370" width="35.28515625" bestFit="1" customWidth="1"/>
    <col min="15371" max="15371" width="28.140625" bestFit="1" customWidth="1"/>
    <col min="15372" max="15372" width="33.140625" bestFit="1" customWidth="1"/>
    <col min="15373" max="15373" width="26" bestFit="1" customWidth="1"/>
    <col min="15374" max="15374" width="19.140625" bestFit="1" customWidth="1"/>
    <col min="15375" max="15375" width="10.42578125" customWidth="1"/>
    <col min="15376" max="15376" width="11.85546875" customWidth="1"/>
    <col min="15377" max="15377" width="14.7109375" customWidth="1"/>
    <col min="15378" max="15378" width="9" bestFit="1" customWidth="1"/>
    <col min="15619" max="15619" width="4.7109375" bestFit="1" customWidth="1"/>
    <col min="15620" max="15620" width="9.7109375" bestFit="1" customWidth="1"/>
    <col min="15621" max="15621" width="10" bestFit="1" customWidth="1"/>
    <col min="15622" max="15622" width="8.85546875" bestFit="1" customWidth="1"/>
    <col min="15623" max="15623" width="22.85546875" customWidth="1"/>
    <col min="15624" max="15624" width="59.7109375" bestFit="1" customWidth="1"/>
    <col min="15625" max="15625" width="57.85546875" bestFit="1" customWidth="1"/>
    <col min="15626" max="15626" width="35.28515625" bestFit="1" customWidth="1"/>
    <col min="15627" max="15627" width="28.140625" bestFit="1" customWidth="1"/>
    <col min="15628" max="15628" width="33.140625" bestFit="1" customWidth="1"/>
    <col min="15629" max="15629" width="26" bestFit="1" customWidth="1"/>
    <col min="15630" max="15630" width="19.140625" bestFit="1" customWidth="1"/>
    <col min="15631" max="15631" width="10.42578125" customWidth="1"/>
    <col min="15632" max="15632" width="11.85546875" customWidth="1"/>
    <col min="15633" max="15633" width="14.7109375" customWidth="1"/>
    <col min="15634" max="15634" width="9" bestFit="1" customWidth="1"/>
    <col min="15875" max="15875" width="4.7109375" bestFit="1" customWidth="1"/>
    <col min="15876" max="15876" width="9.7109375" bestFit="1" customWidth="1"/>
    <col min="15877" max="15877" width="10" bestFit="1" customWidth="1"/>
    <col min="15878" max="15878" width="8.85546875" bestFit="1" customWidth="1"/>
    <col min="15879" max="15879" width="22.85546875" customWidth="1"/>
    <col min="15880" max="15880" width="59.7109375" bestFit="1" customWidth="1"/>
    <col min="15881" max="15881" width="57.85546875" bestFit="1" customWidth="1"/>
    <col min="15882" max="15882" width="35.28515625" bestFit="1" customWidth="1"/>
    <col min="15883" max="15883" width="28.140625" bestFit="1" customWidth="1"/>
    <col min="15884" max="15884" width="33.140625" bestFit="1" customWidth="1"/>
    <col min="15885" max="15885" width="26" bestFit="1" customWidth="1"/>
    <col min="15886" max="15886" width="19.140625" bestFit="1" customWidth="1"/>
    <col min="15887" max="15887" width="10.42578125" customWidth="1"/>
    <col min="15888" max="15888" width="11.85546875" customWidth="1"/>
    <col min="15889" max="15889" width="14.7109375" customWidth="1"/>
    <col min="15890" max="15890" width="9" bestFit="1" customWidth="1"/>
    <col min="16131" max="16131" width="4.7109375" bestFit="1" customWidth="1"/>
    <col min="16132" max="16132" width="9.7109375" bestFit="1" customWidth="1"/>
    <col min="16133" max="16133" width="10" bestFit="1" customWidth="1"/>
    <col min="16134" max="16134" width="8.85546875" bestFit="1" customWidth="1"/>
    <col min="16135" max="16135" width="22.85546875" customWidth="1"/>
    <col min="16136" max="16136" width="59.7109375" bestFit="1" customWidth="1"/>
    <col min="16137" max="16137" width="57.85546875" bestFit="1" customWidth="1"/>
    <col min="16138" max="16138" width="35.28515625" bestFit="1" customWidth="1"/>
    <col min="16139" max="16139" width="28.140625" bestFit="1" customWidth="1"/>
    <col min="16140" max="16140" width="33.140625" bestFit="1" customWidth="1"/>
    <col min="16141" max="16141" width="26" bestFit="1" customWidth="1"/>
    <col min="16142" max="16142" width="19.140625" bestFit="1" customWidth="1"/>
    <col min="16143" max="16143" width="10.42578125" customWidth="1"/>
    <col min="16144" max="16144" width="11.85546875" customWidth="1"/>
    <col min="16145" max="16145" width="14.7109375" customWidth="1"/>
    <col min="16146" max="16146" width="9" bestFit="1" customWidth="1"/>
  </cols>
  <sheetData>
    <row r="2" spans="1:19">
      <c r="A2" s="1" t="s">
        <v>3526</v>
      </c>
    </row>
    <row r="4" spans="1:19" s="4" customFormat="1" ht="47.25" customHeight="1">
      <c r="A4" s="596" t="s">
        <v>0</v>
      </c>
      <c r="B4" s="598" t="s">
        <v>1</v>
      </c>
      <c r="C4" s="598" t="s">
        <v>2</v>
      </c>
      <c r="D4" s="598" t="s">
        <v>3</v>
      </c>
      <c r="E4" s="596" t="s">
        <v>4</v>
      </c>
      <c r="F4" s="596" t="s">
        <v>5</v>
      </c>
      <c r="G4" s="596" t="s">
        <v>6</v>
      </c>
      <c r="H4" s="601" t="s">
        <v>7</v>
      </c>
      <c r="I4" s="601"/>
      <c r="J4" s="596" t="s">
        <v>8</v>
      </c>
      <c r="K4" s="602" t="s">
        <v>9</v>
      </c>
      <c r="L4" s="603"/>
      <c r="M4" s="604" t="s">
        <v>10</v>
      </c>
      <c r="N4" s="604"/>
      <c r="O4" s="604" t="s">
        <v>11</v>
      </c>
      <c r="P4" s="604"/>
      <c r="Q4" s="596" t="s">
        <v>12</v>
      </c>
      <c r="R4" s="598" t="s">
        <v>13</v>
      </c>
      <c r="S4" s="3"/>
    </row>
    <row r="5" spans="1:19" s="4" customFormat="1" ht="35.25" customHeight="1">
      <c r="A5" s="597"/>
      <c r="B5" s="599"/>
      <c r="C5" s="599"/>
      <c r="D5" s="599"/>
      <c r="E5" s="597"/>
      <c r="F5" s="597"/>
      <c r="G5" s="597"/>
      <c r="H5" s="20" t="s">
        <v>14</v>
      </c>
      <c r="I5" s="20" t="s">
        <v>15</v>
      </c>
      <c r="J5" s="597"/>
      <c r="K5" s="21">
        <v>2018</v>
      </c>
      <c r="L5" s="21">
        <v>2019</v>
      </c>
      <c r="M5" s="13">
        <v>2018</v>
      </c>
      <c r="N5" s="13">
        <v>2019</v>
      </c>
      <c r="O5" s="13">
        <v>2018</v>
      </c>
      <c r="P5" s="13">
        <v>2019</v>
      </c>
      <c r="Q5" s="597"/>
      <c r="R5" s="599"/>
      <c r="S5" s="3"/>
    </row>
    <row r="6" spans="1:19" s="4" customFormat="1" ht="15.75" customHeight="1">
      <c r="A6" s="19" t="s">
        <v>16</v>
      </c>
      <c r="B6" s="20" t="s">
        <v>17</v>
      </c>
      <c r="C6" s="20" t="s">
        <v>18</v>
      </c>
      <c r="D6" s="20" t="s">
        <v>19</v>
      </c>
      <c r="E6" s="19" t="s">
        <v>20</v>
      </c>
      <c r="F6" s="19" t="s">
        <v>21</v>
      </c>
      <c r="G6" s="19" t="s">
        <v>22</v>
      </c>
      <c r="H6" s="20" t="s">
        <v>23</v>
      </c>
      <c r="I6" s="20" t="s">
        <v>24</v>
      </c>
      <c r="J6" s="19" t="s">
        <v>25</v>
      </c>
      <c r="K6" s="21" t="s">
        <v>26</v>
      </c>
      <c r="L6" s="21" t="s">
        <v>27</v>
      </c>
      <c r="M6" s="22" t="s">
        <v>28</v>
      </c>
      <c r="N6" s="22" t="s">
        <v>29</v>
      </c>
      <c r="O6" s="22" t="s">
        <v>30</v>
      </c>
      <c r="P6" s="22" t="s">
        <v>31</v>
      </c>
      <c r="Q6" s="19" t="s">
        <v>32</v>
      </c>
      <c r="R6" s="20" t="s">
        <v>33</v>
      </c>
      <c r="S6" s="3"/>
    </row>
    <row r="7" spans="1:19" s="10" customFormat="1" ht="72.75" customHeight="1">
      <c r="A7" s="63">
        <v>1</v>
      </c>
      <c r="B7" s="244">
        <v>2</v>
      </c>
      <c r="C7" s="244">
        <v>4</v>
      </c>
      <c r="D7" s="246">
        <v>2</v>
      </c>
      <c r="E7" s="103" t="s">
        <v>276</v>
      </c>
      <c r="F7" s="246" t="s">
        <v>277</v>
      </c>
      <c r="G7" s="246" t="s">
        <v>80</v>
      </c>
      <c r="H7" s="245" t="s">
        <v>186</v>
      </c>
      <c r="I7" s="69" t="s">
        <v>129</v>
      </c>
      <c r="J7" s="246" t="s">
        <v>278</v>
      </c>
      <c r="K7" s="245" t="s">
        <v>43</v>
      </c>
      <c r="L7" s="245" t="s">
        <v>109</v>
      </c>
      <c r="M7" s="338">
        <v>10050</v>
      </c>
      <c r="N7" s="247"/>
      <c r="O7" s="247">
        <v>10050</v>
      </c>
      <c r="P7" s="247"/>
      <c r="Q7" s="246" t="s">
        <v>279</v>
      </c>
      <c r="R7" s="246" t="s">
        <v>280</v>
      </c>
      <c r="S7" s="9"/>
    </row>
    <row r="8" spans="1:19" s="10" customFormat="1" ht="135.75" customHeight="1">
      <c r="A8" s="244">
        <v>2</v>
      </c>
      <c r="B8" s="244">
        <v>2</v>
      </c>
      <c r="C8" s="244">
        <v>4</v>
      </c>
      <c r="D8" s="246">
        <v>2</v>
      </c>
      <c r="E8" s="103" t="s">
        <v>281</v>
      </c>
      <c r="F8" s="246" t="s">
        <v>282</v>
      </c>
      <c r="G8" s="246" t="s">
        <v>283</v>
      </c>
      <c r="H8" s="245" t="s">
        <v>186</v>
      </c>
      <c r="I8" s="69" t="s">
        <v>284</v>
      </c>
      <c r="J8" s="246" t="s">
        <v>285</v>
      </c>
      <c r="K8" s="245" t="s">
        <v>137</v>
      </c>
      <c r="L8" s="245" t="s">
        <v>109</v>
      </c>
      <c r="M8" s="247">
        <v>35132</v>
      </c>
      <c r="N8" s="247"/>
      <c r="O8" s="247">
        <v>35132</v>
      </c>
      <c r="P8" s="247"/>
      <c r="Q8" s="246" t="s">
        <v>279</v>
      </c>
      <c r="R8" s="246" t="s">
        <v>280</v>
      </c>
      <c r="S8" s="9"/>
    </row>
    <row r="9" spans="1:19" s="11" customFormat="1" ht="99" customHeight="1">
      <c r="A9" s="244">
        <v>3</v>
      </c>
      <c r="B9" s="244">
        <v>6</v>
      </c>
      <c r="C9" s="244">
        <v>5</v>
      </c>
      <c r="D9" s="246">
        <v>2</v>
      </c>
      <c r="E9" s="103" t="s">
        <v>286</v>
      </c>
      <c r="F9" s="246" t="s">
        <v>287</v>
      </c>
      <c r="G9" s="246" t="s">
        <v>117</v>
      </c>
      <c r="H9" s="245" t="s">
        <v>186</v>
      </c>
      <c r="I9" s="69" t="s">
        <v>231</v>
      </c>
      <c r="J9" s="246" t="s">
        <v>288</v>
      </c>
      <c r="K9" s="245" t="s">
        <v>289</v>
      </c>
      <c r="L9" s="245" t="s">
        <v>109</v>
      </c>
      <c r="M9" s="247">
        <v>20000</v>
      </c>
      <c r="N9" s="247"/>
      <c r="O9" s="247">
        <v>20000</v>
      </c>
      <c r="P9" s="247"/>
      <c r="Q9" s="246" t="s">
        <v>279</v>
      </c>
      <c r="R9" s="246" t="s">
        <v>280</v>
      </c>
    </row>
    <row r="10" spans="1:19" s="11" customFormat="1" ht="99" customHeight="1">
      <c r="A10" s="244">
        <v>4</v>
      </c>
      <c r="B10" s="244">
        <v>1</v>
      </c>
      <c r="C10" s="244">
        <v>4</v>
      </c>
      <c r="D10" s="246">
        <v>2</v>
      </c>
      <c r="E10" s="103" t="s">
        <v>290</v>
      </c>
      <c r="F10" s="246" t="s">
        <v>291</v>
      </c>
      <c r="G10" s="246" t="s">
        <v>292</v>
      </c>
      <c r="H10" s="246" t="s">
        <v>293</v>
      </c>
      <c r="I10" s="69" t="s">
        <v>294</v>
      </c>
      <c r="J10" s="246" t="s">
        <v>295</v>
      </c>
      <c r="K10" s="245" t="s">
        <v>296</v>
      </c>
      <c r="L10" s="245" t="s">
        <v>109</v>
      </c>
      <c r="M10" s="247">
        <v>34818</v>
      </c>
      <c r="N10" s="247"/>
      <c r="O10" s="247">
        <v>34818</v>
      </c>
      <c r="P10" s="247"/>
      <c r="Q10" s="246" t="s">
        <v>279</v>
      </c>
      <c r="R10" s="246" t="s">
        <v>280</v>
      </c>
    </row>
    <row r="11" spans="1:19" s="311" customFormat="1" ht="158.25" customHeight="1">
      <c r="A11" s="63">
        <v>5</v>
      </c>
      <c r="B11" s="244">
        <v>1</v>
      </c>
      <c r="C11" s="244">
        <v>4</v>
      </c>
      <c r="D11" s="246">
        <v>5</v>
      </c>
      <c r="E11" s="339" t="s">
        <v>1358</v>
      </c>
      <c r="F11" s="246" t="s">
        <v>1359</v>
      </c>
      <c r="G11" s="246" t="s">
        <v>52</v>
      </c>
      <c r="H11" s="174">
        <v>90</v>
      </c>
      <c r="I11" s="69"/>
      <c r="J11" s="246" t="s">
        <v>1360</v>
      </c>
      <c r="K11" s="245" t="s">
        <v>296</v>
      </c>
      <c r="L11" s="245" t="s">
        <v>109</v>
      </c>
      <c r="M11" s="247">
        <v>9248.5400000000009</v>
      </c>
      <c r="N11" s="247"/>
      <c r="O11" s="247">
        <v>8096.54</v>
      </c>
      <c r="P11" s="247"/>
      <c r="Q11" s="246" t="s">
        <v>1361</v>
      </c>
      <c r="R11" s="246" t="s">
        <v>1362</v>
      </c>
      <c r="S11" s="310"/>
    </row>
    <row r="12" spans="1:19" s="312" customFormat="1" ht="271.5" customHeight="1">
      <c r="A12" s="527">
        <v>6</v>
      </c>
      <c r="B12" s="244">
        <v>1</v>
      </c>
      <c r="C12" s="244">
        <v>4</v>
      </c>
      <c r="D12" s="246">
        <v>5</v>
      </c>
      <c r="E12" s="246" t="s">
        <v>1363</v>
      </c>
      <c r="F12" s="246" t="s">
        <v>1364</v>
      </c>
      <c r="G12" s="246" t="s">
        <v>52</v>
      </c>
      <c r="H12" s="340">
        <v>50</v>
      </c>
      <c r="I12" s="69" t="s">
        <v>1365</v>
      </c>
      <c r="J12" s="246" t="s">
        <v>1366</v>
      </c>
      <c r="K12" s="245" t="s">
        <v>289</v>
      </c>
      <c r="L12" s="245" t="s">
        <v>109</v>
      </c>
      <c r="M12" s="247" t="s">
        <v>1367</v>
      </c>
      <c r="N12" s="247"/>
      <c r="O12" s="247">
        <v>21071.5</v>
      </c>
      <c r="P12" s="247"/>
      <c r="Q12" s="246" t="s">
        <v>1323</v>
      </c>
      <c r="R12" s="246" t="s">
        <v>1368</v>
      </c>
    </row>
    <row r="13" spans="1:19" s="11" customFormat="1">
      <c r="M13" s="12"/>
      <c r="N13" s="12"/>
      <c r="O13" s="12"/>
      <c r="P13" s="12"/>
    </row>
    <row r="14" spans="1:19" s="11" customFormat="1">
      <c r="M14" s="12"/>
      <c r="N14" s="12"/>
      <c r="O14" s="12"/>
      <c r="P14" s="12"/>
    </row>
    <row r="15" spans="1:19" s="11" customFormat="1">
      <c r="M15" s="12"/>
      <c r="N15" s="12"/>
      <c r="O15" s="12"/>
      <c r="P15" s="12"/>
    </row>
    <row r="16" spans="1:19" s="11" customFormat="1">
      <c r="M16" s="858" t="s">
        <v>130</v>
      </c>
      <c r="N16" s="859"/>
      <c r="O16" s="860" t="s">
        <v>131</v>
      </c>
      <c r="P16" s="859"/>
    </row>
    <row r="17" spans="13:16" s="11" customFormat="1">
      <c r="M17" s="40" t="s">
        <v>107</v>
      </c>
      <c r="N17" s="40" t="s">
        <v>108</v>
      </c>
      <c r="O17" s="40" t="s">
        <v>107</v>
      </c>
      <c r="P17" s="40" t="s">
        <v>108</v>
      </c>
    </row>
    <row r="18" spans="13:16" s="11" customFormat="1">
      <c r="M18" s="41">
        <v>4</v>
      </c>
      <c r="N18" s="42">
        <v>100000</v>
      </c>
      <c r="O18" s="43">
        <v>2</v>
      </c>
      <c r="P18" s="42">
        <v>29168.04</v>
      </c>
    </row>
    <row r="19" spans="13:16" s="11" customFormat="1"/>
    <row r="20" spans="13:16" s="11" customFormat="1"/>
    <row r="21" spans="13:16" s="11" customFormat="1">
      <c r="M21" s="12"/>
      <c r="N21" s="12"/>
      <c r="O21" s="12"/>
      <c r="P21" s="12"/>
    </row>
    <row r="22" spans="13:16" s="11" customFormat="1">
      <c r="M22" s="12"/>
      <c r="N22" s="12"/>
      <c r="O22" s="12"/>
      <c r="P22" s="12"/>
    </row>
    <row r="23" spans="13:16" s="11" customFormat="1">
      <c r="M23" s="12"/>
      <c r="N23" s="12"/>
      <c r="O23" s="12"/>
      <c r="P23" s="12"/>
    </row>
    <row r="24" spans="13:16" s="11" customFormat="1">
      <c r="M24" s="12"/>
      <c r="N24" s="12"/>
      <c r="O24" s="12"/>
      <c r="P24" s="12"/>
    </row>
    <row r="25" spans="13:16" s="11" customFormat="1">
      <c r="M25" s="12"/>
      <c r="N25" s="12"/>
      <c r="O25" s="12"/>
      <c r="P25" s="12"/>
    </row>
    <row r="26" spans="13:16" s="11" customFormat="1">
      <c r="M26" s="12"/>
      <c r="N26" s="12"/>
      <c r="O26" s="12"/>
      <c r="P26" s="12"/>
    </row>
    <row r="27" spans="13:16" s="11" customFormat="1">
      <c r="M27" s="12"/>
      <c r="N27" s="12"/>
      <c r="O27" s="12"/>
      <c r="P27" s="12"/>
    </row>
    <row r="28" spans="13:16" s="11" customFormat="1">
      <c r="M28" s="12"/>
      <c r="N28" s="12"/>
      <c r="O28" s="12"/>
      <c r="P28" s="12"/>
    </row>
    <row r="29" spans="13:16" s="11" customFormat="1">
      <c r="M29" s="12"/>
      <c r="N29" s="12"/>
      <c r="O29" s="12"/>
      <c r="P29" s="12"/>
    </row>
    <row r="30" spans="13:16" s="11" customFormat="1">
      <c r="M30" s="12"/>
      <c r="N30" s="12"/>
      <c r="O30" s="12"/>
      <c r="P30" s="12"/>
    </row>
    <row r="31" spans="13:16" s="11" customFormat="1">
      <c r="M31" s="12"/>
      <c r="N31" s="12"/>
      <c r="O31" s="12"/>
      <c r="P31" s="12"/>
    </row>
    <row r="32" spans="13:16" s="11" customFormat="1">
      <c r="M32" s="12"/>
      <c r="N32" s="12"/>
      <c r="O32" s="12"/>
      <c r="P32" s="12"/>
    </row>
    <row r="33" spans="13:16" s="11" customFormat="1">
      <c r="M33" s="12"/>
      <c r="N33" s="12"/>
      <c r="O33" s="12"/>
      <c r="P33" s="12"/>
    </row>
    <row r="34" spans="13:16" s="11" customFormat="1">
      <c r="M34" s="12"/>
      <c r="N34" s="12"/>
      <c r="O34" s="12"/>
      <c r="P34" s="12"/>
    </row>
    <row r="35" spans="13:16" s="11" customFormat="1">
      <c r="M35" s="12"/>
      <c r="N35" s="12"/>
      <c r="O35" s="12"/>
      <c r="P35" s="12"/>
    </row>
    <row r="36" spans="13:16" s="11" customFormat="1">
      <c r="M36" s="12"/>
      <c r="N36" s="12"/>
      <c r="O36" s="12"/>
      <c r="P36" s="12"/>
    </row>
    <row r="37" spans="13:16" s="11" customFormat="1">
      <c r="M37" s="12"/>
      <c r="N37" s="12"/>
      <c r="O37" s="12"/>
      <c r="P37" s="12"/>
    </row>
    <row r="38" spans="13:16" s="11" customFormat="1">
      <c r="M38" s="12"/>
      <c r="N38" s="12"/>
      <c r="O38" s="12"/>
      <c r="P38" s="12"/>
    </row>
    <row r="39" spans="13:16" s="11" customFormat="1">
      <c r="M39" s="12"/>
      <c r="N39" s="12"/>
      <c r="O39" s="12"/>
      <c r="P39" s="12"/>
    </row>
    <row r="40" spans="13:16" s="11" customFormat="1">
      <c r="M40" s="12"/>
      <c r="N40" s="12"/>
      <c r="O40" s="12"/>
      <c r="P40" s="12"/>
    </row>
    <row r="41" spans="13:16" s="11" customFormat="1">
      <c r="M41" s="12"/>
      <c r="N41" s="12"/>
      <c r="O41" s="12"/>
      <c r="P41" s="12"/>
    </row>
    <row r="42" spans="13:16" s="11" customFormat="1">
      <c r="M42" s="12"/>
      <c r="N42" s="12"/>
      <c r="O42" s="12"/>
      <c r="P42" s="12"/>
    </row>
    <row r="43" spans="13:16" s="11" customFormat="1">
      <c r="M43" s="12"/>
      <c r="N43" s="12"/>
      <c r="O43" s="12"/>
      <c r="P43" s="12"/>
    </row>
    <row r="44" spans="13:16" s="11" customFormat="1">
      <c r="M44" s="12"/>
      <c r="N44" s="12"/>
      <c r="O44" s="12"/>
      <c r="P44" s="12"/>
    </row>
    <row r="45" spans="13:16" s="11" customFormat="1">
      <c r="M45" s="12"/>
      <c r="N45" s="12"/>
      <c r="O45" s="12"/>
      <c r="P45" s="12"/>
    </row>
    <row r="46" spans="13:16" s="11" customFormat="1">
      <c r="M46" s="12"/>
      <c r="N46" s="12"/>
      <c r="O46" s="12"/>
      <c r="P46" s="12"/>
    </row>
    <row r="47" spans="13:16" s="11" customFormat="1">
      <c r="M47" s="12"/>
      <c r="N47" s="12"/>
      <c r="O47" s="12"/>
      <c r="P47" s="12"/>
    </row>
    <row r="48" spans="13:16" s="11" customFormat="1">
      <c r="M48" s="12"/>
      <c r="N48" s="12"/>
      <c r="O48" s="12"/>
      <c r="P48" s="12"/>
    </row>
    <row r="49" spans="13:16" s="11" customFormat="1">
      <c r="M49" s="12"/>
      <c r="N49" s="12"/>
      <c r="O49" s="12"/>
      <c r="P49" s="12"/>
    </row>
    <row r="50" spans="13:16" s="11" customFormat="1">
      <c r="M50" s="12"/>
      <c r="N50" s="12"/>
      <c r="O50" s="12"/>
      <c r="P50" s="12"/>
    </row>
    <row r="51" spans="13:16" s="11" customFormat="1">
      <c r="M51" s="12"/>
      <c r="N51" s="12"/>
      <c r="O51" s="12"/>
      <c r="P51" s="12"/>
    </row>
    <row r="52" spans="13:16" s="11" customFormat="1">
      <c r="M52" s="12"/>
      <c r="N52" s="12"/>
      <c r="O52" s="12"/>
      <c r="P52" s="12"/>
    </row>
    <row r="53" spans="13:16" s="11" customFormat="1">
      <c r="M53" s="12"/>
      <c r="N53" s="12"/>
      <c r="O53" s="12"/>
      <c r="P53" s="12"/>
    </row>
    <row r="54" spans="13:16" s="11" customFormat="1">
      <c r="M54" s="12"/>
      <c r="N54" s="12"/>
      <c r="O54" s="12"/>
      <c r="P54" s="12"/>
    </row>
    <row r="55" spans="13:16" s="11" customFormat="1">
      <c r="M55" s="12"/>
      <c r="N55" s="12"/>
      <c r="O55" s="12"/>
      <c r="P55" s="12"/>
    </row>
    <row r="56" spans="13:16" s="11" customFormat="1">
      <c r="M56" s="12"/>
      <c r="N56" s="12"/>
      <c r="O56" s="12"/>
      <c r="P56" s="12"/>
    </row>
    <row r="57" spans="13:16" s="11" customFormat="1">
      <c r="M57" s="12"/>
      <c r="N57" s="12"/>
      <c r="O57" s="12"/>
      <c r="P57" s="12"/>
    </row>
    <row r="58" spans="13:16" s="11" customFormat="1">
      <c r="M58" s="12"/>
      <c r="N58" s="12"/>
      <c r="O58" s="12"/>
      <c r="P58" s="12"/>
    </row>
    <row r="59" spans="13:16" s="11" customFormat="1">
      <c r="M59" s="12"/>
      <c r="N59" s="12"/>
      <c r="O59" s="12"/>
      <c r="P59" s="12"/>
    </row>
    <row r="60" spans="13:16" s="11" customFormat="1">
      <c r="M60" s="12"/>
      <c r="N60" s="12"/>
      <c r="O60" s="12"/>
      <c r="P60" s="12"/>
    </row>
    <row r="61" spans="13:16" s="11" customFormat="1">
      <c r="M61" s="12"/>
      <c r="N61" s="12"/>
      <c r="O61" s="12"/>
      <c r="P61" s="12"/>
    </row>
    <row r="62" spans="13:16" s="11" customFormat="1">
      <c r="M62" s="12"/>
      <c r="N62" s="12"/>
      <c r="O62" s="12"/>
      <c r="P62" s="12"/>
    </row>
    <row r="63" spans="13:16" s="11" customFormat="1">
      <c r="M63" s="12"/>
      <c r="N63" s="12"/>
      <c r="O63" s="12"/>
      <c r="P63" s="12"/>
    </row>
    <row r="64" spans="13:16" s="11" customFormat="1">
      <c r="M64" s="12"/>
      <c r="N64" s="12"/>
      <c r="O64" s="12"/>
      <c r="P64" s="12"/>
    </row>
    <row r="65" spans="13:16" s="11" customFormat="1">
      <c r="M65" s="12"/>
      <c r="N65" s="12"/>
      <c r="O65" s="12"/>
      <c r="P65" s="12"/>
    </row>
    <row r="66" spans="13:16" s="11" customFormat="1">
      <c r="M66" s="12"/>
      <c r="N66" s="12"/>
      <c r="O66" s="12"/>
      <c r="P66" s="12"/>
    </row>
    <row r="67" spans="13:16" s="11" customFormat="1">
      <c r="M67" s="12"/>
      <c r="N67" s="12"/>
      <c r="O67" s="12"/>
      <c r="P67" s="12"/>
    </row>
    <row r="68" spans="13:16" s="11" customFormat="1">
      <c r="M68" s="12"/>
      <c r="N68" s="12"/>
      <c r="O68" s="12"/>
      <c r="P68" s="12"/>
    </row>
    <row r="69" spans="13:16" s="11" customFormat="1">
      <c r="M69" s="12"/>
      <c r="N69" s="12"/>
      <c r="O69" s="12"/>
      <c r="P69" s="12"/>
    </row>
    <row r="70" spans="13:16" s="11" customFormat="1">
      <c r="M70" s="12"/>
      <c r="N70" s="12"/>
      <c r="O70" s="12"/>
      <c r="P70" s="12"/>
    </row>
    <row r="71" spans="13:16" s="11" customFormat="1">
      <c r="M71" s="12"/>
      <c r="N71" s="12"/>
      <c r="O71" s="12"/>
      <c r="P71" s="12"/>
    </row>
    <row r="72" spans="13:16" s="11" customFormat="1">
      <c r="M72" s="12"/>
      <c r="N72" s="12"/>
      <c r="O72" s="12"/>
      <c r="P72" s="12"/>
    </row>
    <row r="73" spans="13:16" s="11" customFormat="1">
      <c r="M73" s="12"/>
      <c r="N73" s="12"/>
      <c r="O73" s="12"/>
      <c r="P73" s="12"/>
    </row>
    <row r="74" spans="13:16" s="11" customFormat="1">
      <c r="M74" s="12"/>
      <c r="N74" s="12"/>
      <c r="O74" s="12"/>
      <c r="P74" s="12"/>
    </row>
    <row r="75" spans="13:16" s="11" customFormat="1">
      <c r="M75" s="12"/>
      <c r="N75" s="12"/>
      <c r="O75" s="12"/>
      <c r="P75" s="12"/>
    </row>
    <row r="76" spans="13:16" s="11" customFormat="1">
      <c r="M76" s="12"/>
      <c r="N76" s="12"/>
      <c r="O76" s="12"/>
      <c r="P76" s="12"/>
    </row>
    <row r="77" spans="13:16" s="11" customFormat="1">
      <c r="M77" s="12"/>
      <c r="N77" s="12"/>
      <c r="O77" s="12"/>
      <c r="P77" s="12"/>
    </row>
    <row r="78" spans="13:16" s="11" customFormat="1">
      <c r="M78" s="12"/>
      <c r="N78" s="12"/>
      <c r="O78" s="12"/>
      <c r="P78" s="12"/>
    </row>
    <row r="79" spans="13:16" s="11" customFormat="1">
      <c r="M79" s="12"/>
      <c r="N79" s="12"/>
      <c r="O79" s="12"/>
      <c r="P79" s="12"/>
    </row>
    <row r="80" spans="13:16" s="11" customFormat="1">
      <c r="M80" s="12"/>
      <c r="N80" s="12"/>
      <c r="O80" s="12"/>
      <c r="P80" s="12"/>
    </row>
    <row r="81" spans="13:16" s="11" customFormat="1">
      <c r="M81" s="12"/>
      <c r="N81" s="12"/>
      <c r="O81" s="12"/>
      <c r="P81" s="12"/>
    </row>
    <row r="82" spans="13:16" s="11" customFormat="1">
      <c r="M82" s="12"/>
      <c r="N82" s="12"/>
      <c r="O82" s="12"/>
      <c r="P82" s="12"/>
    </row>
    <row r="83" spans="13:16" s="11" customFormat="1">
      <c r="M83" s="12"/>
      <c r="N83" s="12"/>
      <c r="O83" s="12"/>
      <c r="P83" s="12"/>
    </row>
    <row r="84" spans="13:16" s="11" customFormat="1">
      <c r="M84" s="12"/>
      <c r="N84" s="12"/>
      <c r="O84" s="12"/>
      <c r="P84" s="12"/>
    </row>
    <row r="85" spans="13:16" s="11" customFormat="1">
      <c r="M85" s="12"/>
      <c r="N85" s="12"/>
      <c r="O85" s="12"/>
      <c r="P85" s="12"/>
    </row>
    <row r="86" spans="13:16" s="11" customFormat="1">
      <c r="M86" s="12"/>
      <c r="N86" s="12"/>
      <c r="O86" s="12"/>
      <c r="P86" s="12"/>
    </row>
    <row r="87" spans="13:16" s="11" customFormat="1">
      <c r="M87" s="12"/>
      <c r="N87" s="12"/>
      <c r="O87" s="12"/>
      <c r="P87" s="12"/>
    </row>
    <row r="88" spans="13:16" s="11" customFormat="1">
      <c r="M88" s="12"/>
      <c r="N88" s="12"/>
      <c r="O88" s="12"/>
      <c r="P88" s="12"/>
    </row>
    <row r="89" spans="13:16" s="11" customFormat="1">
      <c r="M89" s="12"/>
      <c r="N89" s="12"/>
      <c r="O89" s="12"/>
      <c r="P89" s="12"/>
    </row>
    <row r="90" spans="13:16" s="11" customFormat="1">
      <c r="M90" s="12"/>
      <c r="N90" s="12"/>
      <c r="O90" s="12"/>
      <c r="P90" s="12"/>
    </row>
    <row r="91" spans="13:16" s="11" customFormat="1">
      <c r="M91" s="12"/>
      <c r="N91" s="12"/>
      <c r="O91" s="12"/>
      <c r="P91" s="12"/>
    </row>
    <row r="92" spans="13:16" s="11" customFormat="1">
      <c r="M92" s="12"/>
      <c r="N92" s="12"/>
      <c r="O92" s="12"/>
      <c r="P92" s="12"/>
    </row>
    <row r="93" spans="13:16" s="11" customFormat="1">
      <c r="M93" s="12"/>
      <c r="N93" s="12"/>
      <c r="O93" s="12"/>
      <c r="P93" s="12"/>
    </row>
    <row r="94" spans="13:16" s="11" customFormat="1">
      <c r="M94" s="12"/>
      <c r="N94" s="12"/>
      <c r="O94" s="12"/>
      <c r="P94" s="12"/>
    </row>
    <row r="95" spans="13:16" s="11" customFormat="1">
      <c r="M95" s="12"/>
      <c r="N95" s="12"/>
      <c r="O95" s="12"/>
      <c r="P95" s="12"/>
    </row>
    <row r="96" spans="13:16" s="11" customFormat="1">
      <c r="M96" s="12"/>
      <c r="N96" s="12"/>
      <c r="O96" s="12"/>
      <c r="P96" s="12"/>
    </row>
    <row r="97" spans="13:16" s="11" customFormat="1">
      <c r="M97" s="12"/>
      <c r="N97" s="12"/>
      <c r="O97" s="12"/>
      <c r="P97" s="12"/>
    </row>
    <row r="98" spans="13:16" s="11" customFormat="1">
      <c r="M98" s="12"/>
      <c r="N98" s="12"/>
      <c r="O98" s="12"/>
      <c r="P98" s="12"/>
    </row>
    <row r="99" spans="13:16" s="11" customFormat="1">
      <c r="M99" s="12"/>
      <c r="N99" s="12"/>
      <c r="O99" s="12"/>
      <c r="P99" s="12"/>
    </row>
    <row r="100" spans="13:16" s="11" customFormat="1">
      <c r="M100" s="12"/>
      <c r="N100" s="12"/>
      <c r="O100" s="12"/>
      <c r="P100" s="12"/>
    </row>
    <row r="101" spans="13:16" s="11" customFormat="1">
      <c r="M101" s="12"/>
      <c r="N101" s="12"/>
      <c r="O101" s="12"/>
      <c r="P101" s="12"/>
    </row>
    <row r="102" spans="13:16" s="11" customFormat="1">
      <c r="M102" s="12"/>
      <c r="N102" s="12"/>
      <c r="O102" s="12"/>
      <c r="P102" s="12"/>
    </row>
    <row r="103" spans="13:16" s="11" customFormat="1">
      <c r="M103" s="12"/>
      <c r="N103" s="12"/>
      <c r="O103" s="12"/>
      <c r="P103" s="12"/>
    </row>
    <row r="104" spans="13:16" s="11" customFormat="1">
      <c r="M104" s="12"/>
      <c r="N104" s="12"/>
      <c r="O104" s="12"/>
      <c r="P104" s="12"/>
    </row>
    <row r="105" spans="13:16" s="11" customFormat="1">
      <c r="M105" s="12"/>
      <c r="N105" s="12"/>
      <c r="O105" s="12"/>
      <c r="P105" s="12"/>
    </row>
    <row r="106" spans="13:16" s="11" customFormat="1">
      <c r="M106" s="12"/>
      <c r="N106" s="12"/>
      <c r="O106" s="12"/>
      <c r="P106" s="12"/>
    </row>
    <row r="107" spans="13:16" s="11" customFormat="1">
      <c r="M107" s="12"/>
      <c r="N107" s="12"/>
      <c r="O107" s="12"/>
      <c r="P107" s="12"/>
    </row>
    <row r="108" spans="13:16" s="11" customFormat="1">
      <c r="M108" s="12"/>
      <c r="N108" s="12"/>
      <c r="O108" s="12"/>
      <c r="P108" s="12"/>
    </row>
    <row r="109" spans="13:16" s="11" customFormat="1">
      <c r="M109" s="12"/>
      <c r="N109" s="12"/>
      <c r="O109" s="12"/>
      <c r="P109" s="12"/>
    </row>
    <row r="110" spans="13:16" s="11" customFormat="1">
      <c r="M110" s="12"/>
      <c r="N110" s="12"/>
      <c r="O110" s="12"/>
      <c r="P110" s="12"/>
    </row>
    <row r="111" spans="13:16" s="11" customFormat="1">
      <c r="M111" s="12"/>
      <c r="N111" s="12"/>
      <c r="O111" s="12"/>
      <c r="P111" s="12"/>
    </row>
    <row r="112" spans="13:16" s="11" customFormat="1">
      <c r="M112" s="12"/>
      <c r="N112" s="12"/>
      <c r="O112" s="12"/>
      <c r="P112" s="12"/>
    </row>
    <row r="113" spans="13:16" s="11" customFormat="1">
      <c r="M113" s="12"/>
      <c r="N113" s="12"/>
      <c r="O113" s="12"/>
      <c r="P113" s="12"/>
    </row>
    <row r="114" spans="13:16" s="11" customFormat="1">
      <c r="M114" s="12"/>
      <c r="N114" s="12"/>
      <c r="O114" s="12"/>
      <c r="P114" s="12"/>
    </row>
    <row r="115" spans="13:16" s="11" customFormat="1">
      <c r="M115" s="12"/>
      <c r="N115" s="12"/>
      <c r="O115" s="12"/>
      <c r="P115" s="12"/>
    </row>
    <row r="116" spans="13:16" s="11" customFormat="1">
      <c r="M116" s="12"/>
      <c r="N116" s="12"/>
      <c r="O116" s="12"/>
      <c r="P116" s="12"/>
    </row>
    <row r="117" spans="13:16" s="11" customFormat="1">
      <c r="M117" s="12"/>
      <c r="N117" s="12"/>
      <c r="O117" s="12"/>
      <c r="P117" s="12"/>
    </row>
    <row r="118" spans="13:16" s="11" customFormat="1">
      <c r="M118" s="12"/>
      <c r="N118" s="12"/>
      <c r="O118" s="12"/>
      <c r="P118" s="12"/>
    </row>
    <row r="119" spans="13:16" s="11" customFormat="1">
      <c r="M119" s="12"/>
      <c r="N119" s="12"/>
      <c r="O119" s="12"/>
      <c r="P119" s="12"/>
    </row>
    <row r="120" spans="13:16" s="11" customFormat="1">
      <c r="M120" s="12"/>
      <c r="N120" s="12"/>
      <c r="O120" s="12"/>
      <c r="P120" s="12"/>
    </row>
    <row r="121" spans="13:16" s="11" customFormat="1">
      <c r="M121" s="12"/>
      <c r="N121" s="12"/>
      <c r="O121" s="12"/>
      <c r="P121" s="12"/>
    </row>
    <row r="122" spans="13:16" s="11" customFormat="1">
      <c r="M122" s="12"/>
      <c r="N122" s="12"/>
      <c r="O122" s="12"/>
      <c r="P122" s="12"/>
    </row>
    <row r="123" spans="13:16" s="11" customFormat="1">
      <c r="M123" s="12"/>
      <c r="N123" s="12"/>
      <c r="O123" s="12"/>
      <c r="P123" s="12"/>
    </row>
    <row r="124" spans="13:16" s="11" customFormat="1">
      <c r="M124" s="12"/>
      <c r="N124" s="12"/>
      <c r="O124" s="12"/>
      <c r="P124" s="12"/>
    </row>
    <row r="125" spans="13:16" s="11" customFormat="1">
      <c r="M125" s="12"/>
      <c r="N125" s="12"/>
      <c r="O125" s="12"/>
      <c r="P125" s="12"/>
    </row>
    <row r="126" spans="13:16" s="11" customFormat="1">
      <c r="M126" s="12"/>
      <c r="N126" s="12"/>
      <c r="O126" s="12"/>
      <c r="P126" s="12"/>
    </row>
    <row r="127" spans="13:16" s="11" customFormat="1">
      <c r="M127" s="12"/>
      <c r="N127" s="12"/>
      <c r="O127" s="12"/>
      <c r="P127" s="12"/>
    </row>
    <row r="128" spans="13:16" s="11" customFormat="1">
      <c r="M128" s="12"/>
      <c r="N128" s="12"/>
      <c r="O128" s="12"/>
      <c r="P128" s="12"/>
    </row>
    <row r="129" spans="12:16" s="11" customFormat="1">
      <c r="M129" s="12"/>
      <c r="N129" s="12"/>
      <c r="O129" s="12"/>
      <c r="P129" s="12"/>
    </row>
    <row r="130" spans="12:16" s="11" customFormat="1">
      <c r="M130" s="12"/>
      <c r="N130" s="12"/>
      <c r="O130" s="12"/>
      <c r="P130" s="12"/>
    </row>
    <row r="131" spans="12:16" s="11" customFormat="1">
      <c r="M131" s="12"/>
      <c r="N131" s="12"/>
      <c r="O131" s="12"/>
      <c r="P131" s="12"/>
    </row>
    <row r="132" spans="12:16" s="11" customFormat="1">
      <c r="M132" s="12"/>
      <c r="N132" s="12"/>
      <c r="O132" s="12"/>
      <c r="P132" s="12"/>
    </row>
    <row r="133" spans="12:16" s="11" customFormat="1">
      <c r="M133" s="12"/>
      <c r="N133" s="12"/>
      <c r="O133" s="12"/>
      <c r="P133" s="12"/>
    </row>
    <row r="134" spans="12:16" s="11" customFormat="1">
      <c r="M134" s="12"/>
      <c r="N134" s="12"/>
      <c r="O134" s="12"/>
      <c r="P134" s="12"/>
    </row>
    <row r="135" spans="12:16" s="11" customFormat="1">
      <c r="M135" s="12"/>
      <c r="N135" s="12"/>
      <c r="O135" s="12"/>
      <c r="P135" s="12"/>
    </row>
    <row r="136" spans="12:16" s="11" customFormat="1">
      <c r="M136" s="12"/>
      <c r="N136" s="12"/>
      <c r="O136" s="12"/>
      <c r="P136" s="12"/>
    </row>
    <row r="137" spans="12:16" s="11" customFormat="1">
      <c r="M137" s="12"/>
      <c r="N137" s="12"/>
      <c r="O137" s="12"/>
      <c r="P137" s="12"/>
    </row>
    <row r="138" spans="12:16" s="11" customFormat="1">
      <c r="M138" s="12"/>
      <c r="N138" s="12"/>
      <c r="O138" s="12"/>
      <c r="P138" s="12"/>
    </row>
    <row r="139" spans="12:16" s="11" customFormat="1">
      <c r="L139"/>
      <c r="M139" s="12"/>
      <c r="N139" s="12"/>
      <c r="O139" s="12"/>
      <c r="P139" s="12"/>
    </row>
  </sheetData>
  <mergeCells count="16">
    <mergeCell ref="F4:F5"/>
    <mergeCell ref="A4:A5"/>
    <mergeCell ref="B4:B5"/>
    <mergeCell ref="C4:C5"/>
    <mergeCell ref="D4:D5"/>
    <mergeCell ref="E4:E5"/>
    <mergeCell ref="M16:N16"/>
    <mergeCell ref="O16:P16"/>
    <mergeCell ref="Q4:Q5"/>
    <mergeCell ref="R4:R5"/>
    <mergeCell ref="G4:G5"/>
    <mergeCell ref="H4:I4"/>
    <mergeCell ref="J4:J5"/>
    <mergeCell ref="K4:L4"/>
    <mergeCell ref="M4:N4"/>
    <mergeCell ref="O4:P4"/>
  </mergeCell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sheetPr codeName="Arkusz3"/>
  <dimension ref="A2:S223"/>
  <sheetViews>
    <sheetView topLeftCell="A73" zoomScale="70" zoomScaleNormal="70" workbookViewId="0">
      <selection activeCell="O95" sqref="O95"/>
    </sheetView>
  </sheetViews>
  <sheetFormatPr defaultRowHeight="15"/>
  <cols>
    <col min="1" max="1" width="4.7109375" customWidth="1"/>
    <col min="2" max="2" width="8.85546875" customWidth="1"/>
    <col min="3" max="3" width="11.42578125" customWidth="1"/>
    <col min="4" max="4" width="9.7109375" customWidth="1"/>
    <col min="5" max="5" width="45.7109375" customWidth="1"/>
    <col min="6" max="6" width="57.7109375" customWidth="1"/>
    <col min="7" max="7" width="35.7109375" customWidth="1"/>
    <col min="8" max="8" width="19.28515625" customWidth="1"/>
    <col min="9" max="9" width="10.42578125" customWidth="1"/>
    <col min="10" max="10" width="29.7109375" customWidth="1"/>
    <col min="11" max="11" width="10.7109375" customWidth="1"/>
    <col min="12" max="12" width="12.7109375" customWidth="1"/>
    <col min="13" max="16" width="14.7109375" style="2" customWidth="1"/>
    <col min="17" max="17" width="16.7109375" customWidth="1"/>
    <col min="18" max="18" width="15.7109375" customWidth="1"/>
    <col min="19" max="19" width="19.5703125" customWidth="1"/>
    <col min="259" max="259" width="4.7109375" bestFit="1" customWidth="1"/>
    <col min="260" max="260" width="9.7109375" bestFit="1" customWidth="1"/>
    <col min="261" max="261" width="10" bestFit="1" customWidth="1"/>
    <col min="262" max="262" width="8.85546875" bestFit="1" customWidth="1"/>
    <col min="263" max="263" width="22.85546875" customWidth="1"/>
    <col min="264" max="264" width="59.7109375" bestFit="1" customWidth="1"/>
    <col min="265" max="265" width="57.85546875" bestFit="1" customWidth="1"/>
    <col min="266" max="266" width="35.28515625" bestFit="1" customWidth="1"/>
    <col min="267" max="267" width="28.140625" bestFit="1" customWidth="1"/>
    <col min="268" max="268" width="33.140625" bestFit="1" customWidth="1"/>
    <col min="269" max="269" width="26" bestFit="1" customWidth="1"/>
    <col min="270" max="270" width="19.140625" bestFit="1" customWidth="1"/>
    <col min="271" max="271" width="10.42578125" customWidth="1"/>
    <col min="272" max="272" width="11.85546875" customWidth="1"/>
    <col min="273" max="273" width="14.7109375" customWidth="1"/>
    <col min="274" max="274" width="9" bestFit="1" customWidth="1"/>
    <col min="515" max="515" width="4.7109375" bestFit="1" customWidth="1"/>
    <col min="516" max="516" width="9.7109375" bestFit="1" customWidth="1"/>
    <col min="517" max="517" width="10" bestFit="1" customWidth="1"/>
    <col min="518" max="518" width="8.85546875" bestFit="1" customWidth="1"/>
    <col min="519" max="519" width="22.85546875" customWidth="1"/>
    <col min="520" max="520" width="59.7109375" bestFit="1" customWidth="1"/>
    <col min="521" max="521" width="57.85546875" bestFit="1" customWidth="1"/>
    <col min="522" max="522" width="35.28515625" bestFit="1" customWidth="1"/>
    <col min="523" max="523" width="28.140625" bestFit="1" customWidth="1"/>
    <col min="524" max="524" width="33.140625" bestFit="1" customWidth="1"/>
    <col min="525" max="525" width="26" bestFit="1" customWidth="1"/>
    <col min="526" max="526" width="19.140625" bestFit="1" customWidth="1"/>
    <col min="527" max="527" width="10.42578125" customWidth="1"/>
    <col min="528" max="528" width="11.85546875" customWidth="1"/>
    <col min="529" max="529" width="14.7109375" customWidth="1"/>
    <col min="530" max="530" width="9" bestFit="1" customWidth="1"/>
    <col min="771" max="771" width="4.7109375" bestFit="1" customWidth="1"/>
    <col min="772" max="772" width="9.7109375" bestFit="1" customWidth="1"/>
    <col min="773" max="773" width="10" bestFit="1" customWidth="1"/>
    <col min="774" max="774" width="8.85546875" bestFit="1" customWidth="1"/>
    <col min="775" max="775" width="22.85546875" customWidth="1"/>
    <col min="776" max="776" width="59.7109375" bestFit="1" customWidth="1"/>
    <col min="777" max="777" width="57.85546875" bestFit="1" customWidth="1"/>
    <col min="778" max="778" width="35.28515625" bestFit="1" customWidth="1"/>
    <col min="779" max="779" width="28.140625" bestFit="1" customWidth="1"/>
    <col min="780" max="780" width="33.140625" bestFit="1" customWidth="1"/>
    <col min="781" max="781" width="26" bestFit="1" customWidth="1"/>
    <col min="782" max="782" width="19.140625" bestFit="1" customWidth="1"/>
    <col min="783" max="783" width="10.42578125" customWidth="1"/>
    <col min="784" max="784" width="11.85546875" customWidth="1"/>
    <col min="785" max="785" width="14.7109375" customWidth="1"/>
    <col min="786" max="786" width="9" bestFit="1" customWidth="1"/>
    <col min="1027" max="1027" width="4.7109375" bestFit="1" customWidth="1"/>
    <col min="1028" max="1028" width="9.7109375" bestFit="1" customWidth="1"/>
    <col min="1029" max="1029" width="10" bestFit="1" customWidth="1"/>
    <col min="1030" max="1030" width="8.85546875" bestFit="1" customWidth="1"/>
    <col min="1031" max="1031" width="22.85546875" customWidth="1"/>
    <col min="1032" max="1032" width="59.7109375" bestFit="1" customWidth="1"/>
    <col min="1033" max="1033" width="57.85546875" bestFit="1" customWidth="1"/>
    <col min="1034" max="1034" width="35.28515625" bestFit="1" customWidth="1"/>
    <col min="1035" max="1035" width="28.140625" bestFit="1" customWidth="1"/>
    <col min="1036" max="1036" width="33.140625" bestFit="1" customWidth="1"/>
    <col min="1037" max="1037" width="26" bestFit="1" customWidth="1"/>
    <col min="1038" max="1038" width="19.140625" bestFit="1" customWidth="1"/>
    <col min="1039" max="1039" width="10.42578125" customWidth="1"/>
    <col min="1040" max="1040" width="11.85546875" customWidth="1"/>
    <col min="1041" max="1041" width="14.7109375" customWidth="1"/>
    <col min="1042" max="1042" width="9" bestFit="1" customWidth="1"/>
    <col min="1283" max="1283" width="4.7109375" bestFit="1" customWidth="1"/>
    <col min="1284" max="1284" width="9.7109375" bestFit="1" customWidth="1"/>
    <col min="1285" max="1285" width="10" bestFit="1" customWidth="1"/>
    <col min="1286" max="1286" width="8.85546875" bestFit="1" customWidth="1"/>
    <col min="1287" max="1287" width="22.85546875" customWidth="1"/>
    <col min="1288" max="1288" width="59.7109375" bestFit="1" customWidth="1"/>
    <col min="1289" max="1289" width="57.85546875" bestFit="1" customWidth="1"/>
    <col min="1290" max="1290" width="35.28515625" bestFit="1" customWidth="1"/>
    <col min="1291" max="1291" width="28.140625" bestFit="1" customWidth="1"/>
    <col min="1292" max="1292" width="33.140625" bestFit="1" customWidth="1"/>
    <col min="1293" max="1293" width="26" bestFit="1" customWidth="1"/>
    <col min="1294" max="1294" width="19.140625" bestFit="1" customWidth="1"/>
    <col min="1295" max="1295" width="10.42578125" customWidth="1"/>
    <col min="1296" max="1296" width="11.85546875" customWidth="1"/>
    <col min="1297" max="1297" width="14.7109375" customWidth="1"/>
    <col min="1298" max="1298" width="9" bestFit="1" customWidth="1"/>
    <col min="1539" max="1539" width="4.7109375" bestFit="1" customWidth="1"/>
    <col min="1540" max="1540" width="9.7109375" bestFit="1" customWidth="1"/>
    <col min="1541" max="1541" width="10" bestFit="1" customWidth="1"/>
    <col min="1542" max="1542" width="8.85546875" bestFit="1" customWidth="1"/>
    <col min="1543" max="1543" width="22.85546875" customWidth="1"/>
    <col min="1544" max="1544" width="59.7109375" bestFit="1" customWidth="1"/>
    <col min="1545" max="1545" width="57.85546875" bestFit="1" customWidth="1"/>
    <col min="1546" max="1546" width="35.28515625" bestFit="1" customWidth="1"/>
    <col min="1547" max="1547" width="28.140625" bestFit="1" customWidth="1"/>
    <col min="1548" max="1548" width="33.140625" bestFit="1" customWidth="1"/>
    <col min="1549" max="1549" width="26" bestFit="1" customWidth="1"/>
    <col min="1550" max="1550" width="19.140625" bestFit="1" customWidth="1"/>
    <col min="1551" max="1551" width="10.42578125" customWidth="1"/>
    <col min="1552" max="1552" width="11.85546875" customWidth="1"/>
    <col min="1553" max="1553" width="14.7109375" customWidth="1"/>
    <col min="1554" max="1554" width="9" bestFit="1" customWidth="1"/>
    <col min="1795" max="1795" width="4.7109375" bestFit="1" customWidth="1"/>
    <col min="1796" max="1796" width="9.7109375" bestFit="1" customWidth="1"/>
    <col min="1797" max="1797" width="10" bestFit="1" customWidth="1"/>
    <col min="1798" max="1798" width="8.85546875" bestFit="1" customWidth="1"/>
    <col min="1799" max="1799" width="22.85546875" customWidth="1"/>
    <col min="1800" max="1800" width="59.7109375" bestFit="1" customWidth="1"/>
    <col min="1801" max="1801" width="57.85546875" bestFit="1" customWidth="1"/>
    <col min="1802" max="1802" width="35.28515625" bestFit="1" customWidth="1"/>
    <col min="1803" max="1803" width="28.140625" bestFit="1" customWidth="1"/>
    <col min="1804" max="1804" width="33.140625" bestFit="1" customWidth="1"/>
    <col min="1805" max="1805" width="26" bestFit="1" customWidth="1"/>
    <col min="1806" max="1806" width="19.140625" bestFit="1" customWidth="1"/>
    <col min="1807" max="1807" width="10.42578125" customWidth="1"/>
    <col min="1808" max="1808" width="11.85546875" customWidth="1"/>
    <col min="1809" max="1809" width="14.7109375" customWidth="1"/>
    <col min="1810" max="1810" width="9" bestFit="1" customWidth="1"/>
    <col min="2051" max="2051" width="4.7109375" bestFit="1" customWidth="1"/>
    <col min="2052" max="2052" width="9.7109375" bestFit="1" customWidth="1"/>
    <col min="2053" max="2053" width="10" bestFit="1" customWidth="1"/>
    <col min="2054" max="2054" width="8.85546875" bestFit="1" customWidth="1"/>
    <col min="2055" max="2055" width="22.85546875" customWidth="1"/>
    <col min="2056" max="2056" width="59.7109375" bestFit="1" customWidth="1"/>
    <col min="2057" max="2057" width="57.85546875" bestFit="1" customWidth="1"/>
    <col min="2058" max="2058" width="35.28515625" bestFit="1" customWidth="1"/>
    <col min="2059" max="2059" width="28.140625" bestFit="1" customWidth="1"/>
    <col min="2060" max="2060" width="33.140625" bestFit="1" customWidth="1"/>
    <col min="2061" max="2061" width="26" bestFit="1" customWidth="1"/>
    <col min="2062" max="2062" width="19.140625" bestFit="1" customWidth="1"/>
    <col min="2063" max="2063" width="10.42578125" customWidth="1"/>
    <col min="2064" max="2064" width="11.85546875" customWidth="1"/>
    <col min="2065" max="2065" width="14.7109375" customWidth="1"/>
    <col min="2066" max="2066" width="9" bestFit="1" customWidth="1"/>
    <col min="2307" max="2307" width="4.7109375" bestFit="1" customWidth="1"/>
    <col min="2308" max="2308" width="9.7109375" bestFit="1" customWidth="1"/>
    <col min="2309" max="2309" width="10" bestFit="1" customWidth="1"/>
    <col min="2310" max="2310" width="8.85546875" bestFit="1" customWidth="1"/>
    <col min="2311" max="2311" width="22.85546875" customWidth="1"/>
    <col min="2312" max="2312" width="59.7109375" bestFit="1" customWidth="1"/>
    <col min="2313" max="2313" width="57.85546875" bestFit="1" customWidth="1"/>
    <col min="2314" max="2314" width="35.28515625" bestFit="1" customWidth="1"/>
    <col min="2315" max="2315" width="28.140625" bestFit="1" customWidth="1"/>
    <col min="2316" max="2316" width="33.140625" bestFit="1" customWidth="1"/>
    <col min="2317" max="2317" width="26" bestFit="1" customWidth="1"/>
    <col min="2318" max="2318" width="19.140625" bestFit="1" customWidth="1"/>
    <col min="2319" max="2319" width="10.42578125" customWidth="1"/>
    <col min="2320" max="2320" width="11.85546875" customWidth="1"/>
    <col min="2321" max="2321" width="14.7109375" customWidth="1"/>
    <col min="2322" max="2322" width="9" bestFit="1" customWidth="1"/>
    <col min="2563" max="2563" width="4.7109375" bestFit="1" customWidth="1"/>
    <col min="2564" max="2564" width="9.7109375" bestFit="1" customWidth="1"/>
    <col min="2565" max="2565" width="10" bestFit="1" customWidth="1"/>
    <col min="2566" max="2566" width="8.85546875" bestFit="1" customWidth="1"/>
    <col min="2567" max="2567" width="22.85546875" customWidth="1"/>
    <col min="2568" max="2568" width="59.7109375" bestFit="1" customWidth="1"/>
    <col min="2569" max="2569" width="57.85546875" bestFit="1" customWidth="1"/>
    <col min="2570" max="2570" width="35.28515625" bestFit="1" customWidth="1"/>
    <col min="2571" max="2571" width="28.140625" bestFit="1" customWidth="1"/>
    <col min="2572" max="2572" width="33.140625" bestFit="1" customWidth="1"/>
    <col min="2573" max="2573" width="26" bestFit="1" customWidth="1"/>
    <col min="2574" max="2574" width="19.140625" bestFit="1" customWidth="1"/>
    <col min="2575" max="2575" width="10.42578125" customWidth="1"/>
    <col min="2576" max="2576" width="11.85546875" customWidth="1"/>
    <col min="2577" max="2577" width="14.7109375" customWidth="1"/>
    <col min="2578" max="2578" width="9" bestFit="1" customWidth="1"/>
    <col min="2819" max="2819" width="4.7109375" bestFit="1" customWidth="1"/>
    <col min="2820" max="2820" width="9.7109375" bestFit="1" customWidth="1"/>
    <col min="2821" max="2821" width="10" bestFit="1" customWidth="1"/>
    <col min="2822" max="2822" width="8.85546875" bestFit="1" customWidth="1"/>
    <col min="2823" max="2823" width="22.85546875" customWidth="1"/>
    <col min="2824" max="2824" width="59.7109375" bestFit="1" customWidth="1"/>
    <col min="2825" max="2825" width="57.85546875" bestFit="1" customWidth="1"/>
    <col min="2826" max="2826" width="35.28515625" bestFit="1" customWidth="1"/>
    <col min="2827" max="2827" width="28.140625" bestFit="1" customWidth="1"/>
    <col min="2828" max="2828" width="33.140625" bestFit="1" customWidth="1"/>
    <col min="2829" max="2829" width="26" bestFit="1" customWidth="1"/>
    <col min="2830" max="2830" width="19.140625" bestFit="1" customWidth="1"/>
    <col min="2831" max="2831" width="10.42578125" customWidth="1"/>
    <col min="2832" max="2832" width="11.85546875" customWidth="1"/>
    <col min="2833" max="2833" width="14.7109375" customWidth="1"/>
    <col min="2834" max="2834" width="9" bestFit="1" customWidth="1"/>
    <col min="3075" max="3075" width="4.7109375" bestFit="1" customWidth="1"/>
    <col min="3076" max="3076" width="9.7109375" bestFit="1" customWidth="1"/>
    <col min="3077" max="3077" width="10" bestFit="1" customWidth="1"/>
    <col min="3078" max="3078" width="8.85546875" bestFit="1" customWidth="1"/>
    <col min="3079" max="3079" width="22.85546875" customWidth="1"/>
    <col min="3080" max="3080" width="59.7109375" bestFit="1" customWidth="1"/>
    <col min="3081" max="3081" width="57.85546875" bestFit="1" customWidth="1"/>
    <col min="3082" max="3082" width="35.28515625" bestFit="1" customWidth="1"/>
    <col min="3083" max="3083" width="28.140625" bestFit="1" customWidth="1"/>
    <col min="3084" max="3084" width="33.140625" bestFit="1" customWidth="1"/>
    <col min="3085" max="3085" width="26" bestFit="1" customWidth="1"/>
    <col min="3086" max="3086" width="19.140625" bestFit="1" customWidth="1"/>
    <col min="3087" max="3087" width="10.42578125" customWidth="1"/>
    <col min="3088" max="3088" width="11.85546875" customWidth="1"/>
    <col min="3089" max="3089" width="14.7109375" customWidth="1"/>
    <col min="3090" max="3090" width="9" bestFit="1" customWidth="1"/>
    <col min="3331" max="3331" width="4.7109375" bestFit="1" customWidth="1"/>
    <col min="3332" max="3332" width="9.7109375" bestFit="1" customWidth="1"/>
    <col min="3333" max="3333" width="10" bestFit="1" customWidth="1"/>
    <col min="3334" max="3334" width="8.85546875" bestFit="1" customWidth="1"/>
    <col min="3335" max="3335" width="22.85546875" customWidth="1"/>
    <col min="3336" max="3336" width="59.7109375" bestFit="1" customWidth="1"/>
    <col min="3337" max="3337" width="57.85546875" bestFit="1" customWidth="1"/>
    <col min="3338" max="3338" width="35.28515625" bestFit="1" customWidth="1"/>
    <col min="3339" max="3339" width="28.140625" bestFit="1" customWidth="1"/>
    <col min="3340" max="3340" width="33.140625" bestFit="1" customWidth="1"/>
    <col min="3341" max="3341" width="26" bestFit="1" customWidth="1"/>
    <col min="3342" max="3342" width="19.140625" bestFit="1" customWidth="1"/>
    <col min="3343" max="3343" width="10.42578125" customWidth="1"/>
    <col min="3344" max="3344" width="11.85546875" customWidth="1"/>
    <col min="3345" max="3345" width="14.7109375" customWidth="1"/>
    <col min="3346" max="3346" width="9" bestFit="1" customWidth="1"/>
    <col min="3587" max="3587" width="4.7109375" bestFit="1" customWidth="1"/>
    <col min="3588" max="3588" width="9.7109375" bestFit="1" customWidth="1"/>
    <col min="3589" max="3589" width="10" bestFit="1" customWidth="1"/>
    <col min="3590" max="3590" width="8.85546875" bestFit="1" customWidth="1"/>
    <col min="3591" max="3591" width="22.85546875" customWidth="1"/>
    <col min="3592" max="3592" width="59.7109375" bestFit="1" customWidth="1"/>
    <col min="3593" max="3593" width="57.85546875" bestFit="1" customWidth="1"/>
    <col min="3594" max="3594" width="35.28515625" bestFit="1" customWidth="1"/>
    <col min="3595" max="3595" width="28.140625" bestFit="1" customWidth="1"/>
    <col min="3596" max="3596" width="33.140625" bestFit="1" customWidth="1"/>
    <col min="3597" max="3597" width="26" bestFit="1" customWidth="1"/>
    <col min="3598" max="3598" width="19.140625" bestFit="1" customWidth="1"/>
    <col min="3599" max="3599" width="10.42578125" customWidth="1"/>
    <col min="3600" max="3600" width="11.85546875" customWidth="1"/>
    <col min="3601" max="3601" width="14.7109375" customWidth="1"/>
    <col min="3602" max="3602" width="9" bestFit="1" customWidth="1"/>
    <col min="3843" max="3843" width="4.7109375" bestFit="1" customWidth="1"/>
    <col min="3844" max="3844" width="9.7109375" bestFit="1" customWidth="1"/>
    <col min="3845" max="3845" width="10" bestFit="1" customWidth="1"/>
    <col min="3846" max="3846" width="8.85546875" bestFit="1" customWidth="1"/>
    <col min="3847" max="3847" width="22.85546875" customWidth="1"/>
    <col min="3848" max="3848" width="59.7109375" bestFit="1" customWidth="1"/>
    <col min="3849" max="3849" width="57.85546875" bestFit="1" customWidth="1"/>
    <col min="3850" max="3850" width="35.28515625" bestFit="1" customWidth="1"/>
    <col min="3851" max="3851" width="28.140625" bestFit="1" customWidth="1"/>
    <col min="3852" max="3852" width="33.140625" bestFit="1" customWidth="1"/>
    <col min="3853" max="3853" width="26" bestFit="1" customWidth="1"/>
    <col min="3854" max="3854" width="19.140625" bestFit="1" customWidth="1"/>
    <col min="3855" max="3855" width="10.42578125" customWidth="1"/>
    <col min="3856" max="3856" width="11.85546875" customWidth="1"/>
    <col min="3857" max="3857" width="14.7109375" customWidth="1"/>
    <col min="3858" max="3858" width="9" bestFit="1" customWidth="1"/>
    <col min="4099" max="4099" width="4.7109375" bestFit="1" customWidth="1"/>
    <col min="4100" max="4100" width="9.7109375" bestFit="1" customWidth="1"/>
    <col min="4101" max="4101" width="10" bestFit="1" customWidth="1"/>
    <col min="4102" max="4102" width="8.85546875" bestFit="1" customWidth="1"/>
    <col min="4103" max="4103" width="22.85546875" customWidth="1"/>
    <col min="4104" max="4104" width="59.7109375" bestFit="1" customWidth="1"/>
    <col min="4105" max="4105" width="57.85546875" bestFit="1" customWidth="1"/>
    <col min="4106" max="4106" width="35.28515625" bestFit="1" customWidth="1"/>
    <col min="4107" max="4107" width="28.140625" bestFit="1" customWidth="1"/>
    <col min="4108" max="4108" width="33.140625" bestFit="1" customWidth="1"/>
    <col min="4109" max="4109" width="26" bestFit="1" customWidth="1"/>
    <col min="4110" max="4110" width="19.140625" bestFit="1" customWidth="1"/>
    <col min="4111" max="4111" width="10.42578125" customWidth="1"/>
    <col min="4112" max="4112" width="11.85546875" customWidth="1"/>
    <col min="4113" max="4113" width="14.7109375" customWidth="1"/>
    <col min="4114" max="4114" width="9" bestFit="1" customWidth="1"/>
    <col min="4355" max="4355" width="4.7109375" bestFit="1" customWidth="1"/>
    <col min="4356" max="4356" width="9.7109375" bestFit="1" customWidth="1"/>
    <col min="4357" max="4357" width="10" bestFit="1" customWidth="1"/>
    <col min="4358" max="4358" width="8.85546875" bestFit="1" customWidth="1"/>
    <col min="4359" max="4359" width="22.85546875" customWidth="1"/>
    <col min="4360" max="4360" width="59.7109375" bestFit="1" customWidth="1"/>
    <col min="4361" max="4361" width="57.85546875" bestFit="1" customWidth="1"/>
    <col min="4362" max="4362" width="35.28515625" bestFit="1" customWidth="1"/>
    <col min="4363" max="4363" width="28.140625" bestFit="1" customWidth="1"/>
    <col min="4364" max="4364" width="33.140625" bestFit="1" customWidth="1"/>
    <col min="4365" max="4365" width="26" bestFit="1" customWidth="1"/>
    <col min="4366" max="4366" width="19.140625" bestFit="1" customWidth="1"/>
    <col min="4367" max="4367" width="10.42578125" customWidth="1"/>
    <col min="4368" max="4368" width="11.85546875" customWidth="1"/>
    <col min="4369" max="4369" width="14.7109375" customWidth="1"/>
    <col min="4370" max="4370" width="9" bestFit="1" customWidth="1"/>
    <col min="4611" max="4611" width="4.7109375" bestFit="1" customWidth="1"/>
    <col min="4612" max="4612" width="9.7109375" bestFit="1" customWidth="1"/>
    <col min="4613" max="4613" width="10" bestFit="1" customWidth="1"/>
    <col min="4614" max="4614" width="8.85546875" bestFit="1" customWidth="1"/>
    <col min="4615" max="4615" width="22.85546875" customWidth="1"/>
    <col min="4616" max="4616" width="59.7109375" bestFit="1" customWidth="1"/>
    <col min="4617" max="4617" width="57.85546875" bestFit="1" customWidth="1"/>
    <col min="4618" max="4618" width="35.28515625" bestFit="1" customWidth="1"/>
    <col min="4619" max="4619" width="28.140625" bestFit="1" customWidth="1"/>
    <col min="4620" max="4620" width="33.140625" bestFit="1" customWidth="1"/>
    <col min="4621" max="4621" width="26" bestFit="1" customWidth="1"/>
    <col min="4622" max="4622" width="19.140625" bestFit="1" customWidth="1"/>
    <col min="4623" max="4623" width="10.42578125" customWidth="1"/>
    <col min="4624" max="4624" width="11.85546875" customWidth="1"/>
    <col min="4625" max="4625" width="14.7109375" customWidth="1"/>
    <col min="4626" max="4626" width="9" bestFit="1" customWidth="1"/>
    <col min="4867" max="4867" width="4.7109375" bestFit="1" customWidth="1"/>
    <col min="4868" max="4868" width="9.7109375" bestFit="1" customWidth="1"/>
    <col min="4869" max="4869" width="10" bestFit="1" customWidth="1"/>
    <col min="4870" max="4870" width="8.85546875" bestFit="1" customWidth="1"/>
    <col min="4871" max="4871" width="22.85546875" customWidth="1"/>
    <col min="4872" max="4872" width="59.7109375" bestFit="1" customWidth="1"/>
    <col min="4873" max="4873" width="57.85546875" bestFit="1" customWidth="1"/>
    <col min="4874" max="4874" width="35.28515625" bestFit="1" customWidth="1"/>
    <col min="4875" max="4875" width="28.140625" bestFit="1" customWidth="1"/>
    <col min="4876" max="4876" width="33.140625" bestFit="1" customWidth="1"/>
    <col min="4877" max="4877" width="26" bestFit="1" customWidth="1"/>
    <col min="4878" max="4878" width="19.140625" bestFit="1" customWidth="1"/>
    <col min="4879" max="4879" width="10.42578125" customWidth="1"/>
    <col min="4880" max="4880" width="11.85546875" customWidth="1"/>
    <col min="4881" max="4881" width="14.7109375" customWidth="1"/>
    <col min="4882" max="4882" width="9" bestFit="1" customWidth="1"/>
    <col min="5123" max="5123" width="4.7109375" bestFit="1" customWidth="1"/>
    <col min="5124" max="5124" width="9.7109375" bestFit="1" customWidth="1"/>
    <col min="5125" max="5125" width="10" bestFit="1" customWidth="1"/>
    <col min="5126" max="5126" width="8.85546875" bestFit="1" customWidth="1"/>
    <col min="5127" max="5127" width="22.85546875" customWidth="1"/>
    <col min="5128" max="5128" width="59.7109375" bestFit="1" customWidth="1"/>
    <col min="5129" max="5129" width="57.85546875" bestFit="1" customWidth="1"/>
    <col min="5130" max="5130" width="35.28515625" bestFit="1" customWidth="1"/>
    <col min="5131" max="5131" width="28.140625" bestFit="1" customWidth="1"/>
    <col min="5132" max="5132" width="33.140625" bestFit="1" customWidth="1"/>
    <col min="5133" max="5133" width="26" bestFit="1" customWidth="1"/>
    <col min="5134" max="5134" width="19.140625" bestFit="1" customWidth="1"/>
    <col min="5135" max="5135" width="10.42578125" customWidth="1"/>
    <col min="5136" max="5136" width="11.85546875" customWidth="1"/>
    <col min="5137" max="5137" width="14.7109375" customWidth="1"/>
    <col min="5138" max="5138" width="9" bestFit="1" customWidth="1"/>
    <col min="5379" max="5379" width="4.7109375" bestFit="1" customWidth="1"/>
    <col min="5380" max="5380" width="9.7109375" bestFit="1" customWidth="1"/>
    <col min="5381" max="5381" width="10" bestFit="1" customWidth="1"/>
    <col min="5382" max="5382" width="8.85546875" bestFit="1" customWidth="1"/>
    <col min="5383" max="5383" width="22.85546875" customWidth="1"/>
    <col min="5384" max="5384" width="59.7109375" bestFit="1" customWidth="1"/>
    <col min="5385" max="5385" width="57.85546875" bestFit="1" customWidth="1"/>
    <col min="5386" max="5386" width="35.28515625" bestFit="1" customWidth="1"/>
    <col min="5387" max="5387" width="28.140625" bestFit="1" customWidth="1"/>
    <col min="5388" max="5388" width="33.140625" bestFit="1" customWidth="1"/>
    <col min="5389" max="5389" width="26" bestFit="1" customWidth="1"/>
    <col min="5390" max="5390" width="19.140625" bestFit="1" customWidth="1"/>
    <col min="5391" max="5391" width="10.42578125" customWidth="1"/>
    <col min="5392" max="5392" width="11.85546875" customWidth="1"/>
    <col min="5393" max="5393" width="14.7109375" customWidth="1"/>
    <col min="5394" max="5394" width="9" bestFit="1" customWidth="1"/>
    <col min="5635" max="5635" width="4.7109375" bestFit="1" customWidth="1"/>
    <col min="5636" max="5636" width="9.7109375" bestFit="1" customWidth="1"/>
    <col min="5637" max="5637" width="10" bestFit="1" customWidth="1"/>
    <col min="5638" max="5638" width="8.85546875" bestFit="1" customWidth="1"/>
    <col min="5639" max="5639" width="22.85546875" customWidth="1"/>
    <col min="5640" max="5640" width="59.7109375" bestFit="1" customWidth="1"/>
    <col min="5641" max="5641" width="57.85546875" bestFit="1" customWidth="1"/>
    <col min="5642" max="5642" width="35.28515625" bestFit="1" customWidth="1"/>
    <col min="5643" max="5643" width="28.140625" bestFit="1" customWidth="1"/>
    <col min="5644" max="5644" width="33.140625" bestFit="1" customWidth="1"/>
    <col min="5645" max="5645" width="26" bestFit="1" customWidth="1"/>
    <col min="5646" max="5646" width="19.140625" bestFit="1" customWidth="1"/>
    <col min="5647" max="5647" width="10.42578125" customWidth="1"/>
    <col min="5648" max="5648" width="11.85546875" customWidth="1"/>
    <col min="5649" max="5649" width="14.7109375" customWidth="1"/>
    <col min="5650" max="5650" width="9" bestFit="1" customWidth="1"/>
    <col min="5891" max="5891" width="4.7109375" bestFit="1" customWidth="1"/>
    <col min="5892" max="5892" width="9.7109375" bestFit="1" customWidth="1"/>
    <col min="5893" max="5893" width="10" bestFit="1" customWidth="1"/>
    <col min="5894" max="5894" width="8.85546875" bestFit="1" customWidth="1"/>
    <col min="5895" max="5895" width="22.85546875" customWidth="1"/>
    <col min="5896" max="5896" width="59.7109375" bestFit="1" customWidth="1"/>
    <col min="5897" max="5897" width="57.85546875" bestFit="1" customWidth="1"/>
    <col min="5898" max="5898" width="35.28515625" bestFit="1" customWidth="1"/>
    <col min="5899" max="5899" width="28.140625" bestFit="1" customWidth="1"/>
    <col min="5900" max="5900" width="33.140625" bestFit="1" customWidth="1"/>
    <col min="5901" max="5901" width="26" bestFit="1" customWidth="1"/>
    <col min="5902" max="5902" width="19.140625" bestFit="1" customWidth="1"/>
    <col min="5903" max="5903" width="10.42578125" customWidth="1"/>
    <col min="5904" max="5904" width="11.85546875" customWidth="1"/>
    <col min="5905" max="5905" width="14.7109375" customWidth="1"/>
    <col min="5906" max="5906" width="9" bestFit="1" customWidth="1"/>
    <col min="6147" max="6147" width="4.7109375" bestFit="1" customWidth="1"/>
    <col min="6148" max="6148" width="9.7109375" bestFit="1" customWidth="1"/>
    <col min="6149" max="6149" width="10" bestFit="1" customWidth="1"/>
    <col min="6150" max="6150" width="8.85546875" bestFit="1" customWidth="1"/>
    <col min="6151" max="6151" width="22.85546875" customWidth="1"/>
    <col min="6152" max="6152" width="59.7109375" bestFit="1" customWidth="1"/>
    <col min="6153" max="6153" width="57.85546875" bestFit="1" customWidth="1"/>
    <col min="6154" max="6154" width="35.28515625" bestFit="1" customWidth="1"/>
    <col min="6155" max="6155" width="28.140625" bestFit="1" customWidth="1"/>
    <col min="6156" max="6156" width="33.140625" bestFit="1" customWidth="1"/>
    <col min="6157" max="6157" width="26" bestFit="1" customWidth="1"/>
    <col min="6158" max="6158" width="19.140625" bestFit="1" customWidth="1"/>
    <col min="6159" max="6159" width="10.42578125" customWidth="1"/>
    <col min="6160" max="6160" width="11.85546875" customWidth="1"/>
    <col min="6161" max="6161" width="14.7109375" customWidth="1"/>
    <col min="6162" max="6162" width="9" bestFit="1" customWidth="1"/>
    <col min="6403" max="6403" width="4.7109375" bestFit="1" customWidth="1"/>
    <col min="6404" max="6404" width="9.7109375" bestFit="1" customWidth="1"/>
    <col min="6405" max="6405" width="10" bestFit="1" customWidth="1"/>
    <col min="6406" max="6406" width="8.85546875" bestFit="1" customWidth="1"/>
    <col min="6407" max="6407" width="22.85546875" customWidth="1"/>
    <col min="6408" max="6408" width="59.7109375" bestFit="1" customWidth="1"/>
    <col min="6409" max="6409" width="57.85546875" bestFit="1" customWidth="1"/>
    <col min="6410" max="6410" width="35.28515625" bestFit="1" customWidth="1"/>
    <col min="6411" max="6411" width="28.140625" bestFit="1" customWidth="1"/>
    <col min="6412" max="6412" width="33.140625" bestFit="1" customWidth="1"/>
    <col min="6413" max="6413" width="26" bestFit="1" customWidth="1"/>
    <col min="6414" max="6414" width="19.140625" bestFit="1" customWidth="1"/>
    <col min="6415" max="6415" width="10.42578125" customWidth="1"/>
    <col min="6416" max="6416" width="11.85546875" customWidth="1"/>
    <col min="6417" max="6417" width="14.7109375" customWidth="1"/>
    <col min="6418" max="6418" width="9" bestFit="1" customWidth="1"/>
    <col min="6659" max="6659" width="4.7109375" bestFit="1" customWidth="1"/>
    <col min="6660" max="6660" width="9.7109375" bestFit="1" customWidth="1"/>
    <col min="6661" max="6661" width="10" bestFit="1" customWidth="1"/>
    <col min="6662" max="6662" width="8.85546875" bestFit="1" customWidth="1"/>
    <col min="6663" max="6663" width="22.85546875" customWidth="1"/>
    <col min="6664" max="6664" width="59.7109375" bestFit="1" customWidth="1"/>
    <col min="6665" max="6665" width="57.85546875" bestFit="1" customWidth="1"/>
    <col min="6666" max="6666" width="35.28515625" bestFit="1" customWidth="1"/>
    <col min="6667" max="6667" width="28.140625" bestFit="1" customWidth="1"/>
    <col min="6668" max="6668" width="33.140625" bestFit="1" customWidth="1"/>
    <col min="6669" max="6669" width="26" bestFit="1" customWidth="1"/>
    <col min="6670" max="6670" width="19.140625" bestFit="1" customWidth="1"/>
    <col min="6671" max="6671" width="10.42578125" customWidth="1"/>
    <col min="6672" max="6672" width="11.85546875" customWidth="1"/>
    <col min="6673" max="6673" width="14.7109375" customWidth="1"/>
    <col min="6674" max="6674" width="9" bestFit="1" customWidth="1"/>
    <col min="6915" max="6915" width="4.7109375" bestFit="1" customWidth="1"/>
    <col min="6916" max="6916" width="9.7109375" bestFit="1" customWidth="1"/>
    <col min="6917" max="6917" width="10" bestFit="1" customWidth="1"/>
    <col min="6918" max="6918" width="8.85546875" bestFit="1" customWidth="1"/>
    <col min="6919" max="6919" width="22.85546875" customWidth="1"/>
    <col min="6920" max="6920" width="59.7109375" bestFit="1" customWidth="1"/>
    <col min="6921" max="6921" width="57.85546875" bestFit="1" customWidth="1"/>
    <col min="6922" max="6922" width="35.28515625" bestFit="1" customWidth="1"/>
    <col min="6923" max="6923" width="28.140625" bestFit="1" customWidth="1"/>
    <col min="6924" max="6924" width="33.140625" bestFit="1" customWidth="1"/>
    <col min="6925" max="6925" width="26" bestFit="1" customWidth="1"/>
    <col min="6926" max="6926" width="19.140625" bestFit="1" customWidth="1"/>
    <col min="6927" max="6927" width="10.42578125" customWidth="1"/>
    <col min="6928" max="6928" width="11.85546875" customWidth="1"/>
    <col min="6929" max="6929" width="14.7109375" customWidth="1"/>
    <col min="6930" max="6930" width="9" bestFit="1" customWidth="1"/>
    <col min="7171" max="7171" width="4.7109375" bestFit="1" customWidth="1"/>
    <col min="7172" max="7172" width="9.7109375" bestFit="1" customWidth="1"/>
    <col min="7173" max="7173" width="10" bestFit="1" customWidth="1"/>
    <col min="7174" max="7174" width="8.85546875" bestFit="1" customWidth="1"/>
    <col min="7175" max="7175" width="22.85546875" customWidth="1"/>
    <col min="7176" max="7176" width="59.7109375" bestFit="1" customWidth="1"/>
    <col min="7177" max="7177" width="57.85546875" bestFit="1" customWidth="1"/>
    <col min="7178" max="7178" width="35.28515625" bestFit="1" customWidth="1"/>
    <col min="7179" max="7179" width="28.140625" bestFit="1" customWidth="1"/>
    <col min="7180" max="7180" width="33.140625" bestFit="1" customWidth="1"/>
    <col min="7181" max="7181" width="26" bestFit="1" customWidth="1"/>
    <col min="7182" max="7182" width="19.140625" bestFit="1" customWidth="1"/>
    <col min="7183" max="7183" width="10.42578125" customWidth="1"/>
    <col min="7184" max="7184" width="11.85546875" customWidth="1"/>
    <col min="7185" max="7185" width="14.7109375" customWidth="1"/>
    <col min="7186" max="7186" width="9" bestFit="1" customWidth="1"/>
    <col min="7427" max="7427" width="4.7109375" bestFit="1" customWidth="1"/>
    <col min="7428" max="7428" width="9.7109375" bestFit="1" customWidth="1"/>
    <col min="7429" max="7429" width="10" bestFit="1" customWidth="1"/>
    <col min="7430" max="7430" width="8.85546875" bestFit="1" customWidth="1"/>
    <col min="7431" max="7431" width="22.85546875" customWidth="1"/>
    <col min="7432" max="7432" width="59.7109375" bestFit="1" customWidth="1"/>
    <col min="7433" max="7433" width="57.85546875" bestFit="1" customWidth="1"/>
    <col min="7434" max="7434" width="35.28515625" bestFit="1" customWidth="1"/>
    <col min="7435" max="7435" width="28.140625" bestFit="1" customWidth="1"/>
    <col min="7436" max="7436" width="33.140625" bestFit="1" customWidth="1"/>
    <col min="7437" max="7437" width="26" bestFit="1" customWidth="1"/>
    <col min="7438" max="7438" width="19.140625" bestFit="1" customWidth="1"/>
    <col min="7439" max="7439" width="10.42578125" customWidth="1"/>
    <col min="7440" max="7440" width="11.85546875" customWidth="1"/>
    <col min="7441" max="7441" width="14.7109375" customWidth="1"/>
    <col min="7442" max="7442" width="9" bestFit="1" customWidth="1"/>
    <col min="7683" max="7683" width="4.7109375" bestFit="1" customWidth="1"/>
    <col min="7684" max="7684" width="9.7109375" bestFit="1" customWidth="1"/>
    <col min="7685" max="7685" width="10" bestFit="1" customWidth="1"/>
    <col min="7686" max="7686" width="8.85546875" bestFit="1" customWidth="1"/>
    <col min="7687" max="7687" width="22.85546875" customWidth="1"/>
    <col min="7688" max="7688" width="59.7109375" bestFit="1" customWidth="1"/>
    <col min="7689" max="7689" width="57.85546875" bestFit="1" customWidth="1"/>
    <col min="7690" max="7690" width="35.28515625" bestFit="1" customWidth="1"/>
    <col min="7691" max="7691" width="28.140625" bestFit="1" customWidth="1"/>
    <col min="7692" max="7692" width="33.140625" bestFit="1" customWidth="1"/>
    <col min="7693" max="7693" width="26" bestFit="1" customWidth="1"/>
    <col min="7694" max="7694" width="19.140625" bestFit="1" customWidth="1"/>
    <col min="7695" max="7695" width="10.42578125" customWidth="1"/>
    <col min="7696" max="7696" width="11.85546875" customWidth="1"/>
    <col min="7697" max="7697" width="14.7109375" customWidth="1"/>
    <col min="7698" max="7698" width="9" bestFit="1" customWidth="1"/>
    <col min="7939" max="7939" width="4.7109375" bestFit="1" customWidth="1"/>
    <col min="7940" max="7940" width="9.7109375" bestFit="1" customWidth="1"/>
    <col min="7941" max="7941" width="10" bestFit="1" customWidth="1"/>
    <col min="7942" max="7942" width="8.85546875" bestFit="1" customWidth="1"/>
    <col min="7943" max="7943" width="22.85546875" customWidth="1"/>
    <col min="7944" max="7944" width="59.7109375" bestFit="1" customWidth="1"/>
    <col min="7945" max="7945" width="57.85546875" bestFit="1" customWidth="1"/>
    <col min="7946" max="7946" width="35.28515625" bestFit="1" customWidth="1"/>
    <col min="7947" max="7947" width="28.140625" bestFit="1" customWidth="1"/>
    <col min="7948" max="7948" width="33.140625" bestFit="1" customWidth="1"/>
    <col min="7949" max="7949" width="26" bestFit="1" customWidth="1"/>
    <col min="7950" max="7950" width="19.140625" bestFit="1" customWidth="1"/>
    <col min="7951" max="7951" width="10.42578125" customWidth="1"/>
    <col min="7952" max="7952" width="11.85546875" customWidth="1"/>
    <col min="7953" max="7953" width="14.7109375" customWidth="1"/>
    <col min="7954" max="7954" width="9" bestFit="1" customWidth="1"/>
    <col min="8195" max="8195" width="4.7109375" bestFit="1" customWidth="1"/>
    <col min="8196" max="8196" width="9.7109375" bestFit="1" customWidth="1"/>
    <col min="8197" max="8197" width="10" bestFit="1" customWidth="1"/>
    <col min="8198" max="8198" width="8.85546875" bestFit="1" customWidth="1"/>
    <col min="8199" max="8199" width="22.85546875" customWidth="1"/>
    <col min="8200" max="8200" width="59.7109375" bestFit="1" customWidth="1"/>
    <col min="8201" max="8201" width="57.85546875" bestFit="1" customWidth="1"/>
    <col min="8202" max="8202" width="35.28515625" bestFit="1" customWidth="1"/>
    <col min="8203" max="8203" width="28.140625" bestFit="1" customWidth="1"/>
    <col min="8204" max="8204" width="33.140625" bestFit="1" customWidth="1"/>
    <col min="8205" max="8205" width="26" bestFit="1" customWidth="1"/>
    <col min="8206" max="8206" width="19.140625" bestFit="1" customWidth="1"/>
    <col min="8207" max="8207" width="10.42578125" customWidth="1"/>
    <col min="8208" max="8208" width="11.85546875" customWidth="1"/>
    <col min="8209" max="8209" width="14.7109375" customWidth="1"/>
    <col min="8210" max="8210" width="9" bestFit="1" customWidth="1"/>
    <col min="8451" max="8451" width="4.7109375" bestFit="1" customWidth="1"/>
    <col min="8452" max="8452" width="9.7109375" bestFit="1" customWidth="1"/>
    <col min="8453" max="8453" width="10" bestFit="1" customWidth="1"/>
    <col min="8454" max="8454" width="8.85546875" bestFit="1" customWidth="1"/>
    <col min="8455" max="8455" width="22.85546875" customWidth="1"/>
    <col min="8456" max="8456" width="59.7109375" bestFit="1" customWidth="1"/>
    <col min="8457" max="8457" width="57.85546875" bestFit="1" customWidth="1"/>
    <col min="8458" max="8458" width="35.28515625" bestFit="1" customWidth="1"/>
    <col min="8459" max="8459" width="28.140625" bestFit="1" customWidth="1"/>
    <col min="8460" max="8460" width="33.140625" bestFit="1" customWidth="1"/>
    <col min="8461" max="8461" width="26" bestFit="1" customWidth="1"/>
    <col min="8462" max="8462" width="19.140625" bestFit="1" customWidth="1"/>
    <col min="8463" max="8463" width="10.42578125" customWidth="1"/>
    <col min="8464" max="8464" width="11.85546875" customWidth="1"/>
    <col min="8465" max="8465" width="14.7109375" customWidth="1"/>
    <col min="8466" max="8466" width="9" bestFit="1" customWidth="1"/>
    <col min="8707" max="8707" width="4.7109375" bestFit="1" customWidth="1"/>
    <col min="8708" max="8708" width="9.7109375" bestFit="1" customWidth="1"/>
    <col min="8709" max="8709" width="10" bestFit="1" customWidth="1"/>
    <col min="8710" max="8710" width="8.85546875" bestFit="1" customWidth="1"/>
    <col min="8711" max="8711" width="22.85546875" customWidth="1"/>
    <col min="8712" max="8712" width="59.7109375" bestFit="1" customWidth="1"/>
    <col min="8713" max="8713" width="57.85546875" bestFit="1" customWidth="1"/>
    <col min="8714" max="8714" width="35.28515625" bestFit="1" customWidth="1"/>
    <col min="8715" max="8715" width="28.140625" bestFit="1" customWidth="1"/>
    <col min="8716" max="8716" width="33.140625" bestFit="1" customWidth="1"/>
    <col min="8717" max="8717" width="26" bestFit="1" customWidth="1"/>
    <col min="8718" max="8718" width="19.140625" bestFit="1" customWidth="1"/>
    <col min="8719" max="8719" width="10.42578125" customWidth="1"/>
    <col min="8720" max="8720" width="11.85546875" customWidth="1"/>
    <col min="8721" max="8721" width="14.7109375" customWidth="1"/>
    <col min="8722" max="8722" width="9" bestFit="1" customWidth="1"/>
    <col min="8963" max="8963" width="4.7109375" bestFit="1" customWidth="1"/>
    <col min="8964" max="8964" width="9.7109375" bestFit="1" customWidth="1"/>
    <col min="8965" max="8965" width="10" bestFit="1" customWidth="1"/>
    <col min="8966" max="8966" width="8.85546875" bestFit="1" customWidth="1"/>
    <col min="8967" max="8967" width="22.85546875" customWidth="1"/>
    <col min="8968" max="8968" width="59.7109375" bestFit="1" customWidth="1"/>
    <col min="8969" max="8969" width="57.85546875" bestFit="1" customWidth="1"/>
    <col min="8970" max="8970" width="35.28515625" bestFit="1" customWidth="1"/>
    <col min="8971" max="8971" width="28.140625" bestFit="1" customWidth="1"/>
    <col min="8972" max="8972" width="33.140625" bestFit="1" customWidth="1"/>
    <col min="8973" max="8973" width="26" bestFit="1" customWidth="1"/>
    <col min="8974" max="8974" width="19.140625" bestFit="1" customWidth="1"/>
    <col min="8975" max="8975" width="10.42578125" customWidth="1"/>
    <col min="8976" max="8976" width="11.85546875" customWidth="1"/>
    <col min="8977" max="8977" width="14.7109375" customWidth="1"/>
    <col min="8978" max="8978" width="9" bestFit="1" customWidth="1"/>
    <col min="9219" max="9219" width="4.7109375" bestFit="1" customWidth="1"/>
    <col min="9220" max="9220" width="9.7109375" bestFit="1" customWidth="1"/>
    <col min="9221" max="9221" width="10" bestFit="1" customWidth="1"/>
    <col min="9222" max="9222" width="8.85546875" bestFit="1" customWidth="1"/>
    <col min="9223" max="9223" width="22.85546875" customWidth="1"/>
    <col min="9224" max="9224" width="59.7109375" bestFit="1" customWidth="1"/>
    <col min="9225" max="9225" width="57.85546875" bestFit="1" customWidth="1"/>
    <col min="9226" max="9226" width="35.28515625" bestFit="1" customWidth="1"/>
    <col min="9227" max="9227" width="28.140625" bestFit="1" customWidth="1"/>
    <col min="9228" max="9228" width="33.140625" bestFit="1" customWidth="1"/>
    <col min="9229" max="9229" width="26" bestFit="1" customWidth="1"/>
    <col min="9230" max="9230" width="19.140625" bestFit="1" customWidth="1"/>
    <col min="9231" max="9231" width="10.42578125" customWidth="1"/>
    <col min="9232" max="9232" width="11.85546875" customWidth="1"/>
    <col min="9233" max="9233" width="14.7109375" customWidth="1"/>
    <col min="9234" max="9234" width="9" bestFit="1" customWidth="1"/>
    <col min="9475" max="9475" width="4.7109375" bestFit="1" customWidth="1"/>
    <col min="9476" max="9476" width="9.7109375" bestFit="1" customWidth="1"/>
    <col min="9477" max="9477" width="10" bestFit="1" customWidth="1"/>
    <col min="9478" max="9478" width="8.85546875" bestFit="1" customWidth="1"/>
    <col min="9479" max="9479" width="22.85546875" customWidth="1"/>
    <col min="9480" max="9480" width="59.7109375" bestFit="1" customWidth="1"/>
    <col min="9481" max="9481" width="57.85546875" bestFit="1" customWidth="1"/>
    <col min="9482" max="9482" width="35.28515625" bestFit="1" customWidth="1"/>
    <col min="9483" max="9483" width="28.140625" bestFit="1" customWidth="1"/>
    <col min="9484" max="9484" width="33.140625" bestFit="1" customWidth="1"/>
    <col min="9485" max="9485" width="26" bestFit="1" customWidth="1"/>
    <col min="9486" max="9486" width="19.140625" bestFit="1" customWidth="1"/>
    <col min="9487" max="9487" width="10.42578125" customWidth="1"/>
    <col min="9488" max="9488" width="11.85546875" customWidth="1"/>
    <col min="9489" max="9489" width="14.7109375" customWidth="1"/>
    <col min="9490" max="9490" width="9" bestFit="1" customWidth="1"/>
    <col min="9731" max="9731" width="4.7109375" bestFit="1" customWidth="1"/>
    <col min="9732" max="9732" width="9.7109375" bestFit="1" customWidth="1"/>
    <col min="9733" max="9733" width="10" bestFit="1" customWidth="1"/>
    <col min="9734" max="9734" width="8.85546875" bestFit="1" customWidth="1"/>
    <col min="9735" max="9735" width="22.85546875" customWidth="1"/>
    <col min="9736" max="9736" width="59.7109375" bestFit="1" customWidth="1"/>
    <col min="9737" max="9737" width="57.85546875" bestFit="1" customWidth="1"/>
    <col min="9738" max="9738" width="35.28515625" bestFit="1" customWidth="1"/>
    <col min="9739" max="9739" width="28.140625" bestFit="1" customWidth="1"/>
    <col min="9740" max="9740" width="33.140625" bestFit="1" customWidth="1"/>
    <col min="9741" max="9741" width="26" bestFit="1" customWidth="1"/>
    <col min="9742" max="9742" width="19.140625" bestFit="1" customWidth="1"/>
    <col min="9743" max="9743" width="10.42578125" customWidth="1"/>
    <col min="9744" max="9744" width="11.85546875" customWidth="1"/>
    <col min="9745" max="9745" width="14.7109375" customWidth="1"/>
    <col min="9746" max="9746" width="9" bestFit="1" customWidth="1"/>
    <col min="9987" max="9987" width="4.7109375" bestFit="1" customWidth="1"/>
    <col min="9988" max="9988" width="9.7109375" bestFit="1" customWidth="1"/>
    <col min="9989" max="9989" width="10" bestFit="1" customWidth="1"/>
    <col min="9990" max="9990" width="8.85546875" bestFit="1" customWidth="1"/>
    <col min="9991" max="9991" width="22.85546875" customWidth="1"/>
    <col min="9992" max="9992" width="59.7109375" bestFit="1" customWidth="1"/>
    <col min="9993" max="9993" width="57.85546875" bestFit="1" customWidth="1"/>
    <col min="9994" max="9994" width="35.28515625" bestFit="1" customWidth="1"/>
    <col min="9995" max="9995" width="28.140625" bestFit="1" customWidth="1"/>
    <col min="9996" max="9996" width="33.140625" bestFit="1" customWidth="1"/>
    <col min="9997" max="9997" width="26" bestFit="1" customWidth="1"/>
    <col min="9998" max="9998" width="19.140625" bestFit="1" customWidth="1"/>
    <col min="9999" max="9999" width="10.42578125" customWidth="1"/>
    <col min="10000" max="10000" width="11.85546875" customWidth="1"/>
    <col min="10001" max="10001" width="14.7109375" customWidth="1"/>
    <col min="10002" max="10002" width="9" bestFit="1" customWidth="1"/>
    <col min="10243" max="10243" width="4.7109375" bestFit="1" customWidth="1"/>
    <col min="10244" max="10244" width="9.7109375" bestFit="1" customWidth="1"/>
    <col min="10245" max="10245" width="10" bestFit="1" customWidth="1"/>
    <col min="10246" max="10246" width="8.85546875" bestFit="1" customWidth="1"/>
    <col min="10247" max="10247" width="22.85546875" customWidth="1"/>
    <col min="10248" max="10248" width="59.7109375" bestFit="1" customWidth="1"/>
    <col min="10249" max="10249" width="57.85546875" bestFit="1" customWidth="1"/>
    <col min="10250" max="10250" width="35.28515625" bestFit="1" customWidth="1"/>
    <col min="10251" max="10251" width="28.140625" bestFit="1" customWidth="1"/>
    <col min="10252" max="10252" width="33.140625" bestFit="1" customWidth="1"/>
    <col min="10253" max="10253" width="26" bestFit="1" customWidth="1"/>
    <col min="10254" max="10254" width="19.140625" bestFit="1" customWidth="1"/>
    <col min="10255" max="10255" width="10.42578125" customWidth="1"/>
    <col min="10256" max="10256" width="11.85546875" customWidth="1"/>
    <col min="10257" max="10257" width="14.7109375" customWidth="1"/>
    <col min="10258" max="10258" width="9" bestFit="1" customWidth="1"/>
    <col min="10499" max="10499" width="4.7109375" bestFit="1" customWidth="1"/>
    <col min="10500" max="10500" width="9.7109375" bestFit="1" customWidth="1"/>
    <col min="10501" max="10501" width="10" bestFit="1" customWidth="1"/>
    <col min="10502" max="10502" width="8.85546875" bestFit="1" customWidth="1"/>
    <col min="10503" max="10503" width="22.85546875" customWidth="1"/>
    <col min="10504" max="10504" width="59.7109375" bestFit="1" customWidth="1"/>
    <col min="10505" max="10505" width="57.85546875" bestFit="1" customWidth="1"/>
    <col min="10506" max="10506" width="35.28515625" bestFit="1" customWidth="1"/>
    <col min="10507" max="10507" width="28.140625" bestFit="1" customWidth="1"/>
    <col min="10508" max="10508" width="33.140625" bestFit="1" customWidth="1"/>
    <col min="10509" max="10509" width="26" bestFit="1" customWidth="1"/>
    <col min="10510" max="10510" width="19.140625" bestFit="1" customWidth="1"/>
    <col min="10511" max="10511" width="10.42578125" customWidth="1"/>
    <col min="10512" max="10512" width="11.85546875" customWidth="1"/>
    <col min="10513" max="10513" width="14.7109375" customWidth="1"/>
    <col min="10514" max="10514" width="9" bestFit="1" customWidth="1"/>
    <col min="10755" max="10755" width="4.7109375" bestFit="1" customWidth="1"/>
    <col min="10756" max="10756" width="9.7109375" bestFit="1" customWidth="1"/>
    <col min="10757" max="10757" width="10" bestFit="1" customWidth="1"/>
    <col min="10758" max="10758" width="8.85546875" bestFit="1" customWidth="1"/>
    <col min="10759" max="10759" width="22.85546875" customWidth="1"/>
    <col min="10760" max="10760" width="59.7109375" bestFit="1" customWidth="1"/>
    <col min="10761" max="10761" width="57.85546875" bestFit="1" customWidth="1"/>
    <col min="10762" max="10762" width="35.28515625" bestFit="1" customWidth="1"/>
    <col min="10763" max="10763" width="28.140625" bestFit="1" customWidth="1"/>
    <col min="10764" max="10764" width="33.140625" bestFit="1" customWidth="1"/>
    <col min="10765" max="10765" width="26" bestFit="1" customWidth="1"/>
    <col min="10766" max="10766" width="19.140625" bestFit="1" customWidth="1"/>
    <col min="10767" max="10767" width="10.42578125" customWidth="1"/>
    <col min="10768" max="10768" width="11.85546875" customWidth="1"/>
    <col min="10769" max="10769" width="14.7109375" customWidth="1"/>
    <col min="10770" max="10770" width="9" bestFit="1" customWidth="1"/>
    <col min="11011" max="11011" width="4.7109375" bestFit="1" customWidth="1"/>
    <col min="11012" max="11012" width="9.7109375" bestFit="1" customWidth="1"/>
    <col min="11013" max="11013" width="10" bestFit="1" customWidth="1"/>
    <col min="11014" max="11014" width="8.85546875" bestFit="1" customWidth="1"/>
    <col min="11015" max="11015" width="22.85546875" customWidth="1"/>
    <col min="11016" max="11016" width="59.7109375" bestFit="1" customWidth="1"/>
    <col min="11017" max="11017" width="57.85546875" bestFit="1" customWidth="1"/>
    <col min="11018" max="11018" width="35.28515625" bestFit="1" customWidth="1"/>
    <col min="11019" max="11019" width="28.140625" bestFit="1" customWidth="1"/>
    <col min="11020" max="11020" width="33.140625" bestFit="1" customWidth="1"/>
    <col min="11021" max="11021" width="26" bestFit="1" customWidth="1"/>
    <col min="11022" max="11022" width="19.140625" bestFit="1" customWidth="1"/>
    <col min="11023" max="11023" width="10.42578125" customWidth="1"/>
    <col min="11024" max="11024" width="11.85546875" customWidth="1"/>
    <col min="11025" max="11025" width="14.7109375" customWidth="1"/>
    <col min="11026" max="11026" width="9" bestFit="1" customWidth="1"/>
    <col min="11267" max="11267" width="4.7109375" bestFit="1" customWidth="1"/>
    <col min="11268" max="11268" width="9.7109375" bestFit="1" customWidth="1"/>
    <col min="11269" max="11269" width="10" bestFit="1" customWidth="1"/>
    <col min="11270" max="11270" width="8.85546875" bestFit="1" customWidth="1"/>
    <col min="11271" max="11271" width="22.85546875" customWidth="1"/>
    <col min="11272" max="11272" width="59.7109375" bestFit="1" customWidth="1"/>
    <col min="11273" max="11273" width="57.85546875" bestFit="1" customWidth="1"/>
    <col min="11274" max="11274" width="35.28515625" bestFit="1" customWidth="1"/>
    <col min="11275" max="11275" width="28.140625" bestFit="1" customWidth="1"/>
    <col min="11276" max="11276" width="33.140625" bestFit="1" customWidth="1"/>
    <col min="11277" max="11277" width="26" bestFit="1" customWidth="1"/>
    <col min="11278" max="11278" width="19.140625" bestFit="1" customWidth="1"/>
    <col min="11279" max="11279" width="10.42578125" customWidth="1"/>
    <col min="11280" max="11280" width="11.85546875" customWidth="1"/>
    <col min="11281" max="11281" width="14.7109375" customWidth="1"/>
    <col min="11282" max="11282" width="9" bestFit="1" customWidth="1"/>
    <col min="11523" max="11523" width="4.7109375" bestFit="1" customWidth="1"/>
    <col min="11524" max="11524" width="9.7109375" bestFit="1" customWidth="1"/>
    <col min="11525" max="11525" width="10" bestFit="1" customWidth="1"/>
    <col min="11526" max="11526" width="8.85546875" bestFit="1" customWidth="1"/>
    <col min="11527" max="11527" width="22.85546875" customWidth="1"/>
    <col min="11528" max="11528" width="59.7109375" bestFit="1" customWidth="1"/>
    <col min="11529" max="11529" width="57.85546875" bestFit="1" customWidth="1"/>
    <col min="11530" max="11530" width="35.28515625" bestFit="1" customWidth="1"/>
    <col min="11531" max="11531" width="28.140625" bestFit="1" customWidth="1"/>
    <col min="11532" max="11532" width="33.140625" bestFit="1" customWidth="1"/>
    <col min="11533" max="11533" width="26" bestFit="1" customWidth="1"/>
    <col min="11534" max="11534" width="19.140625" bestFit="1" customWidth="1"/>
    <col min="11535" max="11535" width="10.42578125" customWidth="1"/>
    <col min="11536" max="11536" width="11.85546875" customWidth="1"/>
    <col min="11537" max="11537" width="14.7109375" customWidth="1"/>
    <col min="11538" max="11538" width="9" bestFit="1" customWidth="1"/>
    <col min="11779" max="11779" width="4.7109375" bestFit="1" customWidth="1"/>
    <col min="11780" max="11780" width="9.7109375" bestFit="1" customWidth="1"/>
    <col min="11781" max="11781" width="10" bestFit="1" customWidth="1"/>
    <col min="11782" max="11782" width="8.85546875" bestFit="1" customWidth="1"/>
    <col min="11783" max="11783" width="22.85546875" customWidth="1"/>
    <col min="11784" max="11784" width="59.7109375" bestFit="1" customWidth="1"/>
    <col min="11785" max="11785" width="57.85546875" bestFit="1" customWidth="1"/>
    <col min="11786" max="11786" width="35.28515625" bestFit="1" customWidth="1"/>
    <col min="11787" max="11787" width="28.140625" bestFit="1" customWidth="1"/>
    <col min="11788" max="11788" width="33.140625" bestFit="1" customWidth="1"/>
    <col min="11789" max="11789" width="26" bestFit="1" customWidth="1"/>
    <col min="11790" max="11790" width="19.140625" bestFit="1" customWidth="1"/>
    <col min="11791" max="11791" width="10.42578125" customWidth="1"/>
    <col min="11792" max="11792" width="11.85546875" customWidth="1"/>
    <col min="11793" max="11793" width="14.7109375" customWidth="1"/>
    <col min="11794" max="11794" width="9" bestFit="1" customWidth="1"/>
    <col min="12035" max="12035" width="4.7109375" bestFit="1" customWidth="1"/>
    <col min="12036" max="12036" width="9.7109375" bestFit="1" customWidth="1"/>
    <col min="12037" max="12037" width="10" bestFit="1" customWidth="1"/>
    <col min="12038" max="12038" width="8.85546875" bestFit="1" customWidth="1"/>
    <col min="12039" max="12039" width="22.85546875" customWidth="1"/>
    <col min="12040" max="12040" width="59.7109375" bestFit="1" customWidth="1"/>
    <col min="12041" max="12041" width="57.85546875" bestFit="1" customWidth="1"/>
    <col min="12042" max="12042" width="35.28515625" bestFit="1" customWidth="1"/>
    <col min="12043" max="12043" width="28.140625" bestFit="1" customWidth="1"/>
    <col min="12044" max="12044" width="33.140625" bestFit="1" customWidth="1"/>
    <col min="12045" max="12045" width="26" bestFit="1" customWidth="1"/>
    <col min="12046" max="12046" width="19.140625" bestFit="1" customWidth="1"/>
    <col min="12047" max="12047" width="10.42578125" customWidth="1"/>
    <col min="12048" max="12048" width="11.85546875" customWidth="1"/>
    <col min="12049" max="12049" width="14.7109375" customWidth="1"/>
    <col min="12050" max="12050" width="9" bestFit="1" customWidth="1"/>
    <col min="12291" max="12291" width="4.7109375" bestFit="1" customWidth="1"/>
    <col min="12292" max="12292" width="9.7109375" bestFit="1" customWidth="1"/>
    <col min="12293" max="12293" width="10" bestFit="1" customWidth="1"/>
    <col min="12294" max="12294" width="8.85546875" bestFit="1" customWidth="1"/>
    <col min="12295" max="12295" width="22.85546875" customWidth="1"/>
    <col min="12296" max="12296" width="59.7109375" bestFit="1" customWidth="1"/>
    <col min="12297" max="12297" width="57.85546875" bestFit="1" customWidth="1"/>
    <col min="12298" max="12298" width="35.28515625" bestFit="1" customWidth="1"/>
    <col min="12299" max="12299" width="28.140625" bestFit="1" customWidth="1"/>
    <col min="12300" max="12300" width="33.140625" bestFit="1" customWidth="1"/>
    <col min="12301" max="12301" width="26" bestFit="1" customWidth="1"/>
    <col min="12302" max="12302" width="19.140625" bestFit="1" customWidth="1"/>
    <col min="12303" max="12303" width="10.42578125" customWidth="1"/>
    <col min="12304" max="12304" width="11.85546875" customWidth="1"/>
    <col min="12305" max="12305" width="14.7109375" customWidth="1"/>
    <col min="12306" max="12306" width="9" bestFit="1" customWidth="1"/>
    <col min="12547" max="12547" width="4.7109375" bestFit="1" customWidth="1"/>
    <col min="12548" max="12548" width="9.7109375" bestFit="1" customWidth="1"/>
    <col min="12549" max="12549" width="10" bestFit="1" customWidth="1"/>
    <col min="12550" max="12550" width="8.85546875" bestFit="1" customWidth="1"/>
    <col min="12551" max="12551" width="22.85546875" customWidth="1"/>
    <col min="12552" max="12552" width="59.7109375" bestFit="1" customWidth="1"/>
    <col min="12553" max="12553" width="57.85546875" bestFit="1" customWidth="1"/>
    <col min="12554" max="12554" width="35.28515625" bestFit="1" customWidth="1"/>
    <col min="12555" max="12555" width="28.140625" bestFit="1" customWidth="1"/>
    <col min="12556" max="12556" width="33.140625" bestFit="1" customWidth="1"/>
    <col min="12557" max="12557" width="26" bestFit="1" customWidth="1"/>
    <col min="12558" max="12558" width="19.140625" bestFit="1" customWidth="1"/>
    <col min="12559" max="12559" width="10.42578125" customWidth="1"/>
    <col min="12560" max="12560" width="11.85546875" customWidth="1"/>
    <col min="12561" max="12561" width="14.7109375" customWidth="1"/>
    <col min="12562" max="12562" width="9" bestFit="1" customWidth="1"/>
    <col min="12803" max="12803" width="4.7109375" bestFit="1" customWidth="1"/>
    <col min="12804" max="12804" width="9.7109375" bestFit="1" customWidth="1"/>
    <col min="12805" max="12805" width="10" bestFit="1" customWidth="1"/>
    <col min="12806" max="12806" width="8.85546875" bestFit="1" customWidth="1"/>
    <col min="12807" max="12807" width="22.85546875" customWidth="1"/>
    <col min="12808" max="12808" width="59.7109375" bestFit="1" customWidth="1"/>
    <col min="12809" max="12809" width="57.85546875" bestFit="1" customWidth="1"/>
    <col min="12810" max="12810" width="35.28515625" bestFit="1" customWidth="1"/>
    <col min="12811" max="12811" width="28.140625" bestFit="1" customWidth="1"/>
    <col min="12812" max="12812" width="33.140625" bestFit="1" customWidth="1"/>
    <col min="12813" max="12813" width="26" bestFit="1" customWidth="1"/>
    <col min="12814" max="12814" width="19.140625" bestFit="1" customWidth="1"/>
    <col min="12815" max="12815" width="10.42578125" customWidth="1"/>
    <col min="12816" max="12816" width="11.85546875" customWidth="1"/>
    <col min="12817" max="12817" width="14.7109375" customWidth="1"/>
    <col min="12818" max="12818" width="9" bestFit="1" customWidth="1"/>
    <col min="13059" max="13059" width="4.7109375" bestFit="1" customWidth="1"/>
    <col min="13060" max="13060" width="9.7109375" bestFit="1" customWidth="1"/>
    <col min="13061" max="13061" width="10" bestFit="1" customWidth="1"/>
    <col min="13062" max="13062" width="8.85546875" bestFit="1" customWidth="1"/>
    <col min="13063" max="13063" width="22.85546875" customWidth="1"/>
    <col min="13064" max="13064" width="59.7109375" bestFit="1" customWidth="1"/>
    <col min="13065" max="13065" width="57.85546875" bestFit="1" customWidth="1"/>
    <col min="13066" max="13066" width="35.28515625" bestFit="1" customWidth="1"/>
    <col min="13067" max="13067" width="28.140625" bestFit="1" customWidth="1"/>
    <col min="13068" max="13068" width="33.140625" bestFit="1" customWidth="1"/>
    <col min="13069" max="13069" width="26" bestFit="1" customWidth="1"/>
    <col min="13070" max="13070" width="19.140625" bestFit="1" customWidth="1"/>
    <col min="13071" max="13071" width="10.42578125" customWidth="1"/>
    <col min="13072" max="13072" width="11.85546875" customWidth="1"/>
    <col min="13073" max="13073" width="14.7109375" customWidth="1"/>
    <col min="13074" max="13074" width="9" bestFit="1" customWidth="1"/>
    <col min="13315" max="13315" width="4.7109375" bestFit="1" customWidth="1"/>
    <col min="13316" max="13316" width="9.7109375" bestFit="1" customWidth="1"/>
    <col min="13317" max="13317" width="10" bestFit="1" customWidth="1"/>
    <col min="13318" max="13318" width="8.85546875" bestFit="1" customWidth="1"/>
    <col min="13319" max="13319" width="22.85546875" customWidth="1"/>
    <col min="13320" max="13320" width="59.7109375" bestFit="1" customWidth="1"/>
    <col min="13321" max="13321" width="57.85546875" bestFit="1" customWidth="1"/>
    <col min="13322" max="13322" width="35.28515625" bestFit="1" customWidth="1"/>
    <col min="13323" max="13323" width="28.140625" bestFit="1" customWidth="1"/>
    <col min="13324" max="13324" width="33.140625" bestFit="1" customWidth="1"/>
    <col min="13325" max="13325" width="26" bestFit="1" customWidth="1"/>
    <col min="13326" max="13326" width="19.140625" bestFit="1" customWidth="1"/>
    <col min="13327" max="13327" width="10.42578125" customWidth="1"/>
    <col min="13328" max="13328" width="11.85546875" customWidth="1"/>
    <col min="13329" max="13329" width="14.7109375" customWidth="1"/>
    <col min="13330" max="13330" width="9" bestFit="1" customWidth="1"/>
    <col min="13571" max="13571" width="4.7109375" bestFit="1" customWidth="1"/>
    <col min="13572" max="13572" width="9.7109375" bestFit="1" customWidth="1"/>
    <col min="13573" max="13573" width="10" bestFit="1" customWidth="1"/>
    <col min="13574" max="13574" width="8.85546875" bestFit="1" customWidth="1"/>
    <col min="13575" max="13575" width="22.85546875" customWidth="1"/>
    <col min="13576" max="13576" width="59.7109375" bestFit="1" customWidth="1"/>
    <col min="13577" max="13577" width="57.85546875" bestFit="1" customWidth="1"/>
    <col min="13578" max="13578" width="35.28515625" bestFit="1" customWidth="1"/>
    <col min="13579" max="13579" width="28.140625" bestFit="1" customWidth="1"/>
    <col min="13580" max="13580" width="33.140625" bestFit="1" customWidth="1"/>
    <col min="13581" max="13581" width="26" bestFit="1" customWidth="1"/>
    <col min="13582" max="13582" width="19.140625" bestFit="1" customWidth="1"/>
    <col min="13583" max="13583" width="10.42578125" customWidth="1"/>
    <col min="13584" max="13584" width="11.85546875" customWidth="1"/>
    <col min="13585" max="13585" width="14.7109375" customWidth="1"/>
    <col min="13586" max="13586" width="9" bestFit="1" customWidth="1"/>
    <col min="13827" max="13827" width="4.7109375" bestFit="1" customWidth="1"/>
    <col min="13828" max="13828" width="9.7109375" bestFit="1" customWidth="1"/>
    <col min="13829" max="13829" width="10" bestFit="1" customWidth="1"/>
    <col min="13830" max="13830" width="8.85546875" bestFit="1" customWidth="1"/>
    <col min="13831" max="13831" width="22.85546875" customWidth="1"/>
    <col min="13832" max="13832" width="59.7109375" bestFit="1" customWidth="1"/>
    <col min="13833" max="13833" width="57.85546875" bestFit="1" customWidth="1"/>
    <col min="13834" max="13834" width="35.28515625" bestFit="1" customWidth="1"/>
    <col min="13835" max="13835" width="28.140625" bestFit="1" customWidth="1"/>
    <col min="13836" max="13836" width="33.140625" bestFit="1" customWidth="1"/>
    <col min="13837" max="13837" width="26" bestFit="1" customWidth="1"/>
    <col min="13838" max="13838" width="19.140625" bestFit="1" customWidth="1"/>
    <col min="13839" max="13839" width="10.42578125" customWidth="1"/>
    <col min="13840" max="13840" width="11.85546875" customWidth="1"/>
    <col min="13841" max="13841" width="14.7109375" customWidth="1"/>
    <col min="13842" max="13842" width="9" bestFit="1" customWidth="1"/>
    <col min="14083" max="14083" width="4.7109375" bestFit="1" customWidth="1"/>
    <col min="14084" max="14084" width="9.7109375" bestFit="1" customWidth="1"/>
    <col min="14085" max="14085" width="10" bestFit="1" customWidth="1"/>
    <col min="14086" max="14086" width="8.85546875" bestFit="1" customWidth="1"/>
    <col min="14087" max="14087" width="22.85546875" customWidth="1"/>
    <col min="14088" max="14088" width="59.7109375" bestFit="1" customWidth="1"/>
    <col min="14089" max="14089" width="57.85546875" bestFit="1" customWidth="1"/>
    <col min="14090" max="14090" width="35.28515625" bestFit="1" customWidth="1"/>
    <col min="14091" max="14091" width="28.140625" bestFit="1" customWidth="1"/>
    <col min="14092" max="14092" width="33.140625" bestFit="1" customWidth="1"/>
    <col min="14093" max="14093" width="26" bestFit="1" customWidth="1"/>
    <col min="14094" max="14094" width="19.140625" bestFit="1" customWidth="1"/>
    <col min="14095" max="14095" width="10.42578125" customWidth="1"/>
    <col min="14096" max="14096" width="11.85546875" customWidth="1"/>
    <col min="14097" max="14097" width="14.7109375" customWidth="1"/>
    <col min="14098" max="14098" width="9" bestFit="1" customWidth="1"/>
    <col min="14339" max="14339" width="4.7109375" bestFit="1" customWidth="1"/>
    <col min="14340" max="14340" width="9.7109375" bestFit="1" customWidth="1"/>
    <col min="14341" max="14341" width="10" bestFit="1" customWidth="1"/>
    <col min="14342" max="14342" width="8.85546875" bestFit="1" customWidth="1"/>
    <col min="14343" max="14343" width="22.85546875" customWidth="1"/>
    <col min="14344" max="14344" width="59.7109375" bestFit="1" customWidth="1"/>
    <col min="14345" max="14345" width="57.85546875" bestFit="1" customWidth="1"/>
    <col min="14346" max="14346" width="35.28515625" bestFit="1" customWidth="1"/>
    <col min="14347" max="14347" width="28.140625" bestFit="1" customWidth="1"/>
    <col min="14348" max="14348" width="33.140625" bestFit="1" customWidth="1"/>
    <col min="14349" max="14349" width="26" bestFit="1" customWidth="1"/>
    <col min="14350" max="14350" width="19.140625" bestFit="1" customWidth="1"/>
    <col min="14351" max="14351" width="10.42578125" customWidth="1"/>
    <col min="14352" max="14352" width="11.85546875" customWidth="1"/>
    <col min="14353" max="14353" width="14.7109375" customWidth="1"/>
    <col min="14354" max="14354" width="9" bestFit="1" customWidth="1"/>
    <col min="14595" max="14595" width="4.7109375" bestFit="1" customWidth="1"/>
    <col min="14596" max="14596" width="9.7109375" bestFit="1" customWidth="1"/>
    <col min="14597" max="14597" width="10" bestFit="1" customWidth="1"/>
    <col min="14598" max="14598" width="8.85546875" bestFit="1" customWidth="1"/>
    <col min="14599" max="14599" width="22.85546875" customWidth="1"/>
    <col min="14600" max="14600" width="59.7109375" bestFit="1" customWidth="1"/>
    <col min="14601" max="14601" width="57.85546875" bestFit="1" customWidth="1"/>
    <col min="14602" max="14602" width="35.28515625" bestFit="1" customWidth="1"/>
    <col min="14603" max="14603" width="28.140625" bestFit="1" customWidth="1"/>
    <col min="14604" max="14604" width="33.140625" bestFit="1" customWidth="1"/>
    <col min="14605" max="14605" width="26" bestFit="1" customWidth="1"/>
    <col min="14606" max="14606" width="19.140625" bestFit="1" customWidth="1"/>
    <col min="14607" max="14607" width="10.42578125" customWidth="1"/>
    <col min="14608" max="14608" width="11.85546875" customWidth="1"/>
    <col min="14609" max="14609" width="14.7109375" customWidth="1"/>
    <col min="14610" max="14610" width="9" bestFit="1" customWidth="1"/>
    <col min="14851" max="14851" width="4.7109375" bestFit="1" customWidth="1"/>
    <col min="14852" max="14852" width="9.7109375" bestFit="1" customWidth="1"/>
    <col min="14853" max="14853" width="10" bestFit="1" customWidth="1"/>
    <col min="14854" max="14854" width="8.85546875" bestFit="1" customWidth="1"/>
    <col min="14855" max="14855" width="22.85546875" customWidth="1"/>
    <col min="14856" max="14856" width="59.7109375" bestFit="1" customWidth="1"/>
    <col min="14857" max="14857" width="57.85546875" bestFit="1" customWidth="1"/>
    <col min="14858" max="14858" width="35.28515625" bestFit="1" customWidth="1"/>
    <col min="14859" max="14859" width="28.140625" bestFit="1" customWidth="1"/>
    <col min="14860" max="14860" width="33.140625" bestFit="1" customWidth="1"/>
    <col min="14861" max="14861" width="26" bestFit="1" customWidth="1"/>
    <col min="14862" max="14862" width="19.140625" bestFit="1" customWidth="1"/>
    <col min="14863" max="14863" width="10.42578125" customWidth="1"/>
    <col min="14864" max="14864" width="11.85546875" customWidth="1"/>
    <col min="14865" max="14865" width="14.7109375" customWidth="1"/>
    <col min="14866" max="14866" width="9" bestFit="1" customWidth="1"/>
    <col min="15107" max="15107" width="4.7109375" bestFit="1" customWidth="1"/>
    <col min="15108" max="15108" width="9.7109375" bestFit="1" customWidth="1"/>
    <col min="15109" max="15109" width="10" bestFit="1" customWidth="1"/>
    <col min="15110" max="15110" width="8.85546875" bestFit="1" customWidth="1"/>
    <col min="15111" max="15111" width="22.85546875" customWidth="1"/>
    <col min="15112" max="15112" width="59.7109375" bestFit="1" customWidth="1"/>
    <col min="15113" max="15113" width="57.85546875" bestFit="1" customWidth="1"/>
    <col min="15114" max="15114" width="35.28515625" bestFit="1" customWidth="1"/>
    <col min="15115" max="15115" width="28.140625" bestFit="1" customWidth="1"/>
    <col min="15116" max="15116" width="33.140625" bestFit="1" customWidth="1"/>
    <col min="15117" max="15117" width="26" bestFit="1" customWidth="1"/>
    <col min="15118" max="15118" width="19.140625" bestFit="1" customWidth="1"/>
    <col min="15119" max="15119" width="10.42578125" customWidth="1"/>
    <col min="15120" max="15120" width="11.85546875" customWidth="1"/>
    <col min="15121" max="15121" width="14.7109375" customWidth="1"/>
    <col min="15122" max="15122" width="9" bestFit="1" customWidth="1"/>
    <col min="15363" max="15363" width="4.7109375" bestFit="1" customWidth="1"/>
    <col min="15364" max="15364" width="9.7109375" bestFit="1" customWidth="1"/>
    <col min="15365" max="15365" width="10" bestFit="1" customWidth="1"/>
    <col min="15366" max="15366" width="8.85546875" bestFit="1" customWidth="1"/>
    <col min="15367" max="15367" width="22.85546875" customWidth="1"/>
    <col min="15368" max="15368" width="59.7109375" bestFit="1" customWidth="1"/>
    <col min="15369" max="15369" width="57.85546875" bestFit="1" customWidth="1"/>
    <col min="15370" max="15370" width="35.28515625" bestFit="1" customWidth="1"/>
    <col min="15371" max="15371" width="28.140625" bestFit="1" customWidth="1"/>
    <col min="15372" max="15372" width="33.140625" bestFit="1" customWidth="1"/>
    <col min="15373" max="15373" width="26" bestFit="1" customWidth="1"/>
    <col min="15374" max="15374" width="19.140625" bestFit="1" customWidth="1"/>
    <col min="15375" max="15375" width="10.42578125" customWidth="1"/>
    <col min="15376" max="15376" width="11.85546875" customWidth="1"/>
    <col min="15377" max="15377" width="14.7109375" customWidth="1"/>
    <col min="15378" max="15378" width="9" bestFit="1" customWidth="1"/>
    <col min="15619" max="15619" width="4.7109375" bestFit="1" customWidth="1"/>
    <col min="15620" max="15620" width="9.7109375" bestFit="1" customWidth="1"/>
    <col min="15621" max="15621" width="10" bestFit="1" customWidth="1"/>
    <col min="15622" max="15622" width="8.85546875" bestFit="1" customWidth="1"/>
    <col min="15623" max="15623" width="22.85546875" customWidth="1"/>
    <col min="15624" max="15624" width="59.7109375" bestFit="1" customWidth="1"/>
    <col min="15625" max="15625" width="57.85546875" bestFit="1" customWidth="1"/>
    <col min="15626" max="15626" width="35.28515625" bestFit="1" customWidth="1"/>
    <col min="15627" max="15627" width="28.140625" bestFit="1" customWidth="1"/>
    <col min="15628" max="15628" width="33.140625" bestFit="1" customWidth="1"/>
    <col min="15629" max="15629" width="26" bestFit="1" customWidth="1"/>
    <col min="15630" max="15630" width="19.140625" bestFit="1" customWidth="1"/>
    <col min="15631" max="15631" width="10.42578125" customWidth="1"/>
    <col min="15632" max="15632" width="11.85546875" customWidth="1"/>
    <col min="15633" max="15633" width="14.7109375" customWidth="1"/>
    <col min="15634" max="15634" width="9" bestFit="1" customWidth="1"/>
    <col min="15875" max="15875" width="4.7109375" bestFit="1" customWidth="1"/>
    <col min="15876" max="15876" width="9.7109375" bestFit="1" customWidth="1"/>
    <col min="15877" max="15877" width="10" bestFit="1" customWidth="1"/>
    <col min="15878" max="15878" width="8.85546875" bestFit="1" customWidth="1"/>
    <col min="15879" max="15879" width="22.85546875" customWidth="1"/>
    <col min="15880" max="15880" width="59.7109375" bestFit="1" customWidth="1"/>
    <col min="15881" max="15881" width="57.85546875" bestFit="1" customWidth="1"/>
    <col min="15882" max="15882" width="35.28515625" bestFit="1" customWidth="1"/>
    <col min="15883" max="15883" width="28.140625" bestFit="1" customWidth="1"/>
    <col min="15884" max="15884" width="33.140625" bestFit="1" customWidth="1"/>
    <col min="15885" max="15885" width="26" bestFit="1" customWidth="1"/>
    <col min="15886" max="15886" width="19.140625" bestFit="1" customWidth="1"/>
    <col min="15887" max="15887" width="10.42578125" customWidth="1"/>
    <col min="15888" max="15888" width="11.85546875" customWidth="1"/>
    <col min="15889" max="15889" width="14.7109375" customWidth="1"/>
    <col min="15890" max="15890" width="9" bestFit="1" customWidth="1"/>
    <col min="16131" max="16131" width="4.7109375" bestFit="1" customWidth="1"/>
    <col min="16132" max="16132" width="9.7109375" bestFit="1" customWidth="1"/>
    <col min="16133" max="16133" width="10" bestFit="1" customWidth="1"/>
    <col min="16134" max="16134" width="8.85546875" bestFit="1" customWidth="1"/>
    <col min="16135" max="16135" width="22.85546875" customWidth="1"/>
    <col min="16136" max="16136" width="59.7109375" bestFit="1" customWidth="1"/>
    <col min="16137" max="16137" width="57.85546875" bestFit="1" customWidth="1"/>
    <col min="16138" max="16138" width="35.28515625" bestFit="1" customWidth="1"/>
    <col min="16139" max="16139" width="28.140625" bestFit="1" customWidth="1"/>
    <col min="16140" max="16140" width="33.140625" bestFit="1" customWidth="1"/>
    <col min="16141" max="16141" width="26" bestFit="1" customWidth="1"/>
    <col min="16142" max="16142" width="19.140625" bestFit="1" customWidth="1"/>
    <col min="16143" max="16143" width="10.42578125" customWidth="1"/>
    <col min="16144" max="16144" width="11.85546875" customWidth="1"/>
    <col min="16145" max="16145" width="14.7109375" customWidth="1"/>
    <col min="16146" max="16146" width="9" bestFit="1" customWidth="1"/>
  </cols>
  <sheetData>
    <row r="2" spans="1:19">
      <c r="A2" s="1" t="s">
        <v>3502</v>
      </c>
    </row>
    <row r="4" spans="1:19" s="4" customFormat="1" ht="47.25" customHeight="1">
      <c r="A4" s="596" t="s">
        <v>0</v>
      </c>
      <c r="B4" s="598" t="s">
        <v>1</v>
      </c>
      <c r="C4" s="598" t="s">
        <v>2</v>
      </c>
      <c r="D4" s="598" t="s">
        <v>3</v>
      </c>
      <c r="E4" s="596" t="s">
        <v>4</v>
      </c>
      <c r="F4" s="596" t="s">
        <v>5</v>
      </c>
      <c r="G4" s="596" t="s">
        <v>6</v>
      </c>
      <c r="H4" s="601" t="s">
        <v>7</v>
      </c>
      <c r="I4" s="601"/>
      <c r="J4" s="596" t="s">
        <v>8</v>
      </c>
      <c r="K4" s="602" t="s">
        <v>9</v>
      </c>
      <c r="L4" s="603"/>
      <c r="M4" s="604" t="s">
        <v>10</v>
      </c>
      <c r="N4" s="604"/>
      <c r="O4" s="604" t="s">
        <v>11</v>
      </c>
      <c r="P4" s="604"/>
      <c r="Q4" s="596" t="s">
        <v>12</v>
      </c>
      <c r="R4" s="598" t="s">
        <v>13</v>
      </c>
      <c r="S4" s="3"/>
    </row>
    <row r="5" spans="1:19" s="4" customFormat="1" ht="35.25" customHeight="1">
      <c r="A5" s="597"/>
      <c r="B5" s="599"/>
      <c r="C5" s="599"/>
      <c r="D5" s="599"/>
      <c r="E5" s="597"/>
      <c r="F5" s="597"/>
      <c r="G5" s="597"/>
      <c r="H5" s="223" t="s">
        <v>14</v>
      </c>
      <c r="I5" s="223" t="s">
        <v>15</v>
      </c>
      <c r="J5" s="597"/>
      <c r="K5" s="224">
        <v>2018</v>
      </c>
      <c r="L5" s="224">
        <v>2019</v>
      </c>
      <c r="M5" s="428">
        <v>2018</v>
      </c>
      <c r="N5" s="13">
        <v>2019</v>
      </c>
      <c r="O5" s="428">
        <v>2018</v>
      </c>
      <c r="P5" s="13">
        <v>2019</v>
      </c>
      <c r="Q5" s="597"/>
      <c r="R5" s="599"/>
      <c r="S5" s="3"/>
    </row>
    <row r="6" spans="1:19" s="4" customFormat="1" ht="15.75" customHeight="1">
      <c r="A6" s="222" t="s">
        <v>16</v>
      </c>
      <c r="B6" s="223" t="s">
        <v>17</v>
      </c>
      <c r="C6" s="223" t="s">
        <v>18</v>
      </c>
      <c r="D6" s="223" t="s">
        <v>19</v>
      </c>
      <c r="E6" s="222" t="s">
        <v>20</v>
      </c>
      <c r="F6" s="222" t="s">
        <v>21</v>
      </c>
      <c r="G6" s="222" t="s">
        <v>22</v>
      </c>
      <c r="H6" s="223" t="s">
        <v>23</v>
      </c>
      <c r="I6" s="223" t="s">
        <v>24</v>
      </c>
      <c r="J6" s="222" t="s">
        <v>25</v>
      </c>
      <c r="K6" s="224" t="s">
        <v>26</v>
      </c>
      <c r="L6" s="224" t="s">
        <v>27</v>
      </c>
      <c r="M6" s="428" t="s">
        <v>28</v>
      </c>
      <c r="N6" s="225" t="s">
        <v>29</v>
      </c>
      <c r="O6" s="428" t="s">
        <v>30</v>
      </c>
      <c r="P6" s="225" t="s">
        <v>31</v>
      </c>
      <c r="Q6" s="222" t="s">
        <v>32</v>
      </c>
      <c r="R6" s="223" t="s">
        <v>33</v>
      </c>
      <c r="S6" s="3"/>
    </row>
    <row r="7" spans="1:19" s="200" customFormat="1" ht="174" customHeight="1">
      <c r="A7" s="259">
        <v>1</v>
      </c>
      <c r="B7" s="259">
        <v>6</v>
      </c>
      <c r="C7" s="259">
        <v>5</v>
      </c>
      <c r="D7" s="259">
        <v>4</v>
      </c>
      <c r="E7" s="259" t="s">
        <v>1156</v>
      </c>
      <c r="F7" s="259" t="s">
        <v>1157</v>
      </c>
      <c r="G7" s="259" t="s">
        <v>316</v>
      </c>
      <c r="H7" s="259" t="s">
        <v>438</v>
      </c>
      <c r="I7" s="259">
        <v>30</v>
      </c>
      <c r="J7" s="259" t="s">
        <v>1158</v>
      </c>
      <c r="K7" s="259" t="s">
        <v>84</v>
      </c>
      <c r="L7" s="259"/>
      <c r="M7" s="430">
        <v>120000</v>
      </c>
      <c r="N7" s="259"/>
      <c r="O7" s="430">
        <v>120000</v>
      </c>
      <c r="P7" s="259"/>
      <c r="Q7" s="257" t="s">
        <v>1159</v>
      </c>
      <c r="R7" s="259" t="s">
        <v>1160</v>
      </c>
      <c r="S7" s="199"/>
    </row>
    <row r="8" spans="1:19" s="200" customFormat="1" ht="174" customHeight="1">
      <c r="A8" s="259">
        <v>2</v>
      </c>
      <c r="B8" s="259">
        <v>6</v>
      </c>
      <c r="C8" s="261">
        <v>5</v>
      </c>
      <c r="D8" s="261">
        <v>4</v>
      </c>
      <c r="E8" s="259" t="s">
        <v>1161</v>
      </c>
      <c r="F8" s="261" t="s">
        <v>1162</v>
      </c>
      <c r="G8" s="261" t="s">
        <v>316</v>
      </c>
      <c r="H8" s="259" t="s">
        <v>438</v>
      </c>
      <c r="I8" s="259">
        <v>30</v>
      </c>
      <c r="J8" s="259" t="s">
        <v>1158</v>
      </c>
      <c r="K8" s="259" t="s">
        <v>100</v>
      </c>
      <c r="L8" s="259"/>
      <c r="M8" s="430">
        <v>20000</v>
      </c>
      <c r="N8" s="259"/>
      <c r="O8" s="430">
        <v>20000</v>
      </c>
      <c r="P8" s="259"/>
      <c r="Q8" s="257" t="s">
        <v>1159</v>
      </c>
      <c r="R8" s="259" t="s">
        <v>1160</v>
      </c>
      <c r="S8" s="199"/>
    </row>
    <row r="9" spans="1:19" s="200" customFormat="1" ht="161.25" customHeight="1">
      <c r="A9" s="382">
        <v>3</v>
      </c>
      <c r="B9" s="363">
        <v>3.6</v>
      </c>
      <c r="C9" s="363">
        <v>1</v>
      </c>
      <c r="D9" s="363">
        <v>6</v>
      </c>
      <c r="E9" s="383" t="s">
        <v>1163</v>
      </c>
      <c r="F9" s="384" t="s">
        <v>1306</v>
      </c>
      <c r="G9" s="383" t="s">
        <v>1164</v>
      </c>
      <c r="H9" s="363" t="s">
        <v>1165</v>
      </c>
      <c r="I9" s="363">
        <v>30</v>
      </c>
      <c r="J9" s="383" t="s">
        <v>1166</v>
      </c>
      <c r="K9" s="385" t="s">
        <v>667</v>
      </c>
      <c r="L9" s="385"/>
      <c r="M9" s="430">
        <v>45000</v>
      </c>
      <c r="N9" s="386"/>
      <c r="O9" s="430">
        <v>45000</v>
      </c>
      <c r="P9" s="386"/>
      <c r="Q9" s="257" t="s">
        <v>1159</v>
      </c>
      <c r="R9" s="259" t="s">
        <v>1160</v>
      </c>
      <c r="S9" s="199"/>
    </row>
    <row r="10" spans="1:19" s="200" customFormat="1" ht="161.25" customHeight="1">
      <c r="A10" s="382">
        <v>4</v>
      </c>
      <c r="B10" s="363">
        <v>3.6</v>
      </c>
      <c r="C10" s="363">
        <v>1</v>
      </c>
      <c r="D10" s="363">
        <v>6</v>
      </c>
      <c r="E10" s="363" t="s">
        <v>1167</v>
      </c>
      <c r="F10" s="384" t="s">
        <v>1168</v>
      </c>
      <c r="G10" s="383" t="s">
        <v>822</v>
      </c>
      <c r="H10" s="363" t="s">
        <v>438</v>
      </c>
      <c r="I10" s="363">
        <v>120</v>
      </c>
      <c r="J10" s="363" t="s">
        <v>1169</v>
      </c>
      <c r="K10" s="385" t="s">
        <v>100</v>
      </c>
      <c r="L10" s="385"/>
      <c r="M10" s="430">
        <v>35000</v>
      </c>
      <c r="N10" s="386"/>
      <c r="O10" s="430">
        <v>35000</v>
      </c>
      <c r="P10" s="386"/>
      <c r="Q10" s="257" t="s">
        <v>1159</v>
      </c>
      <c r="R10" s="259" t="s">
        <v>1160</v>
      </c>
      <c r="S10" s="199"/>
    </row>
    <row r="11" spans="1:19" s="200" customFormat="1" ht="135" customHeight="1">
      <c r="A11" s="382">
        <v>5</v>
      </c>
      <c r="B11" s="363">
        <v>3.6</v>
      </c>
      <c r="C11" s="363">
        <v>1</v>
      </c>
      <c r="D11" s="363">
        <v>6</v>
      </c>
      <c r="E11" s="383" t="s">
        <v>1170</v>
      </c>
      <c r="F11" s="384" t="s">
        <v>1171</v>
      </c>
      <c r="G11" s="383" t="s">
        <v>1164</v>
      </c>
      <c r="H11" s="363" t="s">
        <v>1165</v>
      </c>
      <c r="I11" s="363">
        <v>10</v>
      </c>
      <c r="J11" s="383" t="s">
        <v>1166</v>
      </c>
      <c r="K11" s="385" t="s">
        <v>217</v>
      </c>
      <c r="L11" s="385"/>
      <c r="M11" s="430">
        <v>10000</v>
      </c>
      <c r="N11" s="386"/>
      <c r="O11" s="430">
        <v>10000</v>
      </c>
      <c r="P11" s="386"/>
      <c r="Q11" s="257" t="s">
        <v>1159</v>
      </c>
      <c r="R11" s="259" t="s">
        <v>1160</v>
      </c>
      <c r="S11" s="199"/>
    </row>
    <row r="12" spans="1:19" s="200" customFormat="1" ht="135" customHeight="1">
      <c r="A12" s="382">
        <v>6</v>
      </c>
      <c r="B12" s="363">
        <v>2.6</v>
      </c>
      <c r="C12" s="363">
        <v>1</v>
      </c>
      <c r="D12" s="363">
        <v>6</v>
      </c>
      <c r="E12" s="363" t="s">
        <v>1172</v>
      </c>
      <c r="F12" s="384" t="s">
        <v>1173</v>
      </c>
      <c r="G12" s="383" t="s">
        <v>1174</v>
      </c>
      <c r="H12" s="259" t="s">
        <v>438</v>
      </c>
      <c r="I12" s="363">
        <v>300</v>
      </c>
      <c r="J12" s="363" t="s">
        <v>1175</v>
      </c>
      <c r="K12" s="385" t="s">
        <v>93</v>
      </c>
      <c r="L12" s="385"/>
      <c r="M12" s="430">
        <v>40000</v>
      </c>
      <c r="N12" s="386"/>
      <c r="O12" s="430">
        <v>40000</v>
      </c>
      <c r="P12" s="386"/>
      <c r="Q12" s="257" t="s">
        <v>1159</v>
      </c>
      <c r="R12" s="259" t="s">
        <v>1160</v>
      </c>
      <c r="S12" s="199"/>
    </row>
    <row r="13" spans="1:19" s="200" customFormat="1" ht="151.5" customHeight="1">
      <c r="A13" s="382">
        <v>7</v>
      </c>
      <c r="B13" s="363">
        <v>1.2</v>
      </c>
      <c r="C13" s="363">
        <v>1</v>
      </c>
      <c r="D13" s="363">
        <v>9</v>
      </c>
      <c r="E13" s="383" t="s">
        <v>1176</v>
      </c>
      <c r="F13" s="259" t="s">
        <v>1177</v>
      </c>
      <c r="G13" s="383" t="s">
        <v>1178</v>
      </c>
      <c r="H13" s="259" t="s">
        <v>438</v>
      </c>
      <c r="I13" s="363">
        <v>600</v>
      </c>
      <c r="J13" s="383" t="s">
        <v>1179</v>
      </c>
      <c r="K13" s="385" t="s">
        <v>100</v>
      </c>
      <c r="L13" s="385"/>
      <c r="M13" s="430">
        <v>65000</v>
      </c>
      <c r="N13" s="386"/>
      <c r="O13" s="430">
        <v>65000</v>
      </c>
      <c r="P13" s="386"/>
      <c r="Q13" s="257" t="s">
        <v>1159</v>
      </c>
      <c r="R13" s="259" t="s">
        <v>1160</v>
      </c>
      <c r="S13" s="199"/>
    </row>
    <row r="14" spans="1:19" s="200" customFormat="1" ht="151.5" customHeight="1">
      <c r="A14" s="382">
        <v>8</v>
      </c>
      <c r="B14" s="363">
        <v>1.2</v>
      </c>
      <c r="C14" s="363">
        <v>1</v>
      </c>
      <c r="D14" s="363">
        <v>9</v>
      </c>
      <c r="E14" s="383" t="s">
        <v>1180</v>
      </c>
      <c r="F14" s="174" t="s">
        <v>1181</v>
      </c>
      <c r="G14" s="383" t="s">
        <v>37</v>
      </c>
      <c r="H14" s="259" t="s">
        <v>438</v>
      </c>
      <c r="I14" s="363">
        <v>120</v>
      </c>
      <c r="J14" s="363" t="s">
        <v>1182</v>
      </c>
      <c r="K14" s="385" t="s">
        <v>100</v>
      </c>
      <c r="L14" s="385"/>
      <c r="M14" s="430">
        <v>30000</v>
      </c>
      <c r="N14" s="386"/>
      <c r="O14" s="430">
        <v>30000</v>
      </c>
      <c r="P14" s="386"/>
      <c r="Q14" s="257" t="s">
        <v>1159</v>
      </c>
      <c r="R14" s="259" t="s">
        <v>1160</v>
      </c>
      <c r="S14" s="199"/>
    </row>
    <row r="15" spans="1:19" s="200" customFormat="1" ht="151.5" customHeight="1">
      <c r="A15" s="382">
        <v>9</v>
      </c>
      <c r="B15" s="363">
        <v>1.2</v>
      </c>
      <c r="C15" s="363">
        <v>1</v>
      </c>
      <c r="D15" s="363">
        <v>9</v>
      </c>
      <c r="E15" s="383" t="s">
        <v>1183</v>
      </c>
      <c r="F15" s="259" t="s">
        <v>1184</v>
      </c>
      <c r="G15" s="383" t="s">
        <v>1178</v>
      </c>
      <c r="H15" s="261" t="s">
        <v>1165</v>
      </c>
      <c r="I15" s="363">
        <v>30</v>
      </c>
      <c r="J15" s="363" t="s">
        <v>1185</v>
      </c>
      <c r="K15" s="385" t="s">
        <v>100</v>
      </c>
      <c r="L15" s="385"/>
      <c r="M15" s="430">
        <v>35000</v>
      </c>
      <c r="N15" s="386"/>
      <c r="O15" s="430">
        <v>35000</v>
      </c>
      <c r="P15" s="386"/>
      <c r="Q15" s="257" t="s">
        <v>1159</v>
      </c>
      <c r="R15" s="259" t="s">
        <v>1160</v>
      </c>
      <c r="S15" s="199"/>
    </row>
    <row r="16" spans="1:19" s="200" customFormat="1" ht="58.5" customHeight="1">
      <c r="A16" s="72">
        <v>10</v>
      </c>
      <c r="B16" s="363">
        <v>2.2999999999999998</v>
      </c>
      <c r="C16" s="363">
        <v>1</v>
      </c>
      <c r="D16" s="363">
        <v>3</v>
      </c>
      <c r="E16" s="363" t="s">
        <v>1186</v>
      </c>
      <c r="F16" s="363" t="s">
        <v>1187</v>
      </c>
      <c r="G16" s="383" t="s">
        <v>1188</v>
      </c>
      <c r="H16" s="363" t="s">
        <v>1189</v>
      </c>
      <c r="I16" s="363">
        <v>1000</v>
      </c>
      <c r="J16" s="383" t="s">
        <v>1190</v>
      </c>
      <c r="K16" s="385" t="s">
        <v>100</v>
      </c>
      <c r="L16" s="385"/>
      <c r="M16" s="430">
        <v>10000</v>
      </c>
      <c r="N16" s="386"/>
      <c r="O16" s="430">
        <v>10000</v>
      </c>
      <c r="P16" s="386"/>
      <c r="Q16" s="257" t="s">
        <v>1159</v>
      </c>
      <c r="R16" s="259" t="s">
        <v>1160</v>
      </c>
      <c r="S16" s="199"/>
    </row>
    <row r="17" spans="1:19" s="311" customFormat="1" ht="44.25" customHeight="1">
      <c r="A17" s="585">
        <v>11</v>
      </c>
      <c r="B17" s="585" t="s">
        <v>497</v>
      </c>
      <c r="C17" s="585">
        <v>1</v>
      </c>
      <c r="D17" s="543">
        <v>6</v>
      </c>
      <c r="E17" s="543" t="s">
        <v>1551</v>
      </c>
      <c r="F17" s="543" t="s">
        <v>1552</v>
      </c>
      <c r="G17" s="543" t="s">
        <v>1553</v>
      </c>
      <c r="H17" s="263" t="s">
        <v>1554</v>
      </c>
      <c r="I17" s="69" t="s">
        <v>129</v>
      </c>
      <c r="J17" s="543" t="s">
        <v>1555</v>
      </c>
      <c r="K17" s="661" t="s">
        <v>289</v>
      </c>
      <c r="L17" s="661"/>
      <c r="M17" s="681">
        <v>60953</v>
      </c>
      <c r="N17" s="665"/>
      <c r="O17" s="665">
        <v>60953</v>
      </c>
      <c r="P17" s="665"/>
      <c r="Q17" s="543" t="s">
        <v>1556</v>
      </c>
      <c r="R17" s="543" t="s">
        <v>1557</v>
      </c>
      <c r="S17" s="310"/>
    </row>
    <row r="18" spans="1:19" s="311" customFormat="1" ht="102.75" customHeight="1">
      <c r="A18" s="685"/>
      <c r="B18" s="685"/>
      <c r="C18" s="685"/>
      <c r="D18" s="544"/>
      <c r="E18" s="544"/>
      <c r="F18" s="544"/>
      <c r="G18" s="544"/>
      <c r="H18" s="263" t="s">
        <v>1558</v>
      </c>
      <c r="I18" s="69" t="s">
        <v>236</v>
      </c>
      <c r="J18" s="544"/>
      <c r="K18" s="683"/>
      <c r="L18" s="683"/>
      <c r="M18" s="682"/>
      <c r="N18" s="684"/>
      <c r="O18" s="684"/>
      <c r="P18" s="684"/>
      <c r="Q18" s="544"/>
      <c r="R18" s="544"/>
      <c r="S18" s="310"/>
    </row>
    <row r="19" spans="1:19" s="311" customFormat="1" ht="108.75" customHeight="1">
      <c r="A19" s="258">
        <v>12</v>
      </c>
      <c r="B19" s="258" t="s">
        <v>667</v>
      </c>
      <c r="C19" s="258">
        <v>1</v>
      </c>
      <c r="D19" s="259">
        <v>3</v>
      </c>
      <c r="E19" s="259" t="s">
        <v>1559</v>
      </c>
      <c r="F19" s="259" t="s">
        <v>1560</v>
      </c>
      <c r="G19" s="259" t="s">
        <v>492</v>
      </c>
      <c r="H19" s="259" t="s">
        <v>1561</v>
      </c>
      <c r="I19" s="69" t="s">
        <v>1562</v>
      </c>
      <c r="J19" s="259" t="s">
        <v>1563</v>
      </c>
      <c r="K19" s="263" t="s">
        <v>289</v>
      </c>
      <c r="L19" s="263"/>
      <c r="M19" s="429">
        <v>22687.5</v>
      </c>
      <c r="N19" s="264"/>
      <c r="O19" s="429">
        <v>19987.5</v>
      </c>
      <c r="P19" s="264"/>
      <c r="Q19" s="259" t="s">
        <v>1564</v>
      </c>
      <c r="R19" s="259" t="s">
        <v>1565</v>
      </c>
      <c r="S19" s="310"/>
    </row>
    <row r="20" spans="1:19" s="311" customFormat="1" ht="54" customHeight="1">
      <c r="A20" s="574">
        <v>13</v>
      </c>
      <c r="B20" s="574" t="s">
        <v>497</v>
      </c>
      <c r="C20" s="574">
        <v>5</v>
      </c>
      <c r="D20" s="574">
        <v>4</v>
      </c>
      <c r="E20" s="543" t="s">
        <v>1566</v>
      </c>
      <c r="F20" s="543" t="s">
        <v>1567</v>
      </c>
      <c r="G20" s="574" t="s">
        <v>1568</v>
      </c>
      <c r="H20" s="258" t="s">
        <v>1569</v>
      </c>
      <c r="I20" s="258">
        <v>3</v>
      </c>
      <c r="J20" s="543" t="s">
        <v>1570</v>
      </c>
      <c r="K20" s="585" t="s">
        <v>808</v>
      </c>
      <c r="L20" s="585"/>
      <c r="M20" s="665">
        <v>39980</v>
      </c>
      <c r="N20" s="585"/>
      <c r="O20" s="594">
        <v>39980</v>
      </c>
      <c r="P20" s="574"/>
      <c r="Q20" s="543" t="s">
        <v>1556</v>
      </c>
      <c r="R20" s="543" t="s">
        <v>1557</v>
      </c>
      <c r="S20" s="310"/>
    </row>
    <row r="21" spans="1:19" s="311" customFormat="1" ht="36.75" customHeight="1">
      <c r="A21" s="574"/>
      <c r="B21" s="574"/>
      <c r="C21" s="574"/>
      <c r="D21" s="574"/>
      <c r="E21" s="570"/>
      <c r="F21" s="570"/>
      <c r="G21" s="574"/>
      <c r="H21" s="259" t="s">
        <v>1571</v>
      </c>
      <c r="I21" s="258">
        <v>30</v>
      </c>
      <c r="J21" s="570"/>
      <c r="K21" s="586"/>
      <c r="L21" s="586"/>
      <c r="M21" s="686"/>
      <c r="N21" s="586"/>
      <c r="O21" s="594"/>
      <c r="P21" s="574"/>
      <c r="Q21" s="570"/>
      <c r="R21" s="570"/>
      <c r="S21" s="310"/>
    </row>
    <row r="22" spans="1:19" s="311" customFormat="1" ht="60.75" customHeight="1">
      <c r="A22" s="574"/>
      <c r="B22" s="574"/>
      <c r="C22" s="574"/>
      <c r="D22" s="574"/>
      <c r="E22" s="570"/>
      <c r="F22" s="570"/>
      <c r="G22" s="574"/>
      <c r="H22" s="259" t="s">
        <v>1572</v>
      </c>
      <c r="I22" s="258">
        <v>2</v>
      </c>
      <c r="J22" s="570"/>
      <c r="K22" s="586"/>
      <c r="L22" s="586"/>
      <c r="M22" s="686"/>
      <c r="N22" s="586"/>
      <c r="O22" s="594"/>
      <c r="P22" s="574"/>
      <c r="Q22" s="570"/>
      <c r="R22" s="570"/>
      <c r="S22" s="310"/>
    </row>
    <row r="23" spans="1:19" s="311" customFormat="1" ht="48" customHeight="1">
      <c r="A23" s="574"/>
      <c r="B23" s="574"/>
      <c r="C23" s="574"/>
      <c r="D23" s="574"/>
      <c r="E23" s="570"/>
      <c r="F23" s="570"/>
      <c r="G23" s="574"/>
      <c r="H23" s="259" t="s">
        <v>1573</v>
      </c>
      <c r="I23" s="258">
        <v>60</v>
      </c>
      <c r="J23" s="544"/>
      <c r="K23" s="586"/>
      <c r="L23" s="586"/>
      <c r="M23" s="686"/>
      <c r="N23" s="586"/>
      <c r="O23" s="594"/>
      <c r="P23" s="574"/>
      <c r="Q23" s="544"/>
      <c r="R23" s="544"/>
      <c r="S23" s="310"/>
    </row>
    <row r="24" spans="1:19" s="311" customFormat="1" ht="80.25" customHeight="1">
      <c r="A24" s="585">
        <v>14</v>
      </c>
      <c r="B24" s="585" t="s">
        <v>289</v>
      </c>
      <c r="C24" s="585">
        <v>1</v>
      </c>
      <c r="D24" s="585">
        <v>9</v>
      </c>
      <c r="E24" s="585" t="s">
        <v>1574</v>
      </c>
      <c r="F24" s="543" t="s">
        <v>1700</v>
      </c>
      <c r="G24" s="585" t="s">
        <v>1575</v>
      </c>
      <c r="H24" s="259" t="s">
        <v>1558</v>
      </c>
      <c r="I24" s="258">
        <v>200</v>
      </c>
      <c r="J24" s="543" t="s">
        <v>1576</v>
      </c>
      <c r="K24" s="585" t="s">
        <v>808</v>
      </c>
      <c r="L24" s="585"/>
      <c r="M24" s="665">
        <v>12530</v>
      </c>
      <c r="N24" s="585"/>
      <c r="O24" s="665">
        <v>11530</v>
      </c>
      <c r="P24" s="585"/>
      <c r="Q24" s="543" t="s">
        <v>1577</v>
      </c>
      <c r="R24" s="543" t="s">
        <v>1578</v>
      </c>
      <c r="S24" s="310"/>
    </row>
    <row r="25" spans="1:19" s="311" customFormat="1" ht="60" customHeight="1">
      <c r="A25" s="586"/>
      <c r="B25" s="586"/>
      <c r="C25" s="586"/>
      <c r="D25" s="586"/>
      <c r="E25" s="586"/>
      <c r="F25" s="570"/>
      <c r="G25" s="586"/>
      <c r="H25" s="259" t="s">
        <v>1579</v>
      </c>
      <c r="I25" s="258">
        <v>4</v>
      </c>
      <c r="J25" s="570"/>
      <c r="K25" s="586"/>
      <c r="L25" s="586"/>
      <c r="M25" s="686"/>
      <c r="N25" s="586"/>
      <c r="O25" s="686"/>
      <c r="P25" s="586"/>
      <c r="Q25" s="570"/>
      <c r="R25" s="570"/>
      <c r="S25" s="310"/>
    </row>
    <row r="26" spans="1:19" s="311" customFormat="1" ht="75.75" customHeight="1">
      <c r="A26" s="685"/>
      <c r="B26" s="685"/>
      <c r="C26" s="685"/>
      <c r="D26" s="685"/>
      <c r="E26" s="685"/>
      <c r="F26" s="544"/>
      <c r="G26" s="685"/>
      <c r="H26" s="259" t="s">
        <v>1580</v>
      </c>
      <c r="I26" s="258">
        <v>20</v>
      </c>
      <c r="J26" s="544"/>
      <c r="K26" s="685"/>
      <c r="L26" s="685"/>
      <c r="M26" s="684"/>
      <c r="N26" s="685"/>
      <c r="O26" s="684"/>
      <c r="P26" s="685"/>
      <c r="Q26" s="544"/>
      <c r="R26" s="544"/>
      <c r="S26" s="310"/>
    </row>
    <row r="27" spans="1:19" s="311" customFormat="1" ht="81.75" customHeight="1">
      <c r="A27" s="543">
        <v>15</v>
      </c>
      <c r="B27" s="543" t="s">
        <v>667</v>
      </c>
      <c r="C27" s="543">
        <v>1</v>
      </c>
      <c r="D27" s="543">
        <v>9</v>
      </c>
      <c r="E27" s="543" t="s">
        <v>1581</v>
      </c>
      <c r="F27" s="543" t="s">
        <v>1582</v>
      </c>
      <c r="G27" s="543" t="s">
        <v>1583</v>
      </c>
      <c r="H27" s="259" t="s">
        <v>1558</v>
      </c>
      <c r="I27" s="259">
        <v>500</v>
      </c>
      <c r="J27" s="543" t="s">
        <v>1584</v>
      </c>
      <c r="K27" s="543" t="s">
        <v>582</v>
      </c>
      <c r="L27" s="543"/>
      <c r="M27" s="681">
        <v>39536.03</v>
      </c>
      <c r="N27" s="543"/>
      <c r="O27" s="681">
        <v>26256.03</v>
      </c>
      <c r="P27" s="543"/>
      <c r="Q27" s="543" t="s">
        <v>1585</v>
      </c>
      <c r="R27" s="543" t="s">
        <v>1586</v>
      </c>
      <c r="S27" s="310"/>
    </row>
    <row r="28" spans="1:19" s="311" customFormat="1" ht="51.75" customHeight="1">
      <c r="A28" s="544"/>
      <c r="B28" s="544"/>
      <c r="C28" s="544"/>
      <c r="D28" s="544"/>
      <c r="E28" s="544"/>
      <c r="F28" s="544"/>
      <c r="G28" s="544"/>
      <c r="H28" s="259" t="s">
        <v>1587</v>
      </c>
      <c r="I28" s="259">
        <v>60</v>
      </c>
      <c r="J28" s="544"/>
      <c r="K28" s="544"/>
      <c r="L28" s="544"/>
      <c r="M28" s="682"/>
      <c r="N28" s="544"/>
      <c r="O28" s="682"/>
      <c r="P28" s="544"/>
      <c r="Q28" s="544"/>
      <c r="R28" s="544"/>
      <c r="S28" s="310"/>
    </row>
    <row r="29" spans="1:19" s="312" customFormat="1" ht="62.25" customHeight="1">
      <c r="A29" s="560">
        <v>16</v>
      </c>
      <c r="B29" s="560" t="s">
        <v>289</v>
      </c>
      <c r="C29" s="560">
        <v>1</v>
      </c>
      <c r="D29" s="560">
        <v>9</v>
      </c>
      <c r="E29" s="560" t="s">
        <v>1588</v>
      </c>
      <c r="F29" s="560" t="s">
        <v>1589</v>
      </c>
      <c r="G29" s="560" t="s">
        <v>1590</v>
      </c>
      <c r="H29" s="265" t="s">
        <v>1554</v>
      </c>
      <c r="I29" s="265">
        <v>40</v>
      </c>
      <c r="J29" s="560" t="s">
        <v>1591</v>
      </c>
      <c r="K29" s="560" t="s">
        <v>589</v>
      </c>
      <c r="L29" s="560"/>
      <c r="M29" s="581">
        <v>59620</v>
      </c>
      <c r="N29" s="560"/>
      <c r="O29" s="581">
        <v>54200</v>
      </c>
      <c r="P29" s="560"/>
      <c r="Q29" s="560" t="s">
        <v>1592</v>
      </c>
      <c r="R29" s="560" t="s">
        <v>1593</v>
      </c>
    </row>
    <row r="30" spans="1:19" s="312" customFormat="1" ht="83.25" customHeight="1">
      <c r="A30" s="577"/>
      <c r="B30" s="577"/>
      <c r="C30" s="577"/>
      <c r="D30" s="577"/>
      <c r="E30" s="577"/>
      <c r="F30" s="577"/>
      <c r="G30" s="577"/>
      <c r="H30" s="265" t="s">
        <v>527</v>
      </c>
      <c r="I30" s="265">
        <v>40</v>
      </c>
      <c r="J30" s="577"/>
      <c r="K30" s="577"/>
      <c r="L30" s="577"/>
      <c r="M30" s="687"/>
      <c r="N30" s="577"/>
      <c r="O30" s="687"/>
      <c r="P30" s="577"/>
      <c r="Q30" s="577"/>
      <c r="R30" s="577"/>
    </row>
    <row r="31" spans="1:19" s="312" customFormat="1" ht="33.75" customHeight="1">
      <c r="A31" s="561"/>
      <c r="B31" s="561"/>
      <c r="C31" s="561"/>
      <c r="D31" s="561"/>
      <c r="E31" s="561"/>
      <c r="F31" s="561"/>
      <c r="G31" s="561"/>
      <c r="H31" s="265" t="s">
        <v>1561</v>
      </c>
      <c r="I31" s="265">
        <v>200</v>
      </c>
      <c r="J31" s="561"/>
      <c r="K31" s="561"/>
      <c r="L31" s="561"/>
      <c r="M31" s="582"/>
      <c r="N31" s="561"/>
      <c r="O31" s="582"/>
      <c r="P31" s="561"/>
      <c r="Q31" s="561"/>
      <c r="R31" s="561"/>
    </row>
    <row r="32" spans="1:19" s="312" customFormat="1" ht="210">
      <c r="A32" s="265">
        <v>17</v>
      </c>
      <c r="B32" s="265" t="s">
        <v>667</v>
      </c>
      <c r="C32" s="265">
        <v>1</v>
      </c>
      <c r="D32" s="265">
        <v>6</v>
      </c>
      <c r="E32" s="265" t="s">
        <v>1594</v>
      </c>
      <c r="F32" s="265" t="s">
        <v>1595</v>
      </c>
      <c r="G32" s="265" t="s">
        <v>1596</v>
      </c>
      <c r="H32" s="265" t="s">
        <v>1597</v>
      </c>
      <c r="I32" s="265">
        <v>250</v>
      </c>
      <c r="J32" s="265" t="s">
        <v>1598</v>
      </c>
      <c r="K32" s="265" t="s">
        <v>582</v>
      </c>
      <c r="L32" s="265"/>
      <c r="M32" s="431">
        <v>52163.93</v>
      </c>
      <c r="N32" s="173"/>
      <c r="O32" s="431">
        <v>49463.93</v>
      </c>
      <c r="P32" s="173"/>
      <c r="Q32" s="259" t="s">
        <v>1564</v>
      </c>
      <c r="R32" s="259" t="s">
        <v>1565</v>
      </c>
    </row>
    <row r="33" spans="1:18" s="312" customFormat="1" ht="26.25" customHeight="1">
      <c r="A33" s="560">
        <v>18</v>
      </c>
      <c r="B33" s="560" t="s">
        <v>667</v>
      </c>
      <c r="C33" s="560">
        <v>1</v>
      </c>
      <c r="D33" s="560">
        <v>6</v>
      </c>
      <c r="E33" s="560" t="s">
        <v>1599</v>
      </c>
      <c r="F33" s="560" t="s">
        <v>1600</v>
      </c>
      <c r="G33" s="560" t="s">
        <v>1601</v>
      </c>
      <c r="H33" s="265" t="s">
        <v>525</v>
      </c>
      <c r="I33" s="265">
        <v>1</v>
      </c>
      <c r="J33" s="560" t="s">
        <v>1602</v>
      </c>
      <c r="K33" s="560" t="s">
        <v>808</v>
      </c>
      <c r="L33" s="560"/>
      <c r="M33" s="581">
        <v>68676.899999999994</v>
      </c>
      <c r="N33" s="581"/>
      <c r="O33" s="581">
        <v>68676.899999999994</v>
      </c>
      <c r="P33" s="581"/>
      <c r="Q33" s="560" t="s">
        <v>1603</v>
      </c>
      <c r="R33" s="560" t="s">
        <v>1604</v>
      </c>
    </row>
    <row r="34" spans="1:18" s="312" customFormat="1" ht="41.25" customHeight="1">
      <c r="A34" s="577"/>
      <c r="B34" s="577"/>
      <c r="C34" s="577"/>
      <c r="D34" s="577"/>
      <c r="E34" s="577"/>
      <c r="F34" s="577"/>
      <c r="G34" s="577"/>
      <c r="H34" s="265" t="s">
        <v>1605</v>
      </c>
      <c r="I34" s="265">
        <v>150</v>
      </c>
      <c r="J34" s="577"/>
      <c r="K34" s="577"/>
      <c r="L34" s="577"/>
      <c r="M34" s="687"/>
      <c r="N34" s="687"/>
      <c r="O34" s="687"/>
      <c r="P34" s="687"/>
      <c r="Q34" s="577"/>
      <c r="R34" s="577"/>
    </row>
    <row r="35" spans="1:18" s="312" customFormat="1" ht="34.5" customHeight="1">
      <c r="A35" s="577"/>
      <c r="B35" s="577"/>
      <c r="C35" s="577"/>
      <c r="D35" s="577"/>
      <c r="E35" s="577"/>
      <c r="F35" s="577"/>
      <c r="G35" s="577"/>
      <c r="H35" s="265" t="s">
        <v>1569</v>
      </c>
      <c r="I35" s="265">
        <v>20</v>
      </c>
      <c r="J35" s="577"/>
      <c r="K35" s="577"/>
      <c r="L35" s="577"/>
      <c r="M35" s="687"/>
      <c r="N35" s="687"/>
      <c r="O35" s="687"/>
      <c r="P35" s="687"/>
      <c r="Q35" s="577"/>
      <c r="R35" s="577"/>
    </row>
    <row r="36" spans="1:18" s="312" customFormat="1" ht="42.75" customHeight="1">
      <c r="A36" s="561"/>
      <c r="B36" s="561"/>
      <c r="C36" s="561"/>
      <c r="D36" s="561"/>
      <c r="E36" s="561"/>
      <c r="F36" s="561"/>
      <c r="G36" s="561"/>
      <c r="H36" s="265" t="s">
        <v>1606</v>
      </c>
      <c r="I36" s="265">
        <v>400</v>
      </c>
      <c r="J36" s="561"/>
      <c r="K36" s="561"/>
      <c r="L36" s="561"/>
      <c r="M36" s="582"/>
      <c r="N36" s="582"/>
      <c r="O36" s="582"/>
      <c r="P36" s="582"/>
      <c r="Q36" s="561"/>
      <c r="R36" s="561"/>
    </row>
    <row r="37" spans="1:18" s="312" customFormat="1" ht="330">
      <c r="A37" s="265">
        <v>19</v>
      </c>
      <c r="B37" s="265" t="s">
        <v>667</v>
      </c>
      <c r="C37" s="265">
        <v>1</v>
      </c>
      <c r="D37" s="265">
        <v>6</v>
      </c>
      <c r="E37" s="265" t="s">
        <v>1607</v>
      </c>
      <c r="F37" s="265" t="s">
        <v>1608</v>
      </c>
      <c r="G37" s="265" t="s">
        <v>1553</v>
      </c>
      <c r="H37" s="265" t="s">
        <v>1609</v>
      </c>
      <c r="I37" s="265">
        <v>500</v>
      </c>
      <c r="J37" s="265" t="s">
        <v>1610</v>
      </c>
      <c r="K37" s="265" t="s">
        <v>808</v>
      </c>
      <c r="L37" s="265"/>
      <c r="M37" s="431">
        <v>50899.86</v>
      </c>
      <c r="N37" s="265"/>
      <c r="O37" s="431">
        <v>44207.5</v>
      </c>
      <c r="P37" s="265"/>
      <c r="Q37" s="265" t="s">
        <v>1611</v>
      </c>
      <c r="R37" s="265" t="s">
        <v>1612</v>
      </c>
    </row>
    <row r="38" spans="1:18" s="312" customFormat="1" ht="210">
      <c r="A38" s="265">
        <v>20</v>
      </c>
      <c r="B38" s="265" t="s">
        <v>667</v>
      </c>
      <c r="C38" s="265">
        <v>1</v>
      </c>
      <c r="D38" s="265">
        <v>9</v>
      </c>
      <c r="E38" s="265" t="s">
        <v>1613</v>
      </c>
      <c r="F38" s="265" t="s">
        <v>1614</v>
      </c>
      <c r="G38" s="265" t="s">
        <v>492</v>
      </c>
      <c r="H38" s="265" t="s">
        <v>1561</v>
      </c>
      <c r="I38" s="265">
        <v>2000</v>
      </c>
      <c r="J38" s="265" t="s">
        <v>1615</v>
      </c>
      <c r="K38" s="265" t="s">
        <v>582</v>
      </c>
      <c r="L38" s="265"/>
      <c r="M38" s="431">
        <v>39275</v>
      </c>
      <c r="N38" s="173"/>
      <c r="O38" s="431">
        <v>36275</v>
      </c>
      <c r="P38" s="173"/>
      <c r="Q38" s="265" t="s">
        <v>1616</v>
      </c>
      <c r="R38" s="265" t="s">
        <v>1617</v>
      </c>
    </row>
    <row r="39" spans="1:18" s="312" customFormat="1" ht="54" customHeight="1">
      <c r="A39" s="560">
        <v>21</v>
      </c>
      <c r="B39" s="560" t="s">
        <v>667</v>
      </c>
      <c r="C39" s="560">
        <v>1</v>
      </c>
      <c r="D39" s="560">
        <v>6</v>
      </c>
      <c r="E39" s="560" t="s">
        <v>1618</v>
      </c>
      <c r="F39" s="560" t="s">
        <v>1619</v>
      </c>
      <c r="G39" s="560" t="s">
        <v>1620</v>
      </c>
      <c r="H39" s="265" t="s">
        <v>1621</v>
      </c>
      <c r="I39" s="265">
        <v>800</v>
      </c>
      <c r="J39" s="560" t="s">
        <v>1622</v>
      </c>
      <c r="K39" s="560" t="s">
        <v>289</v>
      </c>
      <c r="L39" s="560"/>
      <c r="M39" s="581">
        <v>37600.449999999997</v>
      </c>
      <c r="N39" s="581"/>
      <c r="O39" s="581">
        <v>31100.45</v>
      </c>
      <c r="P39" s="581"/>
      <c r="Q39" s="560" t="s">
        <v>1623</v>
      </c>
      <c r="R39" s="560" t="s">
        <v>1624</v>
      </c>
    </row>
    <row r="40" spans="1:18" s="312" customFormat="1" ht="58.5" customHeight="1">
      <c r="A40" s="577"/>
      <c r="B40" s="577"/>
      <c r="C40" s="577"/>
      <c r="D40" s="577"/>
      <c r="E40" s="577"/>
      <c r="F40" s="577"/>
      <c r="G40" s="577"/>
      <c r="H40" s="265" t="s">
        <v>1625</v>
      </c>
      <c r="I40" s="265">
        <v>4</v>
      </c>
      <c r="J40" s="577"/>
      <c r="K40" s="577"/>
      <c r="L40" s="577"/>
      <c r="M40" s="687"/>
      <c r="N40" s="687"/>
      <c r="O40" s="687"/>
      <c r="P40" s="687"/>
      <c r="Q40" s="577"/>
      <c r="R40" s="577"/>
    </row>
    <row r="41" spans="1:18" s="312" customFormat="1" ht="61.5" customHeight="1">
      <c r="A41" s="561"/>
      <c r="B41" s="561"/>
      <c r="C41" s="561"/>
      <c r="D41" s="561"/>
      <c r="E41" s="561"/>
      <c r="F41" s="561"/>
      <c r="G41" s="561"/>
      <c r="H41" s="265" t="s">
        <v>1626</v>
      </c>
      <c r="I41" s="265">
        <v>115</v>
      </c>
      <c r="J41" s="561"/>
      <c r="K41" s="561"/>
      <c r="L41" s="561"/>
      <c r="M41" s="582"/>
      <c r="N41" s="582"/>
      <c r="O41" s="582"/>
      <c r="P41" s="582"/>
      <c r="Q41" s="561"/>
      <c r="R41" s="561"/>
    </row>
    <row r="42" spans="1:18" s="312" customFormat="1" ht="45">
      <c r="A42" s="560">
        <v>22</v>
      </c>
      <c r="B42" s="560" t="s">
        <v>667</v>
      </c>
      <c r="C42" s="560">
        <v>1</v>
      </c>
      <c r="D42" s="560">
        <v>9</v>
      </c>
      <c r="E42" s="560" t="s">
        <v>1627</v>
      </c>
      <c r="F42" s="560" t="s">
        <v>1628</v>
      </c>
      <c r="G42" s="560" t="s">
        <v>1629</v>
      </c>
      <c r="H42" s="265" t="s">
        <v>1621</v>
      </c>
      <c r="I42" s="265">
        <v>300</v>
      </c>
      <c r="J42" s="560" t="s">
        <v>1630</v>
      </c>
      <c r="K42" s="560" t="s">
        <v>289</v>
      </c>
      <c r="L42" s="560"/>
      <c r="M42" s="581">
        <v>52425</v>
      </c>
      <c r="N42" s="581"/>
      <c r="O42" s="581">
        <v>52425</v>
      </c>
      <c r="P42" s="581"/>
      <c r="Q42" s="560" t="s">
        <v>1631</v>
      </c>
      <c r="R42" s="560" t="s">
        <v>1632</v>
      </c>
    </row>
    <row r="43" spans="1:18" s="312" customFormat="1" ht="75">
      <c r="A43" s="577"/>
      <c r="B43" s="577"/>
      <c r="C43" s="577"/>
      <c r="D43" s="577"/>
      <c r="E43" s="577"/>
      <c r="F43" s="577"/>
      <c r="G43" s="577"/>
      <c r="H43" s="265" t="s">
        <v>1633</v>
      </c>
      <c r="I43" s="265">
        <v>300</v>
      </c>
      <c r="J43" s="577"/>
      <c r="K43" s="577"/>
      <c r="L43" s="577"/>
      <c r="M43" s="687"/>
      <c r="N43" s="687"/>
      <c r="O43" s="687"/>
      <c r="P43" s="687"/>
      <c r="Q43" s="577"/>
      <c r="R43" s="577"/>
    </row>
    <row r="44" spans="1:18" s="312" customFormat="1">
      <c r="A44" s="577"/>
      <c r="B44" s="577"/>
      <c r="C44" s="577"/>
      <c r="D44" s="577"/>
      <c r="E44" s="577"/>
      <c r="F44" s="577"/>
      <c r="G44" s="577"/>
      <c r="H44" s="265" t="s">
        <v>1634</v>
      </c>
      <c r="I44" s="265">
        <v>5</v>
      </c>
      <c r="J44" s="577"/>
      <c r="K44" s="577"/>
      <c r="L44" s="577"/>
      <c r="M44" s="687"/>
      <c r="N44" s="687"/>
      <c r="O44" s="687"/>
      <c r="P44" s="687"/>
      <c r="Q44" s="577"/>
      <c r="R44" s="577"/>
    </row>
    <row r="45" spans="1:18" s="312" customFormat="1" ht="30">
      <c r="A45" s="577"/>
      <c r="B45" s="577"/>
      <c r="C45" s="577"/>
      <c r="D45" s="577"/>
      <c r="E45" s="577"/>
      <c r="F45" s="577"/>
      <c r="G45" s="577"/>
      <c r="H45" s="265" t="s">
        <v>1635</v>
      </c>
      <c r="I45" s="265">
        <v>75</v>
      </c>
      <c r="J45" s="577"/>
      <c r="K45" s="577"/>
      <c r="L45" s="577"/>
      <c r="M45" s="687"/>
      <c r="N45" s="687"/>
      <c r="O45" s="687"/>
      <c r="P45" s="687"/>
      <c r="Q45" s="577"/>
      <c r="R45" s="577"/>
    </row>
    <row r="46" spans="1:18" s="312" customFormat="1" ht="30">
      <c r="A46" s="577"/>
      <c r="B46" s="577"/>
      <c r="C46" s="577"/>
      <c r="D46" s="577"/>
      <c r="E46" s="577"/>
      <c r="F46" s="577"/>
      <c r="G46" s="577"/>
      <c r="H46" s="265" t="s">
        <v>1636</v>
      </c>
      <c r="I46" s="265">
        <v>20</v>
      </c>
      <c r="J46" s="577"/>
      <c r="K46" s="577"/>
      <c r="L46" s="577"/>
      <c r="M46" s="687"/>
      <c r="N46" s="687"/>
      <c r="O46" s="687"/>
      <c r="P46" s="687"/>
      <c r="Q46" s="577"/>
      <c r="R46" s="577"/>
    </row>
    <row r="47" spans="1:18" s="312" customFormat="1" ht="30">
      <c r="A47" s="577"/>
      <c r="B47" s="577"/>
      <c r="C47" s="577"/>
      <c r="D47" s="577"/>
      <c r="E47" s="577"/>
      <c r="F47" s="577"/>
      <c r="G47" s="577"/>
      <c r="H47" s="265" t="s">
        <v>1637</v>
      </c>
      <c r="I47" s="265">
        <v>6</v>
      </c>
      <c r="J47" s="577"/>
      <c r="K47" s="577"/>
      <c r="L47" s="577"/>
      <c r="M47" s="687"/>
      <c r="N47" s="687"/>
      <c r="O47" s="687"/>
      <c r="P47" s="687"/>
      <c r="Q47" s="577"/>
      <c r="R47" s="577"/>
    </row>
    <row r="48" spans="1:18" s="312" customFormat="1">
      <c r="A48" s="577"/>
      <c r="B48" s="577"/>
      <c r="C48" s="577"/>
      <c r="D48" s="577"/>
      <c r="E48" s="577"/>
      <c r="F48" s="577"/>
      <c r="G48" s="577"/>
      <c r="H48" s="265" t="s">
        <v>1638</v>
      </c>
      <c r="I48" s="265">
        <v>1</v>
      </c>
      <c r="J48" s="577"/>
      <c r="K48" s="577"/>
      <c r="L48" s="577"/>
      <c r="M48" s="687"/>
      <c r="N48" s="687"/>
      <c r="O48" s="687"/>
      <c r="P48" s="687"/>
      <c r="Q48" s="577"/>
      <c r="R48" s="577"/>
    </row>
    <row r="49" spans="1:18" s="312" customFormat="1" ht="30">
      <c r="A49" s="577"/>
      <c r="B49" s="577"/>
      <c r="C49" s="577"/>
      <c r="D49" s="577"/>
      <c r="E49" s="577"/>
      <c r="F49" s="577"/>
      <c r="G49" s="577"/>
      <c r="H49" s="265" t="s">
        <v>1639</v>
      </c>
      <c r="I49" s="265">
        <v>100</v>
      </c>
      <c r="J49" s="577"/>
      <c r="K49" s="577"/>
      <c r="L49" s="577"/>
      <c r="M49" s="687"/>
      <c r="N49" s="687"/>
      <c r="O49" s="687"/>
      <c r="P49" s="687"/>
      <c r="Q49" s="577"/>
      <c r="R49" s="577"/>
    </row>
    <row r="50" spans="1:18" s="312" customFormat="1" ht="30">
      <c r="A50" s="561"/>
      <c r="B50" s="561"/>
      <c r="C50" s="561"/>
      <c r="D50" s="561"/>
      <c r="E50" s="561"/>
      <c r="F50" s="561"/>
      <c r="G50" s="561"/>
      <c r="H50" s="265" t="s">
        <v>1640</v>
      </c>
      <c r="I50" s="265">
        <v>2</v>
      </c>
      <c r="J50" s="561"/>
      <c r="K50" s="561"/>
      <c r="L50" s="561"/>
      <c r="M50" s="582"/>
      <c r="N50" s="582"/>
      <c r="O50" s="582"/>
      <c r="P50" s="582"/>
      <c r="Q50" s="561"/>
      <c r="R50" s="561"/>
    </row>
    <row r="51" spans="1:18" s="312" customFormat="1" ht="104.25" customHeight="1">
      <c r="A51" s="560">
        <v>23</v>
      </c>
      <c r="B51" s="560" t="s">
        <v>497</v>
      </c>
      <c r="C51" s="560">
        <v>1</v>
      </c>
      <c r="D51" s="560">
        <v>6</v>
      </c>
      <c r="E51" s="560" t="s">
        <v>1641</v>
      </c>
      <c r="F51" s="560" t="s">
        <v>1642</v>
      </c>
      <c r="G51" s="560" t="s">
        <v>1643</v>
      </c>
      <c r="H51" s="265" t="s">
        <v>1644</v>
      </c>
      <c r="I51" s="265">
        <v>12</v>
      </c>
      <c r="J51" s="560" t="s">
        <v>1645</v>
      </c>
      <c r="K51" s="560" t="s">
        <v>808</v>
      </c>
      <c r="L51" s="560"/>
      <c r="M51" s="581">
        <v>43052.800000000003</v>
      </c>
      <c r="N51" s="581"/>
      <c r="O51" s="581">
        <v>39802.800000000003</v>
      </c>
      <c r="P51" s="581"/>
      <c r="Q51" s="560" t="s">
        <v>1646</v>
      </c>
      <c r="R51" s="560" t="s">
        <v>1647</v>
      </c>
    </row>
    <row r="52" spans="1:18" s="312" customFormat="1" ht="90.75" customHeight="1">
      <c r="A52" s="561"/>
      <c r="B52" s="561"/>
      <c r="C52" s="561"/>
      <c r="D52" s="561"/>
      <c r="E52" s="561"/>
      <c r="F52" s="561"/>
      <c r="G52" s="561"/>
      <c r="H52" s="265" t="s">
        <v>1561</v>
      </c>
      <c r="I52" s="265">
        <v>500</v>
      </c>
      <c r="J52" s="561"/>
      <c r="K52" s="561"/>
      <c r="L52" s="561"/>
      <c r="M52" s="582"/>
      <c r="N52" s="582"/>
      <c r="O52" s="582"/>
      <c r="P52" s="582"/>
      <c r="Q52" s="561"/>
      <c r="R52" s="561"/>
    </row>
    <row r="53" spans="1:18" s="312" customFormat="1" ht="34.5" customHeight="1">
      <c r="A53" s="560">
        <v>24</v>
      </c>
      <c r="B53" s="560" t="s">
        <v>497</v>
      </c>
      <c r="C53" s="560">
        <v>1</v>
      </c>
      <c r="D53" s="560">
        <v>6</v>
      </c>
      <c r="E53" s="560" t="s">
        <v>1648</v>
      </c>
      <c r="F53" s="560" t="s">
        <v>1649</v>
      </c>
      <c r="G53" s="560" t="s">
        <v>1650</v>
      </c>
      <c r="H53" s="265" t="s">
        <v>1651</v>
      </c>
      <c r="I53" s="265">
        <v>1</v>
      </c>
      <c r="J53" s="560" t="s">
        <v>1652</v>
      </c>
      <c r="K53" s="560" t="s">
        <v>590</v>
      </c>
      <c r="L53" s="560"/>
      <c r="M53" s="581">
        <v>76532.56</v>
      </c>
      <c r="N53" s="581"/>
      <c r="O53" s="581">
        <v>68145.06</v>
      </c>
      <c r="P53" s="581"/>
      <c r="Q53" s="560" t="s">
        <v>1646</v>
      </c>
      <c r="R53" s="560" t="s">
        <v>1647</v>
      </c>
    </row>
    <row r="54" spans="1:18" s="312" customFormat="1" ht="33.75" customHeight="1">
      <c r="A54" s="577"/>
      <c r="B54" s="577"/>
      <c r="C54" s="577"/>
      <c r="D54" s="577"/>
      <c r="E54" s="577"/>
      <c r="F54" s="577"/>
      <c r="G54" s="577"/>
      <c r="H54" s="265" t="s">
        <v>1653</v>
      </c>
      <c r="I54" s="265">
        <v>215</v>
      </c>
      <c r="J54" s="577"/>
      <c r="K54" s="577"/>
      <c r="L54" s="577"/>
      <c r="M54" s="687"/>
      <c r="N54" s="687"/>
      <c r="O54" s="687"/>
      <c r="P54" s="687"/>
      <c r="Q54" s="577"/>
      <c r="R54" s="577"/>
    </row>
    <row r="55" spans="1:18" s="312" customFormat="1" ht="40.5" customHeight="1">
      <c r="A55" s="577"/>
      <c r="B55" s="577"/>
      <c r="C55" s="577"/>
      <c r="D55" s="577"/>
      <c r="E55" s="577"/>
      <c r="F55" s="577"/>
      <c r="G55" s="577"/>
      <c r="H55" s="265" t="s">
        <v>1654</v>
      </c>
      <c r="I55" s="265">
        <v>3</v>
      </c>
      <c r="J55" s="577"/>
      <c r="K55" s="577"/>
      <c r="L55" s="577"/>
      <c r="M55" s="687"/>
      <c r="N55" s="687"/>
      <c r="O55" s="687"/>
      <c r="P55" s="687"/>
      <c r="Q55" s="577"/>
      <c r="R55" s="577"/>
    </row>
    <row r="56" spans="1:18" s="312" customFormat="1" ht="45">
      <c r="A56" s="561"/>
      <c r="B56" s="561"/>
      <c r="C56" s="561"/>
      <c r="D56" s="561"/>
      <c r="E56" s="561"/>
      <c r="F56" s="561"/>
      <c r="G56" s="561"/>
      <c r="H56" s="265" t="s">
        <v>1655</v>
      </c>
      <c r="I56" s="265">
        <v>84</v>
      </c>
      <c r="J56" s="561"/>
      <c r="K56" s="561"/>
      <c r="L56" s="561"/>
      <c r="M56" s="582"/>
      <c r="N56" s="582"/>
      <c r="O56" s="582"/>
      <c r="P56" s="582"/>
      <c r="Q56" s="561"/>
      <c r="R56" s="561"/>
    </row>
    <row r="57" spans="1:18" s="312" customFormat="1">
      <c r="A57" s="560">
        <v>25</v>
      </c>
      <c r="B57" s="560" t="s">
        <v>667</v>
      </c>
      <c r="C57" s="560">
        <v>1</v>
      </c>
      <c r="D57" s="560">
        <v>9</v>
      </c>
      <c r="E57" s="560" t="s">
        <v>1656</v>
      </c>
      <c r="F57" s="560" t="s">
        <v>1657</v>
      </c>
      <c r="G57" s="560" t="s">
        <v>1658</v>
      </c>
      <c r="H57" s="265" t="s">
        <v>1569</v>
      </c>
      <c r="I57" s="265">
        <v>1</v>
      </c>
      <c r="J57" s="560" t="s">
        <v>1659</v>
      </c>
      <c r="K57" s="560" t="s">
        <v>289</v>
      </c>
      <c r="L57" s="560"/>
      <c r="M57" s="581">
        <v>36164.400000000001</v>
      </c>
      <c r="N57" s="581"/>
      <c r="O57" s="581">
        <v>30000</v>
      </c>
      <c r="P57" s="581"/>
      <c r="Q57" s="560" t="s">
        <v>1660</v>
      </c>
      <c r="R57" s="560" t="s">
        <v>1661</v>
      </c>
    </row>
    <row r="58" spans="1:18" s="312" customFormat="1" ht="30">
      <c r="A58" s="577"/>
      <c r="B58" s="577"/>
      <c r="C58" s="577"/>
      <c r="D58" s="577"/>
      <c r="E58" s="577"/>
      <c r="F58" s="577"/>
      <c r="G58" s="577"/>
      <c r="H58" s="265" t="s">
        <v>1662</v>
      </c>
      <c r="I58" s="265">
        <v>100</v>
      </c>
      <c r="J58" s="577"/>
      <c r="K58" s="577"/>
      <c r="L58" s="577"/>
      <c r="M58" s="687"/>
      <c r="N58" s="687"/>
      <c r="O58" s="687"/>
      <c r="P58" s="687"/>
      <c r="Q58" s="577"/>
      <c r="R58" s="577"/>
    </row>
    <row r="59" spans="1:18" s="312" customFormat="1" ht="31.5" customHeight="1">
      <c r="A59" s="577"/>
      <c r="B59" s="577"/>
      <c r="C59" s="577"/>
      <c r="D59" s="577"/>
      <c r="E59" s="577"/>
      <c r="F59" s="577"/>
      <c r="G59" s="577"/>
      <c r="H59" s="265" t="s">
        <v>1663</v>
      </c>
      <c r="I59" s="265">
        <v>1</v>
      </c>
      <c r="J59" s="577"/>
      <c r="K59" s="577"/>
      <c r="L59" s="577"/>
      <c r="M59" s="687"/>
      <c r="N59" s="687"/>
      <c r="O59" s="687"/>
      <c r="P59" s="687"/>
      <c r="Q59" s="577"/>
      <c r="R59" s="577"/>
    </row>
    <row r="60" spans="1:18" s="312" customFormat="1" ht="36" customHeight="1">
      <c r="A60" s="577"/>
      <c r="B60" s="577"/>
      <c r="C60" s="577"/>
      <c r="D60" s="577"/>
      <c r="E60" s="577"/>
      <c r="F60" s="577"/>
      <c r="G60" s="577"/>
      <c r="H60" s="265" t="s">
        <v>1664</v>
      </c>
      <c r="I60" s="265">
        <v>200</v>
      </c>
      <c r="J60" s="577"/>
      <c r="K60" s="577"/>
      <c r="L60" s="577"/>
      <c r="M60" s="687"/>
      <c r="N60" s="687"/>
      <c r="O60" s="687"/>
      <c r="P60" s="687"/>
      <c r="Q60" s="577"/>
      <c r="R60" s="577"/>
    </row>
    <row r="61" spans="1:18" s="312" customFormat="1" ht="29.25" customHeight="1">
      <c r="A61" s="577"/>
      <c r="B61" s="577"/>
      <c r="C61" s="577"/>
      <c r="D61" s="577"/>
      <c r="E61" s="577"/>
      <c r="F61" s="577"/>
      <c r="G61" s="577"/>
      <c r="H61" s="265" t="s">
        <v>1665</v>
      </c>
      <c r="I61" s="265">
        <v>4</v>
      </c>
      <c r="J61" s="577"/>
      <c r="K61" s="577"/>
      <c r="L61" s="577"/>
      <c r="M61" s="687"/>
      <c r="N61" s="687"/>
      <c r="O61" s="687"/>
      <c r="P61" s="687"/>
      <c r="Q61" s="577"/>
      <c r="R61" s="577"/>
    </row>
    <row r="62" spans="1:18" s="312" customFormat="1" ht="45">
      <c r="A62" s="577"/>
      <c r="B62" s="577"/>
      <c r="C62" s="577"/>
      <c r="D62" s="577"/>
      <c r="E62" s="577"/>
      <c r="F62" s="577"/>
      <c r="G62" s="577"/>
      <c r="H62" s="265" t="s">
        <v>1666</v>
      </c>
      <c r="I62" s="265">
        <v>200</v>
      </c>
      <c r="J62" s="577"/>
      <c r="K62" s="577"/>
      <c r="L62" s="577"/>
      <c r="M62" s="687"/>
      <c r="N62" s="687"/>
      <c r="O62" s="687"/>
      <c r="P62" s="687"/>
      <c r="Q62" s="577"/>
      <c r="R62" s="577"/>
    </row>
    <row r="63" spans="1:18" s="312" customFormat="1">
      <c r="A63" s="577"/>
      <c r="B63" s="577"/>
      <c r="C63" s="577"/>
      <c r="D63" s="577"/>
      <c r="E63" s="577"/>
      <c r="F63" s="577"/>
      <c r="G63" s="577"/>
      <c r="H63" s="265" t="s">
        <v>1667</v>
      </c>
      <c r="I63" s="265">
        <v>2</v>
      </c>
      <c r="J63" s="577"/>
      <c r="K63" s="577"/>
      <c r="L63" s="577"/>
      <c r="M63" s="687"/>
      <c r="N63" s="687"/>
      <c r="O63" s="687"/>
      <c r="P63" s="687"/>
      <c r="Q63" s="577"/>
      <c r="R63" s="577"/>
    </row>
    <row r="64" spans="1:18" s="312" customFormat="1" ht="30">
      <c r="A64" s="561"/>
      <c r="B64" s="561"/>
      <c r="C64" s="561"/>
      <c r="D64" s="561"/>
      <c r="E64" s="561"/>
      <c r="F64" s="561"/>
      <c r="G64" s="561"/>
      <c r="H64" s="265" t="s">
        <v>1668</v>
      </c>
      <c r="I64" s="265">
        <v>55</v>
      </c>
      <c r="J64" s="561"/>
      <c r="K64" s="561"/>
      <c r="L64" s="561"/>
      <c r="M64" s="582"/>
      <c r="N64" s="582"/>
      <c r="O64" s="582"/>
      <c r="P64" s="582"/>
      <c r="Q64" s="561"/>
      <c r="R64" s="561"/>
    </row>
    <row r="65" spans="1:18" s="312" customFormat="1" ht="71.25" customHeight="1">
      <c r="A65" s="560">
        <v>26</v>
      </c>
      <c r="B65" s="560" t="s">
        <v>289</v>
      </c>
      <c r="C65" s="560">
        <v>1</v>
      </c>
      <c r="D65" s="560">
        <v>9</v>
      </c>
      <c r="E65" s="560" t="s">
        <v>1669</v>
      </c>
      <c r="F65" s="560" t="s">
        <v>1670</v>
      </c>
      <c r="G65" s="560" t="s">
        <v>1671</v>
      </c>
      <c r="H65" s="265" t="s">
        <v>1561</v>
      </c>
      <c r="I65" s="265">
        <v>400</v>
      </c>
      <c r="J65" s="560" t="s">
        <v>1672</v>
      </c>
      <c r="K65" s="560" t="s">
        <v>582</v>
      </c>
      <c r="L65" s="560"/>
      <c r="M65" s="581">
        <v>50550</v>
      </c>
      <c r="N65" s="581"/>
      <c r="O65" s="581">
        <v>44950</v>
      </c>
      <c r="P65" s="581"/>
      <c r="Q65" s="560" t="s">
        <v>1673</v>
      </c>
      <c r="R65" s="560" t="s">
        <v>1674</v>
      </c>
    </row>
    <row r="66" spans="1:18" s="312" customFormat="1" ht="78" customHeight="1">
      <c r="A66" s="577"/>
      <c r="B66" s="577"/>
      <c r="C66" s="577"/>
      <c r="D66" s="577"/>
      <c r="E66" s="577"/>
      <c r="F66" s="577"/>
      <c r="G66" s="577"/>
      <c r="H66" s="265" t="s">
        <v>1667</v>
      </c>
      <c r="I66" s="265">
        <v>1</v>
      </c>
      <c r="J66" s="577"/>
      <c r="K66" s="577"/>
      <c r="L66" s="577"/>
      <c r="M66" s="687"/>
      <c r="N66" s="687"/>
      <c r="O66" s="687"/>
      <c r="P66" s="687"/>
      <c r="Q66" s="577"/>
      <c r="R66" s="577"/>
    </row>
    <row r="67" spans="1:18" s="312" customFormat="1" ht="80.25" customHeight="1">
      <c r="A67" s="577"/>
      <c r="B67" s="577"/>
      <c r="C67" s="577"/>
      <c r="D67" s="577"/>
      <c r="E67" s="577"/>
      <c r="F67" s="577"/>
      <c r="G67" s="577"/>
      <c r="H67" s="265" t="s">
        <v>1675</v>
      </c>
      <c r="I67" s="265">
        <v>35</v>
      </c>
      <c r="J67" s="577"/>
      <c r="K67" s="577"/>
      <c r="L67" s="577"/>
      <c r="M67" s="687"/>
      <c r="N67" s="687"/>
      <c r="O67" s="687"/>
      <c r="P67" s="687"/>
      <c r="Q67" s="577"/>
      <c r="R67" s="577"/>
    </row>
    <row r="68" spans="1:18" s="312" customFormat="1" ht="50.25" customHeight="1">
      <c r="A68" s="577"/>
      <c r="B68" s="577"/>
      <c r="C68" s="577"/>
      <c r="D68" s="577"/>
      <c r="E68" s="577"/>
      <c r="F68" s="577"/>
      <c r="G68" s="577"/>
      <c r="H68" s="265" t="s">
        <v>1569</v>
      </c>
      <c r="I68" s="265">
        <v>6</v>
      </c>
      <c r="J68" s="577"/>
      <c r="K68" s="577"/>
      <c r="L68" s="577"/>
      <c r="M68" s="687"/>
      <c r="N68" s="687"/>
      <c r="O68" s="687"/>
      <c r="P68" s="687"/>
      <c r="Q68" s="577"/>
      <c r="R68" s="577"/>
    </row>
    <row r="69" spans="1:18" s="312" customFormat="1" ht="70.5" customHeight="1">
      <c r="A69" s="561"/>
      <c r="B69" s="561"/>
      <c r="C69" s="561"/>
      <c r="D69" s="561"/>
      <c r="E69" s="561"/>
      <c r="F69" s="561"/>
      <c r="G69" s="561"/>
      <c r="H69" s="265" t="s">
        <v>1676</v>
      </c>
      <c r="I69" s="265">
        <v>100</v>
      </c>
      <c r="J69" s="561"/>
      <c r="K69" s="561"/>
      <c r="L69" s="561"/>
      <c r="M69" s="582"/>
      <c r="N69" s="582"/>
      <c r="O69" s="582"/>
      <c r="P69" s="582"/>
      <c r="Q69" s="561"/>
      <c r="R69" s="561"/>
    </row>
    <row r="70" spans="1:18" s="312" customFormat="1">
      <c r="A70" s="560">
        <v>27</v>
      </c>
      <c r="B70" s="560" t="s">
        <v>497</v>
      </c>
      <c r="C70" s="560">
        <v>1</v>
      </c>
      <c r="D70" s="560">
        <v>9</v>
      </c>
      <c r="E70" s="560" t="s">
        <v>1677</v>
      </c>
      <c r="F70" s="560" t="s">
        <v>1678</v>
      </c>
      <c r="G70" s="560" t="s">
        <v>1679</v>
      </c>
      <c r="H70" s="265" t="s">
        <v>1680</v>
      </c>
      <c r="I70" s="265">
        <v>1</v>
      </c>
      <c r="J70" s="560" t="s">
        <v>1681</v>
      </c>
      <c r="K70" s="560" t="s">
        <v>582</v>
      </c>
      <c r="L70" s="560"/>
      <c r="M70" s="581">
        <v>57104.34</v>
      </c>
      <c r="N70" s="581"/>
      <c r="O70" s="581">
        <v>51393.91</v>
      </c>
      <c r="P70" s="581"/>
      <c r="Q70" s="560" t="s">
        <v>1682</v>
      </c>
      <c r="R70" s="560" t="s">
        <v>1683</v>
      </c>
    </row>
    <row r="71" spans="1:18" s="312" customFormat="1" ht="30">
      <c r="A71" s="577"/>
      <c r="B71" s="577"/>
      <c r="C71" s="577"/>
      <c r="D71" s="577"/>
      <c r="E71" s="577"/>
      <c r="F71" s="577"/>
      <c r="G71" s="577"/>
      <c r="H71" s="265" t="s">
        <v>1684</v>
      </c>
      <c r="I71" s="265">
        <v>400</v>
      </c>
      <c r="J71" s="577"/>
      <c r="K71" s="577"/>
      <c r="L71" s="577"/>
      <c r="M71" s="687"/>
      <c r="N71" s="687"/>
      <c r="O71" s="687"/>
      <c r="P71" s="687"/>
      <c r="Q71" s="577"/>
      <c r="R71" s="577"/>
    </row>
    <row r="72" spans="1:18" s="312" customFormat="1" ht="58.5" customHeight="1">
      <c r="A72" s="577"/>
      <c r="B72" s="577"/>
      <c r="C72" s="577"/>
      <c r="D72" s="577"/>
      <c r="E72" s="577"/>
      <c r="F72" s="577"/>
      <c r="G72" s="577"/>
      <c r="H72" s="265" t="s">
        <v>1625</v>
      </c>
      <c r="I72" s="265">
        <v>9</v>
      </c>
      <c r="J72" s="577"/>
      <c r="K72" s="577"/>
      <c r="L72" s="577"/>
      <c r="M72" s="687"/>
      <c r="N72" s="687"/>
      <c r="O72" s="687"/>
      <c r="P72" s="687"/>
      <c r="Q72" s="577"/>
      <c r="R72" s="577"/>
    </row>
    <row r="73" spans="1:18" s="312" customFormat="1" ht="45" customHeight="1">
      <c r="A73" s="577"/>
      <c r="B73" s="577"/>
      <c r="C73" s="577"/>
      <c r="D73" s="577"/>
      <c r="E73" s="577"/>
      <c r="F73" s="577"/>
      <c r="G73" s="577"/>
      <c r="H73" s="265" t="s">
        <v>1685</v>
      </c>
      <c r="I73" s="265">
        <v>128</v>
      </c>
      <c r="J73" s="577"/>
      <c r="K73" s="577"/>
      <c r="L73" s="577"/>
      <c r="M73" s="687"/>
      <c r="N73" s="687"/>
      <c r="O73" s="687"/>
      <c r="P73" s="687"/>
      <c r="Q73" s="577"/>
      <c r="R73" s="577"/>
    </row>
    <row r="74" spans="1:18" s="312" customFormat="1" ht="37.5" customHeight="1">
      <c r="A74" s="577"/>
      <c r="B74" s="577"/>
      <c r="C74" s="577"/>
      <c r="D74" s="577"/>
      <c r="E74" s="577"/>
      <c r="F74" s="577"/>
      <c r="G74" s="577"/>
      <c r="H74" s="265" t="s">
        <v>1686</v>
      </c>
      <c r="I74" s="265">
        <v>1</v>
      </c>
      <c r="J74" s="577"/>
      <c r="K74" s="577"/>
      <c r="L74" s="577"/>
      <c r="M74" s="687"/>
      <c r="N74" s="687"/>
      <c r="O74" s="687"/>
      <c r="P74" s="687"/>
      <c r="Q74" s="577"/>
      <c r="R74" s="577"/>
    </row>
    <row r="75" spans="1:18" s="312" customFormat="1" ht="54" customHeight="1">
      <c r="A75" s="577"/>
      <c r="B75" s="577"/>
      <c r="C75" s="577"/>
      <c r="D75" s="577"/>
      <c r="E75" s="577"/>
      <c r="F75" s="577"/>
      <c r="G75" s="577"/>
      <c r="H75" s="265" t="s">
        <v>1587</v>
      </c>
      <c r="I75" s="265">
        <v>100</v>
      </c>
      <c r="J75" s="577"/>
      <c r="K75" s="577"/>
      <c r="L75" s="577"/>
      <c r="M75" s="687"/>
      <c r="N75" s="687"/>
      <c r="O75" s="687"/>
      <c r="P75" s="687"/>
      <c r="Q75" s="577"/>
      <c r="R75" s="577"/>
    </row>
    <row r="76" spans="1:18" s="312" customFormat="1" ht="36.75" customHeight="1">
      <c r="A76" s="577"/>
      <c r="B76" s="577"/>
      <c r="C76" s="577"/>
      <c r="D76" s="577"/>
      <c r="E76" s="577"/>
      <c r="F76" s="577"/>
      <c r="G76" s="577"/>
      <c r="H76" s="265" t="s">
        <v>1634</v>
      </c>
      <c r="I76" s="265">
        <v>2</v>
      </c>
      <c r="J76" s="577"/>
      <c r="K76" s="577"/>
      <c r="L76" s="577"/>
      <c r="M76" s="687"/>
      <c r="N76" s="687"/>
      <c r="O76" s="687"/>
      <c r="P76" s="687"/>
      <c r="Q76" s="577"/>
      <c r="R76" s="577"/>
    </row>
    <row r="77" spans="1:18" s="312" customFormat="1" ht="71.25" customHeight="1">
      <c r="A77" s="561"/>
      <c r="B77" s="561"/>
      <c r="C77" s="561"/>
      <c r="D77" s="561"/>
      <c r="E77" s="561"/>
      <c r="F77" s="561"/>
      <c r="G77" s="561"/>
      <c r="H77" s="265" t="s">
        <v>1668</v>
      </c>
      <c r="I77" s="265">
        <v>45</v>
      </c>
      <c r="J77" s="561"/>
      <c r="K77" s="561"/>
      <c r="L77" s="561"/>
      <c r="M77" s="582"/>
      <c r="N77" s="582"/>
      <c r="O77" s="582"/>
      <c r="P77" s="582"/>
      <c r="Q77" s="561"/>
      <c r="R77" s="561"/>
    </row>
    <row r="78" spans="1:18" s="312" customFormat="1" ht="51" customHeight="1">
      <c r="A78" s="560">
        <v>28</v>
      </c>
      <c r="B78" s="560" t="s">
        <v>289</v>
      </c>
      <c r="C78" s="560">
        <v>1</v>
      </c>
      <c r="D78" s="560">
        <v>9</v>
      </c>
      <c r="E78" s="560" t="s">
        <v>1687</v>
      </c>
      <c r="F78" s="560" t="s">
        <v>1688</v>
      </c>
      <c r="G78" s="560" t="s">
        <v>1689</v>
      </c>
      <c r="H78" s="265" t="s">
        <v>1686</v>
      </c>
      <c r="I78" s="265">
        <v>1</v>
      </c>
      <c r="J78" s="560" t="s">
        <v>1690</v>
      </c>
      <c r="K78" s="560" t="s">
        <v>589</v>
      </c>
      <c r="L78" s="560"/>
      <c r="M78" s="581">
        <v>39972</v>
      </c>
      <c r="N78" s="581"/>
      <c r="O78" s="581">
        <v>39972</v>
      </c>
      <c r="P78" s="581"/>
      <c r="Q78" s="560" t="s">
        <v>1556</v>
      </c>
      <c r="R78" s="560" t="s">
        <v>1557</v>
      </c>
    </row>
    <row r="79" spans="1:18" s="312" customFormat="1" ht="45" customHeight="1">
      <c r="A79" s="577"/>
      <c r="B79" s="577"/>
      <c r="C79" s="577"/>
      <c r="D79" s="577"/>
      <c r="E79" s="577"/>
      <c r="F79" s="577"/>
      <c r="G79" s="577"/>
      <c r="H79" s="265" t="s">
        <v>1587</v>
      </c>
      <c r="I79" s="265">
        <v>60</v>
      </c>
      <c r="J79" s="577"/>
      <c r="K79" s="577"/>
      <c r="L79" s="577"/>
      <c r="M79" s="687"/>
      <c r="N79" s="687"/>
      <c r="O79" s="687"/>
      <c r="P79" s="687"/>
      <c r="Q79" s="577"/>
      <c r="R79" s="577"/>
    </row>
    <row r="80" spans="1:18" s="312" customFormat="1" ht="43.5" customHeight="1">
      <c r="A80" s="577"/>
      <c r="B80" s="577"/>
      <c r="C80" s="577"/>
      <c r="D80" s="577"/>
      <c r="E80" s="577"/>
      <c r="F80" s="577"/>
      <c r="G80" s="577"/>
      <c r="H80" s="265" t="s">
        <v>1572</v>
      </c>
      <c r="I80" s="265">
        <v>1</v>
      </c>
      <c r="J80" s="577"/>
      <c r="K80" s="577"/>
      <c r="L80" s="577"/>
      <c r="M80" s="687"/>
      <c r="N80" s="687"/>
      <c r="O80" s="687"/>
      <c r="P80" s="687"/>
      <c r="Q80" s="577" t="s">
        <v>1556</v>
      </c>
      <c r="R80" s="577" t="s">
        <v>1557</v>
      </c>
    </row>
    <row r="81" spans="1:18" s="312" customFormat="1" ht="49.5" customHeight="1">
      <c r="A81" s="561"/>
      <c r="B81" s="561"/>
      <c r="C81" s="561"/>
      <c r="D81" s="561"/>
      <c r="E81" s="561"/>
      <c r="F81" s="561"/>
      <c r="G81" s="561"/>
      <c r="H81" s="265" t="s">
        <v>1691</v>
      </c>
      <c r="I81" s="265">
        <v>30</v>
      </c>
      <c r="J81" s="561"/>
      <c r="K81" s="561"/>
      <c r="L81" s="561"/>
      <c r="M81" s="582"/>
      <c r="N81" s="582"/>
      <c r="O81" s="582"/>
      <c r="P81" s="582"/>
      <c r="Q81" s="561"/>
      <c r="R81" s="561"/>
    </row>
    <row r="82" spans="1:18" s="312" customFormat="1" ht="30">
      <c r="A82" s="560">
        <v>29</v>
      </c>
      <c r="B82" s="560" t="s">
        <v>667</v>
      </c>
      <c r="C82" s="560">
        <v>1</v>
      </c>
      <c r="D82" s="560">
        <v>6</v>
      </c>
      <c r="E82" s="560" t="s">
        <v>1692</v>
      </c>
      <c r="F82" s="560" t="s">
        <v>1693</v>
      </c>
      <c r="G82" s="560" t="s">
        <v>1694</v>
      </c>
      <c r="H82" s="265" t="s">
        <v>1695</v>
      </c>
      <c r="I82" s="265">
        <v>1000</v>
      </c>
      <c r="J82" s="560" t="s">
        <v>1696</v>
      </c>
      <c r="K82" s="560" t="s">
        <v>582</v>
      </c>
      <c r="L82" s="560"/>
      <c r="M82" s="581">
        <v>67000</v>
      </c>
      <c r="N82" s="581"/>
      <c r="O82" s="581">
        <v>67000</v>
      </c>
      <c r="P82" s="581"/>
      <c r="Q82" s="560" t="s">
        <v>1697</v>
      </c>
      <c r="R82" s="560" t="s">
        <v>1698</v>
      </c>
    </row>
    <row r="83" spans="1:18" s="312" customFormat="1" ht="30">
      <c r="A83" s="577"/>
      <c r="B83" s="577"/>
      <c r="C83" s="577"/>
      <c r="D83" s="577"/>
      <c r="E83" s="577"/>
      <c r="F83" s="577"/>
      <c r="G83" s="577"/>
      <c r="H83" s="265" t="s">
        <v>1561</v>
      </c>
      <c r="I83" s="265">
        <v>1000</v>
      </c>
      <c r="J83" s="577"/>
      <c r="K83" s="577"/>
      <c r="L83" s="577"/>
      <c r="M83" s="687"/>
      <c r="N83" s="687"/>
      <c r="O83" s="687"/>
      <c r="P83" s="687"/>
      <c r="Q83" s="577"/>
      <c r="R83" s="577"/>
    </row>
    <row r="84" spans="1:18" s="312" customFormat="1" ht="30">
      <c r="A84" s="577"/>
      <c r="B84" s="577"/>
      <c r="C84" s="577"/>
      <c r="D84" s="577"/>
      <c r="E84" s="577"/>
      <c r="F84" s="577"/>
      <c r="G84" s="577"/>
      <c r="H84" s="265" t="s">
        <v>1636</v>
      </c>
      <c r="I84" s="265">
        <v>15</v>
      </c>
      <c r="J84" s="577"/>
      <c r="K84" s="577"/>
      <c r="L84" s="577"/>
      <c r="M84" s="687"/>
      <c r="N84" s="687"/>
      <c r="O84" s="687"/>
      <c r="P84" s="687"/>
      <c r="Q84" s="577"/>
      <c r="R84" s="577"/>
    </row>
    <row r="85" spans="1:18" s="312" customFormat="1" ht="30">
      <c r="A85" s="577"/>
      <c r="B85" s="577"/>
      <c r="C85" s="577"/>
      <c r="D85" s="577"/>
      <c r="E85" s="577"/>
      <c r="F85" s="577"/>
      <c r="G85" s="577"/>
      <c r="H85" s="265" t="s">
        <v>1637</v>
      </c>
      <c r="I85" s="265">
        <v>2</v>
      </c>
      <c r="J85" s="577"/>
      <c r="K85" s="577"/>
      <c r="L85" s="577"/>
      <c r="M85" s="687"/>
      <c r="N85" s="687"/>
      <c r="O85" s="687"/>
      <c r="P85" s="687"/>
      <c r="Q85" s="577"/>
      <c r="R85" s="577"/>
    </row>
    <row r="86" spans="1:18" s="312" customFormat="1" ht="30">
      <c r="A86" s="561"/>
      <c r="B86" s="561"/>
      <c r="C86" s="561"/>
      <c r="D86" s="561"/>
      <c r="E86" s="561"/>
      <c r="F86" s="561"/>
      <c r="G86" s="561"/>
      <c r="H86" s="265" t="s">
        <v>1699</v>
      </c>
      <c r="I86" s="265">
        <v>1</v>
      </c>
      <c r="J86" s="561"/>
      <c r="K86" s="561"/>
      <c r="L86" s="561"/>
      <c r="M86" s="582"/>
      <c r="N86" s="582"/>
      <c r="O86" s="582"/>
      <c r="P86" s="582"/>
      <c r="Q86" s="561"/>
      <c r="R86" s="561"/>
    </row>
    <row r="87" spans="1:18" s="312" customFormat="1" ht="26.25" customHeight="1">
      <c r="M87" s="12"/>
      <c r="N87" s="12"/>
      <c r="O87" s="12"/>
      <c r="P87" s="12"/>
    </row>
    <row r="88" spans="1:18" s="312" customFormat="1" ht="18.75" customHeight="1">
      <c r="M88" s="656" t="s">
        <v>130</v>
      </c>
      <c r="N88" s="657"/>
      <c r="O88" s="657" t="s">
        <v>131</v>
      </c>
      <c r="P88" s="658"/>
    </row>
    <row r="89" spans="1:18" s="312" customFormat="1" ht="21" customHeight="1">
      <c r="M89" s="436" t="s">
        <v>107</v>
      </c>
      <c r="N89" s="284" t="s">
        <v>108</v>
      </c>
      <c r="O89" s="436" t="s">
        <v>107</v>
      </c>
      <c r="P89" s="284" t="s">
        <v>108</v>
      </c>
    </row>
    <row r="90" spans="1:18" s="312" customFormat="1" ht="21" customHeight="1">
      <c r="M90" s="285">
        <v>10</v>
      </c>
      <c r="N90" s="314">
        <v>410000</v>
      </c>
      <c r="O90" s="285">
        <v>19</v>
      </c>
      <c r="P90" s="212">
        <v>836319.08</v>
      </c>
    </row>
    <row r="91" spans="1:18" s="312" customFormat="1" ht="21.75" customHeight="1">
      <c r="M91" s="12"/>
      <c r="N91" s="12"/>
      <c r="O91" s="12"/>
      <c r="P91" s="12"/>
    </row>
    <row r="92" spans="1:18" s="312" customFormat="1" ht="20.25" customHeight="1">
      <c r="M92" s="12"/>
      <c r="N92" s="12"/>
      <c r="O92" s="12"/>
      <c r="P92" s="12"/>
    </row>
    <row r="93" spans="1:18" s="312" customFormat="1" ht="20.25" customHeight="1">
      <c r="M93" s="12"/>
      <c r="N93" s="12"/>
      <c r="O93" s="12"/>
      <c r="P93" s="12"/>
    </row>
    <row r="94" spans="1:18" s="312" customFormat="1" ht="20.25" customHeight="1">
      <c r="M94" s="12"/>
      <c r="N94" s="12"/>
      <c r="O94" s="12"/>
      <c r="P94" s="12"/>
    </row>
    <row r="95" spans="1:18" s="312" customFormat="1" ht="20.25" customHeight="1">
      <c r="M95" s="12"/>
      <c r="N95" s="12"/>
      <c r="O95" s="12"/>
      <c r="P95" s="12"/>
    </row>
    <row r="96" spans="1:18" s="312" customFormat="1" ht="20.25" customHeight="1">
      <c r="M96" s="12"/>
      <c r="N96" s="12"/>
      <c r="O96" s="12"/>
      <c r="P96" s="12"/>
    </row>
    <row r="97" spans="13:16" s="312" customFormat="1" ht="20.25" customHeight="1">
      <c r="M97" s="12"/>
      <c r="N97" s="12"/>
      <c r="O97" s="12"/>
      <c r="P97" s="12"/>
    </row>
    <row r="98" spans="13:16" s="312" customFormat="1" ht="20.25" customHeight="1">
      <c r="M98" s="12"/>
      <c r="N98" s="12"/>
      <c r="O98" s="12"/>
      <c r="P98" s="12"/>
    </row>
    <row r="99" spans="13:16" s="312" customFormat="1" ht="20.25" customHeight="1">
      <c r="M99" s="12"/>
      <c r="N99" s="12"/>
      <c r="O99" s="12"/>
      <c r="P99" s="12"/>
    </row>
    <row r="100" spans="13:16" s="312" customFormat="1" ht="20.25" customHeight="1">
      <c r="M100" s="12"/>
      <c r="N100" s="12"/>
      <c r="O100" s="12"/>
      <c r="P100" s="12"/>
    </row>
    <row r="101" spans="13:16" s="312" customFormat="1" ht="20.25" customHeight="1">
      <c r="M101" s="12"/>
      <c r="N101" s="12"/>
      <c r="O101" s="12"/>
      <c r="P101" s="12"/>
    </row>
    <row r="102" spans="13:16" s="312" customFormat="1" ht="20.25" customHeight="1">
      <c r="M102" s="12"/>
      <c r="N102" s="12"/>
      <c r="O102" s="12"/>
      <c r="P102" s="12"/>
    </row>
    <row r="103" spans="13:16" s="312" customFormat="1" ht="20.25" customHeight="1">
      <c r="M103" s="12"/>
      <c r="N103" s="12"/>
      <c r="O103" s="12"/>
      <c r="P103" s="12"/>
    </row>
    <row r="104" spans="13:16" s="312" customFormat="1" ht="20.25" customHeight="1">
      <c r="M104" s="12"/>
      <c r="N104" s="12"/>
      <c r="O104" s="12"/>
      <c r="P104" s="12"/>
    </row>
    <row r="105" spans="13:16" s="312" customFormat="1" ht="20.25" customHeight="1">
      <c r="M105" s="12"/>
      <c r="N105" s="12"/>
      <c r="O105" s="12"/>
      <c r="P105" s="12"/>
    </row>
    <row r="106" spans="13:16" s="312" customFormat="1" ht="20.25" customHeight="1">
      <c r="M106" s="12"/>
      <c r="N106" s="12"/>
      <c r="O106" s="12"/>
      <c r="P106" s="12"/>
    </row>
    <row r="107" spans="13:16" s="312" customFormat="1" ht="20.25" customHeight="1">
      <c r="M107" s="12"/>
      <c r="N107" s="12"/>
      <c r="O107" s="12"/>
      <c r="P107" s="12"/>
    </row>
    <row r="108" spans="13:16" s="312" customFormat="1" ht="20.25" customHeight="1">
      <c r="M108" s="12"/>
      <c r="N108" s="12"/>
      <c r="O108" s="12"/>
      <c r="P108" s="12"/>
    </row>
    <row r="109" spans="13:16" s="312" customFormat="1" ht="20.25" customHeight="1">
      <c r="M109" s="12"/>
      <c r="N109" s="12"/>
      <c r="O109" s="12"/>
      <c r="P109" s="12"/>
    </row>
    <row r="110" spans="13:16" s="312" customFormat="1" ht="20.25" customHeight="1">
      <c r="M110" s="12"/>
      <c r="N110" s="12"/>
      <c r="O110" s="12"/>
      <c r="P110" s="12"/>
    </row>
    <row r="111" spans="13:16" s="312" customFormat="1" ht="20.25" customHeight="1">
      <c r="M111" s="12"/>
      <c r="N111" s="12"/>
      <c r="O111" s="12"/>
      <c r="P111" s="12"/>
    </row>
    <row r="112" spans="13:16" s="312" customFormat="1" ht="20.25" customHeight="1">
      <c r="M112" s="12"/>
      <c r="N112" s="12"/>
      <c r="O112" s="12"/>
      <c r="P112" s="12"/>
    </row>
    <row r="113" spans="13:16" s="312" customFormat="1" ht="20.25" customHeight="1">
      <c r="M113" s="12"/>
      <c r="N113" s="12"/>
      <c r="O113" s="12"/>
      <c r="P113" s="12"/>
    </row>
    <row r="114" spans="13:16" s="312" customFormat="1" ht="20.25" customHeight="1">
      <c r="M114" s="12"/>
      <c r="N114" s="12"/>
      <c r="O114" s="12"/>
      <c r="P114" s="12"/>
    </row>
    <row r="115" spans="13:16" s="312" customFormat="1" ht="20.25" customHeight="1">
      <c r="M115" s="12"/>
      <c r="N115" s="12"/>
      <c r="O115" s="12"/>
      <c r="P115" s="12"/>
    </row>
    <row r="116" spans="13:16" s="312" customFormat="1" ht="20.25" customHeight="1">
      <c r="M116" s="12"/>
      <c r="N116" s="12"/>
      <c r="O116" s="12"/>
      <c r="P116" s="12"/>
    </row>
    <row r="117" spans="13:16" s="312" customFormat="1" ht="20.25" customHeight="1">
      <c r="M117" s="12"/>
      <c r="N117" s="12"/>
      <c r="O117" s="12"/>
      <c r="P117" s="12"/>
    </row>
    <row r="118" spans="13:16" s="312" customFormat="1" ht="20.25" customHeight="1">
      <c r="M118" s="12"/>
      <c r="N118" s="12"/>
      <c r="O118" s="12"/>
      <c r="P118" s="12"/>
    </row>
    <row r="119" spans="13:16" s="312" customFormat="1" ht="20.25" customHeight="1">
      <c r="M119" s="12"/>
      <c r="N119" s="12"/>
      <c r="O119" s="12"/>
      <c r="P119" s="12"/>
    </row>
    <row r="120" spans="13:16" s="312" customFormat="1" ht="20.25" customHeight="1">
      <c r="M120" s="12"/>
      <c r="N120" s="12"/>
      <c r="O120" s="12"/>
      <c r="P120" s="12"/>
    </row>
    <row r="121" spans="13:16" s="312" customFormat="1" ht="20.25" customHeight="1">
      <c r="M121" s="12"/>
      <c r="N121" s="12"/>
      <c r="O121" s="12"/>
      <c r="P121" s="12"/>
    </row>
    <row r="122" spans="13:16" s="312" customFormat="1" ht="20.25" customHeight="1">
      <c r="M122" s="12"/>
      <c r="N122" s="12"/>
      <c r="O122" s="12"/>
      <c r="P122" s="12"/>
    </row>
    <row r="123" spans="13:16" s="312" customFormat="1" ht="20.25" customHeight="1">
      <c r="M123" s="12"/>
      <c r="N123" s="12"/>
      <c r="O123" s="12"/>
      <c r="P123" s="12"/>
    </row>
    <row r="124" spans="13:16" s="312" customFormat="1" ht="20.25" customHeight="1">
      <c r="M124" s="12"/>
      <c r="N124" s="12"/>
      <c r="O124" s="12"/>
      <c r="P124" s="12"/>
    </row>
    <row r="125" spans="13:16" s="312" customFormat="1" ht="20.25" customHeight="1">
      <c r="M125" s="12"/>
      <c r="N125" s="12"/>
      <c r="O125" s="12"/>
      <c r="P125" s="12"/>
    </row>
    <row r="126" spans="13:16" s="312" customFormat="1" ht="20.25" customHeight="1">
      <c r="M126" s="12"/>
      <c r="N126" s="12"/>
      <c r="O126" s="12"/>
      <c r="P126" s="12"/>
    </row>
    <row r="127" spans="13:16" s="312" customFormat="1" ht="20.25" customHeight="1">
      <c r="M127" s="12"/>
      <c r="N127" s="12"/>
      <c r="O127" s="12"/>
      <c r="P127" s="12"/>
    </row>
    <row r="128" spans="13:16" s="312" customFormat="1" ht="20.25" customHeight="1">
      <c r="M128" s="12"/>
      <c r="N128" s="12"/>
      <c r="O128" s="12"/>
      <c r="P128" s="12"/>
    </row>
    <row r="129" spans="13:16" s="312" customFormat="1" ht="20.25" customHeight="1">
      <c r="M129" s="12"/>
      <c r="N129" s="12"/>
      <c r="O129" s="12"/>
      <c r="P129" s="12"/>
    </row>
    <row r="130" spans="13:16" s="312" customFormat="1" ht="20.25" customHeight="1">
      <c r="M130" s="12"/>
      <c r="N130" s="12"/>
      <c r="O130" s="12"/>
      <c r="P130" s="12"/>
    </row>
    <row r="131" spans="13:16" s="312" customFormat="1" ht="20.25" customHeight="1">
      <c r="M131" s="12"/>
      <c r="N131" s="12"/>
      <c r="O131" s="12"/>
      <c r="P131" s="12"/>
    </row>
    <row r="132" spans="13:16" s="312" customFormat="1" ht="20.25" customHeight="1">
      <c r="M132" s="12"/>
      <c r="N132" s="12"/>
      <c r="O132" s="12"/>
      <c r="P132" s="12"/>
    </row>
    <row r="133" spans="13:16" s="312" customFormat="1" ht="20.25" customHeight="1">
      <c r="M133" s="12"/>
      <c r="N133" s="12"/>
      <c r="O133" s="12"/>
      <c r="P133" s="12"/>
    </row>
    <row r="134" spans="13:16" s="312" customFormat="1" ht="20.25" customHeight="1">
      <c r="M134" s="12"/>
      <c r="N134" s="12"/>
      <c r="O134" s="12"/>
      <c r="P134" s="12"/>
    </row>
    <row r="135" spans="13:16" s="312" customFormat="1" ht="20.25" customHeight="1">
      <c r="M135" s="12"/>
      <c r="N135" s="12"/>
      <c r="O135" s="12"/>
      <c r="P135" s="12"/>
    </row>
    <row r="136" spans="13:16" s="312" customFormat="1" ht="20.25" customHeight="1">
      <c r="M136" s="12"/>
      <c r="N136" s="12"/>
      <c r="O136" s="12"/>
      <c r="P136" s="12"/>
    </row>
    <row r="137" spans="13:16" s="312" customFormat="1" ht="20.25" customHeight="1">
      <c r="M137" s="12"/>
      <c r="N137" s="12"/>
      <c r="O137" s="12"/>
      <c r="P137" s="12"/>
    </row>
    <row r="138" spans="13:16" s="312" customFormat="1" ht="20.25" customHeight="1">
      <c r="M138" s="12"/>
      <c r="N138" s="12"/>
      <c r="O138" s="12"/>
      <c r="P138" s="12"/>
    </row>
    <row r="139" spans="13:16" s="312" customFormat="1" ht="20.25" customHeight="1">
      <c r="M139" s="12"/>
      <c r="N139" s="12"/>
      <c r="O139" s="12"/>
      <c r="P139" s="12"/>
    </row>
    <row r="140" spans="13:16" s="312" customFormat="1" ht="20.25" customHeight="1">
      <c r="M140" s="12"/>
      <c r="N140" s="12"/>
      <c r="O140" s="12"/>
      <c r="P140" s="12"/>
    </row>
    <row r="141" spans="13:16" s="312" customFormat="1" ht="20.25" customHeight="1">
      <c r="M141" s="12"/>
      <c r="N141" s="12"/>
      <c r="O141" s="12"/>
      <c r="P141" s="12"/>
    </row>
    <row r="142" spans="13:16" s="312" customFormat="1" ht="20.25" customHeight="1">
      <c r="M142" s="12"/>
      <c r="N142" s="12"/>
      <c r="O142" s="12"/>
      <c r="P142" s="12"/>
    </row>
    <row r="143" spans="13:16" s="312" customFormat="1" ht="20.25" customHeight="1">
      <c r="M143" s="12"/>
      <c r="N143" s="12"/>
      <c r="O143" s="12"/>
      <c r="P143" s="12"/>
    </row>
    <row r="144" spans="13:16" s="312" customFormat="1" ht="20.25" customHeight="1">
      <c r="M144" s="12"/>
      <c r="N144" s="12"/>
      <c r="O144" s="12"/>
      <c r="P144" s="12"/>
    </row>
    <row r="145" spans="13:16" s="312" customFormat="1" ht="20.25" customHeight="1">
      <c r="M145" s="12"/>
      <c r="N145" s="12"/>
      <c r="O145" s="12"/>
      <c r="P145" s="12"/>
    </row>
    <row r="146" spans="13:16" s="312" customFormat="1" ht="20.25" customHeight="1">
      <c r="M146" s="12"/>
      <c r="N146" s="12"/>
      <c r="O146" s="12"/>
      <c r="P146" s="12"/>
    </row>
    <row r="147" spans="13:16" s="312" customFormat="1" ht="20.25" customHeight="1">
      <c r="M147" s="12"/>
      <c r="N147" s="12"/>
      <c r="O147" s="12"/>
      <c r="P147" s="12"/>
    </row>
    <row r="148" spans="13:16" s="312" customFormat="1" ht="20.25" customHeight="1">
      <c r="M148" s="12"/>
      <c r="N148" s="12"/>
      <c r="O148" s="12"/>
      <c r="P148" s="12"/>
    </row>
    <row r="149" spans="13:16" s="312" customFormat="1" ht="20.25" customHeight="1">
      <c r="M149" s="12"/>
      <c r="N149" s="12"/>
      <c r="O149" s="12"/>
      <c r="P149" s="12"/>
    </row>
    <row r="150" spans="13:16" s="312" customFormat="1" ht="20.25" customHeight="1">
      <c r="M150" s="12"/>
      <c r="N150" s="12"/>
      <c r="O150" s="12"/>
      <c r="P150" s="12"/>
    </row>
    <row r="151" spans="13:16" s="312" customFormat="1" ht="20.25" customHeight="1">
      <c r="M151" s="12"/>
      <c r="N151" s="12"/>
      <c r="O151" s="12"/>
      <c r="P151" s="12"/>
    </row>
    <row r="152" spans="13:16" s="312" customFormat="1" ht="20.25" customHeight="1">
      <c r="M152" s="12"/>
      <c r="N152" s="12"/>
      <c r="O152" s="12"/>
      <c r="P152" s="12"/>
    </row>
    <row r="153" spans="13:16" s="312" customFormat="1" ht="20.25" customHeight="1">
      <c r="M153" s="12"/>
      <c r="N153" s="12"/>
      <c r="O153" s="12"/>
      <c r="P153" s="12"/>
    </row>
    <row r="154" spans="13:16" s="312" customFormat="1" ht="20.25" customHeight="1">
      <c r="M154" s="12"/>
      <c r="N154" s="12"/>
      <c r="O154" s="12"/>
      <c r="P154" s="12"/>
    </row>
    <row r="155" spans="13:16" s="312" customFormat="1" ht="20.25" customHeight="1">
      <c r="M155" s="12"/>
      <c r="N155" s="12"/>
      <c r="O155" s="12"/>
      <c r="P155" s="12"/>
    </row>
    <row r="156" spans="13:16" s="312" customFormat="1" ht="20.25" customHeight="1">
      <c r="M156" s="12"/>
      <c r="N156" s="12"/>
      <c r="O156" s="12"/>
      <c r="P156" s="12"/>
    </row>
    <row r="157" spans="13:16" s="312" customFormat="1" ht="20.25" customHeight="1">
      <c r="M157" s="12"/>
      <c r="N157" s="12"/>
      <c r="O157" s="12"/>
      <c r="P157" s="12"/>
    </row>
    <row r="158" spans="13:16" s="312" customFormat="1" ht="20.25" customHeight="1">
      <c r="M158" s="12"/>
      <c r="N158" s="12"/>
      <c r="O158" s="12"/>
      <c r="P158" s="12"/>
    </row>
    <row r="159" spans="13:16" s="312" customFormat="1" ht="20.25" customHeight="1">
      <c r="M159" s="12"/>
      <c r="N159" s="12"/>
      <c r="O159" s="12"/>
      <c r="P159" s="12"/>
    </row>
    <row r="160" spans="13:16" s="312" customFormat="1" ht="20.25" customHeight="1">
      <c r="M160" s="12"/>
      <c r="N160" s="12"/>
      <c r="O160" s="12"/>
      <c r="P160" s="12"/>
    </row>
    <row r="161" spans="13:16" s="312" customFormat="1" ht="20.25" customHeight="1">
      <c r="M161" s="12"/>
      <c r="N161" s="12"/>
      <c r="O161" s="12"/>
      <c r="P161" s="12"/>
    </row>
    <row r="162" spans="13:16" s="312" customFormat="1" ht="20.25" customHeight="1">
      <c r="M162" s="12"/>
      <c r="N162" s="12"/>
      <c r="O162" s="12"/>
      <c r="P162" s="12"/>
    </row>
    <row r="163" spans="13:16" s="312" customFormat="1" ht="20.25" customHeight="1">
      <c r="M163" s="12"/>
      <c r="N163" s="12"/>
      <c r="O163" s="12"/>
      <c r="P163" s="12"/>
    </row>
    <row r="164" spans="13:16" s="312" customFormat="1" ht="20.25" customHeight="1">
      <c r="M164" s="12"/>
      <c r="N164" s="12"/>
      <c r="O164" s="12"/>
      <c r="P164" s="12"/>
    </row>
    <row r="165" spans="13:16" s="312" customFormat="1" ht="20.25" customHeight="1">
      <c r="M165" s="12"/>
      <c r="N165" s="12"/>
      <c r="O165" s="12"/>
      <c r="P165" s="12"/>
    </row>
    <row r="166" spans="13:16" s="312" customFormat="1" ht="20.25" customHeight="1">
      <c r="M166" s="12"/>
      <c r="N166" s="12"/>
      <c r="O166" s="12"/>
      <c r="P166" s="12"/>
    </row>
    <row r="167" spans="13:16" s="312" customFormat="1" ht="20.25" customHeight="1">
      <c r="M167" s="12"/>
      <c r="N167" s="12"/>
      <c r="O167" s="12"/>
      <c r="P167" s="12"/>
    </row>
    <row r="168" spans="13:16" s="312" customFormat="1" ht="20.25" customHeight="1">
      <c r="M168" s="12"/>
      <c r="N168" s="12"/>
      <c r="O168" s="12"/>
      <c r="P168" s="12"/>
    </row>
    <row r="169" spans="13:16" s="312" customFormat="1" ht="20.25" customHeight="1">
      <c r="M169" s="12"/>
      <c r="N169" s="12"/>
      <c r="O169" s="12"/>
      <c r="P169" s="12"/>
    </row>
    <row r="170" spans="13:16" s="312" customFormat="1" ht="20.25" customHeight="1">
      <c r="M170" s="12"/>
      <c r="N170" s="12"/>
      <c r="O170" s="12"/>
      <c r="P170" s="12"/>
    </row>
    <row r="171" spans="13:16" s="312" customFormat="1" ht="20.25" customHeight="1">
      <c r="M171" s="12"/>
      <c r="N171" s="12"/>
      <c r="O171" s="12"/>
      <c r="P171" s="12"/>
    </row>
    <row r="172" spans="13:16" s="312" customFormat="1" ht="20.25" customHeight="1">
      <c r="M172" s="12"/>
      <c r="N172" s="12"/>
      <c r="O172" s="12"/>
      <c r="P172" s="12"/>
    </row>
    <row r="173" spans="13:16" s="312" customFormat="1" ht="20.25" customHeight="1">
      <c r="M173" s="12"/>
      <c r="N173" s="12"/>
      <c r="O173" s="12"/>
      <c r="P173" s="12"/>
    </row>
    <row r="174" spans="13:16" s="312" customFormat="1" ht="20.25" customHeight="1">
      <c r="M174" s="12"/>
      <c r="N174" s="12"/>
      <c r="O174" s="12"/>
      <c r="P174" s="12"/>
    </row>
    <row r="175" spans="13:16" s="312" customFormat="1" ht="20.25" customHeight="1">
      <c r="M175" s="12"/>
      <c r="N175" s="12"/>
      <c r="O175" s="12"/>
      <c r="P175" s="12"/>
    </row>
    <row r="176" spans="13:16" s="11" customFormat="1" ht="20.25" customHeight="1">
      <c r="M176" s="12"/>
      <c r="N176" s="12"/>
      <c r="O176" s="12"/>
      <c r="P176" s="12"/>
    </row>
    <row r="177" spans="13:16" s="11" customFormat="1" ht="20.25" customHeight="1">
      <c r="M177" s="12"/>
      <c r="N177" s="12"/>
      <c r="O177" s="12"/>
      <c r="P177" s="12"/>
    </row>
    <row r="178" spans="13:16" s="11" customFormat="1" ht="20.25" customHeight="1">
      <c r="M178" s="12"/>
      <c r="N178" s="12"/>
      <c r="O178" s="12"/>
      <c r="P178" s="12"/>
    </row>
    <row r="179" spans="13:16" s="11" customFormat="1" ht="20.25" customHeight="1">
      <c r="M179" s="12"/>
      <c r="N179" s="12"/>
      <c r="O179" s="12"/>
      <c r="P179" s="12"/>
    </row>
    <row r="180" spans="13:16" s="11" customFormat="1" ht="20.25" customHeight="1">
      <c r="M180" s="12"/>
      <c r="N180" s="12"/>
      <c r="O180" s="12"/>
      <c r="P180" s="12"/>
    </row>
    <row r="181" spans="13:16" s="11" customFormat="1" ht="20.25" customHeight="1">
      <c r="M181" s="12"/>
      <c r="N181" s="12"/>
      <c r="O181" s="12"/>
      <c r="P181" s="12"/>
    </row>
    <row r="182" spans="13:16" s="11" customFormat="1" ht="20.25" customHeight="1">
      <c r="M182" s="12"/>
      <c r="N182" s="12"/>
      <c r="O182" s="12"/>
      <c r="P182" s="12"/>
    </row>
    <row r="183" spans="13:16" s="11" customFormat="1" ht="20.25" customHeight="1">
      <c r="M183" s="12"/>
      <c r="N183" s="12"/>
      <c r="O183" s="12"/>
      <c r="P183" s="12"/>
    </row>
    <row r="184" spans="13:16" s="11" customFormat="1" ht="20.25" customHeight="1">
      <c r="M184" s="12"/>
      <c r="N184" s="12"/>
      <c r="O184" s="12"/>
      <c r="P184" s="12"/>
    </row>
    <row r="185" spans="13:16" s="11" customFormat="1">
      <c r="M185" s="12"/>
      <c r="N185" s="12"/>
      <c r="O185" s="12"/>
      <c r="P185" s="12"/>
    </row>
    <row r="186" spans="13:16" s="11" customFormat="1">
      <c r="M186" s="12"/>
      <c r="N186" s="12"/>
      <c r="O186" s="12"/>
      <c r="P186" s="12"/>
    </row>
    <row r="187" spans="13:16" s="11" customFormat="1">
      <c r="M187" s="12"/>
      <c r="N187" s="12"/>
      <c r="O187" s="12"/>
      <c r="P187" s="12"/>
    </row>
    <row r="188" spans="13:16" s="11" customFormat="1">
      <c r="M188" s="12"/>
      <c r="N188" s="12"/>
      <c r="O188" s="12"/>
      <c r="P188" s="12"/>
    </row>
    <row r="189" spans="13:16" s="11" customFormat="1">
      <c r="M189" s="12"/>
      <c r="N189" s="12"/>
      <c r="O189" s="12"/>
      <c r="P189" s="12"/>
    </row>
    <row r="190" spans="13:16" s="11" customFormat="1">
      <c r="M190" s="12"/>
      <c r="N190" s="12"/>
      <c r="O190" s="12"/>
      <c r="P190" s="12"/>
    </row>
    <row r="191" spans="13:16" s="11" customFormat="1">
      <c r="M191" s="12"/>
      <c r="N191" s="12"/>
      <c r="O191" s="12"/>
      <c r="P191" s="12"/>
    </row>
    <row r="192" spans="13:16" s="11" customFormat="1">
      <c r="M192" s="12"/>
      <c r="N192" s="12"/>
      <c r="O192" s="12"/>
      <c r="P192" s="12"/>
    </row>
    <row r="193" spans="13:16" s="11" customFormat="1">
      <c r="M193" s="12"/>
      <c r="N193" s="12"/>
      <c r="O193" s="12"/>
      <c r="P193" s="12"/>
    </row>
    <row r="194" spans="13:16" s="11" customFormat="1">
      <c r="M194" s="12"/>
      <c r="N194" s="12"/>
      <c r="O194" s="12"/>
      <c r="P194" s="12"/>
    </row>
    <row r="195" spans="13:16" s="11" customFormat="1">
      <c r="M195" s="12"/>
      <c r="N195" s="12"/>
      <c r="O195" s="12"/>
      <c r="P195" s="12"/>
    </row>
    <row r="196" spans="13:16" s="11" customFormat="1">
      <c r="M196" s="12"/>
      <c r="N196" s="12"/>
      <c r="O196" s="12"/>
      <c r="P196" s="12"/>
    </row>
    <row r="197" spans="13:16" s="11" customFormat="1">
      <c r="M197" s="12"/>
      <c r="N197" s="12"/>
      <c r="O197" s="12"/>
      <c r="P197" s="12"/>
    </row>
    <row r="198" spans="13:16" s="11" customFormat="1">
      <c r="M198" s="12"/>
      <c r="N198" s="12"/>
      <c r="O198" s="12"/>
      <c r="P198" s="12"/>
    </row>
    <row r="199" spans="13:16" s="11" customFormat="1">
      <c r="M199" s="12"/>
      <c r="N199" s="12"/>
      <c r="O199" s="12"/>
      <c r="P199" s="12"/>
    </row>
    <row r="200" spans="13:16" s="11" customFormat="1">
      <c r="M200" s="12"/>
      <c r="N200" s="12"/>
      <c r="O200" s="12"/>
      <c r="P200" s="12"/>
    </row>
    <row r="201" spans="13:16" s="11" customFormat="1">
      <c r="M201" s="12"/>
      <c r="N201" s="12"/>
      <c r="O201" s="12"/>
      <c r="P201" s="12"/>
    </row>
    <row r="202" spans="13:16" s="11" customFormat="1">
      <c r="M202" s="12"/>
      <c r="N202" s="12"/>
      <c r="O202" s="12"/>
      <c r="P202" s="12"/>
    </row>
    <row r="203" spans="13:16" s="11" customFormat="1">
      <c r="M203" s="12"/>
      <c r="N203" s="12"/>
      <c r="O203" s="12"/>
      <c r="P203" s="12"/>
    </row>
    <row r="204" spans="13:16" s="11" customFormat="1">
      <c r="M204" s="12"/>
      <c r="N204" s="12"/>
      <c r="O204" s="12"/>
      <c r="P204" s="12"/>
    </row>
    <row r="205" spans="13:16" s="11" customFormat="1">
      <c r="M205" s="12"/>
      <c r="N205" s="12"/>
      <c r="O205" s="12"/>
      <c r="P205" s="12"/>
    </row>
    <row r="206" spans="13:16" s="11" customFormat="1">
      <c r="M206" s="12"/>
      <c r="N206" s="12"/>
      <c r="O206" s="12"/>
      <c r="P206" s="12"/>
    </row>
    <row r="207" spans="13:16" s="11" customFormat="1">
      <c r="M207" s="12"/>
      <c r="N207" s="12"/>
      <c r="O207" s="12"/>
      <c r="P207" s="12"/>
    </row>
    <row r="208" spans="13:16" s="11" customFormat="1">
      <c r="M208" s="12"/>
      <c r="N208" s="12"/>
      <c r="O208" s="12"/>
      <c r="P208" s="12"/>
    </row>
    <row r="209" spans="12:16" s="11" customFormat="1">
      <c r="M209" s="12"/>
      <c r="N209" s="12"/>
      <c r="O209" s="12"/>
      <c r="P209" s="12"/>
    </row>
    <row r="210" spans="12:16" s="11" customFormat="1">
      <c r="M210" s="12"/>
      <c r="N210" s="12"/>
      <c r="O210" s="12"/>
      <c r="P210" s="12"/>
    </row>
    <row r="211" spans="12:16" s="11" customFormat="1">
      <c r="M211" s="12"/>
      <c r="N211" s="12"/>
      <c r="O211" s="12"/>
      <c r="P211" s="12"/>
    </row>
    <row r="212" spans="12:16" s="11" customFormat="1">
      <c r="M212" s="12"/>
      <c r="N212" s="12"/>
      <c r="O212" s="12"/>
      <c r="P212" s="12"/>
    </row>
    <row r="213" spans="12:16" s="11" customFormat="1">
      <c r="M213" s="12"/>
      <c r="N213" s="12"/>
      <c r="O213" s="12"/>
      <c r="P213" s="12"/>
    </row>
    <row r="214" spans="12:16" s="11" customFormat="1">
      <c r="M214" s="12"/>
      <c r="N214" s="12"/>
      <c r="O214" s="12"/>
      <c r="P214" s="12"/>
    </row>
    <row r="215" spans="12:16" s="11" customFormat="1">
      <c r="M215" s="12"/>
      <c r="N215" s="12"/>
      <c r="O215" s="12"/>
      <c r="P215" s="12"/>
    </row>
    <row r="216" spans="12:16" s="11" customFormat="1">
      <c r="M216" s="12"/>
      <c r="N216" s="12"/>
      <c r="O216" s="12"/>
      <c r="P216" s="12"/>
    </row>
    <row r="217" spans="12:16" s="11" customFormat="1">
      <c r="M217" s="12"/>
      <c r="N217" s="12"/>
      <c r="O217" s="12"/>
      <c r="P217" s="12"/>
    </row>
    <row r="218" spans="12:16" s="11" customFormat="1">
      <c r="M218" s="12"/>
      <c r="N218" s="12"/>
      <c r="O218" s="12"/>
      <c r="P218" s="12"/>
    </row>
    <row r="219" spans="12:16" s="11" customFormat="1">
      <c r="M219" s="12"/>
      <c r="N219" s="12"/>
      <c r="O219" s="12"/>
      <c r="P219" s="12"/>
    </row>
    <row r="220" spans="12:16" s="11" customFormat="1">
      <c r="M220" s="12"/>
      <c r="N220" s="12"/>
      <c r="O220" s="12"/>
      <c r="P220" s="12"/>
    </row>
    <row r="221" spans="12:16" s="11" customFormat="1">
      <c r="M221" s="12"/>
      <c r="N221" s="12"/>
      <c r="O221" s="12"/>
      <c r="P221" s="12"/>
    </row>
    <row r="222" spans="12:16" s="11" customFormat="1">
      <c r="M222" s="12"/>
      <c r="N222" s="12"/>
      <c r="O222" s="12"/>
      <c r="P222" s="12"/>
    </row>
    <row r="223" spans="12:16" s="11" customFormat="1">
      <c r="L223"/>
      <c r="M223" s="12"/>
      <c r="N223" s="12"/>
      <c r="O223" s="12"/>
      <c r="P223" s="12"/>
    </row>
  </sheetData>
  <mergeCells count="256">
    <mergeCell ref="O82:O86"/>
    <mergeCell ref="P82:P86"/>
    <mergeCell ref="Q82:Q86"/>
    <mergeCell ref="R82:R86"/>
    <mergeCell ref="P78:P81"/>
    <mergeCell ref="Q78:Q81"/>
    <mergeCell ref="R78:R81"/>
    <mergeCell ref="A82:A86"/>
    <mergeCell ref="B82:B86"/>
    <mergeCell ref="C82:C86"/>
    <mergeCell ref="D82:D86"/>
    <mergeCell ref="E82:E86"/>
    <mergeCell ref="F82:F86"/>
    <mergeCell ref="G82:G86"/>
    <mergeCell ref="J82:J86"/>
    <mergeCell ref="K82:K86"/>
    <mergeCell ref="L82:L86"/>
    <mergeCell ref="M82:M86"/>
    <mergeCell ref="N82:N86"/>
    <mergeCell ref="R70:R77"/>
    <mergeCell ref="A78:A81"/>
    <mergeCell ref="B78:B81"/>
    <mergeCell ref="C78:C81"/>
    <mergeCell ref="D78:D81"/>
    <mergeCell ref="E78:E81"/>
    <mergeCell ref="F78:F81"/>
    <mergeCell ref="G78:G81"/>
    <mergeCell ref="J78:J81"/>
    <mergeCell ref="K78:K81"/>
    <mergeCell ref="L78:L81"/>
    <mergeCell ref="M78:M81"/>
    <mergeCell ref="N78:N81"/>
    <mergeCell ref="O78:O81"/>
    <mergeCell ref="R65:R69"/>
    <mergeCell ref="A70:A77"/>
    <mergeCell ref="B70:B77"/>
    <mergeCell ref="C70:C77"/>
    <mergeCell ref="D70:D77"/>
    <mergeCell ref="E70:E77"/>
    <mergeCell ref="F70:F77"/>
    <mergeCell ref="G70:G77"/>
    <mergeCell ref="J70:J77"/>
    <mergeCell ref="K70:K77"/>
    <mergeCell ref="L70:L77"/>
    <mergeCell ref="M70:M77"/>
    <mergeCell ref="N70:N77"/>
    <mergeCell ref="O70:O77"/>
    <mergeCell ref="P70:P77"/>
    <mergeCell ref="M65:M69"/>
    <mergeCell ref="N65:N69"/>
    <mergeCell ref="O65:O69"/>
    <mergeCell ref="P65:P69"/>
    <mergeCell ref="Q65:Q69"/>
    <mergeCell ref="F65:F69"/>
    <mergeCell ref="G65:G69"/>
    <mergeCell ref="J65:J69"/>
    <mergeCell ref="Q70:Q77"/>
    <mergeCell ref="K65:K69"/>
    <mergeCell ref="L65:L69"/>
    <mergeCell ref="A65:A69"/>
    <mergeCell ref="B65:B69"/>
    <mergeCell ref="C65:C69"/>
    <mergeCell ref="D65:D69"/>
    <mergeCell ref="E65:E69"/>
    <mergeCell ref="O57:O64"/>
    <mergeCell ref="P57:P64"/>
    <mergeCell ref="Q57:Q64"/>
    <mergeCell ref="R57:R64"/>
    <mergeCell ref="P53:P56"/>
    <mergeCell ref="Q53:Q56"/>
    <mergeCell ref="R53:R56"/>
    <mergeCell ref="A57:A64"/>
    <mergeCell ref="B57:B64"/>
    <mergeCell ref="C57:C64"/>
    <mergeCell ref="D57:D64"/>
    <mergeCell ref="E57:E64"/>
    <mergeCell ref="F57:F64"/>
    <mergeCell ref="G57:G64"/>
    <mergeCell ref="J57:J64"/>
    <mergeCell ref="K57:K64"/>
    <mergeCell ref="L57:L64"/>
    <mergeCell ref="M57:M64"/>
    <mergeCell ref="N57:N64"/>
    <mergeCell ref="R51:R52"/>
    <mergeCell ref="A53:A56"/>
    <mergeCell ref="B53:B56"/>
    <mergeCell ref="C53:C56"/>
    <mergeCell ref="D53:D56"/>
    <mergeCell ref="E53:E56"/>
    <mergeCell ref="F53:F56"/>
    <mergeCell ref="G53:G56"/>
    <mergeCell ref="J53:J56"/>
    <mergeCell ref="K53:K56"/>
    <mergeCell ref="L53:L56"/>
    <mergeCell ref="M53:M56"/>
    <mergeCell ref="N53:N56"/>
    <mergeCell ref="O53:O56"/>
    <mergeCell ref="R42:R50"/>
    <mergeCell ref="A51:A52"/>
    <mergeCell ref="B51:B52"/>
    <mergeCell ref="C51:C52"/>
    <mergeCell ref="D51:D52"/>
    <mergeCell ref="E51:E52"/>
    <mergeCell ref="F51:F52"/>
    <mergeCell ref="G51:G52"/>
    <mergeCell ref="J51:J52"/>
    <mergeCell ref="K51:K52"/>
    <mergeCell ref="L51:L52"/>
    <mergeCell ref="M51:M52"/>
    <mergeCell ref="N51:N52"/>
    <mergeCell ref="O51:O52"/>
    <mergeCell ref="P51:P52"/>
    <mergeCell ref="M42:M50"/>
    <mergeCell ref="N42:N50"/>
    <mergeCell ref="O42:O50"/>
    <mergeCell ref="P42:P50"/>
    <mergeCell ref="Q42:Q50"/>
    <mergeCell ref="F42:F50"/>
    <mergeCell ref="G42:G50"/>
    <mergeCell ref="J42:J50"/>
    <mergeCell ref="Q51:Q52"/>
    <mergeCell ref="K42:K50"/>
    <mergeCell ref="L42:L50"/>
    <mergeCell ref="A42:A50"/>
    <mergeCell ref="B42:B50"/>
    <mergeCell ref="C42:C50"/>
    <mergeCell ref="D42:D50"/>
    <mergeCell ref="E42:E50"/>
    <mergeCell ref="O39:O41"/>
    <mergeCell ref="P39:P41"/>
    <mergeCell ref="A39:A41"/>
    <mergeCell ref="B39:B41"/>
    <mergeCell ref="C39:C41"/>
    <mergeCell ref="D39:D41"/>
    <mergeCell ref="E39:E41"/>
    <mergeCell ref="F39:F41"/>
    <mergeCell ref="G39:G41"/>
    <mergeCell ref="J39:J41"/>
    <mergeCell ref="K39:K41"/>
    <mergeCell ref="L33:L36"/>
    <mergeCell ref="M33:M36"/>
    <mergeCell ref="N33:N36"/>
    <mergeCell ref="O33:O36"/>
    <mergeCell ref="P33:P36"/>
    <mergeCell ref="Q33:Q36"/>
    <mergeCell ref="Q39:Q41"/>
    <mergeCell ref="R39:R41"/>
    <mergeCell ref="R33:R36"/>
    <mergeCell ref="L39:L41"/>
    <mergeCell ref="M39:M41"/>
    <mergeCell ref="N39:N41"/>
    <mergeCell ref="A33:A36"/>
    <mergeCell ref="B33:B36"/>
    <mergeCell ref="C33:C36"/>
    <mergeCell ref="D33:D36"/>
    <mergeCell ref="E33:E36"/>
    <mergeCell ref="F33:F36"/>
    <mergeCell ref="G33:G36"/>
    <mergeCell ref="J33:J36"/>
    <mergeCell ref="K33:K36"/>
    <mergeCell ref="O27:O28"/>
    <mergeCell ref="O29:O31"/>
    <mergeCell ref="P29:P31"/>
    <mergeCell ref="Q29:Q31"/>
    <mergeCell ref="R29:R31"/>
    <mergeCell ref="P27:P28"/>
    <mergeCell ref="Q27:Q28"/>
    <mergeCell ref="R27:R28"/>
    <mergeCell ref="A29:A31"/>
    <mergeCell ref="B29:B31"/>
    <mergeCell ref="C29:C31"/>
    <mergeCell ref="D29:D31"/>
    <mergeCell ref="E29:E31"/>
    <mergeCell ref="F29:F31"/>
    <mergeCell ref="G29:G31"/>
    <mergeCell ref="J29:J31"/>
    <mergeCell ref="K29:K31"/>
    <mergeCell ref="L29:L31"/>
    <mergeCell ref="M29:M31"/>
    <mergeCell ref="N29:N31"/>
    <mergeCell ref="A27:A28"/>
    <mergeCell ref="B27:B28"/>
    <mergeCell ref="C27:C28"/>
    <mergeCell ref="D27:D28"/>
    <mergeCell ref="A17:A18"/>
    <mergeCell ref="B17:B18"/>
    <mergeCell ref="C17:C18"/>
    <mergeCell ref="D17:D18"/>
    <mergeCell ref="E17:E18"/>
    <mergeCell ref="E27:E28"/>
    <mergeCell ref="F27:F28"/>
    <mergeCell ref="G27:G28"/>
    <mergeCell ref="J27:J28"/>
    <mergeCell ref="A20:A23"/>
    <mergeCell ref="B20:B23"/>
    <mergeCell ref="C20:C23"/>
    <mergeCell ref="D20:D23"/>
    <mergeCell ref="E20:E23"/>
    <mergeCell ref="Q4:Q5"/>
    <mergeCell ref="R4:R5"/>
    <mergeCell ref="E4:E5"/>
    <mergeCell ref="F4:F5"/>
    <mergeCell ref="G4:G5"/>
    <mergeCell ref="H4:I4"/>
    <mergeCell ref="J4:J5"/>
    <mergeCell ref="K4:L4"/>
    <mergeCell ref="M4:N4"/>
    <mergeCell ref="O4:P4"/>
    <mergeCell ref="A4:A5"/>
    <mergeCell ref="B4:B5"/>
    <mergeCell ref="C4:C5"/>
    <mergeCell ref="D4:D5"/>
    <mergeCell ref="M88:N88"/>
    <mergeCell ref="O88:P88"/>
    <mergeCell ref="F17:F18"/>
    <mergeCell ref="G17:G18"/>
    <mergeCell ref="J17:J18"/>
    <mergeCell ref="F20:F23"/>
    <mergeCell ref="G20:G23"/>
    <mergeCell ref="J20:J23"/>
    <mergeCell ref="P17:P18"/>
    <mergeCell ref="A24:A26"/>
    <mergeCell ref="B24:B26"/>
    <mergeCell ref="C24:C26"/>
    <mergeCell ref="D24:D26"/>
    <mergeCell ref="E24:E26"/>
    <mergeCell ref="F24:F26"/>
    <mergeCell ref="G24:G26"/>
    <mergeCell ref="J24:J26"/>
    <mergeCell ref="K24:K26"/>
    <mergeCell ref="L24:L26"/>
    <mergeCell ref="M24:M26"/>
    <mergeCell ref="Q24:Q26"/>
    <mergeCell ref="R24:R26"/>
    <mergeCell ref="L27:L28"/>
    <mergeCell ref="M27:M28"/>
    <mergeCell ref="N27:N28"/>
    <mergeCell ref="R17:R18"/>
    <mergeCell ref="K17:K18"/>
    <mergeCell ref="L17:L18"/>
    <mergeCell ref="M17:M18"/>
    <mergeCell ref="N17:N18"/>
    <mergeCell ref="O17:O18"/>
    <mergeCell ref="K20:K23"/>
    <mergeCell ref="L20:L23"/>
    <mergeCell ref="O20:O23"/>
    <mergeCell ref="P20:P23"/>
    <mergeCell ref="Q20:Q23"/>
    <mergeCell ref="Q17:Q18"/>
    <mergeCell ref="R20:R23"/>
    <mergeCell ref="N24:N26"/>
    <mergeCell ref="O24:O26"/>
    <mergeCell ref="P24:P26"/>
    <mergeCell ref="M20:M23"/>
    <mergeCell ref="N20:N23"/>
    <mergeCell ref="K27:K28"/>
  </mergeCells>
  <pageMargins left="0.7" right="0.7" top="0.75" bottom="0.75" header="0.3" footer="0.3"/>
</worksheet>
</file>

<file path=xl/worksheets/sheet30.xml><?xml version="1.0" encoding="utf-8"?>
<worksheet xmlns="http://schemas.openxmlformats.org/spreadsheetml/2006/main" xmlns:r="http://schemas.openxmlformats.org/officeDocument/2006/relationships">
  <sheetPr codeName="Arkusz30"/>
  <dimension ref="A2:S24"/>
  <sheetViews>
    <sheetView topLeftCell="A17" zoomScale="70" zoomScaleNormal="70" workbookViewId="0">
      <selection activeCell="A20" sqref="A20"/>
    </sheetView>
  </sheetViews>
  <sheetFormatPr defaultRowHeight="12.75"/>
  <cols>
    <col min="1" max="1" width="4.7109375" style="45" customWidth="1"/>
    <col min="2" max="2" width="8.85546875" style="45" customWidth="1"/>
    <col min="3" max="3" width="9.140625" style="45" customWidth="1"/>
    <col min="4" max="4" width="8.85546875" style="45" customWidth="1"/>
    <col min="5" max="5" width="41" style="45" customWidth="1"/>
    <col min="6" max="6" width="84.140625" style="45" customWidth="1"/>
    <col min="7" max="7" width="35.7109375" style="45" customWidth="1"/>
    <col min="8" max="8" width="40.7109375" style="45" customWidth="1"/>
    <col min="9" max="9" width="13.28515625" style="45" customWidth="1"/>
    <col min="10" max="10" width="49.7109375" style="45" customWidth="1"/>
    <col min="11" max="11" width="11.7109375" style="45" customWidth="1"/>
    <col min="12" max="12" width="12.7109375" style="45" customWidth="1"/>
    <col min="13" max="13" width="18.85546875" style="46" customWidth="1"/>
    <col min="14" max="14" width="13.42578125" style="46" customWidth="1"/>
    <col min="15" max="15" width="14.7109375" style="46" customWidth="1"/>
    <col min="16" max="16" width="11.28515625" style="46" customWidth="1"/>
    <col min="17" max="17" width="16.7109375" style="45" customWidth="1"/>
    <col min="18" max="18" width="21" style="45" customWidth="1"/>
    <col min="19" max="19" width="19.5703125" style="45" customWidth="1"/>
    <col min="20" max="258" width="9.140625" style="45"/>
    <col min="259" max="259" width="4.7109375" style="45" bestFit="1" customWidth="1"/>
    <col min="260" max="260" width="9.7109375" style="45" bestFit="1" customWidth="1"/>
    <col min="261" max="261" width="10" style="45" bestFit="1" customWidth="1"/>
    <col min="262" max="262" width="8.85546875" style="45" bestFit="1" customWidth="1"/>
    <col min="263" max="263" width="22.85546875" style="45" customWidth="1"/>
    <col min="264" max="264" width="59.7109375" style="45" bestFit="1" customWidth="1"/>
    <col min="265" max="265" width="57.85546875" style="45" bestFit="1" customWidth="1"/>
    <col min="266" max="266" width="35.28515625" style="45" bestFit="1" customWidth="1"/>
    <col min="267" max="267" width="28.140625" style="45" bestFit="1" customWidth="1"/>
    <col min="268" max="268" width="33.140625" style="45" bestFit="1" customWidth="1"/>
    <col min="269" max="269" width="26" style="45" bestFit="1" customWidth="1"/>
    <col min="270" max="270" width="19.140625" style="45" bestFit="1" customWidth="1"/>
    <col min="271" max="271" width="10.42578125" style="45" customWidth="1"/>
    <col min="272" max="272" width="11.85546875" style="45" customWidth="1"/>
    <col min="273" max="273" width="14.7109375" style="45" customWidth="1"/>
    <col min="274" max="274" width="9" style="45" bestFit="1" customWidth="1"/>
    <col min="275" max="514" width="9.140625" style="45"/>
    <col min="515" max="515" width="4.7109375" style="45" bestFit="1" customWidth="1"/>
    <col min="516" max="516" width="9.7109375" style="45" bestFit="1" customWidth="1"/>
    <col min="517" max="517" width="10" style="45" bestFit="1" customWidth="1"/>
    <col min="518" max="518" width="8.85546875" style="45" bestFit="1" customWidth="1"/>
    <col min="519" max="519" width="22.85546875" style="45" customWidth="1"/>
    <col min="520" max="520" width="59.7109375" style="45" bestFit="1" customWidth="1"/>
    <col min="521" max="521" width="57.85546875" style="45" bestFit="1" customWidth="1"/>
    <col min="522" max="522" width="35.28515625" style="45" bestFit="1" customWidth="1"/>
    <col min="523" max="523" width="28.140625" style="45" bestFit="1" customWidth="1"/>
    <col min="524" max="524" width="33.140625" style="45" bestFit="1" customWidth="1"/>
    <col min="525" max="525" width="26" style="45" bestFit="1" customWidth="1"/>
    <col min="526" max="526" width="19.140625" style="45" bestFit="1" customWidth="1"/>
    <col min="527" max="527" width="10.42578125" style="45" customWidth="1"/>
    <col min="528" max="528" width="11.85546875" style="45" customWidth="1"/>
    <col min="529" max="529" width="14.7109375" style="45" customWidth="1"/>
    <col min="530" max="530" width="9" style="45" bestFit="1" customWidth="1"/>
    <col min="531" max="770" width="9.140625" style="45"/>
    <col min="771" max="771" width="4.7109375" style="45" bestFit="1" customWidth="1"/>
    <col min="772" max="772" width="9.7109375" style="45" bestFit="1" customWidth="1"/>
    <col min="773" max="773" width="10" style="45" bestFit="1" customWidth="1"/>
    <col min="774" max="774" width="8.85546875" style="45" bestFit="1" customWidth="1"/>
    <col min="775" max="775" width="22.85546875" style="45" customWidth="1"/>
    <col min="776" max="776" width="59.7109375" style="45" bestFit="1" customWidth="1"/>
    <col min="777" max="777" width="57.85546875" style="45" bestFit="1" customWidth="1"/>
    <col min="778" max="778" width="35.28515625" style="45" bestFit="1" customWidth="1"/>
    <col min="779" max="779" width="28.140625" style="45" bestFit="1" customWidth="1"/>
    <col min="780" max="780" width="33.140625" style="45" bestFit="1" customWidth="1"/>
    <col min="781" max="781" width="26" style="45" bestFit="1" customWidth="1"/>
    <col min="782" max="782" width="19.140625" style="45" bestFit="1" customWidth="1"/>
    <col min="783" max="783" width="10.42578125" style="45" customWidth="1"/>
    <col min="784" max="784" width="11.85546875" style="45" customWidth="1"/>
    <col min="785" max="785" width="14.7109375" style="45" customWidth="1"/>
    <col min="786" max="786" width="9" style="45" bestFit="1" customWidth="1"/>
    <col min="787" max="1026" width="9.140625" style="45"/>
    <col min="1027" max="1027" width="4.7109375" style="45" bestFit="1" customWidth="1"/>
    <col min="1028" max="1028" width="9.7109375" style="45" bestFit="1" customWidth="1"/>
    <col min="1029" max="1029" width="10" style="45" bestFit="1" customWidth="1"/>
    <col min="1030" max="1030" width="8.85546875" style="45" bestFit="1" customWidth="1"/>
    <col min="1031" max="1031" width="22.85546875" style="45" customWidth="1"/>
    <col min="1032" max="1032" width="59.7109375" style="45" bestFit="1" customWidth="1"/>
    <col min="1033" max="1033" width="57.85546875" style="45" bestFit="1" customWidth="1"/>
    <col min="1034" max="1034" width="35.28515625" style="45" bestFit="1" customWidth="1"/>
    <col min="1035" max="1035" width="28.140625" style="45" bestFit="1" customWidth="1"/>
    <col min="1036" max="1036" width="33.140625" style="45" bestFit="1" customWidth="1"/>
    <col min="1037" max="1037" width="26" style="45" bestFit="1" customWidth="1"/>
    <col min="1038" max="1038" width="19.140625" style="45" bestFit="1" customWidth="1"/>
    <col min="1039" max="1039" width="10.42578125" style="45" customWidth="1"/>
    <col min="1040" max="1040" width="11.85546875" style="45" customWidth="1"/>
    <col min="1041" max="1041" width="14.7109375" style="45" customWidth="1"/>
    <col min="1042" max="1042" width="9" style="45" bestFit="1" customWidth="1"/>
    <col min="1043" max="1282" width="9.140625" style="45"/>
    <col min="1283" max="1283" width="4.7109375" style="45" bestFit="1" customWidth="1"/>
    <col min="1284" max="1284" width="9.7109375" style="45" bestFit="1" customWidth="1"/>
    <col min="1285" max="1285" width="10" style="45" bestFit="1" customWidth="1"/>
    <col min="1286" max="1286" width="8.85546875" style="45" bestFit="1" customWidth="1"/>
    <col min="1287" max="1287" width="22.85546875" style="45" customWidth="1"/>
    <col min="1288" max="1288" width="59.7109375" style="45" bestFit="1" customWidth="1"/>
    <col min="1289" max="1289" width="57.85546875" style="45" bestFit="1" customWidth="1"/>
    <col min="1290" max="1290" width="35.28515625" style="45" bestFit="1" customWidth="1"/>
    <col min="1291" max="1291" width="28.140625" style="45" bestFit="1" customWidth="1"/>
    <col min="1292" max="1292" width="33.140625" style="45" bestFit="1" customWidth="1"/>
    <col min="1293" max="1293" width="26" style="45" bestFit="1" customWidth="1"/>
    <col min="1294" max="1294" width="19.140625" style="45" bestFit="1" customWidth="1"/>
    <col min="1295" max="1295" width="10.42578125" style="45" customWidth="1"/>
    <col min="1296" max="1296" width="11.85546875" style="45" customWidth="1"/>
    <col min="1297" max="1297" width="14.7109375" style="45" customWidth="1"/>
    <col min="1298" max="1298" width="9" style="45" bestFit="1" customWidth="1"/>
    <col min="1299" max="1538" width="9.140625" style="45"/>
    <col min="1539" max="1539" width="4.7109375" style="45" bestFit="1" customWidth="1"/>
    <col min="1540" max="1540" width="9.7109375" style="45" bestFit="1" customWidth="1"/>
    <col min="1541" max="1541" width="10" style="45" bestFit="1" customWidth="1"/>
    <col min="1542" max="1542" width="8.85546875" style="45" bestFit="1" customWidth="1"/>
    <col min="1543" max="1543" width="22.85546875" style="45" customWidth="1"/>
    <col min="1544" max="1544" width="59.7109375" style="45" bestFit="1" customWidth="1"/>
    <col min="1545" max="1545" width="57.85546875" style="45" bestFit="1" customWidth="1"/>
    <col min="1546" max="1546" width="35.28515625" style="45" bestFit="1" customWidth="1"/>
    <col min="1547" max="1547" width="28.140625" style="45" bestFit="1" customWidth="1"/>
    <col min="1548" max="1548" width="33.140625" style="45" bestFit="1" customWidth="1"/>
    <col min="1549" max="1549" width="26" style="45" bestFit="1" customWidth="1"/>
    <col min="1550" max="1550" width="19.140625" style="45" bestFit="1" customWidth="1"/>
    <col min="1551" max="1551" width="10.42578125" style="45" customWidth="1"/>
    <col min="1552" max="1552" width="11.85546875" style="45" customWidth="1"/>
    <col min="1553" max="1553" width="14.7109375" style="45" customWidth="1"/>
    <col min="1554" max="1554" width="9" style="45" bestFit="1" customWidth="1"/>
    <col min="1555" max="1794" width="9.140625" style="45"/>
    <col min="1795" max="1795" width="4.7109375" style="45" bestFit="1" customWidth="1"/>
    <col min="1796" max="1796" width="9.7109375" style="45" bestFit="1" customWidth="1"/>
    <col min="1797" max="1797" width="10" style="45" bestFit="1" customWidth="1"/>
    <col min="1798" max="1798" width="8.85546875" style="45" bestFit="1" customWidth="1"/>
    <col min="1799" max="1799" width="22.85546875" style="45" customWidth="1"/>
    <col min="1800" max="1800" width="59.7109375" style="45" bestFit="1" customWidth="1"/>
    <col min="1801" max="1801" width="57.85546875" style="45" bestFit="1" customWidth="1"/>
    <col min="1802" max="1802" width="35.28515625" style="45" bestFit="1" customWidth="1"/>
    <col min="1803" max="1803" width="28.140625" style="45" bestFit="1" customWidth="1"/>
    <col min="1804" max="1804" width="33.140625" style="45" bestFit="1" customWidth="1"/>
    <col min="1805" max="1805" width="26" style="45" bestFit="1" customWidth="1"/>
    <col min="1806" max="1806" width="19.140625" style="45" bestFit="1" customWidth="1"/>
    <col min="1807" max="1807" width="10.42578125" style="45" customWidth="1"/>
    <col min="1808" max="1808" width="11.85546875" style="45" customWidth="1"/>
    <col min="1809" max="1809" width="14.7109375" style="45" customWidth="1"/>
    <col min="1810" max="1810" width="9" style="45" bestFit="1" customWidth="1"/>
    <col min="1811" max="2050" width="9.140625" style="45"/>
    <col min="2051" max="2051" width="4.7109375" style="45" bestFit="1" customWidth="1"/>
    <col min="2052" max="2052" width="9.7109375" style="45" bestFit="1" customWidth="1"/>
    <col min="2053" max="2053" width="10" style="45" bestFit="1" customWidth="1"/>
    <col min="2054" max="2054" width="8.85546875" style="45" bestFit="1" customWidth="1"/>
    <col min="2055" max="2055" width="22.85546875" style="45" customWidth="1"/>
    <col min="2056" max="2056" width="59.7109375" style="45" bestFit="1" customWidth="1"/>
    <col min="2057" max="2057" width="57.85546875" style="45" bestFit="1" customWidth="1"/>
    <col min="2058" max="2058" width="35.28515625" style="45" bestFit="1" customWidth="1"/>
    <col min="2059" max="2059" width="28.140625" style="45" bestFit="1" customWidth="1"/>
    <col min="2060" max="2060" width="33.140625" style="45" bestFit="1" customWidth="1"/>
    <col min="2061" max="2061" width="26" style="45" bestFit="1" customWidth="1"/>
    <col min="2062" max="2062" width="19.140625" style="45" bestFit="1" customWidth="1"/>
    <col min="2063" max="2063" width="10.42578125" style="45" customWidth="1"/>
    <col min="2064" max="2064" width="11.85546875" style="45" customWidth="1"/>
    <col min="2065" max="2065" width="14.7109375" style="45" customWidth="1"/>
    <col min="2066" max="2066" width="9" style="45" bestFit="1" customWidth="1"/>
    <col min="2067" max="2306" width="9.140625" style="45"/>
    <col min="2307" max="2307" width="4.7109375" style="45" bestFit="1" customWidth="1"/>
    <col min="2308" max="2308" width="9.7109375" style="45" bestFit="1" customWidth="1"/>
    <col min="2309" max="2309" width="10" style="45" bestFit="1" customWidth="1"/>
    <col min="2310" max="2310" width="8.85546875" style="45" bestFit="1" customWidth="1"/>
    <col min="2311" max="2311" width="22.85546875" style="45" customWidth="1"/>
    <col min="2312" max="2312" width="59.7109375" style="45" bestFit="1" customWidth="1"/>
    <col min="2313" max="2313" width="57.85546875" style="45" bestFit="1" customWidth="1"/>
    <col min="2314" max="2314" width="35.28515625" style="45" bestFit="1" customWidth="1"/>
    <col min="2315" max="2315" width="28.140625" style="45" bestFit="1" customWidth="1"/>
    <col min="2316" max="2316" width="33.140625" style="45" bestFit="1" customWidth="1"/>
    <col min="2317" max="2317" width="26" style="45" bestFit="1" customWidth="1"/>
    <col min="2318" max="2318" width="19.140625" style="45" bestFit="1" customWidth="1"/>
    <col min="2319" max="2319" width="10.42578125" style="45" customWidth="1"/>
    <col min="2320" max="2320" width="11.85546875" style="45" customWidth="1"/>
    <col min="2321" max="2321" width="14.7109375" style="45" customWidth="1"/>
    <col min="2322" max="2322" width="9" style="45" bestFit="1" customWidth="1"/>
    <col min="2323" max="2562" width="9.140625" style="45"/>
    <col min="2563" max="2563" width="4.7109375" style="45" bestFit="1" customWidth="1"/>
    <col min="2564" max="2564" width="9.7109375" style="45" bestFit="1" customWidth="1"/>
    <col min="2565" max="2565" width="10" style="45" bestFit="1" customWidth="1"/>
    <col min="2566" max="2566" width="8.85546875" style="45" bestFit="1" customWidth="1"/>
    <col min="2567" max="2567" width="22.85546875" style="45" customWidth="1"/>
    <col min="2568" max="2568" width="59.7109375" style="45" bestFit="1" customWidth="1"/>
    <col min="2569" max="2569" width="57.85546875" style="45" bestFit="1" customWidth="1"/>
    <col min="2570" max="2570" width="35.28515625" style="45" bestFit="1" customWidth="1"/>
    <col min="2571" max="2571" width="28.140625" style="45" bestFit="1" customWidth="1"/>
    <col min="2572" max="2572" width="33.140625" style="45" bestFit="1" customWidth="1"/>
    <col min="2573" max="2573" width="26" style="45" bestFit="1" customWidth="1"/>
    <col min="2574" max="2574" width="19.140625" style="45" bestFit="1" customWidth="1"/>
    <col min="2575" max="2575" width="10.42578125" style="45" customWidth="1"/>
    <col min="2576" max="2576" width="11.85546875" style="45" customWidth="1"/>
    <col min="2577" max="2577" width="14.7109375" style="45" customWidth="1"/>
    <col min="2578" max="2578" width="9" style="45" bestFit="1" customWidth="1"/>
    <col min="2579" max="2818" width="9.140625" style="45"/>
    <col min="2819" max="2819" width="4.7109375" style="45" bestFit="1" customWidth="1"/>
    <col min="2820" max="2820" width="9.7109375" style="45" bestFit="1" customWidth="1"/>
    <col min="2821" max="2821" width="10" style="45" bestFit="1" customWidth="1"/>
    <col min="2822" max="2822" width="8.85546875" style="45" bestFit="1" customWidth="1"/>
    <col min="2823" max="2823" width="22.85546875" style="45" customWidth="1"/>
    <col min="2824" max="2824" width="59.7109375" style="45" bestFit="1" customWidth="1"/>
    <col min="2825" max="2825" width="57.85546875" style="45" bestFit="1" customWidth="1"/>
    <col min="2826" max="2826" width="35.28515625" style="45" bestFit="1" customWidth="1"/>
    <col min="2827" max="2827" width="28.140625" style="45" bestFit="1" customWidth="1"/>
    <col min="2828" max="2828" width="33.140625" style="45" bestFit="1" customWidth="1"/>
    <col min="2829" max="2829" width="26" style="45" bestFit="1" customWidth="1"/>
    <col min="2830" max="2830" width="19.140625" style="45" bestFit="1" customWidth="1"/>
    <col min="2831" max="2831" width="10.42578125" style="45" customWidth="1"/>
    <col min="2832" max="2832" width="11.85546875" style="45" customWidth="1"/>
    <col min="2833" max="2833" width="14.7109375" style="45" customWidth="1"/>
    <col min="2834" max="2834" width="9" style="45" bestFit="1" customWidth="1"/>
    <col min="2835" max="3074" width="9.140625" style="45"/>
    <col min="3075" max="3075" width="4.7109375" style="45" bestFit="1" customWidth="1"/>
    <col min="3076" max="3076" width="9.7109375" style="45" bestFit="1" customWidth="1"/>
    <col min="3077" max="3077" width="10" style="45" bestFit="1" customWidth="1"/>
    <col min="3078" max="3078" width="8.85546875" style="45" bestFit="1" customWidth="1"/>
    <col min="3079" max="3079" width="22.85546875" style="45" customWidth="1"/>
    <col min="3080" max="3080" width="59.7109375" style="45" bestFit="1" customWidth="1"/>
    <col min="3081" max="3081" width="57.85546875" style="45" bestFit="1" customWidth="1"/>
    <col min="3082" max="3082" width="35.28515625" style="45" bestFit="1" customWidth="1"/>
    <col min="3083" max="3083" width="28.140625" style="45" bestFit="1" customWidth="1"/>
    <col min="3084" max="3084" width="33.140625" style="45" bestFit="1" customWidth="1"/>
    <col min="3085" max="3085" width="26" style="45" bestFit="1" customWidth="1"/>
    <col min="3086" max="3086" width="19.140625" style="45" bestFit="1" customWidth="1"/>
    <col min="3087" max="3087" width="10.42578125" style="45" customWidth="1"/>
    <col min="3088" max="3088" width="11.85546875" style="45" customWidth="1"/>
    <col min="3089" max="3089" width="14.7109375" style="45" customWidth="1"/>
    <col min="3090" max="3090" width="9" style="45" bestFit="1" customWidth="1"/>
    <col min="3091" max="3330" width="9.140625" style="45"/>
    <col min="3331" max="3331" width="4.7109375" style="45" bestFit="1" customWidth="1"/>
    <col min="3332" max="3332" width="9.7109375" style="45" bestFit="1" customWidth="1"/>
    <col min="3333" max="3333" width="10" style="45" bestFit="1" customWidth="1"/>
    <col min="3334" max="3334" width="8.85546875" style="45" bestFit="1" customWidth="1"/>
    <col min="3335" max="3335" width="22.85546875" style="45" customWidth="1"/>
    <col min="3336" max="3336" width="59.7109375" style="45" bestFit="1" customWidth="1"/>
    <col min="3337" max="3337" width="57.85546875" style="45" bestFit="1" customWidth="1"/>
    <col min="3338" max="3338" width="35.28515625" style="45" bestFit="1" customWidth="1"/>
    <col min="3339" max="3339" width="28.140625" style="45" bestFit="1" customWidth="1"/>
    <col min="3340" max="3340" width="33.140625" style="45" bestFit="1" customWidth="1"/>
    <col min="3341" max="3341" width="26" style="45" bestFit="1" customWidth="1"/>
    <col min="3342" max="3342" width="19.140625" style="45" bestFit="1" customWidth="1"/>
    <col min="3343" max="3343" width="10.42578125" style="45" customWidth="1"/>
    <col min="3344" max="3344" width="11.85546875" style="45" customWidth="1"/>
    <col min="3345" max="3345" width="14.7109375" style="45" customWidth="1"/>
    <col min="3346" max="3346" width="9" style="45" bestFit="1" customWidth="1"/>
    <col min="3347" max="3586" width="9.140625" style="45"/>
    <col min="3587" max="3587" width="4.7109375" style="45" bestFit="1" customWidth="1"/>
    <col min="3588" max="3588" width="9.7109375" style="45" bestFit="1" customWidth="1"/>
    <col min="3589" max="3589" width="10" style="45" bestFit="1" customWidth="1"/>
    <col min="3590" max="3590" width="8.85546875" style="45" bestFit="1" customWidth="1"/>
    <col min="3591" max="3591" width="22.85546875" style="45" customWidth="1"/>
    <col min="3592" max="3592" width="59.7109375" style="45" bestFit="1" customWidth="1"/>
    <col min="3593" max="3593" width="57.85546875" style="45" bestFit="1" customWidth="1"/>
    <col min="3594" max="3594" width="35.28515625" style="45" bestFit="1" customWidth="1"/>
    <col min="3595" max="3595" width="28.140625" style="45" bestFit="1" customWidth="1"/>
    <col min="3596" max="3596" width="33.140625" style="45" bestFit="1" customWidth="1"/>
    <col min="3597" max="3597" width="26" style="45" bestFit="1" customWidth="1"/>
    <col min="3598" max="3598" width="19.140625" style="45" bestFit="1" customWidth="1"/>
    <col min="3599" max="3599" width="10.42578125" style="45" customWidth="1"/>
    <col min="3600" max="3600" width="11.85546875" style="45" customWidth="1"/>
    <col min="3601" max="3601" width="14.7109375" style="45" customWidth="1"/>
    <col min="3602" max="3602" width="9" style="45" bestFit="1" customWidth="1"/>
    <col min="3603" max="3842" width="9.140625" style="45"/>
    <col min="3843" max="3843" width="4.7109375" style="45" bestFit="1" customWidth="1"/>
    <col min="3844" max="3844" width="9.7109375" style="45" bestFit="1" customWidth="1"/>
    <col min="3845" max="3845" width="10" style="45" bestFit="1" customWidth="1"/>
    <col min="3846" max="3846" width="8.85546875" style="45" bestFit="1" customWidth="1"/>
    <col min="3847" max="3847" width="22.85546875" style="45" customWidth="1"/>
    <col min="3848" max="3848" width="59.7109375" style="45" bestFit="1" customWidth="1"/>
    <col min="3849" max="3849" width="57.85546875" style="45" bestFit="1" customWidth="1"/>
    <col min="3850" max="3850" width="35.28515625" style="45" bestFit="1" customWidth="1"/>
    <col min="3851" max="3851" width="28.140625" style="45" bestFit="1" customWidth="1"/>
    <col min="3852" max="3852" width="33.140625" style="45" bestFit="1" customWidth="1"/>
    <col min="3853" max="3853" width="26" style="45" bestFit="1" customWidth="1"/>
    <col min="3854" max="3854" width="19.140625" style="45" bestFit="1" customWidth="1"/>
    <col min="3855" max="3855" width="10.42578125" style="45" customWidth="1"/>
    <col min="3856" max="3856" width="11.85546875" style="45" customWidth="1"/>
    <col min="3857" max="3857" width="14.7109375" style="45" customWidth="1"/>
    <col min="3858" max="3858" width="9" style="45" bestFit="1" customWidth="1"/>
    <col min="3859" max="4098" width="9.140625" style="45"/>
    <col min="4099" max="4099" width="4.7109375" style="45" bestFit="1" customWidth="1"/>
    <col min="4100" max="4100" width="9.7109375" style="45" bestFit="1" customWidth="1"/>
    <col min="4101" max="4101" width="10" style="45" bestFit="1" customWidth="1"/>
    <col min="4102" max="4102" width="8.85546875" style="45" bestFit="1" customWidth="1"/>
    <col min="4103" max="4103" width="22.85546875" style="45" customWidth="1"/>
    <col min="4104" max="4104" width="59.7109375" style="45" bestFit="1" customWidth="1"/>
    <col min="4105" max="4105" width="57.85546875" style="45" bestFit="1" customWidth="1"/>
    <col min="4106" max="4106" width="35.28515625" style="45" bestFit="1" customWidth="1"/>
    <col min="4107" max="4107" width="28.140625" style="45" bestFit="1" customWidth="1"/>
    <col min="4108" max="4108" width="33.140625" style="45" bestFit="1" customWidth="1"/>
    <col min="4109" max="4109" width="26" style="45" bestFit="1" customWidth="1"/>
    <col min="4110" max="4110" width="19.140625" style="45" bestFit="1" customWidth="1"/>
    <col min="4111" max="4111" width="10.42578125" style="45" customWidth="1"/>
    <col min="4112" max="4112" width="11.85546875" style="45" customWidth="1"/>
    <col min="4113" max="4113" width="14.7109375" style="45" customWidth="1"/>
    <col min="4114" max="4114" width="9" style="45" bestFit="1" customWidth="1"/>
    <col min="4115" max="4354" width="9.140625" style="45"/>
    <col min="4355" max="4355" width="4.7109375" style="45" bestFit="1" customWidth="1"/>
    <col min="4356" max="4356" width="9.7109375" style="45" bestFit="1" customWidth="1"/>
    <col min="4357" max="4357" width="10" style="45" bestFit="1" customWidth="1"/>
    <col min="4358" max="4358" width="8.85546875" style="45" bestFit="1" customWidth="1"/>
    <col min="4359" max="4359" width="22.85546875" style="45" customWidth="1"/>
    <col min="4360" max="4360" width="59.7109375" style="45" bestFit="1" customWidth="1"/>
    <col min="4361" max="4361" width="57.85546875" style="45" bestFit="1" customWidth="1"/>
    <col min="4362" max="4362" width="35.28515625" style="45" bestFit="1" customWidth="1"/>
    <col min="4363" max="4363" width="28.140625" style="45" bestFit="1" customWidth="1"/>
    <col min="4364" max="4364" width="33.140625" style="45" bestFit="1" customWidth="1"/>
    <col min="4365" max="4365" width="26" style="45" bestFit="1" customWidth="1"/>
    <col min="4366" max="4366" width="19.140625" style="45" bestFit="1" customWidth="1"/>
    <col min="4367" max="4367" width="10.42578125" style="45" customWidth="1"/>
    <col min="4368" max="4368" width="11.85546875" style="45" customWidth="1"/>
    <col min="4369" max="4369" width="14.7109375" style="45" customWidth="1"/>
    <col min="4370" max="4370" width="9" style="45" bestFit="1" customWidth="1"/>
    <col min="4371" max="4610" width="9.140625" style="45"/>
    <col min="4611" max="4611" width="4.7109375" style="45" bestFit="1" customWidth="1"/>
    <col min="4612" max="4612" width="9.7109375" style="45" bestFit="1" customWidth="1"/>
    <col min="4613" max="4613" width="10" style="45" bestFit="1" customWidth="1"/>
    <col min="4614" max="4614" width="8.85546875" style="45" bestFit="1" customWidth="1"/>
    <col min="4615" max="4615" width="22.85546875" style="45" customWidth="1"/>
    <col min="4616" max="4616" width="59.7109375" style="45" bestFit="1" customWidth="1"/>
    <col min="4617" max="4617" width="57.85546875" style="45" bestFit="1" customWidth="1"/>
    <col min="4618" max="4618" width="35.28515625" style="45" bestFit="1" customWidth="1"/>
    <col min="4619" max="4619" width="28.140625" style="45" bestFit="1" customWidth="1"/>
    <col min="4620" max="4620" width="33.140625" style="45" bestFit="1" customWidth="1"/>
    <col min="4621" max="4621" width="26" style="45" bestFit="1" customWidth="1"/>
    <col min="4622" max="4622" width="19.140625" style="45" bestFit="1" customWidth="1"/>
    <col min="4623" max="4623" width="10.42578125" style="45" customWidth="1"/>
    <col min="4624" max="4624" width="11.85546875" style="45" customWidth="1"/>
    <col min="4625" max="4625" width="14.7109375" style="45" customWidth="1"/>
    <col min="4626" max="4626" width="9" style="45" bestFit="1" customWidth="1"/>
    <col min="4627" max="4866" width="9.140625" style="45"/>
    <col min="4867" max="4867" width="4.7109375" style="45" bestFit="1" customWidth="1"/>
    <col min="4868" max="4868" width="9.7109375" style="45" bestFit="1" customWidth="1"/>
    <col min="4869" max="4869" width="10" style="45" bestFit="1" customWidth="1"/>
    <col min="4870" max="4870" width="8.85546875" style="45" bestFit="1" customWidth="1"/>
    <col min="4871" max="4871" width="22.85546875" style="45" customWidth="1"/>
    <col min="4872" max="4872" width="59.7109375" style="45" bestFit="1" customWidth="1"/>
    <col min="4873" max="4873" width="57.85546875" style="45" bestFit="1" customWidth="1"/>
    <col min="4874" max="4874" width="35.28515625" style="45" bestFit="1" customWidth="1"/>
    <col min="4875" max="4875" width="28.140625" style="45" bestFit="1" customWidth="1"/>
    <col min="4876" max="4876" width="33.140625" style="45" bestFit="1" customWidth="1"/>
    <col min="4877" max="4877" width="26" style="45" bestFit="1" customWidth="1"/>
    <col min="4878" max="4878" width="19.140625" style="45" bestFit="1" customWidth="1"/>
    <col min="4879" max="4879" width="10.42578125" style="45" customWidth="1"/>
    <col min="4880" max="4880" width="11.85546875" style="45" customWidth="1"/>
    <col min="4881" max="4881" width="14.7109375" style="45" customWidth="1"/>
    <col min="4882" max="4882" width="9" style="45" bestFit="1" customWidth="1"/>
    <col min="4883" max="5122" width="9.140625" style="45"/>
    <col min="5123" max="5123" width="4.7109375" style="45" bestFit="1" customWidth="1"/>
    <col min="5124" max="5124" width="9.7109375" style="45" bestFit="1" customWidth="1"/>
    <col min="5125" max="5125" width="10" style="45" bestFit="1" customWidth="1"/>
    <col min="5126" max="5126" width="8.85546875" style="45" bestFit="1" customWidth="1"/>
    <col min="5127" max="5127" width="22.85546875" style="45" customWidth="1"/>
    <col min="5128" max="5128" width="59.7109375" style="45" bestFit="1" customWidth="1"/>
    <col min="5129" max="5129" width="57.85546875" style="45" bestFit="1" customWidth="1"/>
    <col min="5130" max="5130" width="35.28515625" style="45" bestFit="1" customWidth="1"/>
    <col min="5131" max="5131" width="28.140625" style="45" bestFit="1" customWidth="1"/>
    <col min="5132" max="5132" width="33.140625" style="45" bestFit="1" customWidth="1"/>
    <col min="5133" max="5133" width="26" style="45" bestFit="1" customWidth="1"/>
    <col min="5134" max="5134" width="19.140625" style="45" bestFit="1" customWidth="1"/>
    <col min="5135" max="5135" width="10.42578125" style="45" customWidth="1"/>
    <col min="5136" max="5136" width="11.85546875" style="45" customWidth="1"/>
    <col min="5137" max="5137" width="14.7109375" style="45" customWidth="1"/>
    <col min="5138" max="5138" width="9" style="45" bestFit="1" customWidth="1"/>
    <col min="5139" max="5378" width="9.140625" style="45"/>
    <col min="5379" max="5379" width="4.7109375" style="45" bestFit="1" customWidth="1"/>
    <col min="5380" max="5380" width="9.7109375" style="45" bestFit="1" customWidth="1"/>
    <col min="5381" max="5381" width="10" style="45" bestFit="1" customWidth="1"/>
    <col min="5382" max="5382" width="8.85546875" style="45" bestFit="1" customWidth="1"/>
    <col min="5383" max="5383" width="22.85546875" style="45" customWidth="1"/>
    <col min="5384" max="5384" width="59.7109375" style="45" bestFit="1" customWidth="1"/>
    <col min="5385" max="5385" width="57.85546875" style="45" bestFit="1" customWidth="1"/>
    <col min="5386" max="5386" width="35.28515625" style="45" bestFit="1" customWidth="1"/>
    <col min="5387" max="5387" width="28.140625" style="45" bestFit="1" customWidth="1"/>
    <col min="5388" max="5388" width="33.140625" style="45" bestFit="1" customWidth="1"/>
    <col min="5389" max="5389" width="26" style="45" bestFit="1" customWidth="1"/>
    <col min="5390" max="5390" width="19.140625" style="45" bestFit="1" customWidth="1"/>
    <col min="5391" max="5391" width="10.42578125" style="45" customWidth="1"/>
    <col min="5392" max="5392" width="11.85546875" style="45" customWidth="1"/>
    <col min="5393" max="5393" width="14.7109375" style="45" customWidth="1"/>
    <col min="5394" max="5394" width="9" style="45" bestFit="1" customWidth="1"/>
    <col min="5395" max="5634" width="9.140625" style="45"/>
    <col min="5635" max="5635" width="4.7109375" style="45" bestFit="1" customWidth="1"/>
    <col min="5636" max="5636" width="9.7109375" style="45" bestFit="1" customWidth="1"/>
    <col min="5637" max="5637" width="10" style="45" bestFit="1" customWidth="1"/>
    <col min="5638" max="5638" width="8.85546875" style="45" bestFit="1" customWidth="1"/>
    <col min="5639" max="5639" width="22.85546875" style="45" customWidth="1"/>
    <col min="5640" max="5640" width="59.7109375" style="45" bestFit="1" customWidth="1"/>
    <col min="5641" max="5641" width="57.85546875" style="45" bestFit="1" customWidth="1"/>
    <col min="5642" max="5642" width="35.28515625" style="45" bestFit="1" customWidth="1"/>
    <col min="5643" max="5643" width="28.140625" style="45" bestFit="1" customWidth="1"/>
    <col min="5644" max="5644" width="33.140625" style="45" bestFit="1" customWidth="1"/>
    <col min="5645" max="5645" width="26" style="45" bestFit="1" customWidth="1"/>
    <col min="5646" max="5646" width="19.140625" style="45" bestFit="1" customWidth="1"/>
    <col min="5647" max="5647" width="10.42578125" style="45" customWidth="1"/>
    <col min="5648" max="5648" width="11.85546875" style="45" customWidth="1"/>
    <col min="5649" max="5649" width="14.7109375" style="45" customWidth="1"/>
    <col min="5650" max="5650" width="9" style="45" bestFit="1" customWidth="1"/>
    <col min="5651" max="5890" width="9.140625" style="45"/>
    <col min="5891" max="5891" width="4.7109375" style="45" bestFit="1" customWidth="1"/>
    <col min="5892" max="5892" width="9.7109375" style="45" bestFit="1" customWidth="1"/>
    <col min="5893" max="5893" width="10" style="45" bestFit="1" customWidth="1"/>
    <col min="5894" max="5894" width="8.85546875" style="45" bestFit="1" customWidth="1"/>
    <col min="5895" max="5895" width="22.85546875" style="45" customWidth="1"/>
    <col min="5896" max="5896" width="59.7109375" style="45" bestFit="1" customWidth="1"/>
    <col min="5897" max="5897" width="57.85546875" style="45" bestFit="1" customWidth="1"/>
    <col min="5898" max="5898" width="35.28515625" style="45" bestFit="1" customWidth="1"/>
    <col min="5899" max="5899" width="28.140625" style="45" bestFit="1" customWidth="1"/>
    <col min="5900" max="5900" width="33.140625" style="45" bestFit="1" customWidth="1"/>
    <col min="5901" max="5901" width="26" style="45" bestFit="1" customWidth="1"/>
    <col min="5902" max="5902" width="19.140625" style="45" bestFit="1" customWidth="1"/>
    <col min="5903" max="5903" width="10.42578125" style="45" customWidth="1"/>
    <col min="5904" max="5904" width="11.85546875" style="45" customWidth="1"/>
    <col min="5905" max="5905" width="14.7109375" style="45" customWidth="1"/>
    <col min="5906" max="5906" width="9" style="45" bestFit="1" customWidth="1"/>
    <col min="5907" max="6146" width="9.140625" style="45"/>
    <col min="6147" max="6147" width="4.7109375" style="45" bestFit="1" customWidth="1"/>
    <col min="6148" max="6148" width="9.7109375" style="45" bestFit="1" customWidth="1"/>
    <col min="6149" max="6149" width="10" style="45" bestFit="1" customWidth="1"/>
    <col min="6150" max="6150" width="8.85546875" style="45" bestFit="1" customWidth="1"/>
    <col min="6151" max="6151" width="22.85546875" style="45" customWidth="1"/>
    <col min="6152" max="6152" width="59.7109375" style="45" bestFit="1" customWidth="1"/>
    <col min="6153" max="6153" width="57.85546875" style="45" bestFit="1" customWidth="1"/>
    <col min="6154" max="6154" width="35.28515625" style="45" bestFit="1" customWidth="1"/>
    <col min="6155" max="6155" width="28.140625" style="45" bestFit="1" customWidth="1"/>
    <col min="6156" max="6156" width="33.140625" style="45" bestFit="1" customWidth="1"/>
    <col min="6157" max="6157" width="26" style="45" bestFit="1" customWidth="1"/>
    <col min="6158" max="6158" width="19.140625" style="45" bestFit="1" customWidth="1"/>
    <col min="6159" max="6159" width="10.42578125" style="45" customWidth="1"/>
    <col min="6160" max="6160" width="11.85546875" style="45" customWidth="1"/>
    <col min="6161" max="6161" width="14.7109375" style="45" customWidth="1"/>
    <col min="6162" max="6162" width="9" style="45" bestFit="1" customWidth="1"/>
    <col min="6163" max="6402" width="9.140625" style="45"/>
    <col min="6403" max="6403" width="4.7109375" style="45" bestFit="1" customWidth="1"/>
    <col min="6404" max="6404" width="9.7109375" style="45" bestFit="1" customWidth="1"/>
    <col min="6405" max="6405" width="10" style="45" bestFit="1" customWidth="1"/>
    <col min="6406" max="6406" width="8.85546875" style="45" bestFit="1" customWidth="1"/>
    <col min="6407" max="6407" width="22.85546875" style="45" customWidth="1"/>
    <col min="6408" max="6408" width="59.7109375" style="45" bestFit="1" customWidth="1"/>
    <col min="6409" max="6409" width="57.85546875" style="45" bestFit="1" customWidth="1"/>
    <col min="6410" max="6410" width="35.28515625" style="45" bestFit="1" customWidth="1"/>
    <col min="6411" max="6411" width="28.140625" style="45" bestFit="1" customWidth="1"/>
    <col min="6412" max="6412" width="33.140625" style="45" bestFit="1" customWidth="1"/>
    <col min="6413" max="6413" width="26" style="45" bestFit="1" customWidth="1"/>
    <col min="6414" max="6414" width="19.140625" style="45" bestFit="1" customWidth="1"/>
    <col min="6415" max="6415" width="10.42578125" style="45" customWidth="1"/>
    <col min="6416" max="6416" width="11.85546875" style="45" customWidth="1"/>
    <col min="6417" max="6417" width="14.7109375" style="45" customWidth="1"/>
    <col min="6418" max="6418" width="9" style="45" bestFit="1" customWidth="1"/>
    <col min="6419" max="6658" width="9.140625" style="45"/>
    <col min="6659" max="6659" width="4.7109375" style="45" bestFit="1" customWidth="1"/>
    <col min="6660" max="6660" width="9.7109375" style="45" bestFit="1" customWidth="1"/>
    <col min="6661" max="6661" width="10" style="45" bestFit="1" customWidth="1"/>
    <col min="6662" max="6662" width="8.85546875" style="45" bestFit="1" customWidth="1"/>
    <col min="6663" max="6663" width="22.85546875" style="45" customWidth="1"/>
    <col min="6664" max="6664" width="59.7109375" style="45" bestFit="1" customWidth="1"/>
    <col min="6665" max="6665" width="57.85546875" style="45" bestFit="1" customWidth="1"/>
    <col min="6666" max="6666" width="35.28515625" style="45" bestFit="1" customWidth="1"/>
    <col min="6667" max="6667" width="28.140625" style="45" bestFit="1" customWidth="1"/>
    <col min="6668" max="6668" width="33.140625" style="45" bestFit="1" customWidth="1"/>
    <col min="6669" max="6669" width="26" style="45" bestFit="1" customWidth="1"/>
    <col min="6670" max="6670" width="19.140625" style="45" bestFit="1" customWidth="1"/>
    <col min="6671" max="6671" width="10.42578125" style="45" customWidth="1"/>
    <col min="6672" max="6672" width="11.85546875" style="45" customWidth="1"/>
    <col min="6673" max="6673" width="14.7109375" style="45" customWidth="1"/>
    <col min="6674" max="6674" width="9" style="45" bestFit="1" customWidth="1"/>
    <col min="6675" max="6914" width="9.140625" style="45"/>
    <col min="6915" max="6915" width="4.7109375" style="45" bestFit="1" customWidth="1"/>
    <col min="6916" max="6916" width="9.7109375" style="45" bestFit="1" customWidth="1"/>
    <col min="6917" max="6917" width="10" style="45" bestFit="1" customWidth="1"/>
    <col min="6918" max="6918" width="8.85546875" style="45" bestFit="1" customWidth="1"/>
    <col min="6919" max="6919" width="22.85546875" style="45" customWidth="1"/>
    <col min="6920" max="6920" width="59.7109375" style="45" bestFit="1" customWidth="1"/>
    <col min="6921" max="6921" width="57.85546875" style="45" bestFit="1" customWidth="1"/>
    <col min="6922" max="6922" width="35.28515625" style="45" bestFit="1" customWidth="1"/>
    <col min="6923" max="6923" width="28.140625" style="45" bestFit="1" customWidth="1"/>
    <col min="6924" max="6924" width="33.140625" style="45" bestFit="1" customWidth="1"/>
    <col min="6925" max="6925" width="26" style="45" bestFit="1" customWidth="1"/>
    <col min="6926" max="6926" width="19.140625" style="45" bestFit="1" customWidth="1"/>
    <col min="6927" max="6927" width="10.42578125" style="45" customWidth="1"/>
    <col min="6928" max="6928" width="11.85546875" style="45" customWidth="1"/>
    <col min="6929" max="6929" width="14.7109375" style="45" customWidth="1"/>
    <col min="6930" max="6930" width="9" style="45" bestFit="1" customWidth="1"/>
    <col min="6931" max="7170" width="9.140625" style="45"/>
    <col min="7171" max="7171" width="4.7109375" style="45" bestFit="1" customWidth="1"/>
    <col min="7172" max="7172" width="9.7109375" style="45" bestFit="1" customWidth="1"/>
    <col min="7173" max="7173" width="10" style="45" bestFit="1" customWidth="1"/>
    <col min="7174" max="7174" width="8.85546875" style="45" bestFit="1" customWidth="1"/>
    <col min="7175" max="7175" width="22.85546875" style="45" customWidth="1"/>
    <col min="7176" max="7176" width="59.7109375" style="45" bestFit="1" customWidth="1"/>
    <col min="7177" max="7177" width="57.85546875" style="45" bestFit="1" customWidth="1"/>
    <col min="7178" max="7178" width="35.28515625" style="45" bestFit="1" customWidth="1"/>
    <col min="7179" max="7179" width="28.140625" style="45" bestFit="1" customWidth="1"/>
    <col min="7180" max="7180" width="33.140625" style="45" bestFit="1" customWidth="1"/>
    <col min="7181" max="7181" width="26" style="45" bestFit="1" customWidth="1"/>
    <col min="7182" max="7182" width="19.140625" style="45" bestFit="1" customWidth="1"/>
    <col min="7183" max="7183" width="10.42578125" style="45" customWidth="1"/>
    <col min="7184" max="7184" width="11.85546875" style="45" customWidth="1"/>
    <col min="7185" max="7185" width="14.7109375" style="45" customWidth="1"/>
    <col min="7186" max="7186" width="9" style="45" bestFit="1" customWidth="1"/>
    <col min="7187" max="7426" width="9.140625" style="45"/>
    <col min="7427" max="7427" width="4.7109375" style="45" bestFit="1" customWidth="1"/>
    <col min="7428" max="7428" width="9.7109375" style="45" bestFit="1" customWidth="1"/>
    <col min="7429" max="7429" width="10" style="45" bestFit="1" customWidth="1"/>
    <col min="7430" max="7430" width="8.85546875" style="45" bestFit="1" customWidth="1"/>
    <col min="7431" max="7431" width="22.85546875" style="45" customWidth="1"/>
    <col min="7432" max="7432" width="59.7109375" style="45" bestFit="1" customWidth="1"/>
    <col min="7433" max="7433" width="57.85546875" style="45" bestFit="1" customWidth="1"/>
    <col min="7434" max="7434" width="35.28515625" style="45" bestFit="1" customWidth="1"/>
    <col min="7435" max="7435" width="28.140625" style="45" bestFit="1" customWidth="1"/>
    <col min="7436" max="7436" width="33.140625" style="45" bestFit="1" customWidth="1"/>
    <col min="7437" max="7437" width="26" style="45" bestFit="1" customWidth="1"/>
    <col min="7438" max="7438" width="19.140625" style="45" bestFit="1" customWidth="1"/>
    <col min="7439" max="7439" width="10.42578125" style="45" customWidth="1"/>
    <col min="7440" max="7440" width="11.85546875" style="45" customWidth="1"/>
    <col min="7441" max="7441" width="14.7109375" style="45" customWidth="1"/>
    <col min="7442" max="7442" width="9" style="45" bestFit="1" customWidth="1"/>
    <col min="7443" max="7682" width="9.140625" style="45"/>
    <col min="7683" max="7683" width="4.7109375" style="45" bestFit="1" customWidth="1"/>
    <col min="7684" max="7684" width="9.7109375" style="45" bestFit="1" customWidth="1"/>
    <col min="7685" max="7685" width="10" style="45" bestFit="1" customWidth="1"/>
    <col min="7686" max="7686" width="8.85546875" style="45" bestFit="1" customWidth="1"/>
    <col min="7687" max="7687" width="22.85546875" style="45" customWidth="1"/>
    <col min="7688" max="7688" width="59.7109375" style="45" bestFit="1" customWidth="1"/>
    <col min="7689" max="7689" width="57.85546875" style="45" bestFit="1" customWidth="1"/>
    <col min="7690" max="7690" width="35.28515625" style="45" bestFit="1" customWidth="1"/>
    <col min="7691" max="7691" width="28.140625" style="45" bestFit="1" customWidth="1"/>
    <col min="7692" max="7692" width="33.140625" style="45" bestFit="1" customWidth="1"/>
    <col min="7693" max="7693" width="26" style="45" bestFit="1" customWidth="1"/>
    <col min="7694" max="7694" width="19.140625" style="45" bestFit="1" customWidth="1"/>
    <col min="7695" max="7695" width="10.42578125" style="45" customWidth="1"/>
    <col min="7696" max="7696" width="11.85546875" style="45" customWidth="1"/>
    <col min="7697" max="7697" width="14.7109375" style="45" customWidth="1"/>
    <col min="7698" max="7698" width="9" style="45" bestFit="1" customWidth="1"/>
    <col min="7699" max="7938" width="9.140625" style="45"/>
    <col min="7939" max="7939" width="4.7109375" style="45" bestFit="1" customWidth="1"/>
    <col min="7940" max="7940" width="9.7109375" style="45" bestFit="1" customWidth="1"/>
    <col min="7941" max="7941" width="10" style="45" bestFit="1" customWidth="1"/>
    <col min="7942" max="7942" width="8.85546875" style="45" bestFit="1" customWidth="1"/>
    <col min="7943" max="7943" width="22.85546875" style="45" customWidth="1"/>
    <col min="7944" max="7944" width="59.7109375" style="45" bestFit="1" customWidth="1"/>
    <col min="7945" max="7945" width="57.85546875" style="45" bestFit="1" customWidth="1"/>
    <col min="7946" max="7946" width="35.28515625" style="45" bestFit="1" customWidth="1"/>
    <col min="7947" max="7947" width="28.140625" style="45" bestFit="1" customWidth="1"/>
    <col min="7948" max="7948" width="33.140625" style="45" bestFit="1" customWidth="1"/>
    <col min="7949" max="7949" width="26" style="45" bestFit="1" customWidth="1"/>
    <col min="7950" max="7950" width="19.140625" style="45" bestFit="1" customWidth="1"/>
    <col min="7951" max="7951" width="10.42578125" style="45" customWidth="1"/>
    <col min="7952" max="7952" width="11.85546875" style="45" customWidth="1"/>
    <col min="7953" max="7953" width="14.7109375" style="45" customWidth="1"/>
    <col min="7954" max="7954" width="9" style="45" bestFit="1" customWidth="1"/>
    <col min="7955" max="8194" width="9.140625" style="45"/>
    <col min="8195" max="8195" width="4.7109375" style="45" bestFit="1" customWidth="1"/>
    <col min="8196" max="8196" width="9.7109375" style="45" bestFit="1" customWidth="1"/>
    <col min="8197" max="8197" width="10" style="45" bestFit="1" customWidth="1"/>
    <col min="8198" max="8198" width="8.85546875" style="45" bestFit="1" customWidth="1"/>
    <col min="8199" max="8199" width="22.85546875" style="45" customWidth="1"/>
    <col min="8200" max="8200" width="59.7109375" style="45" bestFit="1" customWidth="1"/>
    <col min="8201" max="8201" width="57.85546875" style="45" bestFit="1" customWidth="1"/>
    <col min="8202" max="8202" width="35.28515625" style="45" bestFit="1" customWidth="1"/>
    <col min="8203" max="8203" width="28.140625" style="45" bestFit="1" customWidth="1"/>
    <col min="8204" max="8204" width="33.140625" style="45" bestFit="1" customWidth="1"/>
    <col min="8205" max="8205" width="26" style="45" bestFit="1" customWidth="1"/>
    <col min="8206" max="8206" width="19.140625" style="45" bestFit="1" customWidth="1"/>
    <col min="8207" max="8207" width="10.42578125" style="45" customWidth="1"/>
    <col min="8208" max="8208" width="11.85546875" style="45" customWidth="1"/>
    <col min="8209" max="8209" width="14.7109375" style="45" customWidth="1"/>
    <col min="8210" max="8210" width="9" style="45" bestFit="1" customWidth="1"/>
    <col min="8211" max="8450" width="9.140625" style="45"/>
    <col min="8451" max="8451" width="4.7109375" style="45" bestFit="1" customWidth="1"/>
    <col min="8452" max="8452" width="9.7109375" style="45" bestFit="1" customWidth="1"/>
    <col min="8453" max="8453" width="10" style="45" bestFit="1" customWidth="1"/>
    <col min="8454" max="8454" width="8.85546875" style="45" bestFit="1" customWidth="1"/>
    <col min="8455" max="8455" width="22.85546875" style="45" customWidth="1"/>
    <col min="8456" max="8456" width="59.7109375" style="45" bestFit="1" customWidth="1"/>
    <col min="8457" max="8457" width="57.85546875" style="45" bestFit="1" customWidth="1"/>
    <col min="8458" max="8458" width="35.28515625" style="45" bestFit="1" customWidth="1"/>
    <col min="8459" max="8459" width="28.140625" style="45" bestFit="1" customWidth="1"/>
    <col min="8460" max="8460" width="33.140625" style="45" bestFit="1" customWidth="1"/>
    <col min="8461" max="8461" width="26" style="45" bestFit="1" customWidth="1"/>
    <col min="8462" max="8462" width="19.140625" style="45" bestFit="1" customWidth="1"/>
    <col min="8463" max="8463" width="10.42578125" style="45" customWidth="1"/>
    <col min="8464" max="8464" width="11.85546875" style="45" customWidth="1"/>
    <col min="8465" max="8465" width="14.7109375" style="45" customWidth="1"/>
    <col min="8466" max="8466" width="9" style="45" bestFit="1" customWidth="1"/>
    <col min="8467" max="8706" width="9.140625" style="45"/>
    <col min="8707" max="8707" width="4.7109375" style="45" bestFit="1" customWidth="1"/>
    <col min="8708" max="8708" width="9.7109375" style="45" bestFit="1" customWidth="1"/>
    <col min="8709" max="8709" width="10" style="45" bestFit="1" customWidth="1"/>
    <col min="8710" max="8710" width="8.85546875" style="45" bestFit="1" customWidth="1"/>
    <col min="8711" max="8711" width="22.85546875" style="45" customWidth="1"/>
    <col min="8712" max="8712" width="59.7109375" style="45" bestFit="1" customWidth="1"/>
    <col min="8713" max="8713" width="57.85546875" style="45" bestFit="1" customWidth="1"/>
    <col min="8714" max="8714" width="35.28515625" style="45" bestFit="1" customWidth="1"/>
    <col min="8715" max="8715" width="28.140625" style="45" bestFit="1" customWidth="1"/>
    <col min="8716" max="8716" width="33.140625" style="45" bestFit="1" customWidth="1"/>
    <col min="8717" max="8717" width="26" style="45" bestFit="1" customWidth="1"/>
    <col min="8718" max="8718" width="19.140625" style="45" bestFit="1" customWidth="1"/>
    <col min="8719" max="8719" width="10.42578125" style="45" customWidth="1"/>
    <col min="8720" max="8720" width="11.85546875" style="45" customWidth="1"/>
    <col min="8721" max="8721" width="14.7109375" style="45" customWidth="1"/>
    <col min="8722" max="8722" width="9" style="45" bestFit="1" customWidth="1"/>
    <col min="8723" max="8962" width="9.140625" style="45"/>
    <col min="8963" max="8963" width="4.7109375" style="45" bestFit="1" customWidth="1"/>
    <col min="8964" max="8964" width="9.7109375" style="45" bestFit="1" customWidth="1"/>
    <col min="8965" max="8965" width="10" style="45" bestFit="1" customWidth="1"/>
    <col min="8966" max="8966" width="8.85546875" style="45" bestFit="1" customWidth="1"/>
    <col min="8967" max="8967" width="22.85546875" style="45" customWidth="1"/>
    <col min="8968" max="8968" width="59.7109375" style="45" bestFit="1" customWidth="1"/>
    <col min="8969" max="8969" width="57.85546875" style="45" bestFit="1" customWidth="1"/>
    <col min="8970" max="8970" width="35.28515625" style="45" bestFit="1" customWidth="1"/>
    <col min="8971" max="8971" width="28.140625" style="45" bestFit="1" customWidth="1"/>
    <col min="8972" max="8972" width="33.140625" style="45" bestFit="1" customWidth="1"/>
    <col min="8973" max="8973" width="26" style="45" bestFit="1" customWidth="1"/>
    <col min="8974" max="8974" width="19.140625" style="45" bestFit="1" customWidth="1"/>
    <col min="8975" max="8975" width="10.42578125" style="45" customWidth="1"/>
    <col min="8976" max="8976" width="11.85546875" style="45" customWidth="1"/>
    <col min="8977" max="8977" width="14.7109375" style="45" customWidth="1"/>
    <col min="8978" max="8978" width="9" style="45" bestFit="1" customWidth="1"/>
    <col min="8979" max="9218" width="9.140625" style="45"/>
    <col min="9219" max="9219" width="4.7109375" style="45" bestFit="1" customWidth="1"/>
    <col min="9220" max="9220" width="9.7109375" style="45" bestFit="1" customWidth="1"/>
    <col min="9221" max="9221" width="10" style="45" bestFit="1" customWidth="1"/>
    <col min="9222" max="9222" width="8.85546875" style="45" bestFit="1" customWidth="1"/>
    <col min="9223" max="9223" width="22.85546875" style="45" customWidth="1"/>
    <col min="9224" max="9224" width="59.7109375" style="45" bestFit="1" customWidth="1"/>
    <col min="9225" max="9225" width="57.85546875" style="45" bestFit="1" customWidth="1"/>
    <col min="9226" max="9226" width="35.28515625" style="45" bestFit="1" customWidth="1"/>
    <col min="9227" max="9227" width="28.140625" style="45" bestFit="1" customWidth="1"/>
    <col min="9228" max="9228" width="33.140625" style="45" bestFit="1" customWidth="1"/>
    <col min="9229" max="9229" width="26" style="45" bestFit="1" customWidth="1"/>
    <col min="9230" max="9230" width="19.140625" style="45" bestFit="1" customWidth="1"/>
    <col min="9231" max="9231" width="10.42578125" style="45" customWidth="1"/>
    <col min="9232" max="9232" width="11.85546875" style="45" customWidth="1"/>
    <col min="9233" max="9233" width="14.7109375" style="45" customWidth="1"/>
    <col min="9234" max="9234" width="9" style="45" bestFit="1" customWidth="1"/>
    <col min="9235" max="9474" width="9.140625" style="45"/>
    <col min="9475" max="9475" width="4.7109375" style="45" bestFit="1" customWidth="1"/>
    <col min="9476" max="9476" width="9.7109375" style="45" bestFit="1" customWidth="1"/>
    <col min="9477" max="9477" width="10" style="45" bestFit="1" customWidth="1"/>
    <col min="9478" max="9478" width="8.85546875" style="45" bestFit="1" customWidth="1"/>
    <col min="9479" max="9479" width="22.85546875" style="45" customWidth="1"/>
    <col min="9480" max="9480" width="59.7109375" style="45" bestFit="1" customWidth="1"/>
    <col min="9481" max="9481" width="57.85546875" style="45" bestFit="1" customWidth="1"/>
    <col min="9482" max="9482" width="35.28515625" style="45" bestFit="1" customWidth="1"/>
    <col min="9483" max="9483" width="28.140625" style="45" bestFit="1" customWidth="1"/>
    <col min="9484" max="9484" width="33.140625" style="45" bestFit="1" customWidth="1"/>
    <col min="9485" max="9485" width="26" style="45" bestFit="1" customWidth="1"/>
    <col min="9486" max="9486" width="19.140625" style="45" bestFit="1" customWidth="1"/>
    <col min="9487" max="9487" width="10.42578125" style="45" customWidth="1"/>
    <col min="9488" max="9488" width="11.85546875" style="45" customWidth="1"/>
    <col min="9489" max="9489" width="14.7109375" style="45" customWidth="1"/>
    <col min="9490" max="9490" width="9" style="45" bestFit="1" customWidth="1"/>
    <col min="9491" max="9730" width="9.140625" style="45"/>
    <col min="9731" max="9731" width="4.7109375" style="45" bestFit="1" customWidth="1"/>
    <col min="9732" max="9732" width="9.7109375" style="45" bestFit="1" customWidth="1"/>
    <col min="9733" max="9733" width="10" style="45" bestFit="1" customWidth="1"/>
    <col min="9734" max="9734" width="8.85546875" style="45" bestFit="1" customWidth="1"/>
    <col min="9735" max="9735" width="22.85546875" style="45" customWidth="1"/>
    <col min="9736" max="9736" width="59.7109375" style="45" bestFit="1" customWidth="1"/>
    <col min="9737" max="9737" width="57.85546875" style="45" bestFit="1" customWidth="1"/>
    <col min="9738" max="9738" width="35.28515625" style="45" bestFit="1" customWidth="1"/>
    <col min="9739" max="9739" width="28.140625" style="45" bestFit="1" customWidth="1"/>
    <col min="9740" max="9740" width="33.140625" style="45" bestFit="1" customWidth="1"/>
    <col min="9741" max="9741" width="26" style="45" bestFit="1" customWidth="1"/>
    <col min="9742" max="9742" width="19.140625" style="45" bestFit="1" customWidth="1"/>
    <col min="9743" max="9743" width="10.42578125" style="45" customWidth="1"/>
    <col min="9744" max="9744" width="11.85546875" style="45" customWidth="1"/>
    <col min="9745" max="9745" width="14.7109375" style="45" customWidth="1"/>
    <col min="9746" max="9746" width="9" style="45" bestFit="1" customWidth="1"/>
    <col min="9747" max="9986" width="9.140625" style="45"/>
    <col min="9987" max="9987" width="4.7109375" style="45" bestFit="1" customWidth="1"/>
    <col min="9988" max="9988" width="9.7109375" style="45" bestFit="1" customWidth="1"/>
    <col min="9989" max="9989" width="10" style="45" bestFit="1" customWidth="1"/>
    <col min="9990" max="9990" width="8.85546875" style="45" bestFit="1" customWidth="1"/>
    <col min="9991" max="9991" width="22.85546875" style="45" customWidth="1"/>
    <col min="9992" max="9992" width="59.7109375" style="45" bestFit="1" customWidth="1"/>
    <col min="9993" max="9993" width="57.85546875" style="45" bestFit="1" customWidth="1"/>
    <col min="9994" max="9994" width="35.28515625" style="45" bestFit="1" customWidth="1"/>
    <col min="9995" max="9995" width="28.140625" style="45" bestFit="1" customWidth="1"/>
    <col min="9996" max="9996" width="33.140625" style="45" bestFit="1" customWidth="1"/>
    <col min="9997" max="9997" width="26" style="45" bestFit="1" customWidth="1"/>
    <col min="9998" max="9998" width="19.140625" style="45" bestFit="1" customWidth="1"/>
    <col min="9999" max="9999" width="10.42578125" style="45" customWidth="1"/>
    <col min="10000" max="10000" width="11.85546875" style="45" customWidth="1"/>
    <col min="10001" max="10001" width="14.7109375" style="45" customWidth="1"/>
    <col min="10002" max="10002" width="9" style="45" bestFit="1" customWidth="1"/>
    <col min="10003" max="10242" width="9.140625" style="45"/>
    <col min="10243" max="10243" width="4.7109375" style="45" bestFit="1" customWidth="1"/>
    <col min="10244" max="10244" width="9.7109375" style="45" bestFit="1" customWidth="1"/>
    <col min="10245" max="10245" width="10" style="45" bestFit="1" customWidth="1"/>
    <col min="10246" max="10246" width="8.85546875" style="45" bestFit="1" customWidth="1"/>
    <col min="10247" max="10247" width="22.85546875" style="45" customWidth="1"/>
    <col min="10248" max="10248" width="59.7109375" style="45" bestFit="1" customWidth="1"/>
    <col min="10249" max="10249" width="57.85546875" style="45" bestFit="1" customWidth="1"/>
    <col min="10250" max="10250" width="35.28515625" style="45" bestFit="1" customWidth="1"/>
    <col min="10251" max="10251" width="28.140625" style="45" bestFit="1" customWidth="1"/>
    <col min="10252" max="10252" width="33.140625" style="45" bestFit="1" customWidth="1"/>
    <col min="10253" max="10253" width="26" style="45" bestFit="1" customWidth="1"/>
    <col min="10254" max="10254" width="19.140625" style="45" bestFit="1" customWidth="1"/>
    <col min="10255" max="10255" width="10.42578125" style="45" customWidth="1"/>
    <col min="10256" max="10256" width="11.85546875" style="45" customWidth="1"/>
    <col min="10257" max="10257" width="14.7109375" style="45" customWidth="1"/>
    <col min="10258" max="10258" width="9" style="45" bestFit="1" customWidth="1"/>
    <col min="10259" max="10498" width="9.140625" style="45"/>
    <col min="10499" max="10499" width="4.7109375" style="45" bestFit="1" customWidth="1"/>
    <col min="10500" max="10500" width="9.7109375" style="45" bestFit="1" customWidth="1"/>
    <col min="10501" max="10501" width="10" style="45" bestFit="1" customWidth="1"/>
    <col min="10502" max="10502" width="8.85546875" style="45" bestFit="1" customWidth="1"/>
    <col min="10503" max="10503" width="22.85546875" style="45" customWidth="1"/>
    <col min="10504" max="10504" width="59.7109375" style="45" bestFit="1" customWidth="1"/>
    <col min="10505" max="10505" width="57.85546875" style="45" bestFit="1" customWidth="1"/>
    <col min="10506" max="10506" width="35.28515625" style="45" bestFit="1" customWidth="1"/>
    <col min="10507" max="10507" width="28.140625" style="45" bestFit="1" customWidth="1"/>
    <col min="10508" max="10508" width="33.140625" style="45" bestFit="1" customWidth="1"/>
    <col min="10509" max="10509" width="26" style="45" bestFit="1" customWidth="1"/>
    <col min="10510" max="10510" width="19.140625" style="45" bestFit="1" customWidth="1"/>
    <col min="10511" max="10511" width="10.42578125" style="45" customWidth="1"/>
    <col min="10512" max="10512" width="11.85546875" style="45" customWidth="1"/>
    <col min="10513" max="10513" width="14.7109375" style="45" customWidth="1"/>
    <col min="10514" max="10514" width="9" style="45" bestFit="1" customWidth="1"/>
    <col min="10515" max="10754" width="9.140625" style="45"/>
    <col min="10755" max="10755" width="4.7109375" style="45" bestFit="1" customWidth="1"/>
    <col min="10756" max="10756" width="9.7109375" style="45" bestFit="1" customWidth="1"/>
    <col min="10757" max="10757" width="10" style="45" bestFit="1" customWidth="1"/>
    <col min="10758" max="10758" width="8.85546875" style="45" bestFit="1" customWidth="1"/>
    <col min="10759" max="10759" width="22.85546875" style="45" customWidth="1"/>
    <col min="10760" max="10760" width="59.7109375" style="45" bestFit="1" customWidth="1"/>
    <col min="10761" max="10761" width="57.85546875" style="45" bestFit="1" customWidth="1"/>
    <col min="10762" max="10762" width="35.28515625" style="45" bestFit="1" customWidth="1"/>
    <col min="10763" max="10763" width="28.140625" style="45" bestFit="1" customWidth="1"/>
    <col min="10764" max="10764" width="33.140625" style="45" bestFit="1" customWidth="1"/>
    <col min="10765" max="10765" width="26" style="45" bestFit="1" customWidth="1"/>
    <col min="10766" max="10766" width="19.140625" style="45" bestFit="1" customWidth="1"/>
    <col min="10767" max="10767" width="10.42578125" style="45" customWidth="1"/>
    <col min="10768" max="10768" width="11.85546875" style="45" customWidth="1"/>
    <col min="10769" max="10769" width="14.7109375" style="45" customWidth="1"/>
    <col min="10770" max="10770" width="9" style="45" bestFit="1" customWidth="1"/>
    <col min="10771" max="11010" width="9.140625" style="45"/>
    <col min="11011" max="11011" width="4.7109375" style="45" bestFit="1" customWidth="1"/>
    <col min="11012" max="11012" width="9.7109375" style="45" bestFit="1" customWidth="1"/>
    <col min="11013" max="11013" width="10" style="45" bestFit="1" customWidth="1"/>
    <col min="11014" max="11014" width="8.85546875" style="45" bestFit="1" customWidth="1"/>
    <col min="11015" max="11015" width="22.85546875" style="45" customWidth="1"/>
    <col min="11016" max="11016" width="59.7109375" style="45" bestFit="1" customWidth="1"/>
    <col min="11017" max="11017" width="57.85546875" style="45" bestFit="1" customWidth="1"/>
    <col min="11018" max="11018" width="35.28515625" style="45" bestFit="1" customWidth="1"/>
    <col min="11019" max="11019" width="28.140625" style="45" bestFit="1" customWidth="1"/>
    <col min="11020" max="11020" width="33.140625" style="45" bestFit="1" customWidth="1"/>
    <col min="11021" max="11021" width="26" style="45" bestFit="1" customWidth="1"/>
    <col min="11022" max="11022" width="19.140625" style="45" bestFit="1" customWidth="1"/>
    <col min="11023" max="11023" width="10.42578125" style="45" customWidth="1"/>
    <col min="11024" max="11024" width="11.85546875" style="45" customWidth="1"/>
    <col min="11025" max="11025" width="14.7109375" style="45" customWidth="1"/>
    <col min="11026" max="11026" width="9" style="45" bestFit="1" customWidth="1"/>
    <col min="11027" max="11266" width="9.140625" style="45"/>
    <col min="11267" max="11267" width="4.7109375" style="45" bestFit="1" customWidth="1"/>
    <col min="11268" max="11268" width="9.7109375" style="45" bestFit="1" customWidth="1"/>
    <col min="11269" max="11269" width="10" style="45" bestFit="1" customWidth="1"/>
    <col min="11270" max="11270" width="8.85546875" style="45" bestFit="1" customWidth="1"/>
    <col min="11271" max="11271" width="22.85546875" style="45" customWidth="1"/>
    <col min="11272" max="11272" width="59.7109375" style="45" bestFit="1" customWidth="1"/>
    <col min="11273" max="11273" width="57.85546875" style="45" bestFit="1" customWidth="1"/>
    <col min="11274" max="11274" width="35.28515625" style="45" bestFit="1" customWidth="1"/>
    <col min="11275" max="11275" width="28.140625" style="45" bestFit="1" customWidth="1"/>
    <col min="11276" max="11276" width="33.140625" style="45" bestFit="1" customWidth="1"/>
    <col min="11277" max="11277" width="26" style="45" bestFit="1" customWidth="1"/>
    <col min="11278" max="11278" width="19.140625" style="45" bestFit="1" customWidth="1"/>
    <col min="11279" max="11279" width="10.42578125" style="45" customWidth="1"/>
    <col min="11280" max="11280" width="11.85546875" style="45" customWidth="1"/>
    <col min="11281" max="11281" width="14.7109375" style="45" customWidth="1"/>
    <col min="11282" max="11282" width="9" style="45" bestFit="1" customWidth="1"/>
    <col min="11283" max="11522" width="9.140625" style="45"/>
    <col min="11523" max="11523" width="4.7109375" style="45" bestFit="1" customWidth="1"/>
    <col min="11524" max="11524" width="9.7109375" style="45" bestFit="1" customWidth="1"/>
    <col min="11525" max="11525" width="10" style="45" bestFit="1" customWidth="1"/>
    <col min="11526" max="11526" width="8.85546875" style="45" bestFit="1" customWidth="1"/>
    <col min="11527" max="11527" width="22.85546875" style="45" customWidth="1"/>
    <col min="11528" max="11528" width="59.7109375" style="45" bestFit="1" customWidth="1"/>
    <col min="11529" max="11529" width="57.85546875" style="45" bestFit="1" customWidth="1"/>
    <col min="11530" max="11530" width="35.28515625" style="45" bestFit="1" customWidth="1"/>
    <col min="11531" max="11531" width="28.140625" style="45" bestFit="1" customWidth="1"/>
    <col min="11532" max="11532" width="33.140625" style="45" bestFit="1" customWidth="1"/>
    <col min="11533" max="11533" width="26" style="45" bestFit="1" customWidth="1"/>
    <col min="11534" max="11534" width="19.140625" style="45" bestFit="1" customWidth="1"/>
    <col min="11535" max="11535" width="10.42578125" style="45" customWidth="1"/>
    <col min="11536" max="11536" width="11.85546875" style="45" customWidth="1"/>
    <col min="11537" max="11537" width="14.7109375" style="45" customWidth="1"/>
    <col min="11538" max="11538" width="9" style="45" bestFit="1" customWidth="1"/>
    <col min="11539" max="11778" width="9.140625" style="45"/>
    <col min="11779" max="11779" width="4.7109375" style="45" bestFit="1" customWidth="1"/>
    <col min="11780" max="11780" width="9.7109375" style="45" bestFit="1" customWidth="1"/>
    <col min="11781" max="11781" width="10" style="45" bestFit="1" customWidth="1"/>
    <col min="11782" max="11782" width="8.85546875" style="45" bestFit="1" customWidth="1"/>
    <col min="11783" max="11783" width="22.85546875" style="45" customWidth="1"/>
    <col min="11784" max="11784" width="59.7109375" style="45" bestFit="1" customWidth="1"/>
    <col min="11785" max="11785" width="57.85546875" style="45" bestFit="1" customWidth="1"/>
    <col min="11786" max="11786" width="35.28515625" style="45" bestFit="1" customWidth="1"/>
    <col min="11787" max="11787" width="28.140625" style="45" bestFit="1" customWidth="1"/>
    <col min="11788" max="11788" width="33.140625" style="45" bestFit="1" customWidth="1"/>
    <col min="11789" max="11789" width="26" style="45" bestFit="1" customWidth="1"/>
    <col min="11790" max="11790" width="19.140625" style="45" bestFit="1" customWidth="1"/>
    <col min="11791" max="11791" width="10.42578125" style="45" customWidth="1"/>
    <col min="11792" max="11792" width="11.85546875" style="45" customWidth="1"/>
    <col min="11793" max="11793" width="14.7109375" style="45" customWidth="1"/>
    <col min="11794" max="11794" width="9" style="45" bestFit="1" customWidth="1"/>
    <col min="11795" max="12034" width="9.140625" style="45"/>
    <col min="12035" max="12035" width="4.7109375" style="45" bestFit="1" customWidth="1"/>
    <col min="12036" max="12036" width="9.7109375" style="45" bestFit="1" customWidth="1"/>
    <col min="12037" max="12037" width="10" style="45" bestFit="1" customWidth="1"/>
    <col min="12038" max="12038" width="8.85546875" style="45" bestFit="1" customWidth="1"/>
    <col min="12039" max="12039" width="22.85546875" style="45" customWidth="1"/>
    <col min="12040" max="12040" width="59.7109375" style="45" bestFit="1" customWidth="1"/>
    <col min="12041" max="12041" width="57.85546875" style="45" bestFit="1" customWidth="1"/>
    <col min="12042" max="12042" width="35.28515625" style="45" bestFit="1" customWidth="1"/>
    <col min="12043" max="12043" width="28.140625" style="45" bestFit="1" customWidth="1"/>
    <col min="12044" max="12044" width="33.140625" style="45" bestFit="1" customWidth="1"/>
    <col min="12045" max="12045" width="26" style="45" bestFit="1" customWidth="1"/>
    <col min="12046" max="12046" width="19.140625" style="45" bestFit="1" customWidth="1"/>
    <col min="12047" max="12047" width="10.42578125" style="45" customWidth="1"/>
    <col min="12048" max="12048" width="11.85546875" style="45" customWidth="1"/>
    <col min="12049" max="12049" width="14.7109375" style="45" customWidth="1"/>
    <col min="12050" max="12050" width="9" style="45" bestFit="1" customWidth="1"/>
    <col min="12051" max="12290" width="9.140625" style="45"/>
    <col min="12291" max="12291" width="4.7109375" style="45" bestFit="1" customWidth="1"/>
    <col min="12292" max="12292" width="9.7109375" style="45" bestFit="1" customWidth="1"/>
    <col min="12293" max="12293" width="10" style="45" bestFit="1" customWidth="1"/>
    <col min="12294" max="12294" width="8.85546875" style="45" bestFit="1" customWidth="1"/>
    <col min="12295" max="12295" width="22.85546875" style="45" customWidth="1"/>
    <col min="12296" max="12296" width="59.7109375" style="45" bestFit="1" customWidth="1"/>
    <col min="12297" max="12297" width="57.85546875" style="45" bestFit="1" customWidth="1"/>
    <col min="12298" max="12298" width="35.28515625" style="45" bestFit="1" customWidth="1"/>
    <col min="12299" max="12299" width="28.140625" style="45" bestFit="1" customWidth="1"/>
    <col min="12300" max="12300" width="33.140625" style="45" bestFit="1" customWidth="1"/>
    <col min="12301" max="12301" width="26" style="45" bestFit="1" customWidth="1"/>
    <col min="12302" max="12302" width="19.140625" style="45" bestFit="1" customWidth="1"/>
    <col min="12303" max="12303" width="10.42578125" style="45" customWidth="1"/>
    <col min="12304" max="12304" width="11.85546875" style="45" customWidth="1"/>
    <col min="12305" max="12305" width="14.7109375" style="45" customWidth="1"/>
    <col min="12306" max="12306" width="9" style="45" bestFit="1" customWidth="1"/>
    <col min="12307" max="12546" width="9.140625" style="45"/>
    <col min="12547" max="12547" width="4.7109375" style="45" bestFit="1" customWidth="1"/>
    <col min="12548" max="12548" width="9.7109375" style="45" bestFit="1" customWidth="1"/>
    <col min="12549" max="12549" width="10" style="45" bestFit="1" customWidth="1"/>
    <col min="12550" max="12550" width="8.85546875" style="45" bestFit="1" customWidth="1"/>
    <col min="12551" max="12551" width="22.85546875" style="45" customWidth="1"/>
    <col min="12552" max="12552" width="59.7109375" style="45" bestFit="1" customWidth="1"/>
    <col min="12553" max="12553" width="57.85546875" style="45" bestFit="1" customWidth="1"/>
    <col min="12554" max="12554" width="35.28515625" style="45" bestFit="1" customWidth="1"/>
    <col min="12555" max="12555" width="28.140625" style="45" bestFit="1" customWidth="1"/>
    <col min="12556" max="12556" width="33.140625" style="45" bestFit="1" customWidth="1"/>
    <col min="12557" max="12557" width="26" style="45" bestFit="1" customWidth="1"/>
    <col min="12558" max="12558" width="19.140625" style="45" bestFit="1" customWidth="1"/>
    <col min="12559" max="12559" width="10.42578125" style="45" customWidth="1"/>
    <col min="12560" max="12560" width="11.85546875" style="45" customWidth="1"/>
    <col min="12561" max="12561" width="14.7109375" style="45" customWidth="1"/>
    <col min="12562" max="12562" width="9" style="45" bestFit="1" customWidth="1"/>
    <col min="12563" max="12802" width="9.140625" style="45"/>
    <col min="12803" max="12803" width="4.7109375" style="45" bestFit="1" customWidth="1"/>
    <col min="12804" max="12804" width="9.7109375" style="45" bestFit="1" customWidth="1"/>
    <col min="12805" max="12805" width="10" style="45" bestFit="1" customWidth="1"/>
    <col min="12806" max="12806" width="8.85546875" style="45" bestFit="1" customWidth="1"/>
    <col min="12807" max="12807" width="22.85546875" style="45" customWidth="1"/>
    <col min="12808" max="12808" width="59.7109375" style="45" bestFit="1" customWidth="1"/>
    <col min="12809" max="12809" width="57.85546875" style="45" bestFit="1" customWidth="1"/>
    <col min="12810" max="12810" width="35.28515625" style="45" bestFit="1" customWidth="1"/>
    <col min="12811" max="12811" width="28.140625" style="45" bestFit="1" customWidth="1"/>
    <col min="12812" max="12812" width="33.140625" style="45" bestFit="1" customWidth="1"/>
    <col min="12813" max="12813" width="26" style="45" bestFit="1" customWidth="1"/>
    <col min="12814" max="12814" width="19.140625" style="45" bestFit="1" customWidth="1"/>
    <col min="12815" max="12815" width="10.42578125" style="45" customWidth="1"/>
    <col min="12816" max="12816" width="11.85546875" style="45" customWidth="1"/>
    <col min="12817" max="12817" width="14.7109375" style="45" customWidth="1"/>
    <col min="12818" max="12818" width="9" style="45" bestFit="1" customWidth="1"/>
    <col min="12819" max="13058" width="9.140625" style="45"/>
    <col min="13059" max="13059" width="4.7109375" style="45" bestFit="1" customWidth="1"/>
    <col min="13060" max="13060" width="9.7109375" style="45" bestFit="1" customWidth="1"/>
    <col min="13061" max="13061" width="10" style="45" bestFit="1" customWidth="1"/>
    <col min="13062" max="13062" width="8.85546875" style="45" bestFit="1" customWidth="1"/>
    <col min="13063" max="13063" width="22.85546875" style="45" customWidth="1"/>
    <col min="13064" max="13064" width="59.7109375" style="45" bestFit="1" customWidth="1"/>
    <col min="13065" max="13065" width="57.85546875" style="45" bestFit="1" customWidth="1"/>
    <col min="13066" max="13066" width="35.28515625" style="45" bestFit="1" customWidth="1"/>
    <col min="13067" max="13067" width="28.140625" style="45" bestFit="1" customWidth="1"/>
    <col min="13068" max="13068" width="33.140625" style="45" bestFit="1" customWidth="1"/>
    <col min="13069" max="13069" width="26" style="45" bestFit="1" customWidth="1"/>
    <col min="13070" max="13070" width="19.140625" style="45" bestFit="1" customWidth="1"/>
    <col min="13071" max="13071" width="10.42578125" style="45" customWidth="1"/>
    <col min="13072" max="13072" width="11.85546875" style="45" customWidth="1"/>
    <col min="13073" max="13073" width="14.7109375" style="45" customWidth="1"/>
    <col min="13074" max="13074" width="9" style="45" bestFit="1" customWidth="1"/>
    <col min="13075" max="13314" width="9.140625" style="45"/>
    <col min="13315" max="13315" width="4.7109375" style="45" bestFit="1" customWidth="1"/>
    <col min="13316" max="13316" width="9.7109375" style="45" bestFit="1" customWidth="1"/>
    <col min="13317" max="13317" width="10" style="45" bestFit="1" customWidth="1"/>
    <col min="13318" max="13318" width="8.85546875" style="45" bestFit="1" customWidth="1"/>
    <col min="13319" max="13319" width="22.85546875" style="45" customWidth="1"/>
    <col min="13320" max="13320" width="59.7109375" style="45" bestFit="1" customWidth="1"/>
    <col min="13321" max="13321" width="57.85546875" style="45" bestFit="1" customWidth="1"/>
    <col min="13322" max="13322" width="35.28515625" style="45" bestFit="1" customWidth="1"/>
    <col min="13323" max="13323" width="28.140625" style="45" bestFit="1" customWidth="1"/>
    <col min="13324" max="13324" width="33.140625" style="45" bestFit="1" customWidth="1"/>
    <col min="13325" max="13325" width="26" style="45" bestFit="1" customWidth="1"/>
    <col min="13326" max="13326" width="19.140625" style="45" bestFit="1" customWidth="1"/>
    <col min="13327" max="13327" width="10.42578125" style="45" customWidth="1"/>
    <col min="13328" max="13328" width="11.85546875" style="45" customWidth="1"/>
    <col min="13329" max="13329" width="14.7109375" style="45" customWidth="1"/>
    <col min="13330" max="13330" width="9" style="45" bestFit="1" customWidth="1"/>
    <col min="13331" max="13570" width="9.140625" style="45"/>
    <col min="13571" max="13571" width="4.7109375" style="45" bestFit="1" customWidth="1"/>
    <col min="13572" max="13572" width="9.7109375" style="45" bestFit="1" customWidth="1"/>
    <col min="13573" max="13573" width="10" style="45" bestFit="1" customWidth="1"/>
    <col min="13574" max="13574" width="8.85546875" style="45" bestFit="1" customWidth="1"/>
    <col min="13575" max="13575" width="22.85546875" style="45" customWidth="1"/>
    <col min="13576" max="13576" width="59.7109375" style="45" bestFit="1" customWidth="1"/>
    <col min="13577" max="13577" width="57.85546875" style="45" bestFit="1" customWidth="1"/>
    <col min="13578" max="13578" width="35.28515625" style="45" bestFit="1" customWidth="1"/>
    <col min="13579" max="13579" width="28.140625" style="45" bestFit="1" customWidth="1"/>
    <col min="13580" max="13580" width="33.140625" style="45" bestFit="1" customWidth="1"/>
    <col min="13581" max="13581" width="26" style="45" bestFit="1" customWidth="1"/>
    <col min="13582" max="13582" width="19.140625" style="45" bestFit="1" customWidth="1"/>
    <col min="13583" max="13583" width="10.42578125" style="45" customWidth="1"/>
    <col min="13584" max="13584" width="11.85546875" style="45" customWidth="1"/>
    <col min="13585" max="13585" width="14.7109375" style="45" customWidth="1"/>
    <col min="13586" max="13586" width="9" style="45" bestFit="1" customWidth="1"/>
    <col min="13587" max="13826" width="9.140625" style="45"/>
    <col min="13827" max="13827" width="4.7109375" style="45" bestFit="1" customWidth="1"/>
    <col min="13828" max="13828" width="9.7109375" style="45" bestFit="1" customWidth="1"/>
    <col min="13829" max="13829" width="10" style="45" bestFit="1" customWidth="1"/>
    <col min="13830" max="13830" width="8.85546875" style="45" bestFit="1" customWidth="1"/>
    <col min="13831" max="13831" width="22.85546875" style="45" customWidth="1"/>
    <col min="13832" max="13832" width="59.7109375" style="45" bestFit="1" customWidth="1"/>
    <col min="13833" max="13833" width="57.85546875" style="45" bestFit="1" customWidth="1"/>
    <col min="13834" max="13834" width="35.28515625" style="45" bestFit="1" customWidth="1"/>
    <col min="13835" max="13835" width="28.140625" style="45" bestFit="1" customWidth="1"/>
    <col min="13836" max="13836" width="33.140625" style="45" bestFit="1" customWidth="1"/>
    <col min="13837" max="13837" width="26" style="45" bestFit="1" customWidth="1"/>
    <col min="13838" max="13838" width="19.140625" style="45" bestFit="1" customWidth="1"/>
    <col min="13839" max="13839" width="10.42578125" style="45" customWidth="1"/>
    <col min="13840" max="13840" width="11.85546875" style="45" customWidth="1"/>
    <col min="13841" max="13841" width="14.7109375" style="45" customWidth="1"/>
    <col min="13842" max="13842" width="9" style="45" bestFit="1" customWidth="1"/>
    <col min="13843" max="14082" width="9.140625" style="45"/>
    <col min="14083" max="14083" width="4.7109375" style="45" bestFit="1" customWidth="1"/>
    <col min="14084" max="14084" width="9.7109375" style="45" bestFit="1" customWidth="1"/>
    <col min="14085" max="14085" width="10" style="45" bestFit="1" customWidth="1"/>
    <col min="14086" max="14086" width="8.85546875" style="45" bestFit="1" customWidth="1"/>
    <col min="14087" max="14087" width="22.85546875" style="45" customWidth="1"/>
    <col min="14088" max="14088" width="59.7109375" style="45" bestFit="1" customWidth="1"/>
    <col min="14089" max="14089" width="57.85546875" style="45" bestFit="1" customWidth="1"/>
    <col min="14090" max="14090" width="35.28515625" style="45" bestFit="1" customWidth="1"/>
    <col min="14091" max="14091" width="28.140625" style="45" bestFit="1" customWidth="1"/>
    <col min="14092" max="14092" width="33.140625" style="45" bestFit="1" customWidth="1"/>
    <col min="14093" max="14093" width="26" style="45" bestFit="1" customWidth="1"/>
    <col min="14094" max="14094" width="19.140625" style="45" bestFit="1" customWidth="1"/>
    <col min="14095" max="14095" width="10.42578125" style="45" customWidth="1"/>
    <col min="14096" max="14096" width="11.85546875" style="45" customWidth="1"/>
    <col min="14097" max="14097" width="14.7109375" style="45" customWidth="1"/>
    <col min="14098" max="14098" width="9" style="45" bestFit="1" customWidth="1"/>
    <col min="14099" max="14338" width="9.140625" style="45"/>
    <col min="14339" max="14339" width="4.7109375" style="45" bestFit="1" customWidth="1"/>
    <col min="14340" max="14340" width="9.7109375" style="45" bestFit="1" customWidth="1"/>
    <col min="14341" max="14341" width="10" style="45" bestFit="1" customWidth="1"/>
    <col min="14342" max="14342" width="8.85546875" style="45" bestFit="1" customWidth="1"/>
    <col min="14343" max="14343" width="22.85546875" style="45" customWidth="1"/>
    <col min="14344" max="14344" width="59.7109375" style="45" bestFit="1" customWidth="1"/>
    <col min="14345" max="14345" width="57.85546875" style="45" bestFit="1" customWidth="1"/>
    <col min="14346" max="14346" width="35.28515625" style="45" bestFit="1" customWidth="1"/>
    <col min="14347" max="14347" width="28.140625" style="45" bestFit="1" customWidth="1"/>
    <col min="14348" max="14348" width="33.140625" style="45" bestFit="1" customWidth="1"/>
    <col min="14349" max="14349" width="26" style="45" bestFit="1" customWidth="1"/>
    <col min="14350" max="14350" width="19.140625" style="45" bestFit="1" customWidth="1"/>
    <col min="14351" max="14351" width="10.42578125" style="45" customWidth="1"/>
    <col min="14352" max="14352" width="11.85546875" style="45" customWidth="1"/>
    <col min="14353" max="14353" width="14.7109375" style="45" customWidth="1"/>
    <col min="14354" max="14354" width="9" style="45" bestFit="1" customWidth="1"/>
    <col min="14355" max="14594" width="9.140625" style="45"/>
    <col min="14595" max="14595" width="4.7109375" style="45" bestFit="1" customWidth="1"/>
    <col min="14596" max="14596" width="9.7109375" style="45" bestFit="1" customWidth="1"/>
    <col min="14597" max="14597" width="10" style="45" bestFit="1" customWidth="1"/>
    <col min="14598" max="14598" width="8.85546875" style="45" bestFit="1" customWidth="1"/>
    <col min="14599" max="14599" width="22.85546875" style="45" customWidth="1"/>
    <col min="14600" max="14600" width="59.7109375" style="45" bestFit="1" customWidth="1"/>
    <col min="14601" max="14601" width="57.85546875" style="45" bestFit="1" customWidth="1"/>
    <col min="14602" max="14602" width="35.28515625" style="45" bestFit="1" customWidth="1"/>
    <col min="14603" max="14603" width="28.140625" style="45" bestFit="1" customWidth="1"/>
    <col min="14604" max="14604" width="33.140625" style="45" bestFit="1" customWidth="1"/>
    <col min="14605" max="14605" width="26" style="45" bestFit="1" customWidth="1"/>
    <col min="14606" max="14606" width="19.140625" style="45" bestFit="1" customWidth="1"/>
    <col min="14607" max="14607" width="10.42578125" style="45" customWidth="1"/>
    <col min="14608" max="14608" width="11.85546875" style="45" customWidth="1"/>
    <col min="14609" max="14609" width="14.7109375" style="45" customWidth="1"/>
    <col min="14610" max="14610" width="9" style="45" bestFit="1" customWidth="1"/>
    <col min="14611" max="14850" width="9.140625" style="45"/>
    <col min="14851" max="14851" width="4.7109375" style="45" bestFit="1" customWidth="1"/>
    <col min="14852" max="14852" width="9.7109375" style="45" bestFit="1" customWidth="1"/>
    <col min="14853" max="14853" width="10" style="45" bestFit="1" customWidth="1"/>
    <col min="14854" max="14854" width="8.85546875" style="45" bestFit="1" customWidth="1"/>
    <col min="14855" max="14855" width="22.85546875" style="45" customWidth="1"/>
    <col min="14856" max="14856" width="59.7109375" style="45" bestFit="1" customWidth="1"/>
    <col min="14857" max="14857" width="57.85546875" style="45" bestFit="1" customWidth="1"/>
    <col min="14858" max="14858" width="35.28515625" style="45" bestFit="1" customWidth="1"/>
    <col min="14859" max="14859" width="28.140625" style="45" bestFit="1" customWidth="1"/>
    <col min="14860" max="14860" width="33.140625" style="45" bestFit="1" customWidth="1"/>
    <col min="14861" max="14861" width="26" style="45" bestFit="1" customWidth="1"/>
    <col min="14862" max="14862" width="19.140625" style="45" bestFit="1" customWidth="1"/>
    <col min="14863" max="14863" width="10.42578125" style="45" customWidth="1"/>
    <col min="14864" max="14864" width="11.85546875" style="45" customWidth="1"/>
    <col min="14865" max="14865" width="14.7109375" style="45" customWidth="1"/>
    <col min="14866" max="14866" width="9" style="45" bestFit="1" customWidth="1"/>
    <col min="14867" max="15106" width="9.140625" style="45"/>
    <col min="15107" max="15107" width="4.7109375" style="45" bestFit="1" customWidth="1"/>
    <col min="15108" max="15108" width="9.7109375" style="45" bestFit="1" customWidth="1"/>
    <col min="15109" max="15109" width="10" style="45" bestFit="1" customWidth="1"/>
    <col min="15110" max="15110" width="8.85546875" style="45" bestFit="1" customWidth="1"/>
    <col min="15111" max="15111" width="22.85546875" style="45" customWidth="1"/>
    <col min="15112" max="15112" width="59.7109375" style="45" bestFit="1" customWidth="1"/>
    <col min="15113" max="15113" width="57.85546875" style="45" bestFit="1" customWidth="1"/>
    <col min="15114" max="15114" width="35.28515625" style="45" bestFit="1" customWidth="1"/>
    <col min="15115" max="15115" width="28.140625" style="45" bestFit="1" customWidth="1"/>
    <col min="15116" max="15116" width="33.140625" style="45" bestFit="1" customWidth="1"/>
    <col min="15117" max="15117" width="26" style="45" bestFit="1" customWidth="1"/>
    <col min="15118" max="15118" width="19.140625" style="45" bestFit="1" customWidth="1"/>
    <col min="15119" max="15119" width="10.42578125" style="45" customWidth="1"/>
    <col min="15120" max="15120" width="11.85546875" style="45" customWidth="1"/>
    <col min="15121" max="15121" width="14.7109375" style="45" customWidth="1"/>
    <col min="15122" max="15122" width="9" style="45" bestFit="1" customWidth="1"/>
    <col min="15123" max="15362" width="9.140625" style="45"/>
    <col min="15363" max="15363" width="4.7109375" style="45" bestFit="1" customWidth="1"/>
    <col min="15364" max="15364" width="9.7109375" style="45" bestFit="1" customWidth="1"/>
    <col min="15365" max="15365" width="10" style="45" bestFit="1" customWidth="1"/>
    <col min="15366" max="15366" width="8.85546875" style="45" bestFit="1" customWidth="1"/>
    <col min="15367" max="15367" width="22.85546875" style="45" customWidth="1"/>
    <col min="15368" max="15368" width="59.7109375" style="45" bestFit="1" customWidth="1"/>
    <col min="15369" max="15369" width="57.85546875" style="45" bestFit="1" customWidth="1"/>
    <col min="15370" max="15370" width="35.28515625" style="45" bestFit="1" customWidth="1"/>
    <col min="15371" max="15371" width="28.140625" style="45" bestFit="1" customWidth="1"/>
    <col min="15372" max="15372" width="33.140625" style="45" bestFit="1" customWidth="1"/>
    <col min="15373" max="15373" width="26" style="45" bestFit="1" customWidth="1"/>
    <col min="15374" max="15374" width="19.140625" style="45" bestFit="1" customWidth="1"/>
    <col min="15375" max="15375" width="10.42578125" style="45" customWidth="1"/>
    <col min="15376" max="15376" width="11.85546875" style="45" customWidth="1"/>
    <col min="15377" max="15377" width="14.7109375" style="45" customWidth="1"/>
    <col min="15378" max="15378" width="9" style="45" bestFit="1" customWidth="1"/>
    <col min="15379" max="15618" width="9.140625" style="45"/>
    <col min="15619" max="15619" width="4.7109375" style="45" bestFit="1" customWidth="1"/>
    <col min="15620" max="15620" width="9.7109375" style="45" bestFit="1" customWidth="1"/>
    <col min="15621" max="15621" width="10" style="45" bestFit="1" customWidth="1"/>
    <col min="15622" max="15622" width="8.85546875" style="45" bestFit="1" customWidth="1"/>
    <col min="15623" max="15623" width="22.85546875" style="45" customWidth="1"/>
    <col min="15624" max="15624" width="59.7109375" style="45" bestFit="1" customWidth="1"/>
    <col min="15625" max="15625" width="57.85546875" style="45" bestFit="1" customWidth="1"/>
    <col min="15626" max="15626" width="35.28515625" style="45" bestFit="1" customWidth="1"/>
    <col min="15627" max="15627" width="28.140625" style="45" bestFit="1" customWidth="1"/>
    <col min="15628" max="15628" width="33.140625" style="45" bestFit="1" customWidth="1"/>
    <col min="15629" max="15629" width="26" style="45" bestFit="1" customWidth="1"/>
    <col min="15630" max="15630" width="19.140625" style="45" bestFit="1" customWidth="1"/>
    <col min="15631" max="15631" width="10.42578125" style="45" customWidth="1"/>
    <col min="15632" max="15632" width="11.85546875" style="45" customWidth="1"/>
    <col min="15633" max="15633" width="14.7109375" style="45" customWidth="1"/>
    <col min="15634" max="15634" width="9" style="45" bestFit="1" customWidth="1"/>
    <col min="15635" max="15874" width="9.140625" style="45"/>
    <col min="15875" max="15875" width="4.7109375" style="45" bestFit="1" customWidth="1"/>
    <col min="15876" max="15876" width="9.7109375" style="45" bestFit="1" customWidth="1"/>
    <col min="15877" max="15877" width="10" style="45" bestFit="1" customWidth="1"/>
    <col min="15878" max="15878" width="8.85546875" style="45" bestFit="1" customWidth="1"/>
    <col min="15879" max="15879" width="22.85546875" style="45" customWidth="1"/>
    <col min="15880" max="15880" width="59.7109375" style="45" bestFit="1" customWidth="1"/>
    <col min="15881" max="15881" width="57.85546875" style="45" bestFit="1" customWidth="1"/>
    <col min="15882" max="15882" width="35.28515625" style="45" bestFit="1" customWidth="1"/>
    <col min="15883" max="15883" width="28.140625" style="45" bestFit="1" customWidth="1"/>
    <col min="15884" max="15884" width="33.140625" style="45" bestFit="1" customWidth="1"/>
    <col min="15885" max="15885" width="26" style="45" bestFit="1" customWidth="1"/>
    <col min="15886" max="15886" width="19.140625" style="45" bestFit="1" customWidth="1"/>
    <col min="15887" max="15887" width="10.42578125" style="45" customWidth="1"/>
    <col min="15888" max="15888" width="11.85546875" style="45" customWidth="1"/>
    <col min="15889" max="15889" width="14.7109375" style="45" customWidth="1"/>
    <col min="15890" max="15890" width="9" style="45" bestFit="1" customWidth="1"/>
    <col min="15891" max="16130" width="9.140625" style="45"/>
    <col min="16131" max="16131" width="4.7109375" style="45" bestFit="1" customWidth="1"/>
    <col min="16132" max="16132" width="9.7109375" style="45" bestFit="1" customWidth="1"/>
    <col min="16133" max="16133" width="10" style="45" bestFit="1" customWidth="1"/>
    <col min="16134" max="16134" width="8.85546875" style="45" bestFit="1" customWidth="1"/>
    <col min="16135" max="16135" width="22.85546875" style="45" customWidth="1"/>
    <col min="16136" max="16136" width="59.7109375" style="45" bestFit="1" customWidth="1"/>
    <col min="16137" max="16137" width="57.85546875" style="45" bestFit="1" customWidth="1"/>
    <col min="16138" max="16138" width="35.28515625" style="45" bestFit="1" customWidth="1"/>
    <col min="16139" max="16139" width="28.140625" style="45" bestFit="1" customWidth="1"/>
    <col min="16140" max="16140" width="33.140625" style="45" bestFit="1" customWidth="1"/>
    <col min="16141" max="16141" width="26" style="45" bestFit="1" customWidth="1"/>
    <col min="16142" max="16142" width="19.140625" style="45" bestFit="1" customWidth="1"/>
    <col min="16143" max="16143" width="10.42578125" style="45" customWidth="1"/>
    <col min="16144" max="16144" width="11.85546875" style="45" customWidth="1"/>
    <col min="16145" max="16145" width="14.7109375" style="45" customWidth="1"/>
    <col min="16146" max="16146" width="9" style="45" bestFit="1" customWidth="1"/>
    <col min="16147" max="16384" width="9.140625" style="45"/>
  </cols>
  <sheetData>
    <row r="2" spans="1:19">
      <c r="A2" s="44" t="s">
        <v>3527</v>
      </c>
    </row>
    <row r="4" spans="1:19" s="4" customFormat="1" ht="42.75" customHeight="1">
      <c r="A4" s="877" t="s">
        <v>0</v>
      </c>
      <c r="B4" s="879" t="s">
        <v>1</v>
      </c>
      <c r="C4" s="879" t="s">
        <v>2</v>
      </c>
      <c r="D4" s="879" t="s">
        <v>3</v>
      </c>
      <c r="E4" s="877" t="s">
        <v>4</v>
      </c>
      <c r="F4" s="877" t="s">
        <v>5</v>
      </c>
      <c r="G4" s="877" t="s">
        <v>6</v>
      </c>
      <c r="H4" s="881" t="s">
        <v>7</v>
      </c>
      <c r="I4" s="881"/>
      <c r="J4" s="877" t="s">
        <v>8</v>
      </c>
      <c r="K4" s="882" t="s">
        <v>9</v>
      </c>
      <c r="L4" s="852"/>
      <c r="M4" s="883" t="s">
        <v>10</v>
      </c>
      <c r="N4" s="883"/>
      <c r="O4" s="883" t="s">
        <v>11</v>
      </c>
      <c r="P4" s="883"/>
      <c r="Q4" s="877" t="s">
        <v>12</v>
      </c>
      <c r="R4" s="879" t="s">
        <v>13</v>
      </c>
      <c r="S4" s="3"/>
    </row>
    <row r="5" spans="1:19" s="4" customFormat="1" ht="17.25" customHeight="1">
      <c r="A5" s="878"/>
      <c r="B5" s="880"/>
      <c r="C5" s="880"/>
      <c r="D5" s="880"/>
      <c r="E5" s="878"/>
      <c r="F5" s="878"/>
      <c r="G5" s="878"/>
      <c r="H5" s="47" t="s">
        <v>14</v>
      </c>
      <c r="I5" s="47" t="s">
        <v>15</v>
      </c>
      <c r="J5" s="878"/>
      <c r="K5" s="48">
        <v>2018</v>
      </c>
      <c r="L5" s="48">
        <v>2019</v>
      </c>
      <c r="M5" s="49">
        <v>2018</v>
      </c>
      <c r="N5" s="49">
        <v>2019</v>
      </c>
      <c r="O5" s="49">
        <v>2018</v>
      </c>
      <c r="P5" s="49">
        <v>2019</v>
      </c>
      <c r="Q5" s="878"/>
      <c r="R5" s="880"/>
      <c r="S5" s="3"/>
    </row>
    <row r="6" spans="1:19" s="4" customFormat="1">
      <c r="A6" s="50" t="s">
        <v>16</v>
      </c>
      <c r="B6" s="47" t="s">
        <v>17</v>
      </c>
      <c r="C6" s="47" t="s">
        <v>18</v>
      </c>
      <c r="D6" s="47" t="s">
        <v>19</v>
      </c>
      <c r="E6" s="50" t="s">
        <v>20</v>
      </c>
      <c r="F6" s="50" t="s">
        <v>21</v>
      </c>
      <c r="G6" s="50" t="s">
        <v>22</v>
      </c>
      <c r="H6" s="47" t="s">
        <v>23</v>
      </c>
      <c r="I6" s="47" t="s">
        <v>24</v>
      </c>
      <c r="J6" s="50" t="s">
        <v>25</v>
      </c>
      <c r="K6" s="48" t="s">
        <v>26</v>
      </c>
      <c r="L6" s="48" t="s">
        <v>27</v>
      </c>
      <c r="M6" s="51" t="s">
        <v>28</v>
      </c>
      <c r="N6" s="51" t="s">
        <v>29</v>
      </c>
      <c r="O6" s="51" t="s">
        <v>30</v>
      </c>
      <c r="P6" s="51" t="s">
        <v>31</v>
      </c>
      <c r="Q6" s="50" t="s">
        <v>32</v>
      </c>
      <c r="R6" s="47" t="s">
        <v>33</v>
      </c>
      <c r="S6" s="3"/>
    </row>
    <row r="7" spans="1:19" s="17" customFormat="1" ht="45" customHeight="1">
      <c r="A7" s="585">
        <v>1</v>
      </c>
      <c r="B7" s="543">
        <v>1</v>
      </c>
      <c r="C7" s="543">
        <v>4</v>
      </c>
      <c r="D7" s="543">
        <v>5</v>
      </c>
      <c r="E7" s="830" t="s">
        <v>297</v>
      </c>
      <c r="F7" s="543" t="s">
        <v>1345</v>
      </c>
      <c r="G7" s="543" t="s">
        <v>298</v>
      </c>
      <c r="H7" s="316" t="s">
        <v>299</v>
      </c>
      <c r="I7" s="316">
        <v>80</v>
      </c>
      <c r="J7" s="543" t="s">
        <v>300</v>
      </c>
      <c r="K7" s="661" t="s">
        <v>217</v>
      </c>
      <c r="L7" s="661"/>
      <c r="M7" s="871">
        <v>9674.42</v>
      </c>
      <c r="N7" s="681"/>
      <c r="O7" s="871">
        <v>9674.42</v>
      </c>
      <c r="P7" s="681"/>
      <c r="Q7" s="543" t="s">
        <v>301</v>
      </c>
      <c r="R7" s="543" t="s">
        <v>302</v>
      </c>
      <c r="S7" s="16"/>
    </row>
    <row r="8" spans="1:19" s="17" customFormat="1" ht="40.5" customHeight="1">
      <c r="A8" s="586"/>
      <c r="B8" s="570"/>
      <c r="C8" s="570"/>
      <c r="D8" s="570"/>
      <c r="E8" s="838"/>
      <c r="F8" s="570"/>
      <c r="G8" s="570"/>
      <c r="H8" s="316" t="s">
        <v>303</v>
      </c>
      <c r="I8" s="316">
        <v>800</v>
      </c>
      <c r="J8" s="570"/>
      <c r="K8" s="697"/>
      <c r="L8" s="697"/>
      <c r="M8" s="872"/>
      <c r="N8" s="753"/>
      <c r="O8" s="872"/>
      <c r="P8" s="753"/>
      <c r="Q8" s="570"/>
      <c r="R8" s="570"/>
      <c r="S8" s="16"/>
    </row>
    <row r="9" spans="1:19" s="17" customFormat="1" ht="37.5" customHeight="1">
      <c r="A9" s="586"/>
      <c r="B9" s="570"/>
      <c r="C9" s="570"/>
      <c r="D9" s="570"/>
      <c r="E9" s="838"/>
      <c r="F9" s="570"/>
      <c r="G9" s="570"/>
      <c r="H9" s="316" t="s">
        <v>304</v>
      </c>
      <c r="I9" s="316">
        <v>800</v>
      </c>
      <c r="J9" s="570"/>
      <c r="K9" s="697"/>
      <c r="L9" s="697"/>
      <c r="M9" s="872"/>
      <c r="N9" s="753"/>
      <c r="O9" s="872"/>
      <c r="P9" s="753"/>
      <c r="Q9" s="570"/>
      <c r="R9" s="570"/>
      <c r="S9" s="16"/>
    </row>
    <row r="10" spans="1:19" s="53" customFormat="1" ht="40.5" customHeight="1">
      <c r="A10" s="685"/>
      <c r="B10" s="544"/>
      <c r="C10" s="544"/>
      <c r="D10" s="544"/>
      <c r="E10" s="831"/>
      <c r="F10" s="544"/>
      <c r="G10" s="544"/>
      <c r="H10" s="245" t="s">
        <v>305</v>
      </c>
      <c r="I10" s="69" t="s">
        <v>306</v>
      </c>
      <c r="J10" s="544"/>
      <c r="K10" s="683"/>
      <c r="L10" s="683"/>
      <c r="M10" s="873"/>
      <c r="N10" s="682"/>
      <c r="O10" s="873"/>
      <c r="P10" s="682"/>
      <c r="Q10" s="544"/>
      <c r="R10" s="544"/>
      <c r="S10" s="52"/>
    </row>
    <row r="11" spans="1:19" s="53" customFormat="1" ht="64.5" customHeight="1">
      <c r="A11" s="585">
        <v>2</v>
      </c>
      <c r="B11" s="543">
        <v>1</v>
      </c>
      <c r="C11" s="543">
        <v>4</v>
      </c>
      <c r="D11" s="543">
        <v>5</v>
      </c>
      <c r="E11" s="830" t="s">
        <v>307</v>
      </c>
      <c r="F11" s="543" t="s">
        <v>308</v>
      </c>
      <c r="G11" s="543" t="s">
        <v>309</v>
      </c>
      <c r="H11" s="246" t="s">
        <v>299</v>
      </c>
      <c r="I11" s="246">
        <v>80</v>
      </c>
      <c r="J11" s="543" t="s">
        <v>310</v>
      </c>
      <c r="K11" s="661" t="s">
        <v>114</v>
      </c>
      <c r="L11" s="661"/>
      <c r="M11" s="871">
        <v>19683.12</v>
      </c>
      <c r="N11" s="681"/>
      <c r="O11" s="871">
        <v>19683.12</v>
      </c>
      <c r="P11" s="681"/>
      <c r="Q11" s="543" t="s">
        <v>301</v>
      </c>
      <c r="R11" s="543" t="s">
        <v>302</v>
      </c>
      <c r="S11" s="52"/>
    </row>
    <row r="12" spans="1:19" s="53" customFormat="1" ht="64.5" customHeight="1">
      <c r="A12" s="586"/>
      <c r="B12" s="570"/>
      <c r="C12" s="570"/>
      <c r="D12" s="570"/>
      <c r="E12" s="838"/>
      <c r="F12" s="570"/>
      <c r="G12" s="570"/>
      <c r="H12" s="246" t="s">
        <v>311</v>
      </c>
      <c r="I12" s="246">
        <v>200</v>
      </c>
      <c r="J12" s="570"/>
      <c r="K12" s="697"/>
      <c r="L12" s="697"/>
      <c r="M12" s="872"/>
      <c r="N12" s="753"/>
      <c r="O12" s="872"/>
      <c r="P12" s="753"/>
      <c r="Q12" s="570"/>
      <c r="R12" s="570"/>
      <c r="S12" s="52"/>
    </row>
    <row r="13" spans="1:19" s="53" customFormat="1" ht="64.5" customHeight="1">
      <c r="A13" s="586"/>
      <c r="B13" s="570"/>
      <c r="C13" s="570"/>
      <c r="D13" s="570"/>
      <c r="E13" s="838"/>
      <c r="F13" s="570"/>
      <c r="G13" s="570"/>
      <c r="H13" s="246" t="s">
        <v>312</v>
      </c>
      <c r="I13" s="246">
        <v>300</v>
      </c>
      <c r="J13" s="570"/>
      <c r="K13" s="697"/>
      <c r="L13" s="697"/>
      <c r="M13" s="872"/>
      <c r="N13" s="753"/>
      <c r="O13" s="872"/>
      <c r="P13" s="753"/>
      <c r="Q13" s="570"/>
      <c r="R13" s="570"/>
      <c r="S13" s="52"/>
    </row>
    <row r="14" spans="1:19" s="53" customFormat="1" ht="64.5" customHeight="1">
      <c r="A14" s="685"/>
      <c r="B14" s="544"/>
      <c r="C14" s="544"/>
      <c r="D14" s="544"/>
      <c r="E14" s="831"/>
      <c r="F14" s="544"/>
      <c r="G14" s="544"/>
      <c r="H14" s="246" t="s">
        <v>313</v>
      </c>
      <c r="I14" s="69" t="s">
        <v>38</v>
      </c>
      <c r="J14" s="544"/>
      <c r="K14" s="683"/>
      <c r="L14" s="683"/>
      <c r="M14" s="873"/>
      <c r="N14" s="682"/>
      <c r="O14" s="873"/>
      <c r="P14" s="682"/>
      <c r="Q14" s="544"/>
      <c r="R14" s="544"/>
      <c r="S14" s="54"/>
    </row>
    <row r="15" spans="1:19" ht="210">
      <c r="A15" s="244">
        <v>3</v>
      </c>
      <c r="B15" s="246">
        <v>1</v>
      </c>
      <c r="C15" s="246">
        <v>4</v>
      </c>
      <c r="D15" s="246">
        <v>5</v>
      </c>
      <c r="E15" s="103" t="s">
        <v>314</v>
      </c>
      <c r="F15" s="246" t="s">
        <v>315</v>
      </c>
      <c r="G15" s="246" t="s">
        <v>316</v>
      </c>
      <c r="H15" s="246" t="s">
        <v>299</v>
      </c>
      <c r="I15" s="69" t="s">
        <v>49</v>
      </c>
      <c r="J15" s="246" t="s">
        <v>317</v>
      </c>
      <c r="K15" s="245" t="s">
        <v>318</v>
      </c>
      <c r="L15" s="245"/>
      <c r="M15" s="515">
        <v>28091.67</v>
      </c>
      <c r="N15" s="208"/>
      <c r="O15" s="515">
        <v>28091.67</v>
      </c>
      <c r="P15" s="208"/>
      <c r="Q15" s="246" t="s">
        <v>301</v>
      </c>
      <c r="R15" s="246" t="s">
        <v>302</v>
      </c>
      <c r="S15" s="55"/>
    </row>
    <row r="16" spans="1:19" ht="345">
      <c r="A16" s="244">
        <v>4</v>
      </c>
      <c r="B16" s="246">
        <v>1</v>
      </c>
      <c r="C16" s="246">
        <v>4</v>
      </c>
      <c r="D16" s="246">
        <v>5</v>
      </c>
      <c r="E16" s="103" t="s">
        <v>319</v>
      </c>
      <c r="F16" s="246" t="s">
        <v>320</v>
      </c>
      <c r="G16" s="246" t="s">
        <v>321</v>
      </c>
      <c r="H16" s="246" t="s">
        <v>299</v>
      </c>
      <c r="I16" s="69" t="s">
        <v>129</v>
      </c>
      <c r="J16" s="246" t="s">
        <v>322</v>
      </c>
      <c r="K16" s="245" t="s">
        <v>114</v>
      </c>
      <c r="L16" s="245"/>
      <c r="M16" s="515">
        <v>25000</v>
      </c>
      <c r="N16" s="208"/>
      <c r="O16" s="515">
        <v>25000</v>
      </c>
      <c r="P16" s="208"/>
      <c r="Q16" s="246" t="s">
        <v>301</v>
      </c>
      <c r="R16" s="246" t="s">
        <v>302</v>
      </c>
      <c r="S16" s="55"/>
    </row>
    <row r="17" spans="1:19" s="334" customFormat="1" ht="41.25" customHeight="1">
      <c r="A17" s="585">
        <v>5</v>
      </c>
      <c r="B17" s="585">
        <v>1</v>
      </c>
      <c r="C17" s="585">
        <v>4</v>
      </c>
      <c r="D17" s="543">
        <v>5</v>
      </c>
      <c r="E17" s="543" t="s">
        <v>1346</v>
      </c>
      <c r="F17" s="543" t="s">
        <v>1347</v>
      </c>
      <c r="G17" s="874" t="s">
        <v>1348</v>
      </c>
      <c r="H17" s="317" t="s">
        <v>1349</v>
      </c>
      <c r="I17" s="317">
        <v>50</v>
      </c>
      <c r="J17" s="861" t="s">
        <v>1350</v>
      </c>
      <c r="K17" s="661" t="s">
        <v>137</v>
      </c>
      <c r="L17" s="862"/>
      <c r="M17" s="665">
        <v>24964</v>
      </c>
      <c r="N17" s="865"/>
      <c r="O17" s="665">
        <v>24964</v>
      </c>
      <c r="P17" s="865"/>
      <c r="Q17" s="543" t="s">
        <v>1351</v>
      </c>
      <c r="R17" s="543" t="s">
        <v>1352</v>
      </c>
      <c r="S17" s="333"/>
    </row>
    <row r="18" spans="1:19" s="334" customFormat="1" ht="41.25" customHeight="1">
      <c r="A18" s="586"/>
      <c r="B18" s="586"/>
      <c r="C18" s="586"/>
      <c r="D18" s="570"/>
      <c r="E18" s="570"/>
      <c r="F18" s="570"/>
      <c r="G18" s="875"/>
      <c r="H18" s="317" t="s">
        <v>230</v>
      </c>
      <c r="I18" s="317">
        <v>30</v>
      </c>
      <c r="J18" s="818"/>
      <c r="K18" s="697"/>
      <c r="L18" s="863"/>
      <c r="M18" s="686"/>
      <c r="N18" s="866"/>
      <c r="O18" s="686"/>
      <c r="P18" s="866"/>
      <c r="Q18" s="570"/>
      <c r="R18" s="570"/>
      <c r="S18" s="333"/>
    </row>
    <row r="19" spans="1:19" s="311" customFormat="1" ht="149.25" customHeight="1">
      <c r="A19" s="685"/>
      <c r="B19" s="685"/>
      <c r="C19" s="685"/>
      <c r="D19" s="544"/>
      <c r="E19" s="544"/>
      <c r="F19" s="544"/>
      <c r="G19" s="876"/>
      <c r="H19" s="245" t="s">
        <v>1353</v>
      </c>
      <c r="I19" s="69" t="s">
        <v>1354</v>
      </c>
      <c r="J19" s="815"/>
      <c r="K19" s="683"/>
      <c r="L19" s="864"/>
      <c r="M19" s="684"/>
      <c r="N19" s="867"/>
      <c r="O19" s="684"/>
      <c r="P19" s="867"/>
      <c r="Q19" s="544"/>
      <c r="R19" s="544"/>
      <c r="S19" s="310"/>
    </row>
    <row r="20" spans="1:19" s="311" customFormat="1" ht="215.25" customHeight="1">
      <c r="A20" s="527">
        <v>6</v>
      </c>
      <c r="B20" s="244">
        <v>1</v>
      </c>
      <c r="C20" s="244">
        <v>4</v>
      </c>
      <c r="D20" s="246">
        <v>5</v>
      </c>
      <c r="E20" s="246" t="s">
        <v>1355</v>
      </c>
      <c r="F20" s="246" t="s">
        <v>1356</v>
      </c>
      <c r="G20" s="246" t="s">
        <v>37</v>
      </c>
      <c r="H20" s="245" t="s">
        <v>186</v>
      </c>
      <c r="I20" s="69" t="s">
        <v>194</v>
      </c>
      <c r="J20" s="246" t="s">
        <v>1357</v>
      </c>
      <c r="K20" s="245" t="s">
        <v>289</v>
      </c>
      <c r="L20" s="335"/>
      <c r="M20" s="247">
        <v>28275.5</v>
      </c>
      <c r="N20" s="336"/>
      <c r="O20" s="247">
        <v>21650.5</v>
      </c>
      <c r="P20" s="336"/>
      <c r="Q20" s="246" t="s">
        <v>1323</v>
      </c>
      <c r="R20" s="246" t="s">
        <v>1327</v>
      </c>
      <c r="S20" s="310"/>
    </row>
    <row r="21" spans="1:19">
      <c r="S21" s="56"/>
    </row>
    <row r="22" spans="1:19">
      <c r="M22" s="868" t="s">
        <v>130</v>
      </c>
      <c r="N22" s="869"/>
      <c r="O22" s="870" t="s">
        <v>131</v>
      </c>
      <c r="P22" s="869"/>
    </row>
    <row r="23" spans="1:19">
      <c r="M23" s="57" t="s">
        <v>107</v>
      </c>
      <c r="N23" s="57" t="s">
        <v>108</v>
      </c>
      <c r="O23" s="57" t="s">
        <v>107</v>
      </c>
      <c r="P23" s="57" t="s">
        <v>108</v>
      </c>
    </row>
    <row r="24" spans="1:19">
      <c r="M24" s="58">
        <v>4</v>
      </c>
      <c r="N24" s="332">
        <f>SUM(O16+O15+O11+O7)</f>
        <v>82449.209999999992</v>
      </c>
      <c r="O24" s="59">
        <v>2</v>
      </c>
      <c r="P24" s="337">
        <v>46614.5</v>
      </c>
    </row>
  </sheetData>
  <mergeCells count="64">
    <mergeCell ref="O4:P4"/>
    <mergeCell ref="F4:F5"/>
    <mergeCell ref="A4:A5"/>
    <mergeCell ref="B4:B5"/>
    <mergeCell ref="C4:C5"/>
    <mergeCell ref="D4:D5"/>
    <mergeCell ref="E4:E5"/>
    <mergeCell ref="P7:P10"/>
    <mergeCell ref="Q4:Q5"/>
    <mergeCell ref="R4:R5"/>
    <mergeCell ref="A7:A10"/>
    <mergeCell ref="B7:B10"/>
    <mergeCell ref="C7:C10"/>
    <mergeCell ref="D7:D10"/>
    <mergeCell ref="E7:E10"/>
    <mergeCell ref="F7:F10"/>
    <mergeCell ref="G7:G10"/>
    <mergeCell ref="J7:J10"/>
    <mergeCell ref="G4:G5"/>
    <mergeCell ref="H4:I4"/>
    <mergeCell ref="J4:J5"/>
    <mergeCell ref="K4:L4"/>
    <mergeCell ref="M4:N4"/>
    <mergeCell ref="F17:F19"/>
    <mergeCell ref="G17:G19"/>
    <mergeCell ref="Q7:Q10"/>
    <mergeCell ref="R7:R10"/>
    <mergeCell ref="A11:A14"/>
    <mergeCell ref="B11:B14"/>
    <mergeCell ref="C11:C14"/>
    <mergeCell ref="D11:D14"/>
    <mergeCell ref="E11:E14"/>
    <mergeCell ref="F11:F14"/>
    <mergeCell ref="G11:G14"/>
    <mergeCell ref="K7:K10"/>
    <mergeCell ref="L7:L10"/>
    <mergeCell ref="M7:M10"/>
    <mergeCell ref="N7:N10"/>
    <mergeCell ref="O7:O10"/>
    <mergeCell ref="J11:J14"/>
    <mergeCell ref="K11:K14"/>
    <mergeCell ref="L11:L14"/>
    <mergeCell ref="M11:M14"/>
    <mergeCell ref="N11:N14"/>
    <mergeCell ref="M22:N22"/>
    <mergeCell ref="O22:P22"/>
    <mergeCell ref="P11:P14"/>
    <mergeCell ref="Q11:Q14"/>
    <mergeCell ref="R11:R14"/>
    <mergeCell ref="O11:O14"/>
    <mergeCell ref="O17:O19"/>
    <mergeCell ref="P17:P19"/>
    <mergeCell ref="Q17:Q19"/>
    <mergeCell ref="R17:R19"/>
    <mergeCell ref="A17:A19"/>
    <mergeCell ref="B17:B19"/>
    <mergeCell ref="C17:C19"/>
    <mergeCell ref="D17:D19"/>
    <mergeCell ref="E17:E19"/>
    <mergeCell ref="J17:J19"/>
    <mergeCell ref="K17:K19"/>
    <mergeCell ref="L17:L19"/>
    <mergeCell ref="M17:M19"/>
    <mergeCell ref="N17:N19"/>
  </mergeCells>
  <pageMargins left="0.7" right="0.7" top="0.75" bottom="0.75" header="0.3" footer="0.3"/>
  <pageSetup paperSize="9" orientation="portrait" verticalDpi="0" r:id="rId1"/>
</worksheet>
</file>

<file path=xl/worksheets/sheet31.xml><?xml version="1.0" encoding="utf-8"?>
<worksheet xmlns="http://schemas.openxmlformats.org/spreadsheetml/2006/main" xmlns:r="http://schemas.openxmlformats.org/officeDocument/2006/relationships">
  <sheetPr codeName="Arkusz31"/>
  <dimension ref="A2:S152"/>
  <sheetViews>
    <sheetView topLeftCell="A2" zoomScale="60" zoomScaleNormal="60" workbookViewId="0">
      <selection activeCell="O21" sqref="O21"/>
    </sheetView>
  </sheetViews>
  <sheetFormatPr defaultRowHeight="15"/>
  <cols>
    <col min="1" max="1" width="4.7109375" customWidth="1"/>
    <col min="2" max="2" width="8.85546875" customWidth="1"/>
    <col min="3" max="3" width="11.42578125" customWidth="1"/>
    <col min="4" max="4" width="9.7109375" customWidth="1"/>
    <col min="5" max="5" width="45.7109375" customWidth="1"/>
    <col min="6" max="6" width="57.7109375" customWidth="1"/>
    <col min="7" max="7" width="35.7109375" customWidth="1"/>
    <col min="8" max="8" width="19.28515625" customWidth="1"/>
    <col min="9" max="9" width="10.42578125" customWidth="1"/>
    <col min="10" max="10" width="29.7109375" customWidth="1"/>
    <col min="11" max="11" width="10.7109375" customWidth="1"/>
    <col min="12" max="12" width="12.7109375" customWidth="1"/>
    <col min="13" max="16" width="14.7109375" style="2" customWidth="1"/>
    <col min="17" max="17" width="16.7109375" customWidth="1"/>
    <col min="18" max="18" width="15.7109375" customWidth="1"/>
    <col min="19" max="19" width="19.5703125" customWidth="1"/>
    <col min="259" max="259" width="4.7109375" bestFit="1" customWidth="1"/>
    <col min="260" max="260" width="9.7109375" bestFit="1" customWidth="1"/>
    <col min="261" max="261" width="10" bestFit="1" customWidth="1"/>
    <col min="262" max="262" width="8.85546875" bestFit="1" customWidth="1"/>
    <col min="263" max="263" width="22.85546875" customWidth="1"/>
    <col min="264" max="264" width="59.7109375" bestFit="1" customWidth="1"/>
    <col min="265" max="265" width="57.85546875" bestFit="1" customWidth="1"/>
    <col min="266" max="266" width="35.28515625" bestFit="1" customWidth="1"/>
    <col min="267" max="267" width="28.140625" bestFit="1" customWidth="1"/>
    <col min="268" max="268" width="33.140625" bestFit="1" customWidth="1"/>
    <col min="269" max="269" width="26" bestFit="1" customWidth="1"/>
    <col min="270" max="270" width="19.140625" bestFit="1" customWidth="1"/>
    <col min="271" max="271" width="10.42578125" customWidth="1"/>
    <col min="272" max="272" width="11.85546875" customWidth="1"/>
    <col min="273" max="273" width="14.7109375" customWidth="1"/>
    <col min="274" max="274" width="9" bestFit="1" customWidth="1"/>
    <col min="515" max="515" width="4.7109375" bestFit="1" customWidth="1"/>
    <col min="516" max="516" width="9.7109375" bestFit="1" customWidth="1"/>
    <col min="517" max="517" width="10" bestFit="1" customWidth="1"/>
    <col min="518" max="518" width="8.85546875" bestFit="1" customWidth="1"/>
    <col min="519" max="519" width="22.85546875" customWidth="1"/>
    <col min="520" max="520" width="59.7109375" bestFit="1" customWidth="1"/>
    <col min="521" max="521" width="57.85546875" bestFit="1" customWidth="1"/>
    <col min="522" max="522" width="35.28515625" bestFit="1" customWidth="1"/>
    <col min="523" max="523" width="28.140625" bestFit="1" customWidth="1"/>
    <col min="524" max="524" width="33.140625" bestFit="1" customWidth="1"/>
    <col min="525" max="525" width="26" bestFit="1" customWidth="1"/>
    <col min="526" max="526" width="19.140625" bestFit="1" customWidth="1"/>
    <col min="527" max="527" width="10.42578125" customWidth="1"/>
    <col min="528" max="528" width="11.85546875" customWidth="1"/>
    <col min="529" max="529" width="14.7109375" customWidth="1"/>
    <col min="530" max="530" width="9" bestFit="1" customWidth="1"/>
    <col min="771" max="771" width="4.7109375" bestFit="1" customWidth="1"/>
    <col min="772" max="772" width="9.7109375" bestFit="1" customWidth="1"/>
    <col min="773" max="773" width="10" bestFit="1" customWidth="1"/>
    <col min="774" max="774" width="8.85546875" bestFit="1" customWidth="1"/>
    <col min="775" max="775" width="22.85546875" customWidth="1"/>
    <col min="776" max="776" width="59.7109375" bestFit="1" customWidth="1"/>
    <col min="777" max="777" width="57.85546875" bestFit="1" customWidth="1"/>
    <col min="778" max="778" width="35.28515625" bestFit="1" customWidth="1"/>
    <col min="779" max="779" width="28.140625" bestFit="1" customWidth="1"/>
    <col min="780" max="780" width="33.140625" bestFit="1" customWidth="1"/>
    <col min="781" max="781" width="26" bestFit="1" customWidth="1"/>
    <col min="782" max="782" width="19.140625" bestFit="1" customWidth="1"/>
    <col min="783" max="783" width="10.42578125" customWidth="1"/>
    <col min="784" max="784" width="11.85546875" customWidth="1"/>
    <col min="785" max="785" width="14.7109375" customWidth="1"/>
    <col min="786" max="786" width="9" bestFit="1" customWidth="1"/>
    <col min="1027" max="1027" width="4.7109375" bestFit="1" customWidth="1"/>
    <col min="1028" max="1028" width="9.7109375" bestFit="1" customWidth="1"/>
    <col min="1029" max="1029" width="10" bestFit="1" customWidth="1"/>
    <col min="1030" max="1030" width="8.85546875" bestFit="1" customWidth="1"/>
    <col min="1031" max="1031" width="22.85546875" customWidth="1"/>
    <col min="1032" max="1032" width="59.7109375" bestFit="1" customWidth="1"/>
    <col min="1033" max="1033" width="57.85546875" bestFit="1" customWidth="1"/>
    <col min="1034" max="1034" width="35.28515625" bestFit="1" customWidth="1"/>
    <col min="1035" max="1035" width="28.140625" bestFit="1" customWidth="1"/>
    <col min="1036" max="1036" width="33.140625" bestFit="1" customWidth="1"/>
    <col min="1037" max="1037" width="26" bestFit="1" customWidth="1"/>
    <col min="1038" max="1038" width="19.140625" bestFit="1" customWidth="1"/>
    <col min="1039" max="1039" width="10.42578125" customWidth="1"/>
    <col min="1040" max="1040" width="11.85546875" customWidth="1"/>
    <col min="1041" max="1041" width="14.7109375" customWidth="1"/>
    <col min="1042" max="1042" width="9" bestFit="1" customWidth="1"/>
    <col min="1283" max="1283" width="4.7109375" bestFit="1" customWidth="1"/>
    <col min="1284" max="1284" width="9.7109375" bestFit="1" customWidth="1"/>
    <col min="1285" max="1285" width="10" bestFit="1" customWidth="1"/>
    <col min="1286" max="1286" width="8.85546875" bestFit="1" customWidth="1"/>
    <col min="1287" max="1287" width="22.85546875" customWidth="1"/>
    <col min="1288" max="1288" width="59.7109375" bestFit="1" customWidth="1"/>
    <col min="1289" max="1289" width="57.85546875" bestFit="1" customWidth="1"/>
    <col min="1290" max="1290" width="35.28515625" bestFit="1" customWidth="1"/>
    <col min="1291" max="1291" width="28.140625" bestFit="1" customWidth="1"/>
    <col min="1292" max="1292" width="33.140625" bestFit="1" customWidth="1"/>
    <col min="1293" max="1293" width="26" bestFit="1" customWidth="1"/>
    <col min="1294" max="1294" width="19.140625" bestFit="1" customWidth="1"/>
    <col min="1295" max="1295" width="10.42578125" customWidth="1"/>
    <col min="1296" max="1296" width="11.85546875" customWidth="1"/>
    <col min="1297" max="1297" width="14.7109375" customWidth="1"/>
    <col min="1298" max="1298" width="9" bestFit="1" customWidth="1"/>
    <col min="1539" max="1539" width="4.7109375" bestFit="1" customWidth="1"/>
    <col min="1540" max="1540" width="9.7109375" bestFit="1" customWidth="1"/>
    <col min="1541" max="1541" width="10" bestFit="1" customWidth="1"/>
    <col min="1542" max="1542" width="8.85546875" bestFit="1" customWidth="1"/>
    <col min="1543" max="1543" width="22.85546875" customWidth="1"/>
    <col min="1544" max="1544" width="59.7109375" bestFit="1" customWidth="1"/>
    <col min="1545" max="1545" width="57.85546875" bestFit="1" customWidth="1"/>
    <col min="1546" max="1546" width="35.28515625" bestFit="1" customWidth="1"/>
    <col min="1547" max="1547" width="28.140625" bestFit="1" customWidth="1"/>
    <col min="1548" max="1548" width="33.140625" bestFit="1" customWidth="1"/>
    <col min="1549" max="1549" width="26" bestFit="1" customWidth="1"/>
    <col min="1550" max="1550" width="19.140625" bestFit="1" customWidth="1"/>
    <col min="1551" max="1551" width="10.42578125" customWidth="1"/>
    <col min="1552" max="1552" width="11.85546875" customWidth="1"/>
    <col min="1553" max="1553" width="14.7109375" customWidth="1"/>
    <col min="1554" max="1554" width="9" bestFit="1" customWidth="1"/>
    <col min="1795" max="1795" width="4.7109375" bestFit="1" customWidth="1"/>
    <col min="1796" max="1796" width="9.7109375" bestFit="1" customWidth="1"/>
    <col min="1797" max="1797" width="10" bestFit="1" customWidth="1"/>
    <col min="1798" max="1798" width="8.85546875" bestFit="1" customWidth="1"/>
    <col min="1799" max="1799" width="22.85546875" customWidth="1"/>
    <col min="1800" max="1800" width="59.7109375" bestFit="1" customWidth="1"/>
    <col min="1801" max="1801" width="57.85546875" bestFit="1" customWidth="1"/>
    <col min="1802" max="1802" width="35.28515625" bestFit="1" customWidth="1"/>
    <col min="1803" max="1803" width="28.140625" bestFit="1" customWidth="1"/>
    <col min="1804" max="1804" width="33.140625" bestFit="1" customWidth="1"/>
    <col min="1805" max="1805" width="26" bestFit="1" customWidth="1"/>
    <col min="1806" max="1806" width="19.140625" bestFit="1" customWidth="1"/>
    <col min="1807" max="1807" width="10.42578125" customWidth="1"/>
    <col min="1808" max="1808" width="11.85546875" customWidth="1"/>
    <col min="1809" max="1809" width="14.7109375" customWidth="1"/>
    <col min="1810" max="1810" width="9" bestFit="1" customWidth="1"/>
    <col min="2051" max="2051" width="4.7109375" bestFit="1" customWidth="1"/>
    <col min="2052" max="2052" width="9.7109375" bestFit="1" customWidth="1"/>
    <col min="2053" max="2053" width="10" bestFit="1" customWidth="1"/>
    <col min="2054" max="2054" width="8.85546875" bestFit="1" customWidth="1"/>
    <col min="2055" max="2055" width="22.85546875" customWidth="1"/>
    <col min="2056" max="2056" width="59.7109375" bestFit="1" customWidth="1"/>
    <col min="2057" max="2057" width="57.85546875" bestFit="1" customWidth="1"/>
    <col min="2058" max="2058" width="35.28515625" bestFit="1" customWidth="1"/>
    <col min="2059" max="2059" width="28.140625" bestFit="1" customWidth="1"/>
    <col min="2060" max="2060" width="33.140625" bestFit="1" customWidth="1"/>
    <col min="2061" max="2061" width="26" bestFit="1" customWidth="1"/>
    <col min="2062" max="2062" width="19.140625" bestFit="1" customWidth="1"/>
    <col min="2063" max="2063" width="10.42578125" customWidth="1"/>
    <col min="2064" max="2064" width="11.85546875" customWidth="1"/>
    <col min="2065" max="2065" width="14.7109375" customWidth="1"/>
    <col min="2066" max="2066" width="9" bestFit="1" customWidth="1"/>
    <col min="2307" max="2307" width="4.7109375" bestFit="1" customWidth="1"/>
    <col min="2308" max="2308" width="9.7109375" bestFit="1" customWidth="1"/>
    <col min="2309" max="2309" width="10" bestFit="1" customWidth="1"/>
    <col min="2310" max="2310" width="8.85546875" bestFit="1" customWidth="1"/>
    <col min="2311" max="2311" width="22.85546875" customWidth="1"/>
    <col min="2312" max="2312" width="59.7109375" bestFit="1" customWidth="1"/>
    <col min="2313" max="2313" width="57.85546875" bestFit="1" customWidth="1"/>
    <col min="2314" max="2314" width="35.28515625" bestFit="1" customWidth="1"/>
    <col min="2315" max="2315" width="28.140625" bestFit="1" customWidth="1"/>
    <col min="2316" max="2316" width="33.140625" bestFit="1" customWidth="1"/>
    <col min="2317" max="2317" width="26" bestFit="1" customWidth="1"/>
    <col min="2318" max="2318" width="19.140625" bestFit="1" customWidth="1"/>
    <col min="2319" max="2319" width="10.42578125" customWidth="1"/>
    <col min="2320" max="2320" width="11.85546875" customWidth="1"/>
    <col min="2321" max="2321" width="14.7109375" customWidth="1"/>
    <col min="2322" max="2322" width="9" bestFit="1" customWidth="1"/>
    <col min="2563" max="2563" width="4.7109375" bestFit="1" customWidth="1"/>
    <col min="2564" max="2564" width="9.7109375" bestFit="1" customWidth="1"/>
    <col min="2565" max="2565" width="10" bestFit="1" customWidth="1"/>
    <col min="2566" max="2566" width="8.85546875" bestFit="1" customWidth="1"/>
    <col min="2567" max="2567" width="22.85546875" customWidth="1"/>
    <col min="2568" max="2568" width="59.7109375" bestFit="1" customWidth="1"/>
    <col min="2569" max="2569" width="57.85546875" bestFit="1" customWidth="1"/>
    <col min="2570" max="2570" width="35.28515625" bestFit="1" customWidth="1"/>
    <col min="2571" max="2571" width="28.140625" bestFit="1" customWidth="1"/>
    <col min="2572" max="2572" width="33.140625" bestFit="1" customWidth="1"/>
    <col min="2573" max="2573" width="26" bestFit="1" customWidth="1"/>
    <col min="2574" max="2574" width="19.140625" bestFit="1" customWidth="1"/>
    <col min="2575" max="2575" width="10.42578125" customWidth="1"/>
    <col min="2576" max="2576" width="11.85546875" customWidth="1"/>
    <col min="2577" max="2577" width="14.7109375" customWidth="1"/>
    <col min="2578" max="2578" width="9" bestFit="1" customWidth="1"/>
    <col min="2819" max="2819" width="4.7109375" bestFit="1" customWidth="1"/>
    <col min="2820" max="2820" width="9.7109375" bestFit="1" customWidth="1"/>
    <col min="2821" max="2821" width="10" bestFit="1" customWidth="1"/>
    <col min="2822" max="2822" width="8.85546875" bestFit="1" customWidth="1"/>
    <col min="2823" max="2823" width="22.85546875" customWidth="1"/>
    <col min="2824" max="2824" width="59.7109375" bestFit="1" customWidth="1"/>
    <col min="2825" max="2825" width="57.85546875" bestFit="1" customWidth="1"/>
    <col min="2826" max="2826" width="35.28515625" bestFit="1" customWidth="1"/>
    <col min="2827" max="2827" width="28.140625" bestFit="1" customWidth="1"/>
    <col min="2828" max="2828" width="33.140625" bestFit="1" customWidth="1"/>
    <col min="2829" max="2829" width="26" bestFit="1" customWidth="1"/>
    <col min="2830" max="2830" width="19.140625" bestFit="1" customWidth="1"/>
    <col min="2831" max="2831" width="10.42578125" customWidth="1"/>
    <col min="2832" max="2832" width="11.85546875" customWidth="1"/>
    <col min="2833" max="2833" width="14.7109375" customWidth="1"/>
    <col min="2834" max="2834" width="9" bestFit="1" customWidth="1"/>
    <col min="3075" max="3075" width="4.7109375" bestFit="1" customWidth="1"/>
    <col min="3076" max="3076" width="9.7109375" bestFit="1" customWidth="1"/>
    <col min="3077" max="3077" width="10" bestFit="1" customWidth="1"/>
    <col min="3078" max="3078" width="8.85546875" bestFit="1" customWidth="1"/>
    <col min="3079" max="3079" width="22.85546875" customWidth="1"/>
    <col min="3080" max="3080" width="59.7109375" bestFit="1" customWidth="1"/>
    <col min="3081" max="3081" width="57.85546875" bestFit="1" customWidth="1"/>
    <col min="3082" max="3082" width="35.28515625" bestFit="1" customWidth="1"/>
    <col min="3083" max="3083" width="28.140625" bestFit="1" customWidth="1"/>
    <col min="3084" max="3084" width="33.140625" bestFit="1" customWidth="1"/>
    <col min="3085" max="3085" width="26" bestFit="1" customWidth="1"/>
    <col min="3086" max="3086" width="19.140625" bestFit="1" customWidth="1"/>
    <col min="3087" max="3087" width="10.42578125" customWidth="1"/>
    <col min="3088" max="3088" width="11.85546875" customWidth="1"/>
    <col min="3089" max="3089" width="14.7109375" customWidth="1"/>
    <col min="3090" max="3090" width="9" bestFit="1" customWidth="1"/>
    <col min="3331" max="3331" width="4.7109375" bestFit="1" customWidth="1"/>
    <col min="3332" max="3332" width="9.7109375" bestFit="1" customWidth="1"/>
    <col min="3333" max="3333" width="10" bestFit="1" customWidth="1"/>
    <col min="3334" max="3334" width="8.85546875" bestFit="1" customWidth="1"/>
    <col min="3335" max="3335" width="22.85546875" customWidth="1"/>
    <col min="3336" max="3336" width="59.7109375" bestFit="1" customWidth="1"/>
    <col min="3337" max="3337" width="57.85546875" bestFit="1" customWidth="1"/>
    <col min="3338" max="3338" width="35.28515625" bestFit="1" customWidth="1"/>
    <col min="3339" max="3339" width="28.140625" bestFit="1" customWidth="1"/>
    <col min="3340" max="3340" width="33.140625" bestFit="1" customWidth="1"/>
    <col min="3341" max="3341" width="26" bestFit="1" customWidth="1"/>
    <col min="3342" max="3342" width="19.140625" bestFit="1" customWidth="1"/>
    <col min="3343" max="3343" width="10.42578125" customWidth="1"/>
    <col min="3344" max="3344" width="11.85546875" customWidth="1"/>
    <col min="3345" max="3345" width="14.7109375" customWidth="1"/>
    <col min="3346" max="3346" width="9" bestFit="1" customWidth="1"/>
    <col min="3587" max="3587" width="4.7109375" bestFit="1" customWidth="1"/>
    <col min="3588" max="3588" width="9.7109375" bestFit="1" customWidth="1"/>
    <col min="3589" max="3589" width="10" bestFit="1" customWidth="1"/>
    <col min="3590" max="3590" width="8.85546875" bestFit="1" customWidth="1"/>
    <col min="3591" max="3591" width="22.85546875" customWidth="1"/>
    <col min="3592" max="3592" width="59.7109375" bestFit="1" customWidth="1"/>
    <col min="3593" max="3593" width="57.85546875" bestFit="1" customWidth="1"/>
    <col min="3594" max="3594" width="35.28515625" bestFit="1" customWidth="1"/>
    <col min="3595" max="3595" width="28.140625" bestFit="1" customWidth="1"/>
    <col min="3596" max="3596" width="33.140625" bestFit="1" customWidth="1"/>
    <col min="3597" max="3597" width="26" bestFit="1" customWidth="1"/>
    <col min="3598" max="3598" width="19.140625" bestFit="1" customWidth="1"/>
    <col min="3599" max="3599" width="10.42578125" customWidth="1"/>
    <col min="3600" max="3600" width="11.85546875" customWidth="1"/>
    <col min="3601" max="3601" width="14.7109375" customWidth="1"/>
    <col min="3602" max="3602" width="9" bestFit="1" customWidth="1"/>
    <col min="3843" max="3843" width="4.7109375" bestFit="1" customWidth="1"/>
    <col min="3844" max="3844" width="9.7109375" bestFit="1" customWidth="1"/>
    <col min="3845" max="3845" width="10" bestFit="1" customWidth="1"/>
    <col min="3846" max="3846" width="8.85546875" bestFit="1" customWidth="1"/>
    <col min="3847" max="3847" width="22.85546875" customWidth="1"/>
    <col min="3848" max="3848" width="59.7109375" bestFit="1" customWidth="1"/>
    <col min="3849" max="3849" width="57.85546875" bestFit="1" customWidth="1"/>
    <col min="3850" max="3850" width="35.28515625" bestFit="1" customWidth="1"/>
    <col min="3851" max="3851" width="28.140625" bestFit="1" customWidth="1"/>
    <col min="3852" max="3852" width="33.140625" bestFit="1" customWidth="1"/>
    <col min="3853" max="3853" width="26" bestFit="1" customWidth="1"/>
    <col min="3854" max="3854" width="19.140625" bestFit="1" customWidth="1"/>
    <col min="3855" max="3855" width="10.42578125" customWidth="1"/>
    <col min="3856" max="3856" width="11.85546875" customWidth="1"/>
    <col min="3857" max="3857" width="14.7109375" customWidth="1"/>
    <col min="3858" max="3858" width="9" bestFit="1" customWidth="1"/>
    <col min="4099" max="4099" width="4.7109375" bestFit="1" customWidth="1"/>
    <col min="4100" max="4100" width="9.7109375" bestFit="1" customWidth="1"/>
    <col min="4101" max="4101" width="10" bestFit="1" customWidth="1"/>
    <col min="4102" max="4102" width="8.85546875" bestFit="1" customWidth="1"/>
    <col min="4103" max="4103" width="22.85546875" customWidth="1"/>
    <col min="4104" max="4104" width="59.7109375" bestFit="1" customWidth="1"/>
    <col min="4105" max="4105" width="57.85546875" bestFit="1" customWidth="1"/>
    <col min="4106" max="4106" width="35.28515625" bestFit="1" customWidth="1"/>
    <col min="4107" max="4107" width="28.140625" bestFit="1" customWidth="1"/>
    <col min="4108" max="4108" width="33.140625" bestFit="1" customWidth="1"/>
    <col min="4109" max="4109" width="26" bestFit="1" customWidth="1"/>
    <col min="4110" max="4110" width="19.140625" bestFit="1" customWidth="1"/>
    <col min="4111" max="4111" width="10.42578125" customWidth="1"/>
    <col min="4112" max="4112" width="11.85546875" customWidth="1"/>
    <col min="4113" max="4113" width="14.7109375" customWidth="1"/>
    <col min="4114" max="4114" width="9" bestFit="1" customWidth="1"/>
    <col min="4355" max="4355" width="4.7109375" bestFit="1" customWidth="1"/>
    <col min="4356" max="4356" width="9.7109375" bestFit="1" customWidth="1"/>
    <col min="4357" max="4357" width="10" bestFit="1" customWidth="1"/>
    <col min="4358" max="4358" width="8.85546875" bestFit="1" customWidth="1"/>
    <col min="4359" max="4359" width="22.85546875" customWidth="1"/>
    <col min="4360" max="4360" width="59.7109375" bestFit="1" customWidth="1"/>
    <col min="4361" max="4361" width="57.85546875" bestFit="1" customWidth="1"/>
    <col min="4362" max="4362" width="35.28515625" bestFit="1" customWidth="1"/>
    <col min="4363" max="4363" width="28.140625" bestFit="1" customWidth="1"/>
    <col min="4364" max="4364" width="33.140625" bestFit="1" customWidth="1"/>
    <col min="4365" max="4365" width="26" bestFit="1" customWidth="1"/>
    <col min="4366" max="4366" width="19.140625" bestFit="1" customWidth="1"/>
    <col min="4367" max="4367" width="10.42578125" customWidth="1"/>
    <col min="4368" max="4368" width="11.85546875" customWidth="1"/>
    <col min="4369" max="4369" width="14.7109375" customWidth="1"/>
    <col min="4370" max="4370" width="9" bestFit="1" customWidth="1"/>
    <col min="4611" max="4611" width="4.7109375" bestFit="1" customWidth="1"/>
    <col min="4612" max="4612" width="9.7109375" bestFit="1" customWidth="1"/>
    <col min="4613" max="4613" width="10" bestFit="1" customWidth="1"/>
    <col min="4614" max="4614" width="8.85546875" bestFit="1" customWidth="1"/>
    <col min="4615" max="4615" width="22.85546875" customWidth="1"/>
    <col min="4616" max="4616" width="59.7109375" bestFit="1" customWidth="1"/>
    <col min="4617" max="4617" width="57.85546875" bestFit="1" customWidth="1"/>
    <col min="4618" max="4618" width="35.28515625" bestFit="1" customWidth="1"/>
    <col min="4619" max="4619" width="28.140625" bestFit="1" customWidth="1"/>
    <col min="4620" max="4620" width="33.140625" bestFit="1" customWidth="1"/>
    <col min="4621" max="4621" width="26" bestFit="1" customWidth="1"/>
    <col min="4622" max="4622" width="19.140625" bestFit="1" customWidth="1"/>
    <col min="4623" max="4623" width="10.42578125" customWidth="1"/>
    <col min="4624" max="4624" width="11.85546875" customWidth="1"/>
    <col min="4625" max="4625" width="14.7109375" customWidth="1"/>
    <col min="4626" max="4626" width="9" bestFit="1" customWidth="1"/>
    <col min="4867" max="4867" width="4.7109375" bestFit="1" customWidth="1"/>
    <col min="4868" max="4868" width="9.7109375" bestFit="1" customWidth="1"/>
    <col min="4869" max="4869" width="10" bestFit="1" customWidth="1"/>
    <col min="4870" max="4870" width="8.85546875" bestFit="1" customWidth="1"/>
    <col min="4871" max="4871" width="22.85546875" customWidth="1"/>
    <col min="4872" max="4872" width="59.7109375" bestFit="1" customWidth="1"/>
    <col min="4873" max="4873" width="57.85546875" bestFit="1" customWidth="1"/>
    <col min="4874" max="4874" width="35.28515625" bestFit="1" customWidth="1"/>
    <col min="4875" max="4875" width="28.140625" bestFit="1" customWidth="1"/>
    <col min="4876" max="4876" width="33.140625" bestFit="1" customWidth="1"/>
    <col min="4877" max="4877" width="26" bestFit="1" customWidth="1"/>
    <col min="4878" max="4878" width="19.140625" bestFit="1" customWidth="1"/>
    <col min="4879" max="4879" width="10.42578125" customWidth="1"/>
    <col min="4880" max="4880" width="11.85546875" customWidth="1"/>
    <col min="4881" max="4881" width="14.7109375" customWidth="1"/>
    <col min="4882" max="4882" width="9" bestFit="1" customWidth="1"/>
    <col min="5123" max="5123" width="4.7109375" bestFit="1" customWidth="1"/>
    <col min="5124" max="5124" width="9.7109375" bestFit="1" customWidth="1"/>
    <col min="5125" max="5125" width="10" bestFit="1" customWidth="1"/>
    <col min="5126" max="5126" width="8.85546875" bestFit="1" customWidth="1"/>
    <col min="5127" max="5127" width="22.85546875" customWidth="1"/>
    <col min="5128" max="5128" width="59.7109375" bestFit="1" customWidth="1"/>
    <col min="5129" max="5129" width="57.85546875" bestFit="1" customWidth="1"/>
    <col min="5130" max="5130" width="35.28515625" bestFit="1" customWidth="1"/>
    <col min="5131" max="5131" width="28.140625" bestFit="1" customWidth="1"/>
    <col min="5132" max="5132" width="33.140625" bestFit="1" customWidth="1"/>
    <col min="5133" max="5133" width="26" bestFit="1" customWidth="1"/>
    <col min="5134" max="5134" width="19.140625" bestFit="1" customWidth="1"/>
    <col min="5135" max="5135" width="10.42578125" customWidth="1"/>
    <col min="5136" max="5136" width="11.85546875" customWidth="1"/>
    <col min="5137" max="5137" width="14.7109375" customWidth="1"/>
    <col min="5138" max="5138" width="9" bestFit="1" customWidth="1"/>
    <col min="5379" max="5379" width="4.7109375" bestFit="1" customWidth="1"/>
    <col min="5380" max="5380" width="9.7109375" bestFit="1" customWidth="1"/>
    <col min="5381" max="5381" width="10" bestFit="1" customWidth="1"/>
    <col min="5382" max="5382" width="8.85546875" bestFit="1" customWidth="1"/>
    <col min="5383" max="5383" width="22.85546875" customWidth="1"/>
    <col min="5384" max="5384" width="59.7109375" bestFit="1" customWidth="1"/>
    <col min="5385" max="5385" width="57.85546875" bestFit="1" customWidth="1"/>
    <col min="5386" max="5386" width="35.28515625" bestFit="1" customWidth="1"/>
    <col min="5387" max="5387" width="28.140625" bestFit="1" customWidth="1"/>
    <col min="5388" max="5388" width="33.140625" bestFit="1" customWidth="1"/>
    <col min="5389" max="5389" width="26" bestFit="1" customWidth="1"/>
    <col min="5390" max="5390" width="19.140625" bestFit="1" customWidth="1"/>
    <col min="5391" max="5391" width="10.42578125" customWidth="1"/>
    <col min="5392" max="5392" width="11.85546875" customWidth="1"/>
    <col min="5393" max="5393" width="14.7109375" customWidth="1"/>
    <col min="5394" max="5394" width="9" bestFit="1" customWidth="1"/>
    <col min="5635" max="5635" width="4.7109375" bestFit="1" customWidth="1"/>
    <col min="5636" max="5636" width="9.7109375" bestFit="1" customWidth="1"/>
    <col min="5637" max="5637" width="10" bestFit="1" customWidth="1"/>
    <col min="5638" max="5638" width="8.85546875" bestFit="1" customWidth="1"/>
    <col min="5639" max="5639" width="22.85546875" customWidth="1"/>
    <col min="5640" max="5640" width="59.7109375" bestFit="1" customWidth="1"/>
    <col min="5641" max="5641" width="57.85546875" bestFit="1" customWidth="1"/>
    <col min="5642" max="5642" width="35.28515625" bestFit="1" customWidth="1"/>
    <col min="5643" max="5643" width="28.140625" bestFit="1" customWidth="1"/>
    <col min="5644" max="5644" width="33.140625" bestFit="1" customWidth="1"/>
    <col min="5645" max="5645" width="26" bestFit="1" customWidth="1"/>
    <col min="5646" max="5646" width="19.140625" bestFit="1" customWidth="1"/>
    <col min="5647" max="5647" width="10.42578125" customWidth="1"/>
    <col min="5648" max="5648" width="11.85546875" customWidth="1"/>
    <col min="5649" max="5649" width="14.7109375" customWidth="1"/>
    <col min="5650" max="5650" width="9" bestFit="1" customWidth="1"/>
    <col min="5891" max="5891" width="4.7109375" bestFit="1" customWidth="1"/>
    <col min="5892" max="5892" width="9.7109375" bestFit="1" customWidth="1"/>
    <col min="5893" max="5893" width="10" bestFit="1" customWidth="1"/>
    <col min="5894" max="5894" width="8.85546875" bestFit="1" customWidth="1"/>
    <col min="5895" max="5895" width="22.85546875" customWidth="1"/>
    <col min="5896" max="5896" width="59.7109375" bestFit="1" customWidth="1"/>
    <col min="5897" max="5897" width="57.85546875" bestFit="1" customWidth="1"/>
    <col min="5898" max="5898" width="35.28515625" bestFit="1" customWidth="1"/>
    <col min="5899" max="5899" width="28.140625" bestFit="1" customWidth="1"/>
    <col min="5900" max="5900" width="33.140625" bestFit="1" customWidth="1"/>
    <col min="5901" max="5901" width="26" bestFit="1" customWidth="1"/>
    <col min="5902" max="5902" width="19.140625" bestFit="1" customWidth="1"/>
    <col min="5903" max="5903" width="10.42578125" customWidth="1"/>
    <col min="5904" max="5904" width="11.85546875" customWidth="1"/>
    <col min="5905" max="5905" width="14.7109375" customWidth="1"/>
    <col min="5906" max="5906" width="9" bestFit="1" customWidth="1"/>
    <col min="6147" max="6147" width="4.7109375" bestFit="1" customWidth="1"/>
    <col min="6148" max="6148" width="9.7109375" bestFit="1" customWidth="1"/>
    <col min="6149" max="6149" width="10" bestFit="1" customWidth="1"/>
    <col min="6150" max="6150" width="8.85546875" bestFit="1" customWidth="1"/>
    <col min="6151" max="6151" width="22.85546875" customWidth="1"/>
    <col min="6152" max="6152" width="59.7109375" bestFit="1" customWidth="1"/>
    <col min="6153" max="6153" width="57.85546875" bestFit="1" customWidth="1"/>
    <col min="6154" max="6154" width="35.28515625" bestFit="1" customWidth="1"/>
    <col min="6155" max="6155" width="28.140625" bestFit="1" customWidth="1"/>
    <col min="6156" max="6156" width="33.140625" bestFit="1" customWidth="1"/>
    <col min="6157" max="6157" width="26" bestFit="1" customWidth="1"/>
    <col min="6158" max="6158" width="19.140625" bestFit="1" customWidth="1"/>
    <col min="6159" max="6159" width="10.42578125" customWidth="1"/>
    <col min="6160" max="6160" width="11.85546875" customWidth="1"/>
    <col min="6161" max="6161" width="14.7109375" customWidth="1"/>
    <col min="6162" max="6162" width="9" bestFit="1" customWidth="1"/>
    <col min="6403" max="6403" width="4.7109375" bestFit="1" customWidth="1"/>
    <col min="6404" max="6404" width="9.7109375" bestFit="1" customWidth="1"/>
    <col min="6405" max="6405" width="10" bestFit="1" customWidth="1"/>
    <col min="6406" max="6406" width="8.85546875" bestFit="1" customWidth="1"/>
    <col min="6407" max="6407" width="22.85546875" customWidth="1"/>
    <col min="6408" max="6408" width="59.7109375" bestFit="1" customWidth="1"/>
    <col min="6409" max="6409" width="57.85546875" bestFit="1" customWidth="1"/>
    <col min="6410" max="6410" width="35.28515625" bestFit="1" customWidth="1"/>
    <col min="6411" max="6411" width="28.140625" bestFit="1" customWidth="1"/>
    <col min="6412" max="6412" width="33.140625" bestFit="1" customWidth="1"/>
    <col min="6413" max="6413" width="26" bestFit="1" customWidth="1"/>
    <col min="6414" max="6414" width="19.140625" bestFit="1" customWidth="1"/>
    <col min="6415" max="6415" width="10.42578125" customWidth="1"/>
    <col min="6416" max="6416" width="11.85546875" customWidth="1"/>
    <col min="6417" max="6417" width="14.7109375" customWidth="1"/>
    <col min="6418" max="6418" width="9" bestFit="1" customWidth="1"/>
    <col min="6659" max="6659" width="4.7109375" bestFit="1" customWidth="1"/>
    <col min="6660" max="6660" width="9.7109375" bestFit="1" customWidth="1"/>
    <col min="6661" max="6661" width="10" bestFit="1" customWidth="1"/>
    <col min="6662" max="6662" width="8.85546875" bestFit="1" customWidth="1"/>
    <col min="6663" max="6663" width="22.85546875" customWidth="1"/>
    <col min="6664" max="6664" width="59.7109375" bestFit="1" customWidth="1"/>
    <col min="6665" max="6665" width="57.85546875" bestFit="1" customWidth="1"/>
    <col min="6666" max="6666" width="35.28515625" bestFit="1" customWidth="1"/>
    <col min="6667" max="6667" width="28.140625" bestFit="1" customWidth="1"/>
    <col min="6668" max="6668" width="33.140625" bestFit="1" customWidth="1"/>
    <col min="6669" max="6669" width="26" bestFit="1" customWidth="1"/>
    <col min="6670" max="6670" width="19.140625" bestFit="1" customWidth="1"/>
    <col min="6671" max="6671" width="10.42578125" customWidth="1"/>
    <col min="6672" max="6672" width="11.85546875" customWidth="1"/>
    <col min="6673" max="6673" width="14.7109375" customWidth="1"/>
    <col min="6674" max="6674" width="9" bestFit="1" customWidth="1"/>
    <col min="6915" max="6915" width="4.7109375" bestFit="1" customWidth="1"/>
    <col min="6916" max="6916" width="9.7109375" bestFit="1" customWidth="1"/>
    <col min="6917" max="6917" width="10" bestFit="1" customWidth="1"/>
    <col min="6918" max="6918" width="8.85546875" bestFit="1" customWidth="1"/>
    <col min="6919" max="6919" width="22.85546875" customWidth="1"/>
    <col min="6920" max="6920" width="59.7109375" bestFit="1" customWidth="1"/>
    <col min="6921" max="6921" width="57.85546875" bestFit="1" customWidth="1"/>
    <col min="6922" max="6922" width="35.28515625" bestFit="1" customWidth="1"/>
    <col min="6923" max="6923" width="28.140625" bestFit="1" customWidth="1"/>
    <col min="6924" max="6924" width="33.140625" bestFit="1" customWidth="1"/>
    <col min="6925" max="6925" width="26" bestFit="1" customWidth="1"/>
    <col min="6926" max="6926" width="19.140625" bestFit="1" customWidth="1"/>
    <col min="6927" max="6927" width="10.42578125" customWidth="1"/>
    <col min="6928" max="6928" width="11.85546875" customWidth="1"/>
    <col min="6929" max="6929" width="14.7109375" customWidth="1"/>
    <col min="6930" max="6930" width="9" bestFit="1" customWidth="1"/>
    <col min="7171" max="7171" width="4.7109375" bestFit="1" customWidth="1"/>
    <col min="7172" max="7172" width="9.7109375" bestFit="1" customWidth="1"/>
    <col min="7173" max="7173" width="10" bestFit="1" customWidth="1"/>
    <col min="7174" max="7174" width="8.85546875" bestFit="1" customWidth="1"/>
    <col min="7175" max="7175" width="22.85546875" customWidth="1"/>
    <col min="7176" max="7176" width="59.7109375" bestFit="1" customWidth="1"/>
    <col min="7177" max="7177" width="57.85546875" bestFit="1" customWidth="1"/>
    <col min="7178" max="7178" width="35.28515625" bestFit="1" customWidth="1"/>
    <col min="7179" max="7179" width="28.140625" bestFit="1" customWidth="1"/>
    <col min="7180" max="7180" width="33.140625" bestFit="1" customWidth="1"/>
    <col min="7181" max="7181" width="26" bestFit="1" customWidth="1"/>
    <col min="7182" max="7182" width="19.140625" bestFit="1" customWidth="1"/>
    <col min="7183" max="7183" width="10.42578125" customWidth="1"/>
    <col min="7184" max="7184" width="11.85546875" customWidth="1"/>
    <col min="7185" max="7185" width="14.7109375" customWidth="1"/>
    <col min="7186" max="7186" width="9" bestFit="1" customWidth="1"/>
    <col min="7427" max="7427" width="4.7109375" bestFit="1" customWidth="1"/>
    <col min="7428" max="7428" width="9.7109375" bestFit="1" customWidth="1"/>
    <col min="7429" max="7429" width="10" bestFit="1" customWidth="1"/>
    <col min="7430" max="7430" width="8.85546875" bestFit="1" customWidth="1"/>
    <col min="7431" max="7431" width="22.85546875" customWidth="1"/>
    <col min="7432" max="7432" width="59.7109375" bestFit="1" customWidth="1"/>
    <col min="7433" max="7433" width="57.85546875" bestFit="1" customWidth="1"/>
    <col min="7434" max="7434" width="35.28515625" bestFit="1" customWidth="1"/>
    <col min="7435" max="7435" width="28.140625" bestFit="1" customWidth="1"/>
    <col min="7436" max="7436" width="33.140625" bestFit="1" customWidth="1"/>
    <col min="7437" max="7437" width="26" bestFit="1" customWidth="1"/>
    <col min="7438" max="7438" width="19.140625" bestFit="1" customWidth="1"/>
    <col min="7439" max="7439" width="10.42578125" customWidth="1"/>
    <col min="7440" max="7440" width="11.85546875" customWidth="1"/>
    <col min="7441" max="7441" width="14.7109375" customWidth="1"/>
    <col min="7442" max="7442" width="9" bestFit="1" customWidth="1"/>
    <col min="7683" max="7683" width="4.7109375" bestFit="1" customWidth="1"/>
    <col min="7684" max="7684" width="9.7109375" bestFit="1" customWidth="1"/>
    <col min="7685" max="7685" width="10" bestFit="1" customWidth="1"/>
    <col min="7686" max="7686" width="8.85546875" bestFit="1" customWidth="1"/>
    <col min="7687" max="7687" width="22.85546875" customWidth="1"/>
    <col min="7688" max="7688" width="59.7109375" bestFit="1" customWidth="1"/>
    <col min="7689" max="7689" width="57.85546875" bestFit="1" customWidth="1"/>
    <col min="7690" max="7690" width="35.28515625" bestFit="1" customWidth="1"/>
    <col min="7691" max="7691" width="28.140625" bestFit="1" customWidth="1"/>
    <col min="7692" max="7692" width="33.140625" bestFit="1" customWidth="1"/>
    <col min="7693" max="7693" width="26" bestFit="1" customWidth="1"/>
    <col min="7694" max="7694" width="19.140625" bestFit="1" customWidth="1"/>
    <col min="7695" max="7695" width="10.42578125" customWidth="1"/>
    <col min="7696" max="7696" width="11.85546875" customWidth="1"/>
    <col min="7697" max="7697" width="14.7109375" customWidth="1"/>
    <col min="7698" max="7698" width="9" bestFit="1" customWidth="1"/>
    <col min="7939" max="7939" width="4.7109375" bestFit="1" customWidth="1"/>
    <col min="7940" max="7940" width="9.7109375" bestFit="1" customWidth="1"/>
    <col min="7941" max="7941" width="10" bestFit="1" customWidth="1"/>
    <col min="7942" max="7942" width="8.85546875" bestFit="1" customWidth="1"/>
    <col min="7943" max="7943" width="22.85546875" customWidth="1"/>
    <col min="7944" max="7944" width="59.7109375" bestFit="1" customWidth="1"/>
    <col min="7945" max="7945" width="57.85546875" bestFit="1" customWidth="1"/>
    <col min="7946" max="7946" width="35.28515625" bestFit="1" customWidth="1"/>
    <col min="7947" max="7947" width="28.140625" bestFit="1" customWidth="1"/>
    <col min="7948" max="7948" width="33.140625" bestFit="1" customWidth="1"/>
    <col min="7949" max="7949" width="26" bestFit="1" customWidth="1"/>
    <col min="7950" max="7950" width="19.140625" bestFit="1" customWidth="1"/>
    <col min="7951" max="7951" width="10.42578125" customWidth="1"/>
    <col min="7952" max="7952" width="11.85546875" customWidth="1"/>
    <col min="7953" max="7953" width="14.7109375" customWidth="1"/>
    <col min="7954" max="7954" width="9" bestFit="1" customWidth="1"/>
    <col min="8195" max="8195" width="4.7109375" bestFit="1" customWidth="1"/>
    <col min="8196" max="8196" width="9.7109375" bestFit="1" customWidth="1"/>
    <col min="8197" max="8197" width="10" bestFit="1" customWidth="1"/>
    <col min="8198" max="8198" width="8.85546875" bestFit="1" customWidth="1"/>
    <col min="8199" max="8199" width="22.85546875" customWidth="1"/>
    <col min="8200" max="8200" width="59.7109375" bestFit="1" customWidth="1"/>
    <col min="8201" max="8201" width="57.85546875" bestFit="1" customWidth="1"/>
    <col min="8202" max="8202" width="35.28515625" bestFit="1" customWidth="1"/>
    <col min="8203" max="8203" width="28.140625" bestFit="1" customWidth="1"/>
    <col min="8204" max="8204" width="33.140625" bestFit="1" customWidth="1"/>
    <col min="8205" max="8205" width="26" bestFit="1" customWidth="1"/>
    <col min="8206" max="8206" width="19.140625" bestFit="1" customWidth="1"/>
    <col min="8207" max="8207" width="10.42578125" customWidth="1"/>
    <col min="8208" max="8208" width="11.85546875" customWidth="1"/>
    <col min="8209" max="8209" width="14.7109375" customWidth="1"/>
    <col min="8210" max="8210" width="9" bestFit="1" customWidth="1"/>
    <col min="8451" max="8451" width="4.7109375" bestFit="1" customWidth="1"/>
    <col min="8452" max="8452" width="9.7109375" bestFit="1" customWidth="1"/>
    <col min="8453" max="8453" width="10" bestFit="1" customWidth="1"/>
    <col min="8454" max="8454" width="8.85546875" bestFit="1" customWidth="1"/>
    <col min="8455" max="8455" width="22.85546875" customWidth="1"/>
    <col min="8456" max="8456" width="59.7109375" bestFit="1" customWidth="1"/>
    <col min="8457" max="8457" width="57.85546875" bestFit="1" customWidth="1"/>
    <col min="8458" max="8458" width="35.28515625" bestFit="1" customWidth="1"/>
    <col min="8459" max="8459" width="28.140625" bestFit="1" customWidth="1"/>
    <col min="8460" max="8460" width="33.140625" bestFit="1" customWidth="1"/>
    <col min="8461" max="8461" width="26" bestFit="1" customWidth="1"/>
    <col min="8462" max="8462" width="19.140625" bestFit="1" customWidth="1"/>
    <col min="8463" max="8463" width="10.42578125" customWidth="1"/>
    <col min="8464" max="8464" width="11.85546875" customWidth="1"/>
    <col min="8465" max="8465" width="14.7109375" customWidth="1"/>
    <col min="8466" max="8466" width="9" bestFit="1" customWidth="1"/>
    <col min="8707" max="8707" width="4.7109375" bestFit="1" customWidth="1"/>
    <col min="8708" max="8708" width="9.7109375" bestFit="1" customWidth="1"/>
    <col min="8709" max="8709" width="10" bestFit="1" customWidth="1"/>
    <col min="8710" max="8710" width="8.85546875" bestFit="1" customWidth="1"/>
    <col min="8711" max="8711" width="22.85546875" customWidth="1"/>
    <col min="8712" max="8712" width="59.7109375" bestFit="1" customWidth="1"/>
    <col min="8713" max="8713" width="57.85546875" bestFit="1" customWidth="1"/>
    <col min="8714" max="8714" width="35.28515625" bestFit="1" customWidth="1"/>
    <col min="8715" max="8715" width="28.140625" bestFit="1" customWidth="1"/>
    <col min="8716" max="8716" width="33.140625" bestFit="1" customWidth="1"/>
    <col min="8717" max="8717" width="26" bestFit="1" customWidth="1"/>
    <col min="8718" max="8718" width="19.140625" bestFit="1" customWidth="1"/>
    <col min="8719" max="8719" width="10.42578125" customWidth="1"/>
    <col min="8720" max="8720" width="11.85546875" customWidth="1"/>
    <col min="8721" max="8721" width="14.7109375" customWidth="1"/>
    <col min="8722" max="8722" width="9" bestFit="1" customWidth="1"/>
    <col min="8963" max="8963" width="4.7109375" bestFit="1" customWidth="1"/>
    <col min="8964" max="8964" width="9.7109375" bestFit="1" customWidth="1"/>
    <col min="8965" max="8965" width="10" bestFit="1" customWidth="1"/>
    <col min="8966" max="8966" width="8.85546875" bestFit="1" customWidth="1"/>
    <col min="8967" max="8967" width="22.85546875" customWidth="1"/>
    <col min="8968" max="8968" width="59.7109375" bestFit="1" customWidth="1"/>
    <col min="8969" max="8969" width="57.85546875" bestFit="1" customWidth="1"/>
    <col min="8970" max="8970" width="35.28515625" bestFit="1" customWidth="1"/>
    <col min="8971" max="8971" width="28.140625" bestFit="1" customWidth="1"/>
    <col min="8972" max="8972" width="33.140625" bestFit="1" customWidth="1"/>
    <col min="8973" max="8973" width="26" bestFit="1" customWidth="1"/>
    <col min="8974" max="8974" width="19.140625" bestFit="1" customWidth="1"/>
    <col min="8975" max="8975" width="10.42578125" customWidth="1"/>
    <col min="8976" max="8976" width="11.85546875" customWidth="1"/>
    <col min="8977" max="8977" width="14.7109375" customWidth="1"/>
    <col min="8978" max="8978" width="9" bestFit="1" customWidth="1"/>
    <col min="9219" max="9219" width="4.7109375" bestFit="1" customWidth="1"/>
    <col min="9220" max="9220" width="9.7109375" bestFit="1" customWidth="1"/>
    <col min="9221" max="9221" width="10" bestFit="1" customWidth="1"/>
    <col min="9222" max="9222" width="8.85546875" bestFit="1" customWidth="1"/>
    <col min="9223" max="9223" width="22.85546875" customWidth="1"/>
    <col min="9224" max="9224" width="59.7109375" bestFit="1" customWidth="1"/>
    <col min="9225" max="9225" width="57.85546875" bestFit="1" customWidth="1"/>
    <col min="9226" max="9226" width="35.28515625" bestFit="1" customWidth="1"/>
    <col min="9227" max="9227" width="28.140625" bestFit="1" customWidth="1"/>
    <col min="9228" max="9228" width="33.140625" bestFit="1" customWidth="1"/>
    <col min="9229" max="9229" width="26" bestFit="1" customWidth="1"/>
    <col min="9230" max="9230" width="19.140625" bestFit="1" customWidth="1"/>
    <col min="9231" max="9231" width="10.42578125" customWidth="1"/>
    <col min="9232" max="9232" width="11.85546875" customWidth="1"/>
    <col min="9233" max="9233" width="14.7109375" customWidth="1"/>
    <col min="9234" max="9234" width="9" bestFit="1" customWidth="1"/>
    <col min="9475" max="9475" width="4.7109375" bestFit="1" customWidth="1"/>
    <col min="9476" max="9476" width="9.7109375" bestFit="1" customWidth="1"/>
    <col min="9477" max="9477" width="10" bestFit="1" customWidth="1"/>
    <col min="9478" max="9478" width="8.85546875" bestFit="1" customWidth="1"/>
    <col min="9479" max="9479" width="22.85546875" customWidth="1"/>
    <col min="9480" max="9480" width="59.7109375" bestFit="1" customWidth="1"/>
    <col min="9481" max="9481" width="57.85546875" bestFit="1" customWidth="1"/>
    <col min="9482" max="9482" width="35.28515625" bestFit="1" customWidth="1"/>
    <col min="9483" max="9483" width="28.140625" bestFit="1" customWidth="1"/>
    <col min="9484" max="9484" width="33.140625" bestFit="1" customWidth="1"/>
    <col min="9485" max="9485" width="26" bestFit="1" customWidth="1"/>
    <col min="9486" max="9486" width="19.140625" bestFit="1" customWidth="1"/>
    <col min="9487" max="9487" width="10.42578125" customWidth="1"/>
    <col min="9488" max="9488" width="11.85546875" customWidth="1"/>
    <col min="9489" max="9489" width="14.7109375" customWidth="1"/>
    <col min="9490" max="9490" width="9" bestFit="1" customWidth="1"/>
    <col min="9731" max="9731" width="4.7109375" bestFit="1" customWidth="1"/>
    <col min="9732" max="9732" width="9.7109375" bestFit="1" customWidth="1"/>
    <col min="9733" max="9733" width="10" bestFit="1" customWidth="1"/>
    <col min="9734" max="9734" width="8.85546875" bestFit="1" customWidth="1"/>
    <col min="9735" max="9735" width="22.85546875" customWidth="1"/>
    <col min="9736" max="9736" width="59.7109375" bestFit="1" customWidth="1"/>
    <col min="9737" max="9737" width="57.85546875" bestFit="1" customWidth="1"/>
    <col min="9738" max="9738" width="35.28515625" bestFit="1" customWidth="1"/>
    <col min="9739" max="9739" width="28.140625" bestFit="1" customWidth="1"/>
    <col min="9740" max="9740" width="33.140625" bestFit="1" customWidth="1"/>
    <col min="9741" max="9741" width="26" bestFit="1" customWidth="1"/>
    <col min="9742" max="9742" width="19.140625" bestFit="1" customWidth="1"/>
    <col min="9743" max="9743" width="10.42578125" customWidth="1"/>
    <col min="9744" max="9744" width="11.85546875" customWidth="1"/>
    <col min="9745" max="9745" width="14.7109375" customWidth="1"/>
    <col min="9746" max="9746" width="9" bestFit="1" customWidth="1"/>
    <col min="9987" max="9987" width="4.7109375" bestFit="1" customWidth="1"/>
    <col min="9988" max="9988" width="9.7109375" bestFit="1" customWidth="1"/>
    <col min="9989" max="9989" width="10" bestFit="1" customWidth="1"/>
    <col min="9990" max="9990" width="8.85546875" bestFit="1" customWidth="1"/>
    <col min="9991" max="9991" width="22.85546875" customWidth="1"/>
    <col min="9992" max="9992" width="59.7109375" bestFit="1" customWidth="1"/>
    <col min="9993" max="9993" width="57.85546875" bestFit="1" customWidth="1"/>
    <col min="9994" max="9994" width="35.28515625" bestFit="1" customWidth="1"/>
    <col min="9995" max="9995" width="28.140625" bestFit="1" customWidth="1"/>
    <col min="9996" max="9996" width="33.140625" bestFit="1" customWidth="1"/>
    <col min="9997" max="9997" width="26" bestFit="1" customWidth="1"/>
    <col min="9998" max="9998" width="19.140625" bestFit="1" customWidth="1"/>
    <col min="9999" max="9999" width="10.42578125" customWidth="1"/>
    <col min="10000" max="10000" width="11.85546875" customWidth="1"/>
    <col min="10001" max="10001" width="14.7109375" customWidth="1"/>
    <col min="10002" max="10002" width="9" bestFit="1" customWidth="1"/>
    <col min="10243" max="10243" width="4.7109375" bestFit="1" customWidth="1"/>
    <col min="10244" max="10244" width="9.7109375" bestFit="1" customWidth="1"/>
    <col min="10245" max="10245" width="10" bestFit="1" customWidth="1"/>
    <col min="10246" max="10246" width="8.85546875" bestFit="1" customWidth="1"/>
    <col min="10247" max="10247" width="22.85546875" customWidth="1"/>
    <col min="10248" max="10248" width="59.7109375" bestFit="1" customWidth="1"/>
    <col min="10249" max="10249" width="57.85546875" bestFit="1" customWidth="1"/>
    <col min="10250" max="10250" width="35.28515625" bestFit="1" customWidth="1"/>
    <col min="10251" max="10251" width="28.140625" bestFit="1" customWidth="1"/>
    <col min="10252" max="10252" width="33.140625" bestFit="1" customWidth="1"/>
    <col min="10253" max="10253" width="26" bestFit="1" customWidth="1"/>
    <col min="10254" max="10254" width="19.140625" bestFit="1" customWidth="1"/>
    <col min="10255" max="10255" width="10.42578125" customWidth="1"/>
    <col min="10256" max="10256" width="11.85546875" customWidth="1"/>
    <col min="10257" max="10257" width="14.7109375" customWidth="1"/>
    <col min="10258" max="10258" width="9" bestFit="1" customWidth="1"/>
    <col min="10499" max="10499" width="4.7109375" bestFit="1" customWidth="1"/>
    <col min="10500" max="10500" width="9.7109375" bestFit="1" customWidth="1"/>
    <col min="10501" max="10501" width="10" bestFit="1" customWidth="1"/>
    <col min="10502" max="10502" width="8.85546875" bestFit="1" customWidth="1"/>
    <col min="10503" max="10503" width="22.85546875" customWidth="1"/>
    <col min="10504" max="10504" width="59.7109375" bestFit="1" customWidth="1"/>
    <col min="10505" max="10505" width="57.85546875" bestFit="1" customWidth="1"/>
    <col min="10506" max="10506" width="35.28515625" bestFit="1" customWidth="1"/>
    <col min="10507" max="10507" width="28.140625" bestFit="1" customWidth="1"/>
    <col min="10508" max="10508" width="33.140625" bestFit="1" customWidth="1"/>
    <col min="10509" max="10509" width="26" bestFit="1" customWidth="1"/>
    <col min="10510" max="10510" width="19.140625" bestFit="1" customWidth="1"/>
    <col min="10511" max="10511" width="10.42578125" customWidth="1"/>
    <col min="10512" max="10512" width="11.85546875" customWidth="1"/>
    <col min="10513" max="10513" width="14.7109375" customWidth="1"/>
    <col min="10514" max="10514" width="9" bestFit="1" customWidth="1"/>
    <col min="10755" max="10755" width="4.7109375" bestFit="1" customWidth="1"/>
    <col min="10756" max="10756" width="9.7109375" bestFit="1" customWidth="1"/>
    <col min="10757" max="10757" width="10" bestFit="1" customWidth="1"/>
    <col min="10758" max="10758" width="8.85546875" bestFit="1" customWidth="1"/>
    <col min="10759" max="10759" width="22.85546875" customWidth="1"/>
    <col min="10760" max="10760" width="59.7109375" bestFit="1" customWidth="1"/>
    <col min="10761" max="10761" width="57.85546875" bestFit="1" customWidth="1"/>
    <col min="10762" max="10762" width="35.28515625" bestFit="1" customWidth="1"/>
    <col min="10763" max="10763" width="28.140625" bestFit="1" customWidth="1"/>
    <col min="10764" max="10764" width="33.140625" bestFit="1" customWidth="1"/>
    <col min="10765" max="10765" width="26" bestFit="1" customWidth="1"/>
    <col min="10766" max="10766" width="19.140625" bestFit="1" customWidth="1"/>
    <col min="10767" max="10767" width="10.42578125" customWidth="1"/>
    <col min="10768" max="10768" width="11.85546875" customWidth="1"/>
    <col min="10769" max="10769" width="14.7109375" customWidth="1"/>
    <col min="10770" max="10770" width="9" bestFit="1" customWidth="1"/>
    <col min="11011" max="11011" width="4.7109375" bestFit="1" customWidth="1"/>
    <col min="11012" max="11012" width="9.7109375" bestFit="1" customWidth="1"/>
    <col min="11013" max="11013" width="10" bestFit="1" customWidth="1"/>
    <col min="11014" max="11014" width="8.85546875" bestFit="1" customWidth="1"/>
    <col min="11015" max="11015" width="22.85546875" customWidth="1"/>
    <col min="11016" max="11016" width="59.7109375" bestFit="1" customWidth="1"/>
    <col min="11017" max="11017" width="57.85546875" bestFit="1" customWidth="1"/>
    <col min="11018" max="11018" width="35.28515625" bestFit="1" customWidth="1"/>
    <col min="11019" max="11019" width="28.140625" bestFit="1" customWidth="1"/>
    <col min="11020" max="11020" width="33.140625" bestFit="1" customWidth="1"/>
    <col min="11021" max="11021" width="26" bestFit="1" customWidth="1"/>
    <col min="11022" max="11022" width="19.140625" bestFit="1" customWidth="1"/>
    <col min="11023" max="11023" width="10.42578125" customWidth="1"/>
    <col min="11024" max="11024" width="11.85546875" customWidth="1"/>
    <col min="11025" max="11025" width="14.7109375" customWidth="1"/>
    <col min="11026" max="11026" width="9" bestFit="1" customWidth="1"/>
    <col min="11267" max="11267" width="4.7109375" bestFit="1" customWidth="1"/>
    <col min="11268" max="11268" width="9.7109375" bestFit="1" customWidth="1"/>
    <col min="11269" max="11269" width="10" bestFit="1" customWidth="1"/>
    <col min="11270" max="11270" width="8.85546875" bestFit="1" customWidth="1"/>
    <col min="11271" max="11271" width="22.85546875" customWidth="1"/>
    <col min="11272" max="11272" width="59.7109375" bestFit="1" customWidth="1"/>
    <col min="11273" max="11273" width="57.85546875" bestFit="1" customWidth="1"/>
    <col min="11274" max="11274" width="35.28515625" bestFit="1" customWidth="1"/>
    <col min="11275" max="11275" width="28.140625" bestFit="1" customWidth="1"/>
    <col min="11276" max="11276" width="33.140625" bestFit="1" customWidth="1"/>
    <col min="11277" max="11277" width="26" bestFit="1" customWidth="1"/>
    <col min="11278" max="11278" width="19.140625" bestFit="1" customWidth="1"/>
    <col min="11279" max="11279" width="10.42578125" customWidth="1"/>
    <col min="11280" max="11280" width="11.85546875" customWidth="1"/>
    <col min="11281" max="11281" width="14.7109375" customWidth="1"/>
    <col min="11282" max="11282" width="9" bestFit="1" customWidth="1"/>
    <col min="11523" max="11523" width="4.7109375" bestFit="1" customWidth="1"/>
    <col min="11524" max="11524" width="9.7109375" bestFit="1" customWidth="1"/>
    <col min="11525" max="11525" width="10" bestFit="1" customWidth="1"/>
    <col min="11526" max="11526" width="8.85546875" bestFit="1" customWidth="1"/>
    <col min="11527" max="11527" width="22.85546875" customWidth="1"/>
    <col min="11528" max="11528" width="59.7109375" bestFit="1" customWidth="1"/>
    <col min="11529" max="11529" width="57.85546875" bestFit="1" customWidth="1"/>
    <col min="11530" max="11530" width="35.28515625" bestFit="1" customWidth="1"/>
    <col min="11531" max="11531" width="28.140625" bestFit="1" customWidth="1"/>
    <col min="11532" max="11532" width="33.140625" bestFit="1" customWidth="1"/>
    <col min="11533" max="11533" width="26" bestFit="1" customWidth="1"/>
    <col min="11534" max="11534" width="19.140625" bestFit="1" customWidth="1"/>
    <col min="11535" max="11535" width="10.42578125" customWidth="1"/>
    <col min="11536" max="11536" width="11.85546875" customWidth="1"/>
    <col min="11537" max="11537" width="14.7109375" customWidth="1"/>
    <col min="11538" max="11538" width="9" bestFit="1" customWidth="1"/>
    <col min="11779" max="11779" width="4.7109375" bestFit="1" customWidth="1"/>
    <col min="11780" max="11780" width="9.7109375" bestFit="1" customWidth="1"/>
    <col min="11781" max="11781" width="10" bestFit="1" customWidth="1"/>
    <col min="11782" max="11782" width="8.85546875" bestFit="1" customWidth="1"/>
    <col min="11783" max="11783" width="22.85546875" customWidth="1"/>
    <col min="11784" max="11784" width="59.7109375" bestFit="1" customWidth="1"/>
    <col min="11785" max="11785" width="57.85546875" bestFit="1" customWidth="1"/>
    <col min="11786" max="11786" width="35.28515625" bestFit="1" customWidth="1"/>
    <col min="11787" max="11787" width="28.140625" bestFit="1" customWidth="1"/>
    <col min="11788" max="11788" width="33.140625" bestFit="1" customWidth="1"/>
    <col min="11789" max="11789" width="26" bestFit="1" customWidth="1"/>
    <col min="11790" max="11790" width="19.140625" bestFit="1" customWidth="1"/>
    <col min="11791" max="11791" width="10.42578125" customWidth="1"/>
    <col min="11792" max="11792" width="11.85546875" customWidth="1"/>
    <col min="11793" max="11793" width="14.7109375" customWidth="1"/>
    <col min="11794" max="11794" width="9" bestFit="1" customWidth="1"/>
    <col min="12035" max="12035" width="4.7109375" bestFit="1" customWidth="1"/>
    <col min="12036" max="12036" width="9.7109375" bestFit="1" customWidth="1"/>
    <col min="12037" max="12037" width="10" bestFit="1" customWidth="1"/>
    <col min="12038" max="12038" width="8.85546875" bestFit="1" customWidth="1"/>
    <col min="12039" max="12039" width="22.85546875" customWidth="1"/>
    <col min="12040" max="12040" width="59.7109375" bestFit="1" customWidth="1"/>
    <col min="12041" max="12041" width="57.85546875" bestFit="1" customWidth="1"/>
    <col min="12042" max="12042" width="35.28515625" bestFit="1" customWidth="1"/>
    <col min="12043" max="12043" width="28.140625" bestFit="1" customWidth="1"/>
    <col min="12044" max="12044" width="33.140625" bestFit="1" customWidth="1"/>
    <col min="12045" max="12045" width="26" bestFit="1" customWidth="1"/>
    <col min="12046" max="12046" width="19.140625" bestFit="1" customWidth="1"/>
    <col min="12047" max="12047" width="10.42578125" customWidth="1"/>
    <col min="12048" max="12048" width="11.85546875" customWidth="1"/>
    <col min="12049" max="12049" width="14.7109375" customWidth="1"/>
    <col min="12050" max="12050" width="9" bestFit="1" customWidth="1"/>
    <col min="12291" max="12291" width="4.7109375" bestFit="1" customWidth="1"/>
    <col min="12292" max="12292" width="9.7109375" bestFit="1" customWidth="1"/>
    <col min="12293" max="12293" width="10" bestFit="1" customWidth="1"/>
    <col min="12294" max="12294" width="8.85546875" bestFit="1" customWidth="1"/>
    <col min="12295" max="12295" width="22.85546875" customWidth="1"/>
    <col min="12296" max="12296" width="59.7109375" bestFit="1" customWidth="1"/>
    <col min="12297" max="12297" width="57.85546875" bestFit="1" customWidth="1"/>
    <col min="12298" max="12298" width="35.28515625" bestFit="1" customWidth="1"/>
    <col min="12299" max="12299" width="28.140625" bestFit="1" customWidth="1"/>
    <col min="12300" max="12300" width="33.140625" bestFit="1" customWidth="1"/>
    <col min="12301" max="12301" width="26" bestFit="1" customWidth="1"/>
    <col min="12302" max="12302" width="19.140625" bestFit="1" customWidth="1"/>
    <col min="12303" max="12303" width="10.42578125" customWidth="1"/>
    <col min="12304" max="12304" width="11.85546875" customWidth="1"/>
    <col min="12305" max="12305" width="14.7109375" customWidth="1"/>
    <col min="12306" max="12306" width="9" bestFit="1" customWidth="1"/>
    <col min="12547" max="12547" width="4.7109375" bestFit="1" customWidth="1"/>
    <col min="12548" max="12548" width="9.7109375" bestFit="1" customWidth="1"/>
    <col min="12549" max="12549" width="10" bestFit="1" customWidth="1"/>
    <col min="12550" max="12550" width="8.85546875" bestFit="1" customWidth="1"/>
    <col min="12551" max="12551" width="22.85546875" customWidth="1"/>
    <col min="12552" max="12552" width="59.7109375" bestFit="1" customWidth="1"/>
    <col min="12553" max="12553" width="57.85546875" bestFit="1" customWidth="1"/>
    <col min="12554" max="12554" width="35.28515625" bestFit="1" customWidth="1"/>
    <col min="12555" max="12555" width="28.140625" bestFit="1" customWidth="1"/>
    <col min="12556" max="12556" width="33.140625" bestFit="1" customWidth="1"/>
    <col min="12557" max="12557" width="26" bestFit="1" customWidth="1"/>
    <col min="12558" max="12558" width="19.140625" bestFit="1" customWidth="1"/>
    <col min="12559" max="12559" width="10.42578125" customWidth="1"/>
    <col min="12560" max="12560" width="11.85546875" customWidth="1"/>
    <col min="12561" max="12561" width="14.7109375" customWidth="1"/>
    <col min="12562" max="12562" width="9" bestFit="1" customWidth="1"/>
    <col min="12803" max="12803" width="4.7109375" bestFit="1" customWidth="1"/>
    <col min="12804" max="12804" width="9.7109375" bestFit="1" customWidth="1"/>
    <col min="12805" max="12805" width="10" bestFit="1" customWidth="1"/>
    <col min="12806" max="12806" width="8.85546875" bestFit="1" customWidth="1"/>
    <col min="12807" max="12807" width="22.85546875" customWidth="1"/>
    <col min="12808" max="12808" width="59.7109375" bestFit="1" customWidth="1"/>
    <col min="12809" max="12809" width="57.85546875" bestFit="1" customWidth="1"/>
    <col min="12810" max="12810" width="35.28515625" bestFit="1" customWidth="1"/>
    <col min="12811" max="12811" width="28.140625" bestFit="1" customWidth="1"/>
    <col min="12812" max="12812" width="33.140625" bestFit="1" customWidth="1"/>
    <col min="12813" max="12813" width="26" bestFit="1" customWidth="1"/>
    <col min="12814" max="12814" width="19.140625" bestFit="1" customWidth="1"/>
    <col min="12815" max="12815" width="10.42578125" customWidth="1"/>
    <col min="12816" max="12816" width="11.85546875" customWidth="1"/>
    <col min="12817" max="12817" width="14.7109375" customWidth="1"/>
    <col min="12818" max="12818" width="9" bestFit="1" customWidth="1"/>
    <col min="13059" max="13059" width="4.7109375" bestFit="1" customWidth="1"/>
    <col min="13060" max="13060" width="9.7109375" bestFit="1" customWidth="1"/>
    <col min="13061" max="13061" width="10" bestFit="1" customWidth="1"/>
    <col min="13062" max="13062" width="8.85546875" bestFit="1" customWidth="1"/>
    <col min="13063" max="13063" width="22.85546875" customWidth="1"/>
    <col min="13064" max="13064" width="59.7109375" bestFit="1" customWidth="1"/>
    <col min="13065" max="13065" width="57.85546875" bestFit="1" customWidth="1"/>
    <col min="13066" max="13066" width="35.28515625" bestFit="1" customWidth="1"/>
    <col min="13067" max="13067" width="28.140625" bestFit="1" customWidth="1"/>
    <col min="13068" max="13068" width="33.140625" bestFit="1" customWidth="1"/>
    <col min="13069" max="13069" width="26" bestFit="1" customWidth="1"/>
    <col min="13070" max="13070" width="19.140625" bestFit="1" customWidth="1"/>
    <col min="13071" max="13071" width="10.42578125" customWidth="1"/>
    <col min="13072" max="13072" width="11.85546875" customWidth="1"/>
    <col min="13073" max="13073" width="14.7109375" customWidth="1"/>
    <col min="13074" max="13074" width="9" bestFit="1" customWidth="1"/>
    <col min="13315" max="13315" width="4.7109375" bestFit="1" customWidth="1"/>
    <col min="13316" max="13316" width="9.7109375" bestFit="1" customWidth="1"/>
    <col min="13317" max="13317" width="10" bestFit="1" customWidth="1"/>
    <col min="13318" max="13318" width="8.85546875" bestFit="1" customWidth="1"/>
    <col min="13319" max="13319" width="22.85546875" customWidth="1"/>
    <col min="13320" max="13320" width="59.7109375" bestFit="1" customWidth="1"/>
    <col min="13321" max="13321" width="57.85546875" bestFit="1" customWidth="1"/>
    <col min="13322" max="13322" width="35.28515625" bestFit="1" customWidth="1"/>
    <col min="13323" max="13323" width="28.140625" bestFit="1" customWidth="1"/>
    <col min="13324" max="13324" width="33.140625" bestFit="1" customWidth="1"/>
    <col min="13325" max="13325" width="26" bestFit="1" customWidth="1"/>
    <col min="13326" max="13326" width="19.140625" bestFit="1" customWidth="1"/>
    <col min="13327" max="13327" width="10.42578125" customWidth="1"/>
    <col min="13328" max="13328" width="11.85546875" customWidth="1"/>
    <col min="13329" max="13329" width="14.7109375" customWidth="1"/>
    <col min="13330" max="13330" width="9" bestFit="1" customWidth="1"/>
    <col min="13571" max="13571" width="4.7109375" bestFit="1" customWidth="1"/>
    <col min="13572" max="13572" width="9.7109375" bestFit="1" customWidth="1"/>
    <col min="13573" max="13573" width="10" bestFit="1" customWidth="1"/>
    <col min="13574" max="13574" width="8.85546875" bestFit="1" customWidth="1"/>
    <col min="13575" max="13575" width="22.85546875" customWidth="1"/>
    <col min="13576" max="13576" width="59.7109375" bestFit="1" customWidth="1"/>
    <col min="13577" max="13577" width="57.85546875" bestFit="1" customWidth="1"/>
    <col min="13578" max="13578" width="35.28515625" bestFit="1" customWidth="1"/>
    <col min="13579" max="13579" width="28.140625" bestFit="1" customWidth="1"/>
    <col min="13580" max="13580" width="33.140625" bestFit="1" customWidth="1"/>
    <col min="13581" max="13581" width="26" bestFit="1" customWidth="1"/>
    <col min="13582" max="13582" width="19.140625" bestFit="1" customWidth="1"/>
    <col min="13583" max="13583" width="10.42578125" customWidth="1"/>
    <col min="13584" max="13584" width="11.85546875" customWidth="1"/>
    <col min="13585" max="13585" width="14.7109375" customWidth="1"/>
    <col min="13586" max="13586" width="9" bestFit="1" customWidth="1"/>
    <col min="13827" max="13827" width="4.7109375" bestFit="1" customWidth="1"/>
    <col min="13828" max="13828" width="9.7109375" bestFit="1" customWidth="1"/>
    <col min="13829" max="13829" width="10" bestFit="1" customWidth="1"/>
    <col min="13830" max="13830" width="8.85546875" bestFit="1" customWidth="1"/>
    <col min="13831" max="13831" width="22.85546875" customWidth="1"/>
    <col min="13832" max="13832" width="59.7109375" bestFit="1" customWidth="1"/>
    <col min="13833" max="13833" width="57.85546875" bestFit="1" customWidth="1"/>
    <col min="13834" max="13834" width="35.28515625" bestFit="1" customWidth="1"/>
    <col min="13835" max="13835" width="28.140625" bestFit="1" customWidth="1"/>
    <col min="13836" max="13836" width="33.140625" bestFit="1" customWidth="1"/>
    <col min="13837" max="13837" width="26" bestFit="1" customWidth="1"/>
    <col min="13838" max="13838" width="19.140625" bestFit="1" customWidth="1"/>
    <col min="13839" max="13839" width="10.42578125" customWidth="1"/>
    <col min="13840" max="13840" width="11.85546875" customWidth="1"/>
    <col min="13841" max="13841" width="14.7109375" customWidth="1"/>
    <col min="13842" max="13842" width="9" bestFit="1" customWidth="1"/>
    <col min="14083" max="14083" width="4.7109375" bestFit="1" customWidth="1"/>
    <col min="14084" max="14084" width="9.7109375" bestFit="1" customWidth="1"/>
    <col min="14085" max="14085" width="10" bestFit="1" customWidth="1"/>
    <col min="14086" max="14086" width="8.85546875" bestFit="1" customWidth="1"/>
    <col min="14087" max="14087" width="22.85546875" customWidth="1"/>
    <col min="14088" max="14088" width="59.7109375" bestFit="1" customWidth="1"/>
    <col min="14089" max="14089" width="57.85546875" bestFit="1" customWidth="1"/>
    <col min="14090" max="14090" width="35.28515625" bestFit="1" customWidth="1"/>
    <col min="14091" max="14091" width="28.140625" bestFit="1" customWidth="1"/>
    <col min="14092" max="14092" width="33.140625" bestFit="1" customWidth="1"/>
    <col min="14093" max="14093" width="26" bestFit="1" customWidth="1"/>
    <col min="14094" max="14094" width="19.140625" bestFit="1" customWidth="1"/>
    <col min="14095" max="14095" width="10.42578125" customWidth="1"/>
    <col min="14096" max="14096" width="11.85546875" customWidth="1"/>
    <col min="14097" max="14097" width="14.7109375" customWidth="1"/>
    <col min="14098" max="14098" width="9" bestFit="1" customWidth="1"/>
    <col min="14339" max="14339" width="4.7109375" bestFit="1" customWidth="1"/>
    <col min="14340" max="14340" width="9.7109375" bestFit="1" customWidth="1"/>
    <col min="14341" max="14341" width="10" bestFit="1" customWidth="1"/>
    <col min="14342" max="14342" width="8.85546875" bestFit="1" customWidth="1"/>
    <col min="14343" max="14343" width="22.85546875" customWidth="1"/>
    <col min="14344" max="14344" width="59.7109375" bestFit="1" customWidth="1"/>
    <col min="14345" max="14345" width="57.85546875" bestFit="1" customWidth="1"/>
    <col min="14346" max="14346" width="35.28515625" bestFit="1" customWidth="1"/>
    <col min="14347" max="14347" width="28.140625" bestFit="1" customWidth="1"/>
    <col min="14348" max="14348" width="33.140625" bestFit="1" customWidth="1"/>
    <col min="14349" max="14349" width="26" bestFit="1" customWidth="1"/>
    <col min="14350" max="14350" width="19.140625" bestFit="1" customWidth="1"/>
    <col min="14351" max="14351" width="10.42578125" customWidth="1"/>
    <col min="14352" max="14352" width="11.85546875" customWidth="1"/>
    <col min="14353" max="14353" width="14.7109375" customWidth="1"/>
    <col min="14354" max="14354" width="9" bestFit="1" customWidth="1"/>
    <col min="14595" max="14595" width="4.7109375" bestFit="1" customWidth="1"/>
    <col min="14596" max="14596" width="9.7109375" bestFit="1" customWidth="1"/>
    <col min="14597" max="14597" width="10" bestFit="1" customWidth="1"/>
    <col min="14598" max="14598" width="8.85546875" bestFit="1" customWidth="1"/>
    <col min="14599" max="14599" width="22.85546875" customWidth="1"/>
    <col min="14600" max="14600" width="59.7109375" bestFit="1" customWidth="1"/>
    <col min="14601" max="14601" width="57.85546875" bestFit="1" customWidth="1"/>
    <col min="14602" max="14602" width="35.28515625" bestFit="1" customWidth="1"/>
    <col min="14603" max="14603" width="28.140625" bestFit="1" customWidth="1"/>
    <col min="14604" max="14604" width="33.140625" bestFit="1" customWidth="1"/>
    <col min="14605" max="14605" width="26" bestFit="1" customWidth="1"/>
    <col min="14606" max="14606" width="19.140625" bestFit="1" customWidth="1"/>
    <col min="14607" max="14607" width="10.42578125" customWidth="1"/>
    <col min="14608" max="14608" width="11.85546875" customWidth="1"/>
    <col min="14609" max="14609" width="14.7109375" customWidth="1"/>
    <col min="14610" max="14610" width="9" bestFit="1" customWidth="1"/>
    <col min="14851" max="14851" width="4.7109375" bestFit="1" customWidth="1"/>
    <col min="14852" max="14852" width="9.7109375" bestFit="1" customWidth="1"/>
    <col min="14853" max="14853" width="10" bestFit="1" customWidth="1"/>
    <col min="14854" max="14854" width="8.85546875" bestFit="1" customWidth="1"/>
    <col min="14855" max="14855" width="22.85546875" customWidth="1"/>
    <col min="14856" max="14856" width="59.7109375" bestFit="1" customWidth="1"/>
    <col min="14857" max="14857" width="57.85546875" bestFit="1" customWidth="1"/>
    <col min="14858" max="14858" width="35.28515625" bestFit="1" customWidth="1"/>
    <col min="14859" max="14859" width="28.140625" bestFit="1" customWidth="1"/>
    <col min="14860" max="14860" width="33.140625" bestFit="1" customWidth="1"/>
    <col min="14861" max="14861" width="26" bestFit="1" customWidth="1"/>
    <col min="14862" max="14862" width="19.140625" bestFit="1" customWidth="1"/>
    <col min="14863" max="14863" width="10.42578125" customWidth="1"/>
    <col min="14864" max="14864" width="11.85546875" customWidth="1"/>
    <col min="14865" max="14865" width="14.7109375" customWidth="1"/>
    <col min="14866" max="14866" width="9" bestFit="1" customWidth="1"/>
    <col min="15107" max="15107" width="4.7109375" bestFit="1" customWidth="1"/>
    <col min="15108" max="15108" width="9.7109375" bestFit="1" customWidth="1"/>
    <col min="15109" max="15109" width="10" bestFit="1" customWidth="1"/>
    <col min="15110" max="15110" width="8.85546875" bestFit="1" customWidth="1"/>
    <col min="15111" max="15111" width="22.85546875" customWidth="1"/>
    <col min="15112" max="15112" width="59.7109375" bestFit="1" customWidth="1"/>
    <col min="15113" max="15113" width="57.85546875" bestFit="1" customWidth="1"/>
    <col min="15114" max="15114" width="35.28515625" bestFit="1" customWidth="1"/>
    <col min="15115" max="15115" width="28.140625" bestFit="1" customWidth="1"/>
    <col min="15116" max="15116" width="33.140625" bestFit="1" customWidth="1"/>
    <col min="15117" max="15117" width="26" bestFit="1" customWidth="1"/>
    <col min="15118" max="15118" width="19.140625" bestFit="1" customWidth="1"/>
    <col min="15119" max="15119" width="10.42578125" customWidth="1"/>
    <col min="15120" max="15120" width="11.85546875" customWidth="1"/>
    <col min="15121" max="15121" width="14.7109375" customWidth="1"/>
    <col min="15122" max="15122" width="9" bestFit="1" customWidth="1"/>
    <col min="15363" max="15363" width="4.7109375" bestFit="1" customWidth="1"/>
    <col min="15364" max="15364" width="9.7109375" bestFit="1" customWidth="1"/>
    <col min="15365" max="15365" width="10" bestFit="1" customWidth="1"/>
    <col min="15366" max="15366" width="8.85546875" bestFit="1" customWidth="1"/>
    <col min="15367" max="15367" width="22.85546875" customWidth="1"/>
    <col min="15368" max="15368" width="59.7109375" bestFit="1" customWidth="1"/>
    <col min="15369" max="15369" width="57.85546875" bestFit="1" customWidth="1"/>
    <col min="15370" max="15370" width="35.28515625" bestFit="1" customWidth="1"/>
    <col min="15371" max="15371" width="28.140625" bestFit="1" customWidth="1"/>
    <col min="15372" max="15372" width="33.140625" bestFit="1" customWidth="1"/>
    <col min="15373" max="15373" width="26" bestFit="1" customWidth="1"/>
    <col min="15374" max="15374" width="19.140625" bestFit="1" customWidth="1"/>
    <col min="15375" max="15375" width="10.42578125" customWidth="1"/>
    <col min="15376" max="15376" width="11.85546875" customWidth="1"/>
    <col min="15377" max="15377" width="14.7109375" customWidth="1"/>
    <col min="15378" max="15378" width="9" bestFit="1" customWidth="1"/>
    <col min="15619" max="15619" width="4.7109375" bestFit="1" customWidth="1"/>
    <col min="15620" max="15620" width="9.7109375" bestFit="1" customWidth="1"/>
    <col min="15621" max="15621" width="10" bestFit="1" customWidth="1"/>
    <col min="15622" max="15622" width="8.85546875" bestFit="1" customWidth="1"/>
    <col min="15623" max="15623" width="22.85546875" customWidth="1"/>
    <col min="15624" max="15624" width="59.7109375" bestFit="1" customWidth="1"/>
    <col min="15625" max="15625" width="57.85546875" bestFit="1" customWidth="1"/>
    <col min="15626" max="15626" width="35.28515625" bestFit="1" customWidth="1"/>
    <col min="15627" max="15627" width="28.140625" bestFit="1" customWidth="1"/>
    <col min="15628" max="15628" width="33.140625" bestFit="1" customWidth="1"/>
    <col min="15629" max="15629" width="26" bestFit="1" customWidth="1"/>
    <col min="15630" max="15630" width="19.140625" bestFit="1" customWidth="1"/>
    <col min="15631" max="15631" width="10.42578125" customWidth="1"/>
    <col min="15632" max="15632" width="11.85546875" customWidth="1"/>
    <col min="15633" max="15633" width="14.7109375" customWidth="1"/>
    <col min="15634" max="15634" width="9" bestFit="1" customWidth="1"/>
    <col min="15875" max="15875" width="4.7109375" bestFit="1" customWidth="1"/>
    <col min="15876" max="15876" width="9.7109375" bestFit="1" customWidth="1"/>
    <col min="15877" max="15877" width="10" bestFit="1" customWidth="1"/>
    <col min="15878" max="15878" width="8.85546875" bestFit="1" customWidth="1"/>
    <col min="15879" max="15879" width="22.85546875" customWidth="1"/>
    <col min="15880" max="15880" width="59.7109375" bestFit="1" customWidth="1"/>
    <col min="15881" max="15881" width="57.85546875" bestFit="1" customWidth="1"/>
    <col min="15882" max="15882" width="35.28515625" bestFit="1" customWidth="1"/>
    <col min="15883" max="15883" width="28.140625" bestFit="1" customWidth="1"/>
    <col min="15884" max="15884" width="33.140625" bestFit="1" customWidth="1"/>
    <col min="15885" max="15885" width="26" bestFit="1" customWidth="1"/>
    <col min="15886" max="15886" width="19.140625" bestFit="1" customWidth="1"/>
    <col min="15887" max="15887" width="10.42578125" customWidth="1"/>
    <col min="15888" max="15888" width="11.85546875" customWidth="1"/>
    <col min="15889" max="15889" width="14.7109375" customWidth="1"/>
    <col min="15890" max="15890" width="9" bestFit="1" customWidth="1"/>
    <col min="16131" max="16131" width="4.7109375" bestFit="1" customWidth="1"/>
    <col min="16132" max="16132" width="9.7109375" bestFit="1" customWidth="1"/>
    <col min="16133" max="16133" width="10" bestFit="1" customWidth="1"/>
    <col min="16134" max="16134" width="8.85546875" bestFit="1" customWidth="1"/>
    <col min="16135" max="16135" width="22.85546875" customWidth="1"/>
    <col min="16136" max="16136" width="59.7109375" bestFit="1" customWidth="1"/>
    <col min="16137" max="16137" width="57.85546875" bestFit="1" customWidth="1"/>
    <col min="16138" max="16138" width="35.28515625" bestFit="1" customWidth="1"/>
    <col min="16139" max="16139" width="28.140625" bestFit="1" customWidth="1"/>
    <col min="16140" max="16140" width="33.140625" bestFit="1" customWidth="1"/>
    <col min="16141" max="16141" width="26" bestFit="1" customWidth="1"/>
    <col min="16142" max="16142" width="19.140625" bestFit="1" customWidth="1"/>
    <col min="16143" max="16143" width="10.42578125" customWidth="1"/>
    <col min="16144" max="16144" width="11.85546875" customWidth="1"/>
    <col min="16145" max="16145" width="14.7109375" customWidth="1"/>
    <col min="16146" max="16146" width="9" bestFit="1" customWidth="1"/>
  </cols>
  <sheetData>
    <row r="2" spans="1:19">
      <c r="A2" s="44" t="s">
        <v>3528</v>
      </c>
    </row>
    <row r="4" spans="1:19" s="4" customFormat="1" ht="47.25" customHeight="1">
      <c r="A4" s="596" t="s">
        <v>0</v>
      </c>
      <c r="B4" s="598" t="s">
        <v>1</v>
      </c>
      <c r="C4" s="598" t="s">
        <v>2</v>
      </c>
      <c r="D4" s="598" t="s">
        <v>3</v>
      </c>
      <c r="E4" s="596" t="s">
        <v>4</v>
      </c>
      <c r="F4" s="596" t="s">
        <v>5</v>
      </c>
      <c r="G4" s="596" t="s">
        <v>6</v>
      </c>
      <c r="H4" s="601" t="s">
        <v>7</v>
      </c>
      <c r="I4" s="601"/>
      <c r="J4" s="596" t="s">
        <v>8</v>
      </c>
      <c r="K4" s="602" t="s">
        <v>9</v>
      </c>
      <c r="L4" s="603"/>
      <c r="M4" s="604" t="s">
        <v>10</v>
      </c>
      <c r="N4" s="604"/>
      <c r="O4" s="604" t="s">
        <v>11</v>
      </c>
      <c r="P4" s="604"/>
      <c r="Q4" s="596" t="s">
        <v>12</v>
      </c>
      <c r="R4" s="598" t="s">
        <v>13</v>
      </c>
      <c r="S4" s="3"/>
    </row>
    <row r="5" spans="1:19" s="4" customFormat="1" ht="35.25" customHeight="1">
      <c r="A5" s="597"/>
      <c r="B5" s="599"/>
      <c r="C5" s="599"/>
      <c r="D5" s="599"/>
      <c r="E5" s="597"/>
      <c r="F5" s="597"/>
      <c r="G5" s="597"/>
      <c r="H5" s="231" t="s">
        <v>14</v>
      </c>
      <c r="I5" s="231" t="s">
        <v>15</v>
      </c>
      <c r="J5" s="597"/>
      <c r="K5" s="232">
        <v>2018</v>
      </c>
      <c r="L5" s="232">
        <v>2019</v>
      </c>
      <c r="M5" s="13">
        <v>2018</v>
      </c>
      <c r="N5" s="13">
        <v>2019</v>
      </c>
      <c r="O5" s="13">
        <v>2018</v>
      </c>
      <c r="P5" s="13">
        <v>2019</v>
      </c>
      <c r="Q5" s="597"/>
      <c r="R5" s="599"/>
      <c r="S5" s="3"/>
    </row>
    <row r="6" spans="1:19" s="4" customFormat="1" ht="15.75" customHeight="1">
      <c r="A6" s="230" t="s">
        <v>16</v>
      </c>
      <c r="B6" s="231" t="s">
        <v>17</v>
      </c>
      <c r="C6" s="231" t="s">
        <v>18</v>
      </c>
      <c r="D6" s="231" t="s">
        <v>19</v>
      </c>
      <c r="E6" s="230" t="s">
        <v>20</v>
      </c>
      <c r="F6" s="230" t="s">
        <v>21</v>
      </c>
      <c r="G6" s="230" t="s">
        <v>22</v>
      </c>
      <c r="H6" s="231" t="s">
        <v>23</v>
      </c>
      <c r="I6" s="231" t="s">
        <v>24</v>
      </c>
      <c r="J6" s="230" t="s">
        <v>25</v>
      </c>
      <c r="K6" s="232" t="s">
        <v>26</v>
      </c>
      <c r="L6" s="232" t="s">
        <v>27</v>
      </c>
      <c r="M6" s="233" t="s">
        <v>28</v>
      </c>
      <c r="N6" s="233" t="s">
        <v>29</v>
      </c>
      <c r="O6" s="233" t="s">
        <v>30</v>
      </c>
      <c r="P6" s="233" t="s">
        <v>31</v>
      </c>
      <c r="Q6" s="230" t="s">
        <v>32</v>
      </c>
      <c r="R6" s="231" t="s">
        <v>33</v>
      </c>
      <c r="S6" s="3"/>
    </row>
    <row r="7" spans="1:19" s="10" customFormat="1" ht="57.75" customHeight="1">
      <c r="A7" s="585">
        <v>1</v>
      </c>
      <c r="B7" s="585">
        <v>1</v>
      </c>
      <c r="C7" s="585">
        <v>4</v>
      </c>
      <c r="D7" s="543">
        <v>2</v>
      </c>
      <c r="E7" s="543" t="s">
        <v>323</v>
      </c>
      <c r="F7" s="543" t="s">
        <v>324</v>
      </c>
      <c r="G7" s="543" t="s">
        <v>325</v>
      </c>
      <c r="H7" s="160" t="s">
        <v>326</v>
      </c>
      <c r="I7" s="67">
        <v>3</v>
      </c>
      <c r="J7" s="543" t="s">
        <v>1338</v>
      </c>
      <c r="K7" s="681" t="s">
        <v>43</v>
      </c>
      <c r="L7" s="681" t="s">
        <v>327</v>
      </c>
      <c r="M7" s="681">
        <v>37500</v>
      </c>
      <c r="N7" s="665"/>
      <c r="O7" s="681">
        <v>37500</v>
      </c>
      <c r="P7" s="665"/>
      <c r="Q7" s="543" t="s">
        <v>328</v>
      </c>
      <c r="R7" s="543" t="s">
        <v>329</v>
      </c>
      <c r="S7" s="9"/>
    </row>
    <row r="8" spans="1:19" s="10" customFormat="1" ht="57.75" customHeight="1">
      <c r="A8" s="586"/>
      <c r="B8" s="586"/>
      <c r="C8" s="586"/>
      <c r="D8" s="570"/>
      <c r="E8" s="570"/>
      <c r="F8" s="570"/>
      <c r="G8" s="570"/>
      <c r="H8" s="160" t="s">
        <v>330</v>
      </c>
      <c r="I8" s="246">
        <v>500</v>
      </c>
      <c r="J8" s="570"/>
      <c r="K8" s="753"/>
      <c r="L8" s="753"/>
      <c r="M8" s="753"/>
      <c r="N8" s="686"/>
      <c r="O8" s="753"/>
      <c r="P8" s="686"/>
      <c r="Q8" s="570"/>
      <c r="R8" s="570"/>
      <c r="S8" s="9"/>
    </row>
    <row r="9" spans="1:19" s="10" customFormat="1" ht="57.75" customHeight="1">
      <c r="A9" s="685"/>
      <c r="B9" s="685"/>
      <c r="C9" s="685"/>
      <c r="D9" s="544"/>
      <c r="E9" s="544"/>
      <c r="F9" s="544"/>
      <c r="G9" s="544"/>
      <c r="H9" s="160" t="s">
        <v>331</v>
      </c>
      <c r="I9" s="246">
        <v>60</v>
      </c>
      <c r="J9" s="544"/>
      <c r="K9" s="682"/>
      <c r="L9" s="682"/>
      <c r="M9" s="682"/>
      <c r="N9" s="684"/>
      <c r="O9" s="682"/>
      <c r="P9" s="684"/>
      <c r="Q9" s="544"/>
      <c r="R9" s="544"/>
      <c r="S9" s="9"/>
    </row>
    <row r="10" spans="1:19" s="10" customFormat="1" ht="52.5" customHeight="1">
      <c r="A10" s="714">
        <v>2</v>
      </c>
      <c r="B10" s="585">
        <v>1</v>
      </c>
      <c r="C10" s="585">
        <v>4</v>
      </c>
      <c r="D10" s="543">
        <v>5</v>
      </c>
      <c r="E10" s="543" t="s">
        <v>332</v>
      </c>
      <c r="F10" s="543" t="s">
        <v>333</v>
      </c>
      <c r="G10" s="543" t="s">
        <v>334</v>
      </c>
      <c r="H10" s="160" t="s">
        <v>335</v>
      </c>
      <c r="I10" s="67">
        <v>50</v>
      </c>
      <c r="J10" s="543" t="s">
        <v>1339</v>
      </c>
      <c r="K10" s="681" t="s">
        <v>43</v>
      </c>
      <c r="L10" s="681" t="s">
        <v>327</v>
      </c>
      <c r="M10" s="681">
        <v>67500</v>
      </c>
      <c r="N10" s="665"/>
      <c r="O10" s="681">
        <v>67500</v>
      </c>
      <c r="P10" s="665"/>
      <c r="Q10" s="543" t="s">
        <v>328</v>
      </c>
      <c r="R10" s="543" t="s">
        <v>329</v>
      </c>
      <c r="S10" s="9"/>
    </row>
    <row r="11" spans="1:19" s="10" customFormat="1" ht="21.75" customHeight="1">
      <c r="A11" s="715"/>
      <c r="B11" s="586"/>
      <c r="C11" s="586"/>
      <c r="D11" s="570"/>
      <c r="E11" s="570"/>
      <c r="F11" s="570"/>
      <c r="G11" s="570"/>
      <c r="H11" s="659" t="s">
        <v>336</v>
      </c>
      <c r="I11" s="543">
        <v>136</v>
      </c>
      <c r="J11" s="570"/>
      <c r="K11" s="753"/>
      <c r="L11" s="753"/>
      <c r="M11" s="753"/>
      <c r="N11" s="686"/>
      <c r="O11" s="753"/>
      <c r="P11" s="686"/>
      <c r="Q11" s="570"/>
      <c r="R11" s="570"/>
      <c r="S11" s="9"/>
    </row>
    <row r="12" spans="1:19" s="11" customFormat="1" ht="70.5" customHeight="1">
      <c r="A12" s="715"/>
      <c r="B12" s="685"/>
      <c r="C12" s="685"/>
      <c r="D12" s="544"/>
      <c r="E12" s="544"/>
      <c r="F12" s="544"/>
      <c r="G12" s="544"/>
      <c r="H12" s="741"/>
      <c r="I12" s="544"/>
      <c r="J12" s="544"/>
      <c r="K12" s="682"/>
      <c r="L12" s="682"/>
      <c r="M12" s="682"/>
      <c r="N12" s="684"/>
      <c r="O12" s="682"/>
      <c r="P12" s="684"/>
      <c r="Q12" s="544"/>
      <c r="R12" s="544"/>
    </row>
    <row r="13" spans="1:19" s="11" customFormat="1" ht="139.5" customHeight="1">
      <c r="A13" s="296">
        <v>3</v>
      </c>
      <c r="B13" s="242">
        <v>1</v>
      </c>
      <c r="C13" s="296">
        <v>4</v>
      </c>
      <c r="D13" s="296">
        <v>2</v>
      </c>
      <c r="E13" s="248" t="s">
        <v>337</v>
      </c>
      <c r="F13" s="248" t="s">
        <v>338</v>
      </c>
      <c r="G13" s="296" t="s">
        <v>339</v>
      </c>
      <c r="H13" s="331" t="s">
        <v>340</v>
      </c>
      <c r="I13" s="296">
        <v>30</v>
      </c>
      <c r="J13" s="248" t="s">
        <v>341</v>
      </c>
      <c r="K13" s="296" t="s">
        <v>43</v>
      </c>
      <c r="L13" s="330" t="s">
        <v>327</v>
      </c>
      <c r="M13" s="307">
        <v>35000</v>
      </c>
      <c r="N13" s="307"/>
      <c r="O13" s="307">
        <v>35000</v>
      </c>
      <c r="P13" s="307"/>
      <c r="Q13" s="242" t="s">
        <v>328</v>
      </c>
      <c r="R13" s="242" t="s">
        <v>329</v>
      </c>
    </row>
    <row r="14" spans="1:19" s="11" customFormat="1" ht="101.25" customHeight="1">
      <c r="A14" s="244">
        <v>4</v>
      </c>
      <c r="B14" s="246">
        <v>1</v>
      </c>
      <c r="C14" s="244">
        <v>4</v>
      </c>
      <c r="D14" s="244">
        <v>2</v>
      </c>
      <c r="E14" s="249" t="s">
        <v>342</v>
      </c>
      <c r="F14" s="249" t="s">
        <v>343</v>
      </c>
      <c r="G14" s="244" t="s">
        <v>117</v>
      </c>
      <c r="H14" s="160" t="s">
        <v>344</v>
      </c>
      <c r="I14" s="244">
        <v>25</v>
      </c>
      <c r="J14" s="249" t="s">
        <v>345</v>
      </c>
      <c r="K14" s="244" t="s">
        <v>43</v>
      </c>
      <c r="L14" s="209" t="s">
        <v>327</v>
      </c>
      <c r="M14" s="247">
        <v>40000</v>
      </c>
      <c r="N14" s="247"/>
      <c r="O14" s="247">
        <v>40000</v>
      </c>
      <c r="P14" s="247"/>
      <c r="Q14" s="246" t="s">
        <v>328</v>
      </c>
      <c r="R14" s="246" t="s">
        <v>329</v>
      </c>
    </row>
    <row r="15" spans="1:19" s="311" customFormat="1" ht="173.25" customHeight="1">
      <c r="A15" s="244">
        <v>5</v>
      </c>
      <c r="B15" s="244">
        <v>1</v>
      </c>
      <c r="C15" s="244">
        <v>4</v>
      </c>
      <c r="D15" s="246">
        <v>5</v>
      </c>
      <c r="E15" s="246" t="s">
        <v>1340</v>
      </c>
      <c r="F15" s="246" t="s">
        <v>1341</v>
      </c>
      <c r="G15" s="246" t="s">
        <v>37</v>
      </c>
      <c r="H15" s="246" t="s">
        <v>1342</v>
      </c>
      <c r="I15" s="69" t="s">
        <v>194</v>
      </c>
      <c r="J15" s="246" t="s">
        <v>1343</v>
      </c>
      <c r="K15" s="245" t="s">
        <v>296</v>
      </c>
      <c r="L15" s="245"/>
      <c r="M15" s="247">
        <v>27411.5</v>
      </c>
      <c r="N15" s="247"/>
      <c r="O15" s="247">
        <v>20786.5</v>
      </c>
      <c r="P15" s="247"/>
      <c r="Q15" s="246" t="s">
        <v>1323</v>
      </c>
      <c r="R15" s="246" t="s">
        <v>1344</v>
      </c>
      <c r="S15" s="310"/>
    </row>
    <row r="16" spans="1:19" s="11" customFormat="1" ht="18" customHeight="1">
      <c r="A16" s="14"/>
      <c r="B16" s="23"/>
      <c r="C16" s="15"/>
      <c r="D16" s="15"/>
      <c r="E16" s="15"/>
      <c r="F16" s="15"/>
      <c r="G16" s="15"/>
      <c r="H16" s="15"/>
      <c r="I16" s="15"/>
      <c r="J16" s="15"/>
      <c r="K16" s="15"/>
      <c r="L16" s="15"/>
      <c r="M16" s="234"/>
      <c r="N16" s="234"/>
      <c r="O16" s="234"/>
      <c r="P16" s="234"/>
      <c r="Q16" s="15"/>
      <c r="R16" s="15"/>
    </row>
    <row r="17" spans="13:16" s="11" customFormat="1" ht="15" customHeight="1">
      <c r="M17" s="656" t="s">
        <v>130</v>
      </c>
      <c r="N17" s="658"/>
      <c r="O17" s="657" t="s">
        <v>131</v>
      </c>
      <c r="P17" s="658"/>
    </row>
    <row r="18" spans="13:16" s="11" customFormat="1">
      <c r="M18" s="25" t="s">
        <v>107</v>
      </c>
      <c r="N18" s="25" t="s">
        <v>108</v>
      </c>
      <c r="O18" s="25" t="s">
        <v>107</v>
      </c>
      <c r="P18" s="25" t="s">
        <v>108</v>
      </c>
    </row>
    <row r="19" spans="13:16" s="11" customFormat="1">
      <c r="M19" s="26">
        <v>4</v>
      </c>
      <c r="N19" s="27">
        <f>M14+M13+M10+M7</f>
        <v>180000</v>
      </c>
      <c r="O19" s="28">
        <v>1</v>
      </c>
      <c r="P19" s="212">
        <v>20786.5</v>
      </c>
    </row>
    <row r="20" spans="13:16" s="11" customFormat="1">
      <c r="M20" s="12"/>
      <c r="N20" s="12"/>
      <c r="O20" s="12"/>
      <c r="P20" s="12"/>
    </row>
    <row r="21" spans="13:16" s="11" customFormat="1">
      <c r="M21" s="12"/>
      <c r="N21" s="12"/>
      <c r="O21" s="12"/>
      <c r="P21" s="12"/>
    </row>
    <row r="22" spans="13:16" s="11" customFormat="1">
      <c r="M22" s="12"/>
      <c r="N22" s="12"/>
      <c r="O22" s="12"/>
      <c r="P22" s="12"/>
    </row>
    <row r="23" spans="13:16" s="11" customFormat="1">
      <c r="M23" s="12"/>
      <c r="N23" s="12"/>
      <c r="O23" s="12"/>
      <c r="P23" s="12"/>
    </row>
    <row r="24" spans="13:16" s="11" customFormat="1">
      <c r="M24" s="12"/>
      <c r="N24" s="12"/>
      <c r="O24" s="12"/>
      <c r="P24" s="12"/>
    </row>
    <row r="25" spans="13:16" s="11" customFormat="1">
      <c r="M25" s="12"/>
      <c r="N25" s="12"/>
      <c r="O25" s="12"/>
      <c r="P25" s="12"/>
    </row>
    <row r="26" spans="13:16" s="11" customFormat="1">
      <c r="M26" s="12"/>
      <c r="N26" s="12"/>
      <c r="O26" s="12"/>
      <c r="P26" s="12"/>
    </row>
    <row r="27" spans="13:16" s="11" customFormat="1">
      <c r="M27" s="12"/>
      <c r="N27" s="12"/>
      <c r="O27" s="12"/>
      <c r="P27" s="12"/>
    </row>
    <row r="28" spans="13:16" s="11" customFormat="1">
      <c r="M28" s="12"/>
      <c r="N28" s="12"/>
      <c r="O28" s="12"/>
      <c r="P28" s="12"/>
    </row>
    <row r="29" spans="13:16" s="11" customFormat="1">
      <c r="M29" s="12"/>
      <c r="N29" s="12"/>
      <c r="O29" s="12"/>
      <c r="P29" s="12"/>
    </row>
    <row r="30" spans="13:16" s="11" customFormat="1">
      <c r="M30" s="12"/>
      <c r="N30" s="12"/>
      <c r="O30" s="12"/>
      <c r="P30" s="12"/>
    </row>
    <row r="31" spans="13:16" s="11" customFormat="1">
      <c r="M31" s="12"/>
      <c r="N31" s="12"/>
      <c r="O31" s="12"/>
      <c r="P31" s="12"/>
    </row>
    <row r="32" spans="13:16" s="11" customFormat="1">
      <c r="M32" s="12"/>
      <c r="N32" s="12"/>
      <c r="O32" s="12"/>
      <c r="P32" s="12"/>
    </row>
    <row r="33" spans="13:16" s="11" customFormat="1">
      <c r="M33" s="12"/>
      <c r="N33" s="12"/>
      <c r="O33" s="12"/>
      <c r="P33" s="12"/>
    </row>
    <row r="34" spans="13:16" s="11" customFormat="1">
      <c r="M34" s="12"/>
      <c r="N34" s="12"/>
      <c r="O34" s="12"/>
      <c r="P34" s="12"/>
    </row>
    <row r="35" spans="13:16" s="11" customFormat="1">
      <c r="M35" s="12"/>
      <c r="N35" s="12"/>
      <c r="O35" s="12"/>
      <c r="P35" s="12"/>
    </row>
    <row r="36" spans="13:16" s="11" customFormat="1">
      <c r="M36" s="12"/>
      <c r="N36" s="12"/>
      <c r="O36" s="12"/>
      <c r="P36" s="12"/>
    </row>
    <row r="37" spans="13:16" s="11" customFormat="1">
      <c r="M37" s="12"/>
      <c r="N37" s="12"/>
      <c r="O37" s="12"/>
      <c r="P37" s="12"/>
    </row>
    <row r="38" spans="13:16" s="11" customFormat="1">
      <c r="M38" s="12"/>
      <c r="N38" s="12"/>
      <c r="O38" s="12"/>
      <c r="P38" s="12"/>
    </row>
    <row r="39" spans="13:16" s="11" customFormat="1">
      <c r="M39" s="12"/>
      <c r="N39" s="12"/>
      <c r="O39" s="12"/>
      <c r="P39" s="12"/>
    </row>
    <row r="40" spans="13:16" s="11" customFormat="1">
      <c r="M40" s="12"/>
      <c r="N40" s="12"/>
      <c r="O40" s="12"/>
      <c r="P40" s="12"/>
    </row>
    <row r="41" spans="13:16" s="11" customFormat="1">
      <c r="M41" s="12"/>
      <c r="N41" s="12"/>
      <c r="O41" s="12"/>
      <c r="P41" s="12"/>
    </row>
    <row r="42" spans="13:16" s="11" customFormat="1">
      <c r="M42" s="12"/>
      <c r="N42" s="12"/>
      <c r="O42" s="12"/>
      <c r="P42" s="12"/>
    </row>
    <row r="43" spans="13:16" s="11" customFormat="1">
      <c r="M43" s="12"/>
      <c r="N43" s="12"/>
      <c r="O43" s="12"/>
      <c r="P43" s="12"/>
    </row>
    <row r="44" spans="13:16" s="11" customFormat="1">
      <c r="M44" s="12"/>
      <c r="N44" s="12"/>
      <c r="O44" s="12"/>
      <c r="P44" s="12"/>
    </row>
    <row r="45" spans="13:16" s="11" customFormat="1">
      <c r="M45" s="12"/>
      <c r="N45" s="12"/>
      <c r="O45" s="12"/>
      <c r="P45" s="12"/>
    </row>
    <row r="46" spans="13:16" s="11" customFormat="1">
      <c r="M46" s="12"/>
      <c r="N46" s="12"/>
      <c r="O46" s="12"/>
      <c r="P46" s="12"/>
    </row>
    <row r="47" spans="13:16" s="11" customFormat="1">
      <c r="M47" s="12"/>
      <c r="N47" s="12"/>
      <c r="O47" s="12"/>
      <c r="P47" s="12"/>
    </row>
    <row r="48" spans="13:16" s="11" customFormat="1">
      <c r="M48" s="12"/>
      <c r="N48" s="12"/>
      <c r="O48" s="12"/>
      <c r="P48" s="12"/>
    </row>
    <row r="49" spans="13:16" s="11" customFormat="1">
      <c r="M49" s="12"/>
      <c r="N49" s="12"/>
      <c r="O49" s="12"/>
      <c r="P49" s="12"/>
    </row>
    <row r="50" spans="13:16" s="11" customFormat="1">
      <c r="M50" s="12"/>
      <c r="N50" s="12"/>
      <c r="O50" s="12"/>
      <c r="P50" s="12"/>
    </row>
    <row r="51" spans="13:16" s="11" customFormat="1">
      <c r="M51" s="12"/>
      <c r="N51" s="12"/>
      <c r="O51" s="12"/>
      <c r="P51" s="12"/>
    </row>
    <row r="52" spans="13:16" s="11" customFormat="1">
      <c r="M52" s="12"/>
      <c r="N52" s="12"/>
      <c r="O52" s="12"/>
      <c r="P52" s="12"/>
    </row>
    <row r="53" spans="13:16" s="11" customFormat="1">
      <c r="M53" s="12"/>
      <c r="N53" s="12"/>
      <c r="O53" s="12"/>
      <c r="P53" s="12"/>
    </row>
    <row r="54" spans="13:16" s="11" customFormat="1">
      <c r="M54" s="12"/>
      <c r="N54" s="12"/>
      <c r="O54" s="12"/>
      <c r="P54" s="12"/>
    </row>
    <row r="55" spans="13:16" s="11" customFormat="1">
      <c r="M55" s="12"/>
      <c r="N55" s="12"/>
      <c r="O55" s="12"/>
      <c r="P55" s="12"/>
    </row>
    <row r="56" spans="13:16" s="11" customFormat="1">
      <c r="M56" s="12"/>
      <c r="N56" s="12"/>
      <c r="O56" s="12"/>
      <c r="P56" s="12"/>
    </row>
    <row r="57" spans="13:16" s="11" customFormat="1">
      <c r="M57" s="12"/>
      <c r="N57" s="12"/>
      <c r="O57" s="12"/>
      <c r="P57" s="12"/>
    </row>
    <row r="58" spans="13:16" s="11" customFormat="1">
      <c r="M58" s="12"/>
      <c r="N58" s="12"/>
      <c r="O58" s="12"/>
      <c r="P58" s="12"/>
    </row>
    <row r="59" spans="13:16" s="11" customFormat="1">
      <c r="M59" s="12"/>
      <c r="N59" s="12"/>
      <c r="O59" s="12"/>
      <c r="P59" s="12"/>
    </row>
    <row r="60" spans="13:16" s="11" customFormat="1">
      <c r="M60" s="12"/>
      <c r="N60" s="12"/>
      <c r="O60" s="12"/>
      <c r="P60" s="12"/>
    </row>
    <row r="61" spans="13:16" s="11" customFormat="1">
      <c r="M61" s="12"/>
      <c r="N61" s="12"/>
      <c r="O61" s="12"/>
      <c r="P61" s="12"/>
    </row>
    <row r="62" spans="13:16" s="11" customFormat="1">
      <c r="M62" s="12"/>
      <c r="N62" s="12"/>
      <c r="O62" s="12"/>
      <c r="P62" s="12"/>
    </row>
    <row r="63" spans="13:16" s="11" customFormat="1">
      <c r="M63" s="12"/>
      <c r="N63" s="12"/>
      <c r="O63" s="12"/>
      <c r="P63" s="12"/>
    </row>
    <row r="64" spans="13:16" s="11" customFormat="1">
      <c r="M64" s="12"/>
      <c r="N64" s="12"/>
      <c r="O64" s="12"/>
      <c r="P64" s="12"/>
    </row>
    <row r="65" spans="13:16" s="11" customFormat="1">
      <c r="M65" s="12"/>
      <c r="N65" s="12"/>
      <c r="O65" s="12"/>
      <c r="P65" s="12"/>
    </row>
    <row r="66" spans="13:16" s="11" customFormat="1">
      <c r="M66" s="12"/>
      <c r="N66" s="12"/>
      <c r="O66" s="12"/>
      <c r="P66" s="12"/>
    </row>
    <row r="67" spans="13:16" s="11" customFormat="1">
      <c r="M67" s="12"/>
      <c r="N67" s="12"/>
      <c r="O67" s="12"/>
      <c r="P67" s="12"/>
    </row>
    <row r="68" spans="13:16" s="11" customFormat="1">
      <c r="M68" s="12"/>
      <c r="N68" s="12"/>
      <c r="O68" s="12"/>
      <c r="P68" s="12"/>
    </row>
    <row r="69" spans="13:16" s="11" customFormat="1">
      <c r="M69" s="12"/>
      <c r="N69" s="12"/>
      <c r="O69" s="12"/>
      <c r="P69" s="12"/>
    </row>
    <row r="70" spans="13:16" s="11" customFormat="1">
      <c r="M70" s="12"/>
      <c r="N70" s="12"/>
      <c r="O70" s="12"/>
      <c r="P70" s="12"/>
    </row>
    <row r="71" spans="13:16" s="11" customFormat="1">
      <c r="M71" s="12"/>
      <c r="N71" s="12"/>
      <c r="O71" s="12"/>
      <c r="P71" s="12"/>
    </row>
    <row r="72" spans="13:16" s="11" customFormat="1">
      <c r="M72" s="12"/>
      <c r="N72" s="12"/>
      <c r="O72" s="12"/>
      <c r="P72" s="12"/>
    </row>
    <row r="73" spans="13:16" s="11" customFormat="1">
      <c r="M73" s="12"/>
      <c r="N73" s="12"/>
      <c r="O73" s="12"/>
      <c r="P73" s="12"/>
    </row>
    <row r="74" spans="13:16" s="11" customFormat="1">
      <c r="M74" s="12"/>
      <c r="N74" s="12"/>
      <c r="O74" s="12"/>
      <c r="P74" s="12"/>
    </row>
    <row r="75" spans="13:16" s="11" customFormat="1">
      <c r="M75" s="12"/>
      <c r="N75" s="12"/>
      <c r="O75" s="12"/>
      <c r="P75" s="12"/>
    </row>
    <row r="76" spans="13:16" s="11" customFormat="1">
      <c r="M76" s="12"/>
      <c r="N76" s="12"/>
      <c r="O76" s="12"/>
      <c r="P76" s="12"/>
    </row>
    <row r="77" spans="13:16" s="11" customFormat="1">
      <c r="M77" s="12"/>
      <c r="N77" s="12"/>
      <c r="O77" s="12"/>
      <c r="P77" s="12"/>
    </row>
    <row r="78" spans="13:16" s="11" customFormat="1">
      <c r="M78" s="12"/>
      <c r="N78" s="12"/>
      <c r="O78" s="12"/>
      <c r="P78" s="12"/>
    </row>
    <row r="79" spans="13:16" s="11" customFormat="1">
      <c r="M79" s="12"/>
      <c r="N79" s="12"/>
      <c r="O79" s="12"/>
      <c r="P79" s="12"/>
    </row>
    <row r="80" spans="13:16" s="11" customFormat="1">
      <c r="M80" s="12"/>
      <c r="N80" s="12"/>
      <c r="O80" s="12"/>
      <c r="P80" s="12"/>
    </row>
    <row r="81" spans="13:16" s="11" customFormat="1">
      <c r="M81" s="12"/>
      <c r="N81" s="12"/>
      <c r="O81" s="12"/>
      <c r="P81" s="12"/>
    </row>
    <row r="82" spans="13:16" s="11" customFormat="1">
      <c r="M82" s="12"/>
      <c r="N82" s="12"/>
      <c r="O82" s="12"/>
      <c r="P82" s="12"/>
    </row>
    <row r="83" spans="13:16" s="11" customFormat="1">
      <c r="M83" s="12"/>
      <c r="N83" s="12"/>
      <c r="O83" s="12"/>
      <c r="P83" s="12"/>
    </row>
    <row r="84" spans="13:16" s="11" customFormat="1">
      <c r="M84" s="12"/>
      <c r="N84" s="12"/>
      <c r="O84" s="12"/>
      <c r="P84" s="12"/>
    </row>
    <row r="85" spans="13:16" s="11" customFormat="1">
      <c r="M85" s="12"/>
      <c r="N85" s="12"/>
      <c r="O85" s="12"/>
      <c r="P85" s="12"/>
    </row>
    <row r="86" spans="13:16" s="11" customFormat="1">
      <c r="M86" s="12"/>
      <c r="N86" s="12"/>
      <c r="O86" s="12"/>
      <c r="P86" s="12"/>
    </row>
    <row r="87" spans="13:16" s="11" customFormat="1">
      <c r="M87" s="12"/>
      <c r="N87" s="12"/>
      <c r="O87" s="12"/>
      <c r="P87" s="12"/>
    </row>
    <row r="88" spans="13:16" s="11" customFormat="1">
      <c r="M88" s="12"/>
      <c r="N88" s="12"/>
      <c r="O88" s="12"/>
      <c r="P88" s="12"/>
    </row>
    <row r="89" spans="13:16" s="11" customFormat="1">
      <c r="M89" s="12"/>
      <c r="N89" s="12"/>
      <c r="O89" s="12"/>
      <c r="P89" s="12"/>
    </row>
    <row r="90" spans="13:16" s="11" customFormat="1">
      <c r="M90" s="12"/>
      <c r="N90" s="12"/>
      <c r="O90" s="12"/>
      <c r="P90" s="12"/>
    </row>
    <row r="91" spans="13:16" s="11" customFormat="1">
      <c r="M91" s="12"/>
      <c r="N91" s="12"/>
      <c r="O91" s="12"/>
      <c r="P91" s="12"/>
    </row>
    <row r="92" spans="13:16" s="11" customFormat="1">
      <c r="M92" s="12"/>
      <c r="N92" s="12"/>
      <c r="O92" s="12"/>
      <c r="P92" s="12"/>
    </row>
    <row r="93" spans="13:16" s="11" customFormat="1">
      <c r="M93" s="12"/>
      <c r="N93" s="12"/>
      <c r="O93" s="12"/>
      <c r="P93" s="12"/>
    </row>
    <row r="94" spans="13:16" s="11" customFormat="1">
      <c r="M94" s="12"/>
      <c r="N94" s="12"/>
      <c r="O94" s="12"/>
      <c r="P94" s="12"/>
    </row>
    <row r="95" spans="13:16" s="11" customFormat="1">
      <c r="M95" s="12"/>
      <c r="N95" s="12"/>
      <c r="O95" s="12"/>
      <c r="P95" s="12"/>
    </row>
    <row r="96" spans="13:16" s="11" customFormat="1">
      <c r="M96" s="12"/>
      <c r="N96" s="12"/>
      <c r="O96" s="12"/>
      <c r="P96" s="12"/>
    </row>
    <row r="97" spans="13:16" s="11" customFormat="1">
      <c r="M97" s="12"/>
      <c r="N97" s="12"/>
      <c r="O97" s="12"/>
      <c r="P97" s="12"/>
    </row>
    <row r="98" spans="13:16" s="11" customFormat="1">
      <c r="M98" s="12"/>
      <c r="N98" s="12"/>
      <c r="O98" s="12"/>
      <c r="P98" s="12"/>
    </row>
    <row r="99" spans="13:16" s="11" customFormat="1">
      <c r="M99" s="12"/>
      <c r="N99" s="12"/>
      <c r="O99" s="12"/>
      <c r="P99" s="12"/>
    </row>
    <row r="100" spans="13:16" s="11" customFormat="1">
      <c r="M100" s="12"/>
      <c r="N100" s="12"/>
      <c r="O100" s="12"/>
      <c r="P100" s="12"/>
    </row>
    <row r="101" spans="13:16" s="11" customFormat="1">
      <c r="M101" s="12"/>
      <c r="N101" s="12"/>
      <c r="O101" s="12"/>
      <c r="P101" s="12"/>
    </row>
    <row r="102" spans="13:16" s="11" customFormat="1">
      <c r="M102" s="12"/>
      <c r="N102" s="12"/>
      <c r="O102" s="12"/>
      <c r="P102" s="12"/>
    </row>
    <row r="103" spans="13:16" s="11" customFormat="1">
      <c r="M103" s="12"/>
      <c r="N103" s="12"/>
      <c r="O103" s="12"/>
      <c r="P103" s="12"/>
    </row>
    <row r="104" spans="13:16" s="11" customFormat="1">
      <c r="M104" s="12"/>
      <c r="N104" s="12"/>
      <c r="O104" s="12"/>
      <c r="P104" s="12"/>
    </row>
    <row r="105" spans="13:16" s="11" customFormat="1">
      <c r="M105" s="12"/>
      <c r="N105" s="12"/>
      <c r="O105" s="12"/>
      <c r="P105" s="12"/>
    </row>
    <row r="106" spans="13:16" s="11" customFormat="1">
      <c r="M106" s="12"/>
      <c r="N106" s="12"/>
      <c r="O106" s="12"/>
      <c r="P106" s="12"/>
    </row>
    <row r="107" spans="13:16" s="11" customFormat="1">
      <c r="M107" s="12"/>
      <c r="N107" s="12"/>
      <c r="O107" s="12"/>
      <c r="P107" s="12"/>
    </row>
    <row r="108" spans="13:16" s="11" customFormat="1">
      <c r="M108" s="12"/>
      <c r="N108" s="12"/>
      <c r="O108" s="12"/>
      <c r="P108" s="12"/>
    </row>
    <row r="109" spans="13:16" s="11" customFormat="1">
      <c r="M109" s="12"/>
      <c r="N109" s="12"/>
      <c r="O109" s="12"/>
      <c r="P109" s="12"/>
    </row>
    <row r="110" spans="13:16" s="11" customFormat="1">
      <c r="M110" s="12"/>
      <c r="N110" s="12"/>
      <c r="O110" s="12"/>
      <c r="P110" s="12"/>
    </row>
    <row r="111" spans="13:16" s="11" customFormat="1">
      <c r="M111" s="12"/>
      <c r="N111" s="12"/>
      <c r="O111" s="12"/>
      <c r="P111" s="12"/>
    </row>
    <row r="112" spans="13:16" s="11" customFormat="1">
      <c r="M112" s="12"/>
      <c r="N112" s="12"/>
      <c r="O112" s="12"/>
      <c r="P112" s="12"/>
    </row>
    <row r="113" spans="13:16" s="11" customFormat="1">
      <c r="M113" s="12"/>
      <c r="N113" s="12"/>
      <c r="O113" s="12"/>
      <c r="P113" s="12"/>
    </row>
    <row r="114" spans="13:16" s="11" customFormat="1">
      <c r="M114" s="12"/>
      <c r="N114" s="12"/>
      <c r="O114" s="12"/>
      <c r="P114" s="12"/>
    </row>
    <row r="115" spans="13:16" s="11" customFormat="1">
      <c r="M115" s="12"/>
      <c r="N115" s="12"/>
      <c r="O115" s="12"/>
      <c r="P115" s="12"/>
    </row>
    <row r="116" spans="13:16" s="11" customFormat="1">
      <c r="M116" s="12"/>
      <c r="N116" s="12"/>
      <c r="O116" s="12"/>
      <c r="P116" s="12"/>
    </row>
    <row r="117" spans="13:16" s="11" customFormat="1">
      <c r="M117" s="12"/>
      <c r="N117" s="12"/>
      <c r="O117" s="12"/>
      <c r="P117" s="12"/>
    </row>
    <row r="118" spans="13:16" s="11" customFormat="1">
      <c r="M118" s="12"/>
      <c r="N118" s="12"/>
      <c r="O118" s="12"/>
      <c r="P118" s="12"/>
    </row>
    <row r="119" spans="13:16" s="11" customFormat="1">
      <c r="M119" s="12"/>
      <c r="N119" s="12"/>
      <c r="O119" s="12"/>
      <c r="P119" s="12"/>
    </row>
    <row r="120" spans="13:16" s="11" customFormat="1">
      <c r="M120" s="12"/>
      <c r="N120" s="12"/>
      <c r="O120" s="12"/>
      <c r="P120" s="12"/>
    </row>
    <row r="121" spans="13:16" s="11" customFormat="1">
      <c r="M121" s="12"/>
      <c r="N121" s="12"/>
      <c r="O121" s="12"/>
      <c r="P121" s="12"/>
    </row>
    <row r="122" spans="13:16" s="11" customFormat="1">
      <c r="M122" s="12"/>
      <c r="N122" s="12"/>
      <c r="O122" s="12"/>
      <c r="P122" s="12"/>
    </row>
    <row r="123" spans="13:16" s="11" customFormat="1">
      <c r="M123" s="12"/>
      <c r="N123" s="12"/>
      <c r="O123" s="12"/>
      <c r="P123" s="12"/>
    </row>
    <row r="124" spans="13:16" s="11" customFormat="1">
      <c r="M124" s="12"/>
      <c r="N124" s="12"/>
      <c r="O124" s="12"/>
      <c r="P124" s="12"/>
    </row>
    <row r="125" spans="13:16" s="11" customFormat="1">
      <c r="M125" s="12"/>
      <c r="N125" s="12"/>
      <c r="O125" s="12"/>
      <c r="P125" s="12"/>
    </row>
    <row r="126" spans="13:16" s="11" customFormat="1">
      <c r="M126" s="12"/>
      <c r="N126" s="12"/>
      <c r="O126" s="12"/>
      <c r="P126" s="12"/>
    </row>
    <row r="127" spans="13:16" s="11" customFormat="1">
      <c r="M127" s="12"/>
      <c r="N127" s="12"/>
      <c r="O127" s="12"/>
      <c r="P127" s="12"/>
    </row>
    <row r="128" spans="13:16" s="11" customFormat="1">
      <c r="M128" s="12"/>
      <c r="N128" s="12"/>
      <c r="O128" s="12"/>
      <c r="P128" s="12"/>
    </row>
    <row r="129" spans="13:16" s="11" customFormat="1">
      <c r="M129" s="12"/>
      <c r="N129" s="12"/>
      <c r="O129" s="12"/>
      <c r="P129" s="12"/>
    </row>
    <row r="130" spans="13:16" s="11" customFormat="1">
      <c r="M130" s="12"/>
      <c r="N130" s="12"/>
      <c r="O130" s="12"/>
      <c r="P130" s="12"/>
    </row>
    <row r="131" spans="13:16" s="11" customFormat="1">
      <c r="M131" s="12"/>
      <c r="N131" s="12"/>
      <c r="O131" s="12"/>
      <c r="P131" s="12"/>
    </row>
    <row r="132" spans="13:16" s="11" customFormat="1">
      <c r="M132" s="12"/>
      <c r="N132" s="12"/>
      <c r="O132" s="12"/>
      <c r="P132" s="12"/>
    </row>
    <row r="133" spans="13:16" s="11" customFormat="1">
      <c r="M133" s="12"/>
      <c r="N133" s="12"/>
      <c r="O133" s="12"/>
      <c r="P133" s="12"/>
    </row>
    <row r="134" spans="13:16" s="11" customFormat="1">
      <c r="M134" s="12"/>
      <c r="N134" s="12"/>
      <c r="O134" s="12"/>
      <c r="P134" s="12"/>
    </row>
    <row r="135" spans="13:16" s="11" customFormat="1">
      <c r="M135" s="12"/>
      <c r="N135" s="12"/>
      <c r="O135" s="12"/>
      <c r="P135" s="12"/>
    </row>
    <row r="136" spans="13:16" s="11" customFormat="1">
      <c r="M136" s="12"/>
      <c r="N136" s="12"/>
      <c r="O136" s="12"/>
      <c r="P136" s="12"/>
    </row>
    <row r="137" spans="13:16" s="11" customFormat="1">
      <c r="M137" s="12"/>
      <c r="N137" s="12"/>
      <c r="O137" s="12"/>
      <c r="P137" s="12"/>
    </row>
    <row r="138" spans="13:16" s="11" customFormat="1">
      <c r="M138" s="12"/>
      <c r="N138" s="12"/>
      <c r="O138" s="12"/>
      <c r="P138" s="12"/>
    </row>
    <row r="139" spans="13:16" s="11" customFormat="1">
      <c r="M139" s="12"/>
      <c r="N139" s="12"/>
      <c r="O139" s="12"/>
      <c r="P139" s="12"/>
    </row>
    <row r="140" spans="13:16" s="11" customFormat="1">
      <c r="M140" s="12"/>
      <c r="N140" s="12"/>
      <c r="O140" s="12"/>
      <c r="P140" s="12"/>
    </row>
    <row r="141" spans="13:16" s="11" customFormat="1">
      <c r="M141" s="12"/>
      <c r="N141" s="12"/>
      <c r="O141" s="12"/>
      <c r="P141" s="12"/>
    </row>
    <row r="142" spans="13:16" s="11" customFormat="1">
      <c r="M142" s="12"/>
      <c r="N142" s="12"/>
      <c r="O142" s="12"/>
      <c r="P142" s="12"/>
    </row>
    <row r="143" spans="13:16" s="11" customFormat="1">
      <c r="M143" s="12"/>
      <c r="N143" s="12"/>
      <c r="O143" s="12"/>
      <c r="P143" s="12"/>
    </row>
    <row r="144" spans="13:16" s="11" customFormat="1">
      <c r="M144" s="12"/>
      <c r="N144" s="12"/>
      <c r="O144" s="12"/>
      <c r="P144" s="12"/>
    </row>
    <row r="145" spans="12:16" s="11" customFormat="1">
      <c r="M145" s="12"/>
      <c r="N145" s="12"/>
      <c r="O145" s="12"/>
      <c r="P145" s="12"/>
    </row>
    <row r="146" spans="12:16" s="11" customFormat="1">
      <c r="M146" s="12"/>
      <c r="N146" s="12"/>
      <c r="O146" s="12"/>
      <c r="P146" s="12"/>
    </row>
    <row r="147" spans="12:16" s="11" customFormat="1">
      <c r="M147" s="12"/>
      <c r="N147" s="12"/>
      <c r="O147" s="12"/>
      <c r="P147" s="12"/>
    </row>
    <row r="148" spans="12:16" s="11" customFormat="1">
      <c r="M148" s="12"/>
      <c r="N148" s="12"/>
      <c r="O148" s="12"/>
      <c r="P148" s="12"/>
    </row>
    <row r="149" spans="12:16" s="11" customFormat="1">
      <c r="M149" s="12"/>
      <c r="N149" s="12"/>
      <c r="O149" s="12"/>
      <c r="P149" s="12"/>
    </row>
    <row r="150" spans="12:16" s="11" customFormat="1">
      <c r="M150" s="12"/>
      <c r="N150" s="12"/>
      <c r="O150" s="12"/>
      <c r="P150" s="12"/>
    </row>
    <row r="151" spans="12:16" s="11" customFormat="1">
      <c r="M151" s="12"/>
      <c r="N151" s="12"/>
      <c r="O151" s="12"/>
      <c r="P151" s="12"/>
    </row>
    <row r="152" spans="12:16" s="11" customFormat="1">
      <c r="L152"/>
      <c r="M152" s="12"/>
      <c r="N152" s="12"/>
      <c r="O152" s="12"/>
      <c r="P152" s="12"/>
    </row>
  </sheetData>
  <mergeCells count="50">
    <mergeCell ref="R10:R12"/>
    <mergeCell ref="H11:H12"/>
    <mergeCell ref="I11:I12"/>
    <mergeCell ref="M17:N17"/>
    <mergeCell ref="O17:P17"/>
    <mergeCell ref="P10:P12"/>
    <mergeCell ref="O10:O12"/>
    <mergeCell ref="J10:J12"/>
    <mergeCell ref="K10:K12"/>
    <mergeCell ref="L10:L12"/>
    <mergeCell ref="M10:M12"/>
    <mergeCell ref="N10:N12"/>
    <mergeCell ref="F4:F5"/>
    <mergeCell ref="A4:A5"/>
    <mergeCell ref="B4:B5"/>
    <mergeCell ref="C4:C5"/>
    <mergeCell ref="D4:D5"/>
    <mergeCell ref="E4:E5"/>
    <mergeCell ref="Q4:Q5"/>
    <mergeCell ref="R4:R5"/>
    <mergeCell ref="A7:A9"/>
    <mergeCell ref="B7:B9"/>
    <mergeCell ref="C7:C9"/>
    <mergeCell ref="D7:D9"/>
    <mergeCell ref="E7:E9"/>
    <mergeCell ref="F7:F9"/>
    <mergeCell ref="G7:G9"/>
    <mergeCell ref="J7:J9"/>
    <mergeCell ref="G4:G5"/>
    <mergeCell ref="H4:I4"/>
    <mergeCell ref="J4:J5"/>
    <mergeCell ref="K4:L4"/>
    <mergeCell ref="M4:N4"/>
    <mergeCell ref="O4:P4"/>
    <mergeCell ref="Q7:Q9"/>
    <mergeCell ref="R7:R9"/>
    <mergeCell ref="A10:A12"/>
    <mergeCell ref="B10:B12"/>
    <mergeCell ref="C10:C12"/>
    <mergeCell ref="D10:D12"/>
    <mergeCell ref="E10:E12"/>
    <mergeCell ref="F10:F12"/>
    <mergeCell ref="G10:G12"/>
    <mergeCell ref="K7:K9"/>
    <mergeCell ref="L7:L9"/>
    <mergeCell ref="M7:M9"/>
    <mergeCell ref="N7:N9"/>
    <mergeCell ref="O7:O9"/>
    <mergeCell ref="P7:P9"/>
    <mergeCell ref="Q10:Q12"/>
  </mergeCells>
  <pageMargins left="0.7" right="0.7" top="0.75" bottom="0.75" header="0.3" footer="0.3"/>
  <pageSetup paperSize="9" orientation="portrait" verticalDpi="0" r:id="rId1"/>
</worksheet>
</file>

<file path=xl/worksheets/sheet32.xml><?xml version="1.0" encoding="utf-8"?>
<worksheet xmlns="http://schemas.openxmlformats.org/spreadsheetml/2006/main" xmlns:r="http://schemas.openxmlformats.org/officeDocument/2006/relationships">
  <sheetPr codeName="Arkusz32"/>
  <dimension ref="A2:S141"/>
  <sheetViews>
    <sheetView topLeftCell="A10" zoomScale="55" zoomScaleNormal="55" workbookViewId="0">
      <selection activeCell="N20" sqref="N20"/>
    </sheetView>
  </sheetViews>
  <sheetFormatPr defaultRowHeight="15"/>
  <cols>
    <col min="1" max="1" width="4.7109375" customWidth="1"/>
    <col min="2" max="2" width="8.85546875" customWidth="1"/>
    <col min="3" max="3" width="11.42578125" customWidth="1"/>
    <col min="4" max="4" width="9.7109375" customWidth="1"/>
    <col min="5" max="5" width="45.7109375" customWidth="1"/>
    <col min="6" max="6" width="57.7109375" style="75" customWidth="1"/>
    <col min="7" max="7" width="35.7109375" customWidth="1"/>
    <col min="8" max="8" width="19.28515625" customWidth="1"/>
    <col min="9" max="9" width="10.42578125" customWidth="1"/>
    <col min="10" max="10" width="29.7109375" customWidth="1"/>
    <col min="11" max="11" width="10.7109375" customWidth="1"/>
    <col min="12" max="12" width="12.7109375" customWidth="1"/>
    <col min="13" max="16" width="14.7109375" style="2" customWidth="1"/>
    <col min="17" max="17" width="16.7109375" customWidth="1"/>
    <col min="18" max="18" width="17" customWidth="1"/>
    <col min="19" max="19" width="19.5703125" customWidth="1"/>
    <col min="259" max="259" width="4.7109375" bestFit="1" customWidth="1"/>
    <col min="260" max="260" width="9.7109375" bestFit="1" customWidth="1"/>
    <col min="261" max="261" width="10" bestFit="1" customWidth="1"/>
    <col min="262" max="262" width="8.85546875" bestFit="1" customWidth="1"/>
    <col min="263" max="263" width="22.85546875" customWidth="1"/>
    <col min="264" max="264" width="59.7109375" bestFit="1" customWidth="1"/>
    <col min="265" max="265" width="57.85546875" bestFit="1" customWidth="1"/>
    <col min="266" max="266" width="35.28515625" bestFit="1" customWidth="1"/>
    <col min="267" max="267" width="28.140625" bestFit="1" customWidth="1"/>
    <col min="268" max="268" width="33.140625" bestFit="1" customWidth="1"/>
    <col min="269" max="269" width="26" bestFit="1" customWidth="1"/>
    <col min="270" max="270" width="19.140625" bestFit="1" customWidth="1"/>
    <col min="271" max="271" width="10.42578125" customWidth="1"/>
    <col min="272" max="272" width="11.85546875" customWidth="1"/>
    <col min="273" max="273" width="14.7109375" customWidth="1"/>
    <col min="274" max="274" width="9" bestFit="1" customWidth="1"/>
    <col min="515" max="515" width="4.7109375" bestFit="1" customWidth="1"/>
    <col min="516" max="516" width="9.7109375" bestFit="1" customWidth="1"/>
    <col min="517" max="517" width="10" bestFit="1" customWidth="1"/>
    <col min="518" max="518" width="8.85546875" bestFit="1" customWidth="1"/>
    <col min="519" max="519" width="22.85546875" customWidth="1"/>
    <col min="520" max="520" width="59.7109375" bestFit="1" customWidth="1"/>
    <col min="521" max="521" width="57.85546875" bestFit="1" customWidth="1"/>
    <col min="522" max="522" width="35.28515625" bestFit="1" customWidth="1"/>
    <col min="523" max="523" width="28.140625" bestFit="1" customWidth="1"/>
    <col min="524" max="524" width="33.140625" bestFit="1" customWidth="1"/>
    <col min="525" max="525" width="26" bestFit="1" customWidth="1"/>
    <col min="526" max="526" width="19.140625" bestFit="1" customWidth="1"/>
    <col min="527" max="527" width="10.42578125" customWidth="1"/>
    <col min="528" max="528" width="11.85546875" customWidth="1"/>
    <col min="529" max="529" width="14.7109375" customWidth="1"/>
    <col min="530" max="530" width="9" bestFit="1" customWidth="1"/>
    <col min="771" max="771" width="4.7109375" bestFit="1" customWidth="1"/>
    <col min="772" max="772" width="9.7109375" bestFit="1" customWidth="1"/>
    <col min="773" max="773" width="10" bestFit="1" customWidth="1"/>
    <col min="774" max="774" width="8.85546875" bestFit="1" customWidth="1"/>
    <col min="775" max="775" width="22.85546875" customWidth="1"/>
    <col min="776" max="776" width="59.7109375" bestFit="1" customWidth="1"/>
    <col min="777" max="777" width="57.85546875" bestFit="1" customWidth="1"/>
    <col min="778" max="778" width="35.28515625" bestFit="1" customWidth="1"/>
    <col min="779" max="779" width="28.140625" bestFit="1" customWidth="1"/>
    <col min="780" max="780" width="33.140625" bestFit="1" customWidth="1"/>
    <col min="781" max="781" width="26" bestFit="1" customWidth="1"/>
    <col min="782" max="782" width="19.140625" bestFit="1" customWidth="1"/>
    <col min="783" max="783" width="10.42578125" customWidth="1"/>
    <col min="784" max="784" width="11.85546875" customWidth="1"/>
    <col min="785" max="785" width="14.7109375" customWidth="1"/>
    <col min="786" max="786" width="9" bestFit="1" customWidth="1"/>
    <col min="1027" max="1027" width="4.7109375" bestFit="1" customWidth="1"/>
    <col min="1028" max="1028" width="9.7109375" bestFit="1" customWidth="1"/>
    <col min="1029" max="1029" width="10" bestFit="1" customWidth="1"/>
    <col min="1030" max="1030" width="8.85546875" bestFit="1" customWidth="1"/>
    <col min="1031" max="1031" width="22.85546875" customWidth="1"/>
    <col min="1032" max="1032" width="59.7109375" bestFit="1" customWidth="1"/>
    <col min="1033" max="1033" width="57.85546875" bestFit="1" customWidth="1"/>
    <col min="1034" max="1034" width="35.28515625" bestFit="1" customWidth="1"/>
    <col min="1035" max="1035" width="28.140625" bestFit="1" customWidth="1"/>
    <col min="1036" max="1036" width="33.140625" bestFit="1" customWidth="1"/>
    <col min="1037" max="1037" width="26" bestFit="1" customWidth="1"/>
    <col min="1038" max="1038" width="19.140625" bestFit="1" customWidth="1"/>
    <col min="1039" max="1039" width="10.42578125" customWidth="1"/>
    <col min="1040" max="1040" width="11.85546875" customWidth="1"/>
    <col min="1041" max="1041" width="14.7109375" customWidth="1"/>
    <col min="1042" max="1042" width="9" bestFit="1" customWidth="1"/>
    <col min="1283" max="1283" width="4.7109375" bestFit="1" customWidth="1"/>
    <col min="1284" max="1284" width="9.7109375" bestFit="1" customWidth="1"/>
    <col min="1285" max="1285" width="10" bestFit="1" customWidth="1"/>
    <col min="1286" max="1286" width="8.85546875" bestFit="1" customWidth="1"/>
    <col min="1287" max="1287" width="22.85546875" customWidth="1"/>
    <col min="1288" max="1288" width="59.7109375" bestFit="1" customWidth="1"/>
    <col min="1289" max="1289" width="57.85546875" bestFit="1" customWidth="1"/>
    <col min="1290" max="1290" width="35.28515625" bestFit="1" customWidth="1"/>
    <col min="1291" max="1291" width="28.140625" bestFit="1" customWidth="1"/>
    <col min="1292" max="1292" width="33.140625" bestFit="1" customWidth="1"/>
    <col min="1293" max="1293" width="26" bestFit="1" customWidth="1"/>
    <col min="1294" max="1294" width="19.140625" bestFit="1" customWidth="1"/>
    <col min="1295" max="1295" width="10.42578125" customWidth="1"/>
    <col min="1296" max="1296" width="11.85546875" customWidth="1"/>
    <col min="1297" max="1297" width="14.7109375" customWidth="1"/>
    <col min="1298" max="1298" width="9" bestFit="1" customWidth="1"/>
    <col min="1539" max="1539" width="4.7109375" bestFit="1" customWidth="1"/>
    <col min="1540" max="1540" width="9.7109375" bestFit="1" customWidth="1"/>
    <col min="1541" max="1541" width="10" bestFit="1" customWidth="1"/>
    <col min="1542" max="1542" width="8.85546875" bestFit="1" customWidth="1"/>
    <col min="1543" max="1543" width="22.85546875" customWidth="1"/>
    <col min="1544" max="1544" width="59.7109375" bestFit="1" customWidth="1"/>
    <col min="1545" max="1545" width="57.85546875" bestFit="1" customWidth="1"/>
    <col min="1546" max="1546" width="35.28515625" bestFit="1" customWidth="1"/>
    <col min="1547" max="1547" width="28.140625" bestFit="1" customWidth="1"/>
    <col min="1548" max="1548" width="33.140625" bestFit="1" customWidth="1"/>
    <col min="1549" max="1549" width="26" bestFit="1" customWidth="1"/>
    <col min="1550" max="1550" width="19.140625" bestFit="1" customWidth="1"/>
    <col min="1551" max="1551" width="10.42578125" customWidth="1"/>
    <col min="1552" max="1552" width="11.85546875" customWidth="1"/>
    <col min="1553" max="1553" width="14.7109375" customWidth="1"/>
    <col min="1554" max="1554" width="9" bestFit="1" customWidth="1"/>
    <col min="1795" max="1795" width="4.7109375" bestFit="1" customWidth="1"/>
    <col min="1796" max="1796" width="9.7109375" bestFit="1" customWidth="1"/>
    <col min="1797" max="1797" width="10" bestFit="1" customWidth="1"/>
    <col min="1798" max="1798" width="8.85546875" bestFit="1" customWidth="1"/>
    <col min="1799" max="1799" width="22.85546875" customWidth="1"/>
    <col min="1800" max="1800" width="59.7109375" bestFit="1" customWidth="1"/>
    <col min="1801" max="1801" width="57.85546875" bestFit="1" customWidth="1"/>
    <col min="1802" max="1802" width="35.28515625" bestFit="1" customWidth="1"/>
    <col min="1803" max="1803" width="28.140625" bestFit="1" customWidth="1"/>
    <col min="1804" max="1804" width="33.140625" bestFit="1" customWidth="1"/>
    <col min="1805" max="1805" width="26" bestFit="1" customWidth="1"/>
    <col min="1806" max="1806" width="19.140625" bestFit="1" customWidth="1"/>
    <col min="1807" max="1807" width="10.42578125" customWidth="1"/>
    <col min="1808" max="1808" width="11.85546875" customWidth="1"/>
    <col min="1809" max="1809" width="14.7109375" customWidth="1"/>
    <col min="1810" max="1810" width="9" bestFit="1" customWidth="1"/>
    <col min="2051" max="2051" width="4.7109375" bestFit="1" customWidth="1"/>
    <col min="2052" max="2052" width="9.7109375" bestFit="1" customWidth="1"/>
    <col min="2053" max="2053" width="10" bestFit="1" customWidth="1"/>
    <col min="2054" max="2054" width="8.85546875" bestFit="1" customWidth="1"/>
    <col min="2055" max="2055" width="22.85546875" customWidth="1"/>
    <col min="2056" max="2056" width="59.7109375" bestFit="1" customWidth="1"/>
    <col min="2057" max="2057" width="57.85546875" bestFit="1" customWidth="1"/>
    <col min="2058" max="2058" width="35.28515625" bestFit="1" customWidth="1"/>
    <col min="2059" max="2059" width="28.140625" bestFit="1" customWidth="1"/>
    <col min="2060" max="2060" width="33.140625" bestFit="1" customWidth="1"/>
    <col min="2061" max="2061" width="26" bestFit="1" customWidth="1"/>
    <col min="2062" max="2062" width="19.140625" bestFit="1" customWidth="1"/>
    <col min="2063" max="2063" width="10.42578125" customWidth="1"/>
    <col min="2064" max="2064" width="11.85546875" customWidth="1"/>
    <col min="2065" max="2065" width="14.7109375" customWidth="1"/>
    <col min="2066" max="2066" width="9" bestFit="1" customWidth="1"/>
    <col min="2307" max="2307" width="4.7109375" bestFit="1" customWidth="1"/>
    <col min="2308" max="2308" width="9.7109375" bestFit="1" customWidth="1"/>
    <col min="2309" max="2309" width="10" bestFit="1" customWidth="1"/>
    <col min="2310" max="2310" width="8.85546875" bestFit="1" customWidth="1"/>
    <col min="2311" max="2311" width="22.85546875" customWidth="1"/>
    <col min="2312" max="2312" width="59.7109375" bestFit="1" customWidth="1"/>
    <col min="2313" max="2313" width="57.85546875" bestFit="1" customWidth="1"/>
    <col min="2314" max="2314" width="35.28515625" bestFit="1" customWidth="1"/>
    <col min="2315" max="2315" width="28.140625" bestFit="1" customWidth="1"/>
    <col min="2316" max="2316" width="33.140625" bestFit="1" customWidth="1"/>
    <col min="2317" max="2317" width="26" bestFit="1" customWidth="1"/>
    <col min="2318" max="2318" width="19.140625" bestFit="1" customWidth="1"/>
    <col min="2319" max="2319" width="10.42578125" customWidth="1"/>
    <col min="2320" max="2320" width="11.85546875" customWidth="1"/>
    <col min="2321" max="2321" width="14.7109375" customWidth="1"/>
    <col min="2322" max="2322" width="9" bestFit="1" customWidth="1"/>
    <col min="2563" max="2563" width="4.7109375" bestFit="1" customWidth="1"/>
    <col min="2564" max="2564" width="9.7109375" bestFit="1" customWidth="1"/>
    <col min="2565" max="2565" width="10" bestFit="1" customWidth="1"/>
    <col min="2566" max="2566" width="8.85546875" bestFit="1" customWidth="1"/>
    <col min="2567" max="2567" width="22.85546875" customWidth="1"/>
    <col min="2568" max="2568" width="59.7109375" bestFit="1" customWidth="1"/>
    <col min="2569" max="2569" width="57.85546875" bestFit="1" customWidth="1"/>
    <col min="2570" max="2570" width="35.28515625" bestFit="1" customWidth="1"/>
    <col min="2571" max="2571" width="28.140625" bestFit="1" customWidth="1"/>
    <col min="2572" max="2572" width="33.140625" bestFit="1" customWidth="1"/>
    <col min="2573" max="2573" width="26" bestFit="1" customWidth="1"/>
    <col min="2574" max="2574" width="19.140625" bestFit="1" customWidth="1"/>
    <col min="2575" max="2575" width="10.42578125" customWidth="1"/>
    <col min="2576" max="2576" width="11.85546875" customWidth="1"/>
    <col min="2577" max="2577" width="14.7109375" customWidth="1"/>
    <col min="2578" max="2578" width="9" bestFit="1" customWidth="1"/>
    <col min="2819" max="2819" width="4.7109375" bestFit="1" customWidth="1"/>
    <col min="2820" max="2820" width="9.7109375" bestFit="1" customWidth="1"/>
    <col min="2821" max="2821" width="10" bestFit="1" customWidth="1"/>
    <col min="2822" max="2822" width="8.85546875" bestFit="1" customWidth="1"/>
    <col min="2823" max="2823" width="22.85546875" customWidth="1"/>
    <col min="2824" max="2824" width="59.7109375" bestFit="1" customWidth="1"/>
    <col min="2825" max="2825" width="57.85546875" bestFit="1" customWidth="1"/>
    <col min="2826" max="2826" width="35.28515625" bestFit="1" customWidth="1"/>
    <col min="2827" max="2827" width="28.140625" bestFit="1" customWidth="1"/>
    <col min="2828" max="2828" width="33.140625" bestFit="1" customWidth="1"/>
    <col min="2829" max="2829" width="26" bestFit="1" customWidth="1"/>
    <col min="2830" max="2830" width="19.140625" bestFit="1" customWidth="1"/>
    <col min="2831" max="2831" width="10.42578125" customWidth="1"/>
    <col min="2832" max="2832" width="11.85546875" customWidth="1"/>
    <col min="2833" max="2833" width="14.7109375" customWidth="1"/>
    <col min="2834" max="2834" width="9" bestFit="1" customWidth="1"/>
    <col min="3075" max="3075" width="4.7109375" bestFit="1" customWidth="1"/>
    <col min="3076" max="3076" width="9.7109375" bestFit="1" customWidth="1"/>
    <col min="3077" max="3077" width="10" bestFit="1" customWidth="1"/>
    <col min="3078" max="3078" width="8.85546875" bestFit="1" customWidth="1"/>
    <col min="3079" max="3079" width="22.85546875" customWidth="1"/>
    <col min="3080" max="3080" width="59.7109375" bestFit="1" customWidth="1"/>
    <col min="3081" max="3081" width="57.85546875" bestFit="1" customWidth="1"/>
    <col min="3082" max="3082" width="35.28515625" bestFit="1" customWidth="1"/>
    <col min="3083" max="3083" width="28.140625" bestFit="1" customWidth="1"/>
    <col min="3084" max="3084" width="33.140625" bestFit="1" customWidth="1"/>
    <col min="3085" max="3085" width="26" bestFit="1" customWidth="1"/>
    <col min="3086" max="3086" width="19.140625" bestFit="1" customWidth="1"/>
    <col min="3087" max="3087" width="10.42578125" customWidth="1"/>
    <col min="3088" max="3088" width="11.85546875" customWidth="1"/>
    <col min="3089" max="3089" width="14.7109375" customWidth="1"/>
    <col min="3090" max="3090" width="9" bestFit="1" customWidth="1"/>
    <col min="3331" max="3331" width="4.7109375" bestFit="1" customWidth="1"/>
    <col min="3332" max="3332" width="9.7109375" bestFit="1" customWidth="1"/>
    <col min="3333" max="3333" width="10" bestFit="1" customWidth="1"/>
    <col min="3334" max="3334" width="8.85546875" bestFit="1" customWidth="1"/>
    <col min="3335" max="3335" width="22.85546875" customWidth="1"/>
    <col min="3336" max="3336" width="59.7109375" bestFit="1" customWidth="1"/>
    <col min="3337" max="3337" width="57.85546875" bestFit="1" customWidth="1"/>
    <col min="3338" max="3338" width="35.28515625" bestFit="1" customWidth="1"/>
    <col min="3339" max="3339" width="28.140625" bestFit="1" customWidth="1"/>
    <col min="3340" max="3340" width="33.140625" bestFit="1" customWidth="1"/>
    <col min="3341" max="3341" width="26" bestFit="1" customWidth="1"/>
    <col min="3342" max="3342" width="19.140625" bestFit="1" customWidth="1"/>
    <col min="3343" max="3343" width="10.42578125" customWidth="1"/>
    <col min="3344" max="3344" width="11.85546875" customWidth="1"/>
    <col min="3345" max="3345" width="14.7109375" customWidth="1"/>
    <col min="3346" max="3346" width="9" bestFit="1" customWidth="1"/>
    <col min="3587" max="3587" width="4.7109375" bestFit="1" customWidth="1"/>
    <col min="3588" max="3588" width="9.7109375" bestFit="1" customWidth="1"/>
    <col min="3589" max="3589" width="10" bestFit="1" customWidth="1"/>
    <col min="3590" max="3590" width="8.85546875" bestFit="1" customWidth="1"/>
    <col min="3591" max="3591" width="22.85546875" customWidth="1"/>
    <col min="3592" max="3592" width="59.7109375" bestFit="1" customWidth="1"/>
    <col min="3593" max="3593" width="57.85546875" bestFit="1" customWidth="1"/>
    <col min="3594" max="3594" width="35.28515625" bestFit="1" customWidth="1"/>
    <col min="3595" max="3595" width="28.140625" bestFit="1" customWidth="1"/>
    <col min="3596" max="3596" width="33.140625" bestFit="1" customWidth="1"/>
    <col min="3597" max="3597" width="26" bestFit="1" customWidth="1"/>
    <col min="3598" max="3598" width="19.140625" bestFit="1" customWidth="1"/>
    <col min="3599" max="3599" width="10.42578125" customWidth="1"/>
    <col min="3600" max="3600" width="11.85546875" customWidth="1"/>
    <col min="3601" max="3601" width="14.7109375" customWidth="1"/>
    <col min="3602" max="3602" width="9" bestFit="1" customWidth="1"/>
    <col min="3843" max="3843" width="4.7109375" bestFit="1" customWidth="1"/>
    <col min="3844" max="3844" width="9.7109375" bestFit="1" customWidth="1"/>
    <col min="3845" max="3845" width="10" bestFit="1" customWidth="1"/>
    <col min="3846" max="3846" width="8.85546875" bestFit="1" customWidth="1"/>
    <col min="3847" max="3847" width="22.85546875" customWidth="1"/>
    <col min="3848" max="3848" width="59.7109375" bestFit="1" customWidth="1"/>
    <col min="3849" max="3849" width="57.85546875" bestFit="1" customWidth="1"/>
    <col min="3850" max="3850" width="35.28515625" bestFit="1" customWidth="1"/>
    <col min="3851" max="3851" width="28.140625" bestFit="1" customWidth="1"/>
    <col min="3852" max="3852" width="33.140625" bestFit="1" customWidth="1"/>
    <col min="3853" max="3853" width="26" bestFit="1" customWidth="1"/>
    <col min="3854" max="3854" width="19.140625" bestFit="1" customWidth="1"/>
    <col min="3855" max="3855" width="10.42578125" customWidth="1"/>
    <col min="3856" max="3856" width="11.85546875" customWidth="1"/>
    <col min="3857" max="3857" width="14.7109375" customWidth="1"/>
    <col min="3858" max="3858" width="9" bestFit="1" customWidth="1"/>
    <col min="4099" max="4099" width="4.7109375" bestFit="1" customWidth="1"/>
    <col min="4100" max="4100" width="9.7109375" bestFit="1" customWidth="1"/>
    <col min="4101" max="4101" width="10" bestFit="1" customWidth="1"/>
    <col min="4102" max="4102" width="8.85546875" bestFit="1" customWidth="1"/>
    <col min="4103" max="4103" width="22.85546875" customWidth="1"/>
    <col min="4104" max="4104" width="59.7109375" bestFit="1" customWidth="1"/>
    <col min="4105" max="4105" width="57.85546875" bestFit="1" customWidth="1"/>
    <col min="4106" max="4106" width="35.28515625" bestFit="1" customWidth="1"/>
    <col min="4107" max="4107" width="28.140625" bestFit="1" customWidth="1"/>
    <col min="4108" max="4108" width="33.140625" bestFit="1" customWidth="1"/>
    <col min="4109" max="4109" width="26" bestFit="1" customWidth="1"/>
    <col min="4110" max="4110" width="19.140625" bestFit="1" customWidth="1"/>
    <col min="4111" max="4111" width="10.42578125" customWidth="1"/>
    <col min="4112" max="4112" width="11.85546875" customWidth="1"/>
    <col min="4113" max="4113" width="14.7109375" customWidth="1"/>
    <col min="4114" max="4114" width="9" bestFit="1" customWidth="1"/>
    <col min="4355" max="4355" width="4.7109375" bestFit="1" customWidth="1"/>
    <col min="4356" max="4356" width="9.7109375" bestFit="1" customWidth="1"/>
    <col min="4357" max="4357" width="10" bestFit="1" customWidth="1"/>
    <col min="4358" max="4358" width="8.85546875" bestFit="1" customWidth="1"/>
    <col min="4359" max="4359" width="22.85546875" customWidth="1"/>
    <col min="4360" max="4360" width="59.7109375" bestFit="1" customWidth="1"/>
    <col min="4361" max="4361" width="57.85546875" bestFit="1" customWidth="1"/>
    <col min="4362" max="4362" width="35.28515625" bestFit="1" customWidth="1"/>
    <col min="4363" max="4363" width="28.140625" bestFit="1" customWidth="1"/>
    <col min="4364" max="4364" width="33.140625" bestFit="1" customWidth="1"/>
    <col min="4365" max="4365" width="26" bestFit="1" customWidth="1"/>
    <col min="4366" max="4366" width="19.140625" bestFit="1" customWidth="1"/>
    <col min="4367" max="4367" width="10.42578125" customWidth="1"/>
    <col min="4368" max="4368" width="11.85546875" customWidth="1"/>
    <col min="4369" max="4369" width="14.7109375" customWidth="1"/>
    <col min="4370" max="4370" width="9" bestFit="1" customWidth="1"/>
    <col min="4611" max="4611" width="4.7109375" bestFit="1" customWidth="1"/>
    <col min="4612" max="4612" width="9.7109375" bestFit="1" customWidth="1"/>
    <col min="4613" max="4613" width="10" bestFit="1" customWidth="1"/>
    <col min="4614" max="4614" width="8.85546875" bestFit="1" customWidth="1"/>
    <col min="4615" max="4615" width="22.85546875" customWidth="1"/>
    <col min="4616" max="4616" width="59.7109375" bestFit="1" customWidth="1"/>
    <col min="4617" max="4617" width="57.85546875" bestFit="1" customWidth="1"/>
    <col min="4618" max="4618" width="35.28515625" bestFit="1" customWidth="1"/>
    <col min="4619" max="4619" width="28.140625" bestFit="1" customWidth="1"/>
    <col min="4620" max="4620" width="33.140625" bestFit="1" customWidth="1"/>
    <col min="4621" max="4621" width="26" bestFit="1" customWidth="1"/>
    <col min="4622" max="4622" width="19.140625" bestFit="1" customWidth="1"/>
    <col min="4623" max="4623" width="10.42578125" customWidth="1"/>
    <col min="4624" max="4624" width="11.85546875" customWidth="1"/>
    <col min="4625" max="4625" width="14.7109375" customWidth="1"/>
    <col min="4626" max="4626" width="9" bestFit="1" customWidth="1"/>
    <col min="4867" max="4867" width="4.7109375" bestFit="1" customWidth="1"/>
    <col min="4868" max="4868" width="9.7109375" bestFit="1" customWidth="1"/>
    <col min="4869" max="4869" width="10" bestFit="1" customWidth="1"/>
    <col min="4870" max="4870" width="8.85546875" bestFit="1" customWidth="1"/>
    <col min="4871" max="4871" width="22.85546875" customWidth="1"/>
    <col min="4872" max="4872" width="59.7109375" bestFit="1" customWidth="1"/>
    <col min="4873" max="4873" width="57.85546875" bestFit="1" customWidth="1"/>
    <col min="4874" max="4874" width="35.28515625" bestFit="1" customWidth="1"/>
    <col min="4875" max="4875" width="28.140625" bestFit="1" customWidth="1"/>
    <col min="4876" max="4876" width="33.140625" bestFit="1" customWidth="1"/>
    <col min="4877" max="4877" width="26" bestFit="1" customWidth="1"/>
    <col min="4878" max="4878" width="19.140625" bestFit="1" customWidth="1"/>
    <col min="4879" max="4879" width="10.42578125" customWidth="1"/>
    <col min="4880" max="4880" width="11.85546875" customWidth="1"/>
    <col min="4881" max="4881" width="14.7109375" customWidth="1"/>
    <col min="4882" max="4882" width="9" bestFit="1" customWidth="1"/>
    <col min="5123" max="5123" width="4.7109375" bestFit="1" customWidth="1"/>
    <col min="5124" max="5124" width="9.7109375" bestFit="1" customWidth="1"/>
    <col min="5125" max="5125" width="10" bestFit="1" customWidth="1"/>
    <col min="5126" max="5126" width="8.85546875" bestFit="1" customWidth="1"/>
    <col min="5127" max="5127" width="22.85546875" customWidth="1"/>
    <col min="5128" max="5128" width="59.7109375" bestFit="1" customWidth="1"/>
    <col min="5129" max="5129" width="57.85546875" bestFit="1" customWidth="1"/>
    <col min="5130" max="5130" width="35.28515625" bestFit="1" customWidth="1"/>
    <col min="5131" max="5131" width="28.140625" bestFit="1" customWidth="1"/>
    <col min="5132" max="5132" width="33.140625" bestFit="1" customWidth="1"/>
    <col min="5133" max="5133" width="26" bestFit="1" customWidth="1"/>
    <col min="5134" max="5134" width="19.140625" bestFit="1" customWidth="1"/>
    <col min="5135" max="5135" width="10.42578125" customWidth="1"/>
    <col min="5136" max="5136" width="11.85546875" customWidth="1"/>
    <col min="5137" max="5137" width="14.7109375" customWidth="1"/>
    <col min="5138" max="5138" width="9" bestFit="1" customWidth="1"/>
    <col min="5379" max="5379" width="4.7109375" bestFit="1" customWidth="1"/>
    <col min="5380" max="5380" width="9.7109375" bestFit="1" customWidth="1"/>
    <col min="5381" max="5381" width="10" bestFit="1" customWidth="1"/>
    <col min="5382" max="5382" width="8.85546875" bestFit="1" customWidth="1"/>
    <col min="5383" max="5383" width="22.85546875" customWidth="1"/>
    <col min="5384" max="5384" width="59.7109375" bestFit="1" customWidth="1"/>
    <col min="5385" max="5385" width="57.85546875" bestFit="1" customWidth="1"/>
    <col min="5386" max="5386" width="35.28515625" bestFit="1" customWidth="1"/>
    <col min="5387" max="5387" width="28.140625" bestFit="1" customWidth="1"/>
    <col min="5388" max="5388" width="33.140625" bestFit="1" customWidth="1"/>
    <col min="5389" max="5389" width="26" bestFit="1" customWidth="1"/>
    <col min="5390" max="5390" width="19.140625" bestFit="1" customWidth="1"/>
    <col min="5391" max="5391" width="10.42578125" customWidth="1"/>
    <col min="5392" max="5392" width="11.85546875" customWidth="1"/>
    <col min="5393" max="5393" width="14.7109375" customWidth="1"/>
    <col min="5394" max="5394" width="9" bestFit="1" customWidth="1"/>
    <col min="5635" max="5635" width="4.7109375" bestFit="1" customWidth="1"/>
    <col min="5636" max="5636" width="9.7109375" bestFit="1" customWidth="1"/>
    <col min="5637" max="5637" width="10" bestFit="1" customWidth="1"/>
    <col min="5638" max="5638" width="8.85546875" bestFit="1" customWidth="1"/>
    <col min="5639" max="5639" width="22.85546875" customWidth="1"/>
    <col min="5640" max="5640" width="59.7109375" bestFit="1" customWidth="1"/>
    <col min="5641" max="5641" width="57.85546875" bestFit="1" customWidth="1"/>
    <col min="5642" max="5642" width="35.28515625" bestFit="1" customWidth="1"/>
    <col min="5643" max="5643" width="28.140625" bestFit="1" customWidth="1"/>
    <col min="5644" max="5644" width="33.140625" bestFit="1" customWidth="1"/>
    <col min="5645" max="5645" width="26" bestFit="1" customWidth="1"/>
    <col min="5646" max="5646" width="19.140625" bestFit="1" customWidth="1"/>
    <col min="5647" max="5647" width="10.42578125" customWidth="1"/>
    <col min="5648" max="5648" width="11.85546875" customWidth="1"/>
    <col min="5649" max="5649" width="14.7109375" customWidth="1"/>
    <col min="5650" max="5650" width="9" bestFit="1" customWidth="1"/>
    <col min="5891" max="5891" width="4.7109375" bestFit="1" customWidth="1"/>
    <col min="5892" max="5892" width="9.7109375" bestFit="1" customWidth="1"/>
    <col min="5893" max="5893" width="10" bestFit="1" customWidth="1"/>
    <col min="5894" max="5894" width="8.85546875" bestFit="1" customWidth="1"/>
    <col min="5895" max="5895" width="22.85546875" customWidth="1"/>
    <col min="5896" max="5896" width="59.7109375" bestFit="1" customWidth="1"/>
    <col min="5897" max="5897" width="57.85546875" bestFit="1" customWidth="1"/>
    <col min="5898" max="5898" width="35.28515625" bestFit="1" customWidth="1"/>
    <col min="5899" max="5899" width="28.140625" bestFit="1" customWidth="1"/>
    <col min="5900" max="5900" width="33.140625" bestFit="1" customWidth="1"/>
    <col min="5901" max="5901" width="26" bestFit="1" customWidth="1"/>
    <col min="5902" max="5902" width="19.140625" bestFit="1" customWidth="1"/>
    <col min="5903" max="5903" width="10.42578125" customWidth="1"/>
    <col min="5904" max="5904" width="11.85546875" customWidth="1"/>
    <col min="5905" max="5905" width="14.7109375" customWidth="1"/>
    <col min="5906" max="5906" width="9" bestFit="1" customWidth="1"/>
    <col min="6147" max="6147" width="4.7109375" bestFit="1" customWidth="1"/>
    <col min="6148" max="6148" width="9.7109375" bestFit="1" customWidth="1"/>
    <col min="6149" max="6149" width="10" bestFit="1" customWidth="1"/>
    <col min="6150" max="6150" width="8.85546875" bestFit="1" customWidth="1"/>
    <col min="6151" max="6151" width="22.85546875" customWidth="1"/>
    <col min="6152" max="6152" width="59.7109375" bestFit="1" customWidth="1"/>
    <col min="6153" max="6153" width="57.85546875" bestFit="1" customWidth="1"/>
    <col min="6154" max="6154" width="35.28515625" bestFit="1" customWidth="1"/>
    <col min="6155" max="6155" width="28.140625" bestFit="1" customWidth="1"/>
    <col min="6156" max="6156" width="33.140625" bestFit="1" customWidth="1"/>
    <col min="6157" max="6157" width="26" bestFit="1" customWidth="1"/>
    <col min="6158" max="6158" width="19.140625" bestFit="1" customWidth="1"/>
    <col min="6159" max="6159" width="10.42578125" customWidth="1"/>
    <col min="6160" max="6160" width="11.85546875" customWidth="1"/>
    <col min="6161" max="6161" width="14.7109375" customWidth="1"/>
    <col min="6162" max="6162" width="9" bestFit="1" customWidth="1"/>
    <col min="6403" max="6403" width="4.7109375" bestFit="1" customWidth="1"/>
    <col min="6404" max="6404" width="9.7109375" bestFit="1" customWidth="1"/>
    <col min="6405" max="6405" width="10" bestFit="1" customWidth="1"/>
    <col min="6406" max="6406" width="8.85546875" bestFit="1" customWidth="1"/>
    <col min="6407" max="6407" width="22.85546875" customWidth="1"/>
    <col min="6408" max="6408" width="59.7109375" bestFit="1" customWidth="1"/>
    <col min="6409" max="6409" width="57.85546875" bestFit="1" customWidth="1"/>
    <col min="6410" max="6410" width="35.28515625" bestFit="1" customWidth="1"/>
    <col min="6411" max="6411" width="28.140625" bestFit="1" customWidth="1"/>
    <col min="6412" max="6412" width="33.140625" bestFit="1" customWidth="1"/>
    <col min="6413" max="6413" width="26" bestFit="1" customWidth="1"/>
    <col min="6414" max="6414" width="19.140625" bestFit="1" customWidth="1"/>
    <col min="6415" max="6415" width="10.42578125" customWidth="1"/>
    <col min="6416" max="6416" width="11.85546875" customWidth="1"/>
    <col min="6417" max="6417" width="14.7109375" customWidth="1"/>
    <col min="6418" max="6418" width="9" bestFit="1" customWidth="1"/>
    <col min="6659" max="6659" width="4.7109375" bestFit="1" customWidth="1"/>
    <col min="6660" max="6660" width="9.7109375" bestFit="1" customWidth="1"/>
    <col min="6661" max="6661" width="10" bestFit="1" customWidth="1"/>
    <col min="6662" max="6662" width="8.85546875" bestFit="1" customWidth="1"/>
    <col min="6663" max="6663" width="22.85546875" customWidth="1"/>
    <col min="6664" max="6664" width="59.7109375" bestFit="1" customWidth="1"/>
    <col min="6665" max="6665" width="57.85546875" bestFit="1" customWidth="1"/>
    <col min="6666" max="6666" width="35.28515625" bestFit="1" customWidth="1"/>
    <col min="6667" max="6667" width="28.140625" bestFit="1" customWidth="1"/>
    <col min="6668" max="6668" width="33.140625" bestFit="1" customWidth="1"/>
    <col min="6669" max="6669" width="26" bestFit="1" customWidth="1"/>
    <col min="6670" max="6670" width="19.140625" bestFit="1" customWidth="1"/>
    <col min="6671" max="6671" width="10.42578125" customWidth="1"/>
    <col min="6672" max="6672" width="11.85546875" customWidth="1"/>
    <col min="6673" max="6673" width="14.7109375" customWidth="1"/>
    <col min="6674" max="6674" width="9" bestFit="1" customWidth="1"/>
    <col min="6915" max="6915" width="4.7109375" bestFit="1" customWidth="1"/>
    <col min="6916" max="6916" width="9.7109375" bestFit="1" customWidth="1"/>
    <col min="6917" max="6917" width="10" bestFit="1" customWidth="1"/>
    <col min="6918" max="6918" width="8.85546875" bestFit="1" customWidth="1"/>
    <col min="6919" max="6919" width="22.85546875" customWidth="1"/>
    <col min="6920" max="6920" width="59.7109375" bestFit="1" customWidth="1"/>
    <col min="6921" max="6921" width="57.85546875" bestFit="1" customWidth="1"/>
    <col min="6922" max="6922" width="35.28515625" bestFit="1" customWidth="1"/>
    <col min="6923" max="6923" width="28.140625" bestFit="1" customWidth="1"/>
    <col min="6924" max="6924" width="33.140625" bestFit="1" customWidth="1"/>
    <col min="6925" max="6925" width="26" bestFit="1" customWidth="1"/>
    <col min="6926" max="6926" width="19.140625" bestFit="1" customWidth="1"/>
    <col min="6927" max="6927" width="10.42578125" customWidth="1"/>
    <col min="6928" max="6928" width="11.85546875" customWidth="1"/>
    <col min="6929" max="6929" width="14.7109375" customWidth="1"/>
    <col min="6930" max="6930" width="9" bestFit="1" customWidth="1"/>
    <col min="7171" max="7171" width="4.7109375" bestFit="1" customWidth="1"/>
    <col min="7172" max="7172" width="9.7109375" bestFit="1" customWidth="1"/>
    <col min="7173" max="7173" width="10" bestFit="1" customWidth="1"/>
    <col min="7174" max="7174" width="8.85546875" bestFit="1" customWidth="1"/>
    <col min="7175" max="7175" width="22.85546875" customWidth="1"/>
    <col min="7176" max="7176" width="59.7109375" bestFit="1" customWidth="1"/>
    <col min="7177" max="7177" width="57.85546875" bestFit="1" customWidth="1"/>
    <col min="7178" max="7178" width="35.28515625" bestFit="1" customWidth="1"/>
    <col min="7179" max="7179" width="28.140625" bestFit="1" customWidth="1"/>
    <col min="7180" max="7180" width="33.140625" bestFit="1" customWidth="1"/>
    <col min="7181" max="7181" width="26" bestFit="1" customWidth="1"/>
    <col min="7182" max="7182" width="19.140625" bestFit="1" customWidth="1"/>
    <col min="7183" max="7183" width="10.42578125" customWidth="1"/>
    <col min="7184" max="7184" width="11.85546875" customWidth="1"/>
    <col min="7185" max="7185" width="14.7109375" customWidth="1"/>
    <col min="7186" max="7186" width="9" bestFit="1" customWidth="1"/>
    <col min="7427" max="7427" width="4.7109375" bestFit="1" customWidth="1"/>
    <col min="7428" max="7428" width="9.7109375" bestFit="1" customWidth="1"/>
    <col min="7429" max="7429" width="10" bestFit="1" customWidth="1"/>
    <col min="7430" max="7430" width="8.85546875" bestFit="1" customWidth="1"/>
    <col min="7431" max="7431" width="22.85546875" customWidth="1"/>
    <col min="7432" max="7432" width="59.7109375" bestFit="1" customWidth="1"/>
    <col min="7433" max="7433" width="57.85546875" bestFit="1" customWidth="1"/>
    <col min="7434" max="7434" width="35.28515625" bestFit="1" customWidth="1"/>
    <col min="7435" max="7435" width="28.140625" bestFit="1" customWidth="1"/>
    <col min="7436" max="7436" width="33.140625" bestFit="1" customWidth="1"/>
    <col min="7437" max="7437" width="26" bestFit="1" customWidth="1"/>
    <col min="7438" max="7438" width="19.140625" bestFit="1" customWidth="1"/>
    <col min="7439" max="7439" width="10.42578125" customWidth="1"/>
    <col min="7440" max="7440" width="11.85546875" customWidth="1"/>
    <col min="7441" max="7441" width="14.7109375" customWidth="1"/>
    <col min="7442" max="7442" width="9" bestFit="1" customWidth="1"/>
    <col min="7683" max="7683" width="4.7109375" bestFit="1" customWidth="1"/>
    <col min="7684" max="7684" width="9.7109375" bestFit="1" customWidth="1"/>
    <col min="7685" max="7685" width="10" bestFit="1" customWidth="1"/>
    <col min="7686" max="7686" width="8.85546875" bestFit="1" customWidth="1"/>
    <col min="7687" max="7687" width="22.85546875" customWidth="1"/>
    <col min="7688" max="7688" width="59.7109375" bestFit="1" customWidth="1"/>
    <col min="7689" max="7689" width="57.85546875" bestFit="1" customWidth="1"/>
    <col min="7690" max="7690" width="35.28515625" bestFit="1" customWidth="1"/>
    <col min="7691" max="7691" width="28.140625" bestFit="1" customWidth="1"/>
    <col min="7692" max="7692" width="33.140625" bestFit="1" customWidth="1"/>
    <col min="7693" max="7693" width="26" bestFit="1" customWidth="1"/>
    <col min="7694" max="7694" width="19.140625" bestFit="1" customWidth="1"/>
    <col min="7695" max="7695" width="10.42578125" customWidth="1"/>
    <col min="7696" max="7696" width="11.85546875" customWidth="1"/>
    <col min="7697" max="7697" width="14.7109375" customWidth="1"/>
    <col min="7698" max="7698" width="9" bestFit="1" customWidth="1"/>
    <col min="7939" max="7939" width="4.7109375" bestFit="1" customWidth="1"/>
    <col min="7940" max="7940" width="9.7109375" bestFit="1" customWidth="1"/>
    <col min="7941" max="7941" width="10" bestFit="1" customWidth="1"/>
    <col min="7942" max="7942" width="8.85546875" bestFit="1" customWidth="1"/>
    <col min="7943" max="7943" width="22.85546875" customWidth="1"/>
    <col min="7944" max="7944" width="59.7109375" bestFit="1" customWidth="1"/>
    <col min="7945" max="7945" width="57.85546875" bestFit="1" customWidth="1"/>
    <col min="7946" max="7946" width="35.28515625" bestFit="1" customWidth="1"/>
    <col min="7947" max="7947" width="28.140625" bestFit="1" customWidth="1"/>
    <col min="7948" max="7948" width="33.140625" bestFit="1" customWidth="1"/>
    <col min="7949" max="7949" width="26" bestFit="1" customWidth="1"/>
    <col min="7950" max="7950" width="19.140625" bestFit="1" customWidth="1"/>
    <col min="7951" max="7951" width="10.42578125" customWidth="1"/>
    <col min="7952" max="7952" width="11.85546875" customWidth="1"/>
    <col min="7953" max="7953" width="14.7109375" customWidth="1"/>
    <col min="7954" max="7954" width="9" bestFit="1" customWidth="1"/>
    <col min="8195" max="8195" width="4.7109375" bestFit="1" customWidth="1"/>
    <col min="8196" max="8196" width="9.7109375" bestFit="1" customWidth="1"/>
    <col min="8197" max="8197" width="10" bestFit="1" customWidth="1"/>
    <col min="8198" max="8198" width="8.85546875" bestFit="1" customWidth="1"/>
    <col min="8199" max="8199" width="22.85546875" customWidth="1"/>
    <col min="8200" max="8200" width="59.7109375" bestFit="1" customWidth="1"/>
    <col min="8201" max="8201" width="57.85546875" bestFit="1" customWidth="1"/>
    <col min="8202" max="8202" width="35.28515625" bestFit="1" customWidth="1"/>
    <col min="8203" max="8203" width="28.140625" bestFit="1" customWidth="1"/>
    <col min="8204" max="8204" width="33.140625" bestFit="1" customWidth="1"/>
    <col min="8205" max="8205" width="26" bestFit="1" customWidth="1"/>
    <col min="8206" max="8206" width="19.140625" bestFit="1" customWidth="1"/>
    <col min="8207" max="8207" width="10.42578125" customWidth="1"/>
    <col min="8208" max="8208" width="11.85546875" customWidth="1"/>
    <col min="8209" max="8209" width="14.7109375" customWidth="1"/>
    <col min="8210" max="8210" width="9" bestFit="1" customWidth="1"/>
    <col min="8451" max="8451" width="4.7109375" bestFit="1" customWidth="1"/>
    <col min="8452" max="8452" width="9.7109375" bestFit="1" customWidth="1"/>
    <col min="8453" max="8453" width="10" bestFit="1" customWidth="1"/>
    <col min="8454" max="8454" width="8.85546875" bestFit="1" customWidth="1"/>
    <col min="8455" max="8455" width="22.85546875" customWidth="1"/>
    <col min="8456" max="8456" width="59.7109375" bestFit="1" customWidth="1"/>
    <col min="8457" max="8457" width="57.85546875" bestFit="1" customWidth="1"/>
    <col min="8458" max="8458" width="35.28515625" bestFit="1" customWidth="1"/>
    <col min="8459" max="8459" width="28.140625" bestFit="1" customWidth="1"/>
    <col min="8460" max="8460" width="33.140625" bestFit="1" customWidth="1"/>
    <col min="8461" max="8461" width="26" bestFit="1" customWidth="1"/>
    <col min="8462" max="8462" width="19.140625" bestFit="1" customWidth="1"/>
    <col min="8463" max="8463" width="10.42578125" customWidth="1"/>
    <col min="8464" max="8464" width="11.85546875" customWidth="1"/>
    <col min="8465" max="8465" width="14.7109375" customWidth="1"/>
    <col min="8466" max="8466" width="9" bestFit="1" customWidth="1"/>
    <col min="8707" max="8707" width="4.7109375" bestFit="1" customWidth="1"/>
    <col min="8708" max="8708" width="9.7109375" bestFit="1" customWidth="1"/>
    <col min="8709" max="8709" width="10" bestFit="1" customWidth="1"/>
    <col min="8710" max="8710" width="8.85546875" bestFit="1" customWidth="1"/>
    <col min="8711" max="8711" width="22.85546875" customWidth="1"/>
    <col min="8712" max="8712" width="59.7109375" bestFit="1" customWidth="1"/>
    <col min="8713" max="8713" width="57.85546875" bestFit="1" customWidth="1"/>
    <col min="8714" max="8714" width="35.28515625" bestFit="1" customWidth="1"/>
    <col min="8715" max="8715" width="28.140625" bestFit="1" customWidth="1"/>
    <col min="8716" max="8716" width="33.140625" bestFit="1" customWidth="1"/>
    <col min="8717" max="8717" width="26" bestFit="1" customWidth="1"/>
    <col min="8718" max="8718" width="19.140625" bestFit="1" customWidth="1"/>
    <col min="8719" max="8719" width="10.42578125" customWidth="1"/>
    <col min="8720" max="8720" width="11.85546875" customWidth="1"/>
    <col min="8721" max="8721" width="14.7109375" customWidth="1"/>
    <col min="8722" max="8722" width="9" bestFit="1" customWidth="1"/>
    <col min="8963" max="8963" width="4.7109375" bestFit="1" customWidth="1"/>
    <col min="8964" max="8964" width="9.7109375" bestFit="1" customWidth="1"/>
    <col min="8965" max="8965" width="10" bestFit="1" customWidth="1"/>
    <col min="8966" max="8966" width="8.85546875" bestFit="1" customWidth="1"/>
    <col min="8967" max="8967" width="22.85546875" customWidth="1"/>
    <col min="8968" max="8968" width="59.7109375" bestFit="1" customWidth="1"/>
    <col min="8969" max="8969" width="57.85546875" bestFit="1" customWidth="1"/>
    <col min="8970" max="8970" width="35.28515625" bestFit="1" customWidth="1"/>
    <col min="8971" max="8971" width="28.140625" bestFit="1" customWidth="1"/>
    <col min="8972" max="8972" width="33.140625" bestFit="1" customWidth="1"/>
    <col min="8973" max="8973" width="26" bestFit="1" customWidth="1"/>
    <col min="8974" max="8974" width="19.140625" bestFit="1" customWidth="1"/>
    <col min="8975" max="8975" width="10.42578125" customWidth="1"/>
    <col min="8976" max="8976" width="11.85546875" customWidth="1"/>
    <col min="8977" max="8977" width="14.7109375" customWidth="1"/>
    <col min="8978" max="8978" width="9" bestFit="1" customWidth="1"/>
    <col min="9219" max="9219" width="4.7109375" bestFit="1" customWidth="1"/>
    <col min="9220" max="9220" width="9.7109375" bestFit="1" customWidth="1"/>
    <col min="9221" max="9221" width="10" bestFit="1" customWidth="1"/>
    <col min="9222" max="9222" width="8.85546875" bestFit="1" customWidth="1"/>
    <col min="9223" max="9223" width="22.85546875" customWidth="1"/>
    <col min="9224" max="9224" width="59.7109375" bestFit="1" customWidth="1"/>
    <col min="9225" max="9225" width="57.85546875" bestFit="1" customWidth="1"/>
    <col min="9226" max="9226" width="35.28515625" bestFit="1" customWidth="1"/>
    <col min="9227" max="9227" width="28.140625" bestFit="1" customWidth="1"/>
    <col min="9228" max="9228" width="33.140625" bestFit="1" customWidth="1"/>
    <col min="9229" max="9229" width="26" bestFit="1" customWidth="1"/>
    <col min="9230" max="9230" width="19.140625" bestFit="1" customWidth="1"/>
    <col min="9231" max="9231" width="10.42578125" customWidth="1"/>
    <col min="9232" max="9232" width="11.85546875" customWidth="1"/>
    <col min="9233" max="9233" width="14.7109375" customWidth="1"/>
    <col min="9234" max="9234" width="9" bestFit="1" customWidth="1"/>
    <col min="9475" max="9475" width="4.7109375" bestFit="1" customWidth="1"/>
    <col min="9476" max="9476" width="9.7109375" bestFit="1" customWidth="1"/>
    <col min="9477" max="9477" width="10" bestFit="1" customWidth="1"/>
    <col min="9478" max="9478" width="8.85546875" bestFit="1" customWidth="1"/>
    <col min="9479" max="9479" width="22.85546875" customWidth="1"/>
    <col min="9480" max="9480" width="59.7109375" bestFit="1" customWidth="1"/>
    <col min="9481" max="9481" width="57.85546875" bestFit="1" customWidth="1"/>
    <col min="9482" max="9482" width="35.28515625" bestFit="1" customWidth="1"/>
    <col min="9483" max="9483" width="28.140625" bestFit="1" customWidth="1"/>
    <col min="9484" max="9484" width="33.140625" bestFit="1" customWidth="1"/>
    <col min="9485" max="9485" width="26" bestFit="1" customWidth="1"/>
    <col min="9486" max="9486" width="19.140625" bestFit="1" customWidth="1"/>
    <col min="9487" max="9487" width="10.42578125" customWidth="1"/>
    <col min="9488" max="9488" width="11.85546875" customWidth="1"/>
    <col min="9489" max="9489" width="14.7109375" customWidth="1"/>
    <col min="9490" max="9490" width="9" bestFit="1" customWidth="1"/>
    <col min="9731" max="9731" width="4.7109375" bestFit="1" customWidth="1"/>
    <col min="9732" max="9732" width="9.7109375" bestFit="1" customWidth="1"/>
    <col min="9733" max="9733" width="10" bestFit="1" customWidth="1"/>
    <col min="9734" max="9734" width="8.85546875" bestFit="1" customWidth="1"/>
    <col min="9735" max="9735" width="22.85546875" customWidth="1"/>
    <col min="9736" max="9736" width="59.7109375" bestFit="1" customWidth="1"/>
    <col min="9737" max="9737" width="57.85546875" bestFit="1" customWidth="1"/>
    <col min="9738" max="9738" width="35.28515625" bestFit="1" customWidth="1"/>
    <col min="9739" max="9739" width="28.140625" bestFit="1" customWidth="1"/>
    <col min="9740" max="9740" width="33.140625" bestFit="1" customWidth="1"/>
    <col min="9741" max="9741" width="26" bestFit="1" customWidth="1"/>
    <col min="9742" max="9742" width="19.140625" bestFit="1" customWidth="1"/>
    <col min="9743" max="9743" width="10.42578125" customWidth="1"/>
    <col min="9744" max="9744" width="11.85546875" customWidth="1"/>
    <col min="9745" max="9745" width="14.7109375" customWidth="1"/>
    <col min="9746" max="9746" width="9" bestFit="1" customWidth="1"/>
    <col min="9987" max="9987" width="4.7109375" bestFit="1" customWidth="1"/>
    <col min="9988" max="9988" width="9.7109375" bestFit="1" customWidth="1"/>
    <col min="9989" max="9989" width="10" bestFit="1" customWidth="1"/>
    <col min="9990" max="9990" width="8.85546875" bestFit="1" customWidth="1"/>
    <col min="9991" max="9991" width="22.85546875" customWidth="1"/>
    <col min="9992" max="9992" width="59.7109375" bestFit="1" customWidth="1"/>
    <col min="9993" max="9993" width="57.85546875" bestFit="1" customWidth="1"/>
    <col min="9994" max="9994" width="35.28515625" bestFit="1" customWidth="1"/>
    <col min="9995" max="9995" width="28.140625" bestFit="1" customWidth="1"/>
    <col min="9996" max="9996" width="33.140625" bestFit="1" customWidth="1"/>
    <col min="9997" max="9997" width="26" bestFit="1" customWidth="1"/>
    <col min="9998" max="9998" width="19.140625" bestFit="1" customWidth="1"/>
    <col min="9999" max="9999" width="10.42578125" customWidth="1"/>
    <col min="10000" max="10000" width="11.85546875" customWidth="1"/>
    <col min="10001" max="10001" width="14.7109375" customWidth="1"/>
    <col min="10002" max="10002" width="9" bestFit="1" customWidth="1"/>
    <col min="10243" max="10243" width="4.7109375" bestFit="1" customWidth="1"/>
    <col min="10244" max="10244" width="9.7109375" bestFit="1" customWidth="1"/>
    <col min="10245" max="10245" width="10" bestFit="1" customWidth="1"/>
    <col min="10246" max="10246" width="8.85546875" bestFit="1" customWidth="1"/>
    <col min="10247" max="10247" width="22.85546875" customWidth="1"/>
    <col min="10248" max="10248" width="59.7109375" bestFit="1" customWidth="1"/>
    <col min="10249" max="10249" width="57.85546875" bestFit="1" customWidth="1"/>
    <col min="10250" max="10250" width="35.28515625" bestFit="1" customWidth="1"/>
    <col min="10251" max="10251" width="28.140625" bestFit="1" customWidth="1"/>
    <col min="10252" max="10252" width="33.140625" bestFit="1" customWidth="1"/>
    <col min="10253" max="10253" width="26" bestFit="1" customWidth="1"/>
    <col min="10254" max="10254" width="19.140625" bestFit="1" customWidth="1"/>
    <col min="10255" max="10255" width="10.42578125" customWidth="1"/>
    <col min="10256" max="10256" width="11.85546875" customWidth="1"/>
    <col min="10257" max="10257" width="14.7109375" customWidth="1"/>
    <col min="10258" max="10258" width="9" bestFit="1" customWidth="1"/>
    <col min="10499" max="10499" width="4.7109375" bestFit="1" customWidth="1"/>
    <col min="10500" max="10500" width="9.7109375" bestFit="1" customWidth="1"/>
    <col min="10501" max="10501" width="10" bestFit="1" customWidth="1"/>
    <col min="10502" max="10502" width="8.85546875" bestFit="1" customWidth="1"/>
    <col min="10503" max="10503" width="22.85546875" customWidth="1"/>
    <col min="10504" max="10504" width="59.7109375" bestFit="1" customWidth="1"/>
    <col min="10505" max="10505" width="57.85546875" bestFit="1" customWidth="1"/>
    <col min="10506" max="10506" width="35.28515625" bestFit="1" customWidth="1"/>
    <col min="10507" max="10507" width="28.140625" bestFit="1" customWidth="1"/>
    <col min="10508" max="10508" width="33.140625" bestFit="1" customWidth="1"/>
    <col min="10509" max="10509" width="26" bestFit="1" customWidth="1"/>
    <col min="10510" max="10510" width="19.140625" bestFit="1" customWidth="1"/>
    <col min="10511" max="10511" width="10.42578125" customWidth="1"/>
    <col min="10512" max="10512" width="11.85546875" customWidth="1"/>
    <col min="10513" max="10513" width="14.7109375" customWidth="1"/>
    <col min="10514" max="10514" width="9" bestFit="1" customWidth="1"/>
    <col min="10755" max="10755" width="4.7109375" bestFit="1" customWidth="1"/>
    <col min="10756" max="10756" width="9.7109375" bestFit="1" customWidth="1"/>
    <col min="10757" max="10757" width="10" bestFit="1" customWidth="1"/>
    <col min="10758" max="10758" width="8.85546875" bestFit="1" customWidth="1"/>
    <col min="10759" max="10759" width="22.85546875" customWidth="1"/>
    <col min="10760" max="10760" width="59.7109375" bestFit="1" customWidth="1"/>
    <col min="10761" max="10761" width="57.85546875" bestFit="1" customWidth="1"/>
    <col min="10762" max="10762" width="35.28515625" bestFit="1" customWidth="1"/>
    <col min="10763" max="10763" width="28.140625" bestFit="1" customWidth="1"/>
    <col min="10764" max="10764" width="33.140625" bestFit="1" customWidth="1"/>
    <col min="10765" max="10765" width="26" bestFit="1" customWidth="1"/>
    <col min="10766" max="10766" width="19.140625" bestFit="1" customWidth="1"/>
    <col min="10767" max="10767" width="10.42578125" customWidth="1"/>
    <col min="10768" max="10768" width="11.85546875" customWidth="1"/>
    <col min="10769" max="10769" width="14.7109375" customWidth="1"/>
    <col min="10770" max="10770" width="9" bestFit="1" customWidth="1"/>
    <col min="11011" max="11011" width="4.7109375" bestFit="1" customWidth="1"/>
    <col min="11012" max="11012" width="9.7109375" bestFit="1" customWidth="1"/>
    <col min="11013" max="11013" width="10" bestFit="1" customWidth="1"/>
    <col min="11014" max="11014" width="8.85546875" bestFit="1" customWidth="1"/>
    <col min="11015" max="11015" width="22.85546875" customWidth="1"/>
    <col min="11016" max="11016" width="59.7109375" bestFit="1" customWidth="1"/>
    <col min="11017" max="11017" width="57.85546875" bestFit="1" customWidth="1"/>
    <col min="11018" max="11018" width="35.28515625" bestFit="1" customWidth="1"/>
    <col min="11019" max="11019" width="28.140625" bestFit="1" customWidth="1"/>
    <col min="11020" max="11020" width="33.140625" bestFit="1" customWidth="1"/>
    <col min="11021" max="11021" width="26" bestFit="1" customWidth="1"/>
    <col min="11022" max="11022" width="19.140625" bestFit="1" customWidth="1"/>
    <col min="11023" max="11023" width="10.42578125" customWidth="1"/>
    <col min="11024" max="11024" width="11.85546875" customWidth="1"/>
    <col min="11025" max="11025" width="14.7109375" customWidth="1"/>
    <col min="11026" max="11026" width="9" bestFit="1" customWidth="1"/>
    <col min="11267" max="11267" width="4.7109375" bestFit="1" customWidth="1"/>
    <col min="11268" max="11268" width="9.7109375" bestFit="1" customWidth="1"/>
    <col min="11269" max="11269" width="10" bestFit="1" customWidth="1"/>
    <col min="11270" max="11270" width="8.85546875" bestFit="1" customWidth="1"/>
    <col min="11271" max="11271" width="22.85546875" customWidth="1"/>
    <col min="11272" max="11272" width="59.7109375" bestFit="1" customWidth="1"/>
    <col min="11273" max="11273" width="57.85546875" bestFit="1" customWidth="1"/>
    <col min="11274" max="11274" width="35.28515625" bestFit="1" customWidth="1"/>
    <col min="11275" max="11275" width="28.140625" bestFit="1" customWidth="1"/>
    <col min="11276" max="11276" width="33.140625" bestFit="1" customWidth="1"/>
    <col min="11277" max="11277" width="26" bestFit="1" customWidth="1"/>
    <col min="11278" max="11278" width="19.140625" bestFit="1" customWidth="1"/>
    <col min="11279" max="11279" width="10.42578125" customWidth="1"/>
    <col min="11280" max="11280" width="11.85546875" customWidth="1"/>
    <col min="11281" max="11281" width="14.7109375" customWidth="1"/>
    <col min="11282" max="11282" width="9" bestFit="1" customWidth="1"/>
    <col min="11523" max="11523" width="4.7109375" bestFit="1" customWidth="1"/>
    <col min="11524" max="11524" width="9.7109375" bestFit="1" customWidth="1"/>
    <col min="11525" max="11525" width="10" bestFit="1" customWidth="1"/>
    <col min="11526" max="11526" width="8.85546875" bestFit="1" customWidth="1"/>
    <col min="11527" max="11527" width="22.85546875" customWidth="1"/>
    <col min="11528" max="11528" width="59.7109375" bestFit="1" customWidth="1"/>
    <col min="11529" max="11529" width="57.85546875" bestFit="1" customWidth="1"/>
    <col min="11530" max="11530" width="35.28515625" bestFit="1" customWidth="1"/>
    <col min="11531" max="11531" width="28.140625" bestFit="1" customWidth="1"/>
    <col min="11532" max="11532" width="33.140625" bestFit="1" customWidth="1"/>
    <col min="11533" max="11533" width="26" bestFit="1" customWidth="1"/>
    <col min="11534" max="11534" width="19.140625" bestFit="1" customWidth="1"/>
    <col min="11535" max="11535" width="10.42578125" customWidth="1"/>
    <col min="11536" max="11536" width="11.85546875" customWidth="1"/>
    <col min="11537" max="11537" width="14.7109375" customWidth="1"/>
    <col min="11538" max="11538" width="9" bestFit="1" customWidth="1"/>
    <col min="11779" max="11779" width="4.7109375" bestFit="1" customWidth="1"/>
    <col min="11780" max="11780" width="9.7109375" bestFit="1" customWidth="1"/>
    <col min="11781" max="11781" width="10" bestFit="1" customWidth="1"/>
    <col min="11782" max="11782" width="8.85546875" bestFit="1" customWidth="1"/>
    <col min="11783" max="11783" width="22.85546875" customWidth="1"/>
    <col min="11784" max="11784" width="59.7109375" bestFit="1" customWidth="1"/>
    <col min="11785" max="11785" width="57.85546875" bestFit="1" customWidth="1"/>
    <col min="11786" max="11786" width="35.28515625" bestFit="1" customWidth="1"/>
    <col min="11787" max="11787" width="28.140625" bestFit="1" customWidth="1"/>
    <col min="11788" max="11788" width="33.140625" bestFit="1" customWidth="1"/>
    <col min="11789" max="11789" width="26" bestFit="1" customWidth="1"/>
    <col min="11790" max="11790" width="19.140625" bestFit="1" customWidth="1"/>
    <col min="11791" max="11791" width="10.42578125" customWidth="1"/>
    <col min="11792" max="11792" width="11.85546875" customWidth="1"/>
    <col min="11793" max="11793" width="14.7109375" customWidth="1"/>
    <col min="11794" max="11794" width="9" bestFit="1" customWidth="1"/>
    <col min="12035" max="12035" width="4.7109375" bestFit="1" customWidth="1"/>
    <col min="12036" max="12036" width="9.7109375" bestFit="1" customWidth="1"/>
    <col min="12037" max="12037" width="10" bestFit="1" customWidth="1"/>
    <col min="12038" max="12038" width="8.85546875" bestFit="1" customWidth="1"/>
    <col min="12039" max="12039" width="22.85546875" customWidth="1"/>
    <col min="12040" max="12040" width="59.7109375" bestFit="1" customWidth="1"/>
    <col min="12041" max="12041" width="57.85546875" bestFit="1" customWidth="1"/>
    <col min="12042" max="12042" width="35.28515625" bestFit="1" customWidth="1"/>
    <col min="12043" max="12043" width="28.140625" bestFit="1" customWidth="1"/>
    <col min="12044" max="12044" width="33.140625" bestFit="1" customWidth="1"/>
    <col min="12045" max="12045" width="26" bestFit="1" customWidth="1"/>
    <col min="12046" max="12046" width="19.140625" bestFit="1" customWidth="1"/>
    <col min="12047" max="12047" width="10.42578125" customWidth="1"/>
    <col min="12048" max="12048" width="11.85546875" customWidth="1"/>
    <col min="12049" max="12049" width="14.7109375" customWidth="1"/>
    <col min="12050" max="12050" width="9" bestFit="1" customWidth="1"/>
    <col min="12291" max="12291" width="4.7109375" bestFit="1" customWidth="1"/>
    <col min="12292" max="12292" width="9.7109375" bestFit="1" customWidth="1"/>
    <col min="12293" max="12293" width="10" bestFit="1" customWidth="1"/>
    <col min="12294" max="12294" width="8.85546875" bestFit="1" customWidth="1"/>
    <col min="12295" max="12295" width="22.85546875" customWidth="1"/>
    <col min="12296" max="12296" width="59.7109375" bestFit="1" customWidth="1"/>
    <col min="12297" max="12297" width="57.85546875" bestFit="1" customWidth="1"/>
    <col min="12298" max="12298" width="35.28515625" bestFit="1" customWidth="1"/>
    <col min="12299" max="12299" width="28.140625" bestFit="1" customWidth="1"/>
    <col min="12300" max="12300" width="33.140625" bestFit="1" customWidth="1"/>
    <col min="12301" max="12301" width="26" bestFit="1" customWidth="1"/>
    <col min="12302" max="12302" width="19.140625" bestFit="1" customWidth="1"/>
    <col min="12303" max="12303" width="10.42578125" customWidth="1"/>
    <col min="12304" max="12304" width="11.85546875" customWidth="1"/>
    <col min="12305" max="12305" width="14.7109375" customWidth="1"/>
    <col min="12306" max="12306" width="9" bestFit="1" customWidth="1"/>
    <col min="12547" max="12547" width="4.7109375" bestFit="1" customWidth="1"/>
    <col min="12548" max="12548" width="9.7109375" bestFit="1" customWidth="1"/>
    <col min="12549" max="12549" width="10" bestFit="1" customWidth="1"/>
    <col min="12550" max="12550" width="8.85546875" bestFit="1" customWidth="1"/>
    <col min="12551" max="12551" width="22.85546875" customWidth="1"/>
    <col min="12552" max="12552" width="59.7109375" bestFit="1" customWidth="1"/>
    <col min="12553" max="12553" width="57.85546875" bestFit="1" customWidth="1"/>
    <col min="12554" max="12554" width="35.28515625" bestFit="1" customWidth="1"/>
    <col min="12555" max="12555" width="28.140625" bestFit="1" customWidth="1"/>
    <col min="12556" max="12556" width="33.140625" bestFit="1" customWidth="1"/>
    <col min="12557" max="12557" width="26" bestFit="1" customWidth="1"/>
    <col min="12558" max="12558" width="19.140625" bestFit="1" customWidth="1"/>
    <col min="12559" max="12559" width="10.42578125" customWidth="1"/>
    <col min="12560" max="12560" width="11.85546875" customWidth="1"/>
    <col min="12561" max="12561" width="14.7109375" customWidth="1"/>
    <col min="12562" max="12562" width="9" bestFit="1" customWidth="1"/>
    <col min="12803" max="12803" width="4.7109375" bestFit="1" customWidth="1"/>
    <col min="12804" max="12804" width="9.7109375" bestFit="1" customWidth="1"/>
    <col min="12805" max="12805" width="10" bestFit="1" customWidth="1"/>
    <col min="12806" max="12806" width="8.85546875" bestFit="1" customWidth="1"/>
    <col min="12807" max="12807" width="22.85546875" customWidth="1"/>
    <col min="12808" max="12808" width="59.7109375" bestFit="1" customWidth="1"/>
    <col min="12809" max="12809" width="57.85546875" bestFit="1" customWidth="1"/>
    <col min="12810" max="12810" width="35.28515625" bestFit="1" customWidth="1"/>
    <col min="12811" max="12811" width="28.140625" bestFit="1" customWidth="1"/>
    <col min="12812" max="12812" width="33.140625" bestFit="1" customWidth="1"/>
    <col min="12813" max="12813" width="26" bestFit="1" customWidth="1"/>
    <col min="12814" max="12814" width="19.140625" bestFit="1" customWidth="1"/>
    <col min="12815" max="12815" width="10.42578125" customWidth="1"/>
    <col min="12816" max="12816" width="11.85546875" customWidth="1"/>
    <col min="12817" max="12817" width="14.7109375" customWidth="1"/>
    <col min="12818" max="12818" width="9" bestFit="1" customWidth="1"/>
    <col min="13059" max="13059" width="4.7109375" bestFit="1" customWidth="1"/>
    <col min="13060" max="13060" width="9.7109375" bestFit="1" customWidth="1"/>
    <col min="13061" max="13061" width="10" bestFit="1" customWidth="1"/>
    <col min="13062" max="13062" width="8.85546875" bestFit="1" customWidth="1"/>
    <col min="13063" max="13063" width="22.85546875" customWidth="1"/>
    <col min="13064" max="13064" width="59.7109375" bestFit="1" customWidth="1"/>
    <col min="13065" max="13065" width="57.85546875" bestFit="1" customWidth="1"/>
    <col min="13066" max="13066" width="35.28515625" bestFit="1" customWidth="1"/>
    <col min="13067" max="13067" width="28.140625" bestFit="1" customWidth="1"/>
    <col min="13068" max="13068" width="33.140625" bestFit="1" customWidth="1"/>
    <col min="13069" max="13069" width="26" bestFit="1" customWidth="1"/>
    <col min="13070" max="13070" width="19.140625" bestFit="1" customWidth="1"/>
    <col min="13071" max="13071" width="10.42578125" customWidth="1"/>
    <col min="13072" max="13072" width="11.85546875" customWidth="1"/>
    <col min="13073" max="13073" width="14.7109375" customWidth="1"/>
    <col min="13074" max="13074" width="9" bestFit="1" customWidth="1"/>
    <col min="13315" max="13315" width="4.7109375" bestFit="1" customWidth="1"/>
    <col min="13316" max="13316" width="9.7109375" bestFit="1" customWidth="1"/>
    <col min="13317" max="13317" width="10" bestFit="1" customWidth="1"/>
    <col min="13318" max="13318" width="8.85546875" bestFit="1" customWidth="1"/>
    <col min="13319" max="13319" width="22.85546875" customWidth="1"/>
    <col min="13320" max="13320" width="59.7109375" bestFit="1" customWidth="1"/>
    <col min="13321" max="13321" width="57.85546875" bestFit="1" customWidth="1"/>
    <col min="13322" max="13322" width="35.28515625" bestFit="1" customWidth="1"/>
    <col min="13323" max="13323" width="28.140625" bestFit="1" customWidth="1"/>
    <col min="13324" max="13324" width="33.140625" bestFit="1" customWidth="1"/>
    <col min="13325" max="13325" width="26" bestFit="1" customWidth="1"/>
    <col min="13326" max="13326" width="19.140625" bestFit="1" customWidth="1"/>
    <col min="13327" max="13327" width="10.42578125" customWidth="1"/>
    <col min="13328" max="13328" width="11.85546875" customWidth="1"/>
    <col min="13329" max="13329" width="14.7109375" customWidth="1"/>
    <col min="13330" max="13330" width="9" bestFit="1" customWidth="1"/>
    <col min="13571" max="13571" width="4.7109375" bestFit="1" customWidth="1"/>
    <col min="13572" max="13572" width="9.7109375" bestFit="1" customWidth="1"/>
    <col min="13573" max="13573" width="10" bestFit="1" customWidth="1"/>
    <col min="13574" max="13574" width="8.85546875" bestFit="1" customWidth="1"/>
    <col min="13575" max="13575" width="22.85546875" customWidth="1"/>
    <col min="13576" max="13576" width="59.7109375" bestFit="1" customWidth="1"/>
    <col min="13577" max="13577" width="57.85546875" bestFit="1" customWidth="1"/>
    <col min="13578" max="13578" width="35.28515625" bestFit="1" customWidth="1"/>
    <col min="13579" max="13579" width="28.140625" bestFit="1" customWidth="1"/>
    <col min="13580" max="13580" width="33.140625" bestFit="1" customWidth="1"/>
    <col min="13581" max="13581" width="26" bestFit="1" customWidth="1"/>
    <col min="13582" max="13582" width="19.140625" bestFit="1" customWidth="1"/>
    <col min="13583" max="13583" width="10.42578125" customWidth="1"/>
    <col min="13584" max="13584" width="11.85546875" customWidth="1"/>
    <col min="13585" max="13585" width="14.7109375" customWidth="1"/>
    <col min="13586" max="13586" width="9" bestFit="1" customWidth="1"/>
    <col min="13827" max="13827" width="4.7109375" bestFit="1" customWidth="1"/>
    <col min="13828" max="13828" width="9.7109375" bestFit="1" customWidth="1"/>
    <col min="13829" max="13829" width="10" bestFit="1" customWidth="1"/>
    <col min="13830" max="13830" width="8.85546875" bestFit="1" customWidth="1"/>
    <col min="13831" max="13831" width="22.85546875" customWidth="1"/>
    <col min="13832" max="13832" width="59.7109375" bestFit="1" customWidth="1"/>
    <col min="13833" max="13833" width="57.85546875" bestFit="1" customWidth="1"/>
    <col min="13834" max="13834" width="35.28515625" bestFit="1" customWidth="1"/>
    <col min="13835" max="13835" width="28.140625" bestFit="1" customWidth="1"/>
    <col min="13836" max="13836" width="33.140625" bestFit="1" customWidth="1"/>
    <col min="13837" max="13837" width="26" bestFit="1" customWidth="1"/>
    <col min="13838" max="13838" width="19.140625" bestFit="1" customWidth="1"/>
    <col min="13839" max="13839" width="10.42578125" customWidth="1"/>
    <col min="13840" max="13840" width="11.85546875" customWidth="1"/>
    <col min="13841" max="13841" width="14.7109375" customWidth="1"/>
    <col min="13842" max="13842" width="9" bestFit="1" customWidth="1"/>
    <col min="14083" max="14083" width="4.7109375" bestFit="1" customWidth="1"/>
    <col min="14084" max="14084" width="9.7109375" bestFit="1" customWidth="1"/>
    <col min="14085" max="14085" width="10" bestFit="1" customWidth="1"/>
    <col min="14086" max="14086" width="8.85546875" bestFit="1" customWidth="1"/>
    <col min="14087" max="14087" width="22.85546875" customWidth="1"/>
    <col min="14088" max="14088" width="59.7109375" bestFit="1" customWidth="1"/>
    <col min="14089" max="14089" width="57.85546875" bestFit="1" customWidth="1"/>
    <col min="14090" max="14090" width="35.28515625" bestFit="1" customWidth="1"/>
    <col min="14091" max="14091" width="28.140625" bestFit="1" customWidth="1"/>
    <col min="14092" max="14092" width="33.140625" bestFit="1" customWidth="1"/>
    <col min="14093" max="14093" width="26" bestFit="1" customWidth="1"/>
    <col min="14094" max="14094" width="19.140625" bestFit="1" customWidth="1"/>
    <col min="14095" max="14095" width="10.42578125" customWidth="1"/>
    <col min="14096" max="14096" width="11.85546875" customWidth="1"/>
    <col min="14097" max="14097" width="14.7109375" customWidth="1"/>
    <col min="14098" max="14098" width="9" bestFit="1" customWidth="1"/>
    <col min="14339" max="14339" width="4.7109375" bestFit="1" customWidth="1"/>
    <col min="14340" max="14340" width="9.7109375" bestFit="1" customWidth="1"/>
    <col min="14341" max="14341" width="10" bestFit="1" customWidth="1"/>
    <col min="14342" max="14342" width="8.85546875" bestFit="1" customWidth="1"/>
    <col min="14343" max="14343" width="22.85546875" customWidth="1"/>
    <col min="14344" max="14344" width="59.7109375" bestFit="1" customWidth="1"/>
    <col min="14345" max="14345" width="57.85546875" bestFit="1" customWidth="1"/>
    <col min="14346" max="14346" width="35.28515625" bestFit="1" customWidth="1"/>
    <col min="14347" max="14347" width="28.140625" bestFit="1" customWidth="1"/>
    <col min="14348" max="14348" width="33.140625" bestFit="1" customWidth="1"/>
    <col min="14349" max="14349" width="26" bestFit="1" customWidth="1"/>
    <col min="14350" max="14350" width="19.140625" bestFit="1" customWidth="1"/>
    <col min="14351" max="14351" width="10.42578125" customWidth="1"/>
    <col min="14352" max="14352" width="11.85546875" customWidth="1"/>
    <col min="14353" max="14353" width="14.7109375" customWidth="1"/>
    <col min="14354" max="14354" width="9" bestFit="1" customWidth="1"/>
    <col min="14595" max="14595" width="4.7109375" bestFit="1" customWidth="1"/>
    <col min="14596" max="14596" width="9.7109375" bestFit="1" customWidth="1"/>
    <col min="14597" max="14597" width="10" bestFit="1" customWidth="1"/>
    <col min="14598" max="14598" width="8.85546875" bestFit="1" customWidth="1"/>
    <col min="14599" max="14599" width="22.85546875" customWidth="1"/>
    <col min="14600" max="14600" width="59.7109375" bestFit="1" customWidth="1"/>
    <col min="14601" max="14601" width="57.85546875" bestFit="1" customWidth="1"/>
    <col min="14602" max="14602" width="35.28515625" bestFit="1" customWidth="1"/>
    <col min="14603" max="14603" width="28.140625" bestFit="1" customWidth="1"/>
    <col min="14604" max="14604" width="33.140625" bestFit="1" customWidth="1"/>
    <col min="14605" max="14605" width="26" bestFit="1" customWidth="1"/>
    <col min="14606" max="14606" width="19.140625" bestFit="1" customWidth="1"/>
    <col min="14607" max="14607" width="10.42578125" customWidth="1"/>
    <col min="14608" max="14608" width="11.85546875" customWidth="1"/>
    <col min="14609" max="14609" width="14.7109375" customWidth="1"/>
    <col min="14610" max="14610" width="9" bestFit="1" customWidth="1"/>
    <col min="14851" max="14851" width="4.7109375" bestFit="1" customWidth="1"/>
    <col min="14852" max="14852" width="9.7109375" bestFit="1" customWidth="1"/>
    <col min="14853" max="14853" width="10" bestFit="1" customWidth="1"/>
    <col min="14854" max="14854" width="8.85546875" bestFit="1" customWidth="1"/>
    <col min="14855" max="14855" width="22.85546875" customWidth="1"/>
    <col min="14856" max="14856" width="59.7109375" bestFit="1" customWidth="1"/>
    <col min="14857" max="14857" width="57.85546875" bestFit="1" customWidth="1"/>
    <col min="14858" max="14858" width="35.28515625" bestFit="1" customWidth="1"/>
    <col min="14859" max="14859" width="28.140625" bestFit="1" customWidth="1"/>
    <col min="14860" max="14860" width="33.140625" bestFit="1" customWidth="1"/>
    <col min="14861" max="14861" width="26" bestFit="1" customWidth="1"/>
    <col min="14862" max="14862" width="19.140625" bestFit="1" customWidth="1"/>
    <col min="14863" max="14863" width="10.42578125" customWidth="1"/>
    <col min="14864" max="14864" width="11.85546875" customWidth="1"/>
    <col min="14865" max="14865" width="14.7109375" customWidth="1"/>
    <col min="14866" max="14866" width="9" bestFit="1" customWidth="1"/>
    <col min="15107" max="15107" width="4.7109375" bestFit="1" customWidth="1"/>
    <col min="15108" max="15108" width="9.7109375" bestFit="1" customWidth="1"/>
    <col min="15109" max="15109" width="10" bestFit="1" customWidth="1"/>
    <col min="15110" max="15110" width="8.85546875" bestFit="1" customWidth="1"/>
    <col min="15111" max="15111" width="22.85546875" customWidth="1"/>
    <col min="15112" max="15112" width="59.7109375" bestFit="1" customWidth="1"/>
    <col min="15113" max="15113" width="57.85546875" bestFit="1" customWidth="1"/>
    <col min="15114" max="15114" width="35.28515625" bestFit="1" customWidth="1"/>
    <col min="15115" max="15115" width="28.140625" bestFit="1" customWidth="1"/>
    <col min="15116" max="15116" width="33.140625" bestFit="1" customWidth="1"/>
    <col min="15117" max="15117" width="26" bestFit="1" customWidth="1"/>
    <col min="15118" max="15118" width="19.140625" bestFit="1" customWidth="1"/>
    <col min="15119" max="15119" width="10.42578125" customWidth="1"/>
    <col min="15120" max="15120" width="11.85546875" customWidth="1"/>
    <col min="15121" max="15121" width="14.7109375" customWidth="1"/>
    <col min="15122" max="15122" width="9" bestFit="1" customWidth="1"/>
    <col min="15363" max="15363" width="4.7109375" bestFit="1" customWidth="1"/>
    <col min="15364" max="15364" width="9.7109375" bestFit="1" customWidth="1"/>
    <col min="15365" max="15365" width="10" bestFit="1" customWidth="1"/>
    <col min="15366" max="15366" width="8.85546875" bestFit="1" customWidth="1"/>
    <col min="15367" max="15367" width="22.85546875" customWidth="1"/>
    <col min="15368" max="15368" width="59.7109375" bestFit="1" customWidth="1"/>
    <col min="15369" max="15369" width="57.85546875" bestFit="1" customWidth="1"/>
    <col min="15370" max="15370" width="35.28515625" bestFit="1" customWidth="1"/>
    <col min="15371" max="15371" width="28.140625" bestFit="1" customWidth="1"/>
    <col min="15372" max="15372" width="33.140625" bestFit="1" customWidth="1"/>
    <col min="15373" max="15373" width="26" bestFit="1" customWidth="1"/>
    <col min="15374" max="15374" width="19.140625" bestFit="1" customWidth="1"/>
    <col min="15375" max="15375" width="10.42578125" customWidth="1"/>
    <col min="15376" max="15376" width="11.85546875" customWidth="1"/>
    <col min="15377" max="15377" width="14.7109375" customWidth="1"/>
    <col min="15378" max="15378" width="9" bestFit="1" customWidth="1"/>
    <col min="15619" max="15619" width="4.7109375" bestFit="1" customWidth="1"/>
    <col min="15620" max="15620" width="9.7109375" bestFit="1" customWidth="1"/>
    <col min="15621" max="15621" width="10" bestFit="1" customWidth="1"/>
    <col min="15622" max="15622" width="8.85546875" bestFit="1" customWidth="1"/>
    <col min="15623" max="15623" width="22.85546875" customWidth="1"/>
    <col min="15624" max="15624" width="59.7109375" bestFit="1" customWidth="1"/>
    <col min="15625" max="15625" width="57.85546875" bestFit="1" customWidth="1"/>
    <col min="15626" max="15626" width="35.28515625" bestFit="1" customWidth="1"/>
    <col min="15627" max="15627" width="28.140625" bestFit="1" customWidth="1"/>
    <col min="15628" max="15628" width="33.140625" bestFit="1" customWidth="1"/>
    <col min="15629" max="15629" width="26" bestFit="1" customWidth="1"/>
    <col min="15630" max="15630" width="19.140625" bestFit="1" customWidth="1"/>
    <col min="15631" max="15631" width="10.42578125" customWidth="1"/>
    <col min="15632" max="15632" width="11.85546875" customWidth="1"/>
    <col min="15633" max="15633" width="14.7109375" customWidth="1"/>
    <col min="15634" max="15634" width="9" bestFit="1" customWidth="1"/>
    <col min="15875" max="15875" width="4.7109375" bestFit="1" customWidth="1"/>
    <col min="15876" max="15876" width="9.7109375" bestFit="1" customWidth="1"/>
    <col min="15877" max="15877" width="10" bestFit="1" customWidth="1"/>
    <col min="15878" max="15878" width="8.85546875" bestFit="1" customWidth="1"/>
    <col min="15879" max="15879" width="22.85546875" customWidth="1"/>
    <col min="15880" max="15880" width="59.7109375" bestFit="1" customWidth="1"/>
    <col min="15881" max="15881" width="57.85546875" bestFit="1" customWidth="1"/>
    <col min="15882" max="15882" width="35.28515625" bestFit="1" customWidth="1"/>
    <col min="15883" max="15883" width="28.140625" bestFit="1" customWidth="1"/>
    <col min="15884" max="15884" width="33.140625" bestFit="1" customWidth="1"/>
    <col min="15885" max="15885" width="26" bestFit="1" customWidth="1"/>
    <col min="15886" max="15886" width="19.140625" bestFit="1" customWidth="1"/>
    <col min="15887" max="15887" width="10.42578125" customWidth="1"/>
    <col min="15888" max="15888" width="11.85546875" customWidth="1"/>
    <col min="15889" max="15889" width="14.7109375" customWidth="1"/>
    <col min="15890" max="15890" width="9" bestFit="1" customWidth="1"/>
    <col min="16131" max="16131" width="4.7109375" bestFit="1" customWidth="1"/>
    <col min="16132" max="16132" width="9.7109375" bestFit="1" customWidth="1"/>
    <col min="16133" max="16133" width="10" bestFit="1" customWidth="1"/>
    <col min="16134" max="16134" width="8.85546875" bestFit="1" customWidth="1"/>
    <col min="16135" max="16135" width="22.85546875" customWidth="1"/>
    <col min="16136" max="16136" width="59.7109375" bestFit="1" customWidth="1"/>
    <col min="16137" max="16137" width="57.85546875" bestFit="1" customWidth="1"/>
    <col min="16138" max="16138" width="35.28515625" bestFit="1" customWidth="1"/>
    <col min="16139" max="16139" width="28.140625" bestFit="1" customWidth="1"/>
    <col min="16140" max="16140" width="33.140625" bestFit="1" customWidth="1"/>
    <col min="16141" max="16141" width="26" bestFit="1" customWidth="1"/>
    <col min="16142" max="16142" width="19.140625" bestFit="1" customWidth="1"/>
    <col min="16143" max="16143" width="10.42578125" customWidth="1"/>
    <col min="16144" max="16144" width="11.85546875" customWidth="1"/>
    <col min="16145" max="16145" width="14.7109375" customWidth="1"/>
    <col min="16146" max="16146" width="9" bestFit="1" customWidth="1"/>
  </cols>
  <sheetData>
    <row r="2" spans="1:19" ht="27" customHeight="1">
      <c r="A2" s="889" t="s">
        <v>3529</v>
      </c>
      <c r="B2" s="889"/>
      <c r="C2" s="889"/>
      <c r="D2" s="889"/>
      <c r="E2" s="889"/>
      <c r="F2" s="889"/>
      <c r="G2" s="889"/>
      <c r="H2" s="889"/>
      <c r="I2" s="889"/>
      <c r="J2" s="889"/>
      <c r="K2" s="889"/>
      <c r="L2" s="889"/>
      <c r="M2" s="889"/>
      <c r="N2" s="889"/>
      <c r="O2" s="889"/>
      <c r="P2" s="889"/>
      <c r="Q2" s="889"/>
      <c r="R2" s="889"/>
    </row>
    <row r="4" spans="1:19" s="4" customFormat="1" ht="47.25" customHeight="1">
      <c r="A4" s="596" t="s">
        <v>0</v>
      </c>
      <c r="B4" s="598" t="s">
        <v>1</v>
      </c>
      <c r="C4" s="598" t="s">
        <v>2</v>
      </c>
      <c r="D4" s="598" t="s">
        <v>3</v>
      </c>
      <c r="E4" s="596" t="s">
        <v>4</v>
      </c>
      <c r="F4" s="596" t="s">
        <v>5</v>
      </c>
      <c r="G4" s="596" t="s">
        <v>6</v>
      </c>
      <c r="H4" s="601" t="s">
        <v>7</v>
      </c>
      <c r="I4" s="601"/>
      <c r="J4" s="596" t="s">
        <v>8</v>
      </c>
      <c r="K4" s="602" t="s">
        <v>9</v>
      </c>
      <c r="L4" s="603"/>
      <c r="M4" s="604" t="s">
        <v>346</v>
      </c>
      <c r="N4" s="604"/>
      <c r="O4" s="604" t="s">
        <v>11</v>
      </c>
      <c r="P4" s="604"/>
      <c r="Q4" s="596" t="s">
        <v>12</v>
      </c>
      <c r="R4" s="598" t="s">
        <v>13</v>
      </c>
      <c r="S4" s="3"/>
    </row>
    <row r="5" spans="1:19" s="4" customFormat="1" ht="35.25" customHeight="1">
      <c r="A5" s="597"/>
      <c r="B5" s="599"/>
      <c r="C5" s="599"/>
      <c r="D5" s="599"/>
      <c r="E5" s="597"/>
      <c r="F5" s="597"/>
      <c r="G5" s="597"/>
      <c r="H5" s="20" t="s">
        <v>14</v>
      </c>
      <c r="I5" s="20" t="s">
        <v>15</v>
      </c>
      <c r="J5" s="597"/>
      <c r="K5" s="21">
        <v>2018</v>
      </c>
      <c r="L5" s="21">
        <v>2019</v>
      </c>
      <c r="M5" s="13">
        <v>2018</v>
      </c>
      <c r="N5" s="13">
        <v>2019</v>
      </c>
      <c r="O5" s="13">
        <v>2018</v>
      </c>
      <c r="P5" s="13">
        <v>2019</v>
      </c>
      <c r="Q5" s="597"/>
      <c r="R5" s="599"/>
      <c r="S5" s="3"/>
    </row>
    <row r="6" spans="1:19" s="4" customFormat="1" ht="15.75" customHeight="1">
      <c r="A6" s="19" t="s">
        <v>16</v>
      </c>
      <c r="B6" s="20" t="s">
        <v>17</v>
      </c>
      <c r="C6" s="20" t="s">
        <v>18</v>
      </c>
      <c r="D6" s="20" t="s">
        <v>19</v>
      </c>
      <c r="E6" s="19" t="s">
        <v>20</v>
      </c>
      <c r="F6" s="62" t="s">
        <v>21</v>
      </c>
      <c r="G6" s="19" t="s">
        <v>22</v>
      </c>
      <c r="H6" s="20" t="s">
        <v>23</v>
      </c>
      <c r="I6" s="20" t="s">
        <v>24</v>
      </c>
      <c r="J6" s="19" t="s">
        <v>25</v>
      </c>
      <c r="K6" s="21" t="s">
        <v>26</v>
      </c>
      <c r="L6" s="21" t="s">
        <v>27</v>
      </c>
      <c r="M6" s="22" t="s">
        <v>28</v>
      </c>
      <c r="N6" s="22" t="s">
        <v>29</v>
      </c>
      <c r="O6" s="22" t="s">
        <v>30</v>
      </c>
      <c r="P6" s="22" t="s">
        <v>31</v>
      </c>
      <c r="Q6" s="19" t="s">
        <v>32</v>
      </c>
      <c r="R6" s="20" t="s">
        <v>33</v>
      </c>
      <c r="S6" s="3"/>
    </row>
    <row r="7" spans="1:19" s="10" customFormat="1" ht="166.5" customHeight="1">
      <c r="A7" s="63">
        <v>1</v>
      </c>
      <c r="B7" s="64">
        <v>1</v>
      </c>
      <c r="C7" s="64">
        <v>4</v>
      </c>
      <c r="D7" s="65">
        <v>5</v>
      </c>
      <c r="E7" s="102" t="s">
        <v>347</v>
      </c>
      <c r="F7" s="66" t="s">
        <v>348</v>
      </c>
      <c r="G7" s="67" t="s">
        <v>117</v>
      </c>
      <c r="H7" s="68" t="s">
        <v>42</v>
      </c>
      <c r="I7" s="69" t="s">
        <v>125</v>
      </c>
      <c r="J7" s="65" t="s">
        <v>349</v>
      </c>
      <c r="K7" s="68" t="s">
        <v>350</v>
      </c>
      <c r="L7" s="68"/>
      <c r="M7" s="70">
        <v>91440</v>
      </c>
      <c r="N7" s="71"/>
      <c r="O7" s="70">
        <v>91440</v>
      </c>
      <c r="P7" s="71"/>
      <c r="Q7" s="65" t="s">
        <v>351</v>
      </c>
      <c r="R7" s="65" t="s">
        <v>352</v>
      </c>
      <c r="S7" s="9"/>
    </row>
    <row r="8" spans="1:19" s="10" customFormat="1" ht="144" customHeight="1">
      <c r="A8" s="64">
        <v>2</v>
      </c>
      <c r="B8" s="64">
        <v>1</v>
      </c>
      <c r="C8" s="64">
        <v>4</v>
      </c>
      <c r="D8" s="65">
        <v>2</v>
      </c>
      <c r="E8" s="103" t="s">
        <v>353</v>
      </c>
      <c r="F8" s="66" t="s">
        <v>354</v>
      </c>
      <c r="G8" s="65" t="s">
        <v>37</v>
      </c>
      <c r="H8" s="68" t="s">
        <v>42</v>
      </c>
      <c r="I8" s="69" t="s">
        <v>194</v>
      </c>
      <c r="J8" s="65" t="s">
        <v>355</v>
      </c>
      <c r="K8" s="68" t="s">
        <v>356</v>
      </c>
      <c r="L8" s="68"/>
      <c r="M8" s="71">
        <v>11080</v>
      </c>
      <c r="N8" s="71"/>
      <c r="O8" s="71">
        <v>11080</v>
      </c>
      <c r="P8" s="71"/>
      <c r="Q8" s="65" t="s">
        <v>351</v>
      </c>
      <c r="R8" s="65" t="s">
        <v>352</v>
      </c>
      <c r="S8" s="9"/>
    </row>
    <row r="9" spans="1:19" s="11" customFormat="1" ht="224.25" customHeight="1">
      <c r="A9" s="63">
        <v>3</v>
      </c>
      <c r="B9" s="64" t="s">
        <v>357</v>
      </c>
      <c r="C9" s="64" t="s">
        <v>358</v>
      </c>
      <c r="D9" s="65">
        <v>5</v>
      </c>
      <c r="E9" s="103" t="s">
        <v>359</v>
      </c>
      <c r="F9" s="66" t="s">
        <v>360</v>
      </c>
      <c r="G9" s="65" t="s">
        <v>361</v>
      </c>
      <c r="H9" s="68" t="s">
        <v>42</v>
      </c>
      <c r="I9" s="69" t="s">
        <v>156</v>
      </c>
      <c r="J9" s="65" t="s">
        <v>362</v>
      </c>
      <c r="K9" s="68" t="s">
        <v>363</v>
      </c>
      <c r="L9" s="68"/>
      <c r="M9" s="71">
        <v>20710</v>
      </c>
      <c r="N9" s="71"/>
      <c r="O9" s="71">
        <v>20710</v>
      </c>
      <c r="P9" s="71"/>
      <c r="Q9" s="65" t="s">
        <v>351</v>
      </c>
      <c r="R9" s="65" t="s">
        <v>352</v>
      </c>
      <c r="S9" s="9"/>
    </row>
    <row r="10" spans="1:19" s="11" customFormat="1" ht="201.75" customHeight="1">
      <c r="A10" s="63">
        <v>4</v>
      </c>
      <c r="B10" s="65">
        <v>1</v>
      </c>
      <c r="C10" s="65">
        <v>4</v>
      </c>
      <c r="D10" s="65">
        <v>2</v>
      </c>
      <c r="E10" s="103" t="s">
        <v>364</v>
      </c>
      <c r="F10" s="66" t="s">
        <v>365</v>
      </c>
      <c r="G10" s="65" t="s">
        <v>117</v>
      </c>
      <c r="H10" s="68" t="s">
        <v>42</v>
      </c>
      <c r="I10" s="69" t="s">
        <v>366</v>
      </c>
      <c r="J10" s="65" t="s">
        <v>367</v>
      </c>
      <c r="K10" s="68" t="s">
        <v>368</v>
      </c>
      <c r="L10" s="68"/>
      <c r="M10" s="71">
        <v>88700</v>
      </c>
      <c r="N10" s="71"/>
      <c r="O10" s="71">
        <v>88700</v>
      </c>
      <c r="P10" s="71"/>
      <c r="Q10" s="65" t="s">
        <v>351</v>
      </c>
      <c r="R10" s="65" t="s">
        <v>352</v>
      </c>
      <c r="S10" s="9"/>
    </row>
    <row r="11" spans="1:19" s="10" customFormat="1" ht="195" customHeight="1">
      <c r="A11" s="63">
        <v>5</v>
      </c>
      <c r="B11" s="64">
        <v>1</v>
      </c>
      <c r="C11" s="64">
        <v>4</v>
      </c>
      <c r="D11" s="65">
        <v>5</v>
      </c>
      <c r="E11" s="104" t="s">
        <v>369</v>
      </c>
      <c r="F11" s="66" t="s">
        <v>370</v>
      </c>
      <c r="G11" s="65" t="s">
        <v>371</v>
      </c>
      <c r="H11" s="68" t="s">
        <v>42</v>
      </c>
      <c r="I11" s="69" t="s">
        <v>194</v>
      </c>
      <c r="J11" s="72" t="s">
        <v>372</v>
      </c>
      <c r="K11" s="68" t="s">
        <v>373</v>
      </c>
      <c r="L11" s="68"/>
      <c r="M11" s="516">
        <v>23950</v>
      </c>
      <c r="N11" s="492"/>
      <c r="O11" s="517">
        <v>23950</v>
      </c>
      <c r="P11" s="71"/>
      <c r="Q11" s="65" t="s">
        <v>351</v>
      </c>
      <c r="R11" s="65" t="s">
        <v>352</v>
      </c>
      <c r="S11" s="9"/>
    </row>
    <row r="12" spans="1:19" s="11" customFormat="1" ht="194.25" customHeight="1">
      <c r="A12" s="884">
        <v>6</v>
      </c>
      <c r="B12" s="884">
        <v>1</v>
      </c>
      <c r="C12" s="884">
        <v>4</v>
      </c>
      <c r="D12" s="884">
        <v>5</v>
      </c>
      <c r="E12" s="884" t="s">
        <v>1331</v>
      </c>
      <c r="F12" s="885" t="s">
        <v>1332</v>
      </c>
      <c r="G12" s="318" t="s">
        <v>1333</v>
      </c>
      <c r="H12" s="884" t="s">
        <v>42</v>
      </c>
      <c r="I12" s="318" t="s">
        <v>1334</v>
      </c>
      <c r="J12" s="884" t="s">
        <v>1335</v>
      </c>
      <c r="K12" s="884" t="s">
        <v>43</v>
      </c>
      <c r="L12" s="884"/>
      <c r="M12" s="887">
        <v>77165.38</v>
      </c>
      <c r="N12" s="887"/>
      <c r="O12" s="888">
        <v>77165.38</v>
      </c>
      <c r="P12" s="887"/>
      <c r="Q12" s="884" t="s">
        <v>1336</v>
      </c>
      <c r="R12" s="884" t="s">
        <v>1337</v>
      </c>
    </row>
    <row r="13" spans="1:19" s="11" customFormat="1" ht="177" customHeight="1">
      <c r="A13" s="884"/>
      <c r="B13" s="884"/>
      <c r="C13" s="884"/>
      <c r="D13" s="884"/>
      <c r="E13" s="884"/>
      <c r="F13" s="886"/>
      <c r="G13" s="318" t="s">
        <v>37</v>
      </c>
      <c r="H13" s="884"/>
      <c r="I13" s="318">
        <v>60</v>
      </c>
      <c r="J13" s="884"/>
      <c r="K13" s="884"/>
      <c r="L13" s="884"/>
      <c r="M13" s="887"/>
      <c r="N13" s="887"/>
      <c r="O13" s="888"/>
      <c r="P13" s="887"/>
      <c r="Q13" s="884"/>
      <c r="R13" s="884"/>
    </row>
    <row r="14" spans="1:19" s="312" customFormat="1" ht="21.75" customHeight="1">
      <c r="A14" s="313"/>
      <c r="B14" s="301"/>
      <c r="C14" s="301"/>
      <c r="D14" s="301"/>
      <c r="E14" s="301"/>
      <c r="F14" s="301"/>
      <c r="G14" s="301"/>
      <c r="H14" s="301"/>
      <c r="I14" s="301"/>
      <c r="J14" s="301"/>
      <c r="K14" s="301"/>
      <c r="L14" s="301"/>
      <c r="M14" s="320"/>
      <c r="N14" s="320"/>
      <c r="O14" s="320"/>
      <c r="P14" s="320"/>
      <c r="Q14" s="301"/>
      <c r="R14" s="301"/>
    </row>
    <row r="15" spans="1:19" s="11" customFormat="1">
      <c r="F15" s="74"/>
      <c r="M15" s="656" t="s">
        <v>130</v>
      </c>
      <c r="N15" s="658"/>
      <c r="O15" s="657" t="s">
        <v>131</v>
      </c>
      <c r="P15" s="658"/>
    </row>
    <row r="16" spans="1:19" s="11" customFormat="1">
      <c r="F16" s="74"/>
      <c r="M16" s="25" t="s">
        <v>107</v>
      </c>
      <c r="N16" s="25" t="s">
        <v>108</v>
      </c>
      <c r="O16" s="25" t="s">
        <v>107</v>
      </c>
      <c r="P16" s="25" t="s">
        <v>108</v>
      </c>
    </row>
    <row r="17" spans="6:16" s="11" customFormat="1">
      <c r="F17" s="74"/>
      <c r="M17" s="26">
        <v>5</v>
      </c>
      <c r="N17" s="27">
        <f>SUM(M7,M8,M9,M10,M11)</f>
        <v>235880</v>
      </c>
      <c r="O17" s="28">
        <v>1</v>
      </c>
      <c r="P17" s="212">
        <v>77165.38</v>
      </c>
    </row>
    <row r="18" spans="6:16" s="11" customFormat="1">
      <c r="F18" s="74"/>
      <c r="M18" s="12"/>
      <c r="N18" s="12"/>
      <c r="O18" s="12"/>
      <c r="P18" s="12"/>
    </row>
    <row r="19" spans="6:16" s="11" customFormat="1">
      <c r="F19" s="74"/>
      <c r="M19" s="12"/>
      <c r="N19" s="12"/>
      <c r="O19" s="12"/>
      <c r="P19" s="12"/>
    </row>
    <row r="20" spans="6:16" s="11" customFormat="1">
      <c r="F20" s="74"/>
      <c r="M20" s="12"/>
      <c r="N20" s="12"/>
      <c r="O20" s="12"/>
      <c r="P20" s="12"/>
    </row>
    <row r="21" spans="6:16" s="11" customFormat="1">
      <c r="F21" s="74"/>
      <c r="M21" s="12"/>
      <c r="N21" s="12"/>
      <c r="O21" s="12"/>
      <c r="P21" s="12"/>
    </row>
    <row r="22" spans="6:16" s="11" customFormat="1">
      <c r="F22" s="74"/>
      <c r="M22" s="12"/>
      <c r="N22" s="12"/>
      <c r="O22" s="12"/>
      <c r="P22" s="12"/>
    </row>
    <row r="23" spans="6:16" s="11" customFormat="1">
      <c r="F23" s="74"/>
      <c r="M23" s="12"/>
      <c r="N23" s="12"/>
      <c r="O23" s="12"/>
      <c r="P23" s="12"/>
    </row>
    <row r="24" spans="6:16" s="11" customFormat="1">
      <c r="F24" s="74"/>
      <c r="M24" s="12"/>
      <c r="N24" s="12"/>
      <c r="O24" s="12"/>
      <c r="P24" s="12"/>
    </row>
    <row r="25" spans="6:16" s="11" customFormat="1">
      <c r="F25" s="74"/>
      <c r="M25" s="12"/>
      <c r="N25" s="12"/>
      <c r="O25" s="12"/>
      <c r="P25" s="12"/>
    </row>
    <row r="26" spans="6:16" s="11" customFormat="1">
      <c r="F26" s="74"/>
      <c r="M26" s="12"/>
      <c r="N26" s="12"/>
      <c r="O26" s="12"/>
      <c r="P26" s="12"/>
    </row>
    <row r="27" spans="6:16" s="11" customFormat="1">
      <c r="F27" s="74"/>
      <c r="M27" s="12"/>
      <c r="N27" s="12"/>
      <c r="O27" s="12"/>
      <c r="P27" s="12"/>
    </row>
    <row r="28" spans="6:16" s="11" customFormat="1">
      <c r="F28" s="74"/>
      <c r="M28" s="12"/>
      <c r="N28" s="12"/>
      <c r="O28" s="12"/>
      <c r="P28" s="12"/>
    </row>
    <row r="29" spans="6:16" s="11" customFormat="1">
      <c r="F29" s="74"/>
      <c r="M29" s="12"/>
      <c r="N29" s="12"/>
      <c r="O29" s="12"/>
      <c r="P29" s="12"/>
    </row>
    <row r="30" spans="6:16" s="11" customFormat="1">
      <c r="F30" s="74"/>
      <c r="M30" s="12"/>
      <c r="N30" s="12"/>
      <c r="O30" s="12"/>
      <c r="P30" s="12"/>
    </row>
    <row r="31" spans="6:16" s="11" customFormat="1">
      <c r="F31" s="74"/>
      <c r="M31" s="12"/>
      <c r="N31" s="12"/>
      <c r="O31" s="12"/>
      <c r="P31" s="12"/>
    </row>
    <row r="32" spans="6:16" s="11" customFormat="1">
      <c r="F32" s="74"/>
      <c r="M32" s="12"/>
      <c r="N32" s="12"/>
      <c r="O32" s="12"/>
      <c r="P32" s="12"/>
    </row>
    <row r="33" spans="6:16" s="11" customFormat="1">
      <c r="F33" s="74"/>
      <c r="M33" s="12"/>
      <c r="N33" s="12"/>
      <c r="O33" s="12"/>
      <c r="P33" s="12"/>
    </row>
    <row r="34" spans="6:16" s="11" customFormat="1">
      <c r="F34" s="74"/>
      <c r="M34" s="12"/>
      <c r="N34" s="12"/>
      <c r="O34" s="12"/>
      <c r="P34" s="12"/>
    </row>
    <row r="35" spans="6:16" s="11" customFormat="1">
      <c r="F35" s="74"/>
      <c r="M35" s="12"/>
      <c r="N35" s="12"/>
      <c r="O35" s="12"/>
      <c r="P35" s="12"/>
    </row>
    <row r="36" spans="6:16" s="11" customFormat="1">
      <c r="F36" s="74"/>
      <c r="M36" s="12"/>
      <c r="N36" s="12"/>
      <c r="O36" s="12"/>
      <c r="P36" s="12"/>
    </row>
    <row r="37" spans="6:16" s="11" customFormat="1">
      <c r="F37" s="74"/>
      <c r="M37" s="12"/>
      <c r="N37" s="12"/>
      <c r="O37" s="12"/>
      <c r="P37" s="12"/>
    </row>
    <row r="38" spans="6:16" s="11" customFormat="1">
      <c r="F38" s="74"/>
      <c r="M38" s="12"/>
      <c r="N38" s="12"/>
      <c r="O38" s="12"/>
      <c r="P38" s="12"/>
    </row>
    <row r="39" spans="6:16" s="11" customFormat="1">
      <c r="F39" s="74"/>
      <c r="M39" s="12"/>
      <c r="N39" s="12"/>
      <c r="O39" s="12"/>
      <c r="P39" s="12"/>
    </row>
    <row r="40" spans="6:16" s="11" customFormat="1">
      <c r="F40" s="74"/>
      <c r="M40" s="12"/>
      <c r="N40" s="12"/>
      <c r="O40" s="12"/>
      <c r="P40" s="12"/>
    </row>
    <row r="41" spans="6:16" s="11" customFormat="1">
      <c r="F41" s="74"/>
      <c r="M41" s="12"/>
      <c r="N41" s="12"/>
      <c r="O41" s="12"/>
      <c r="P41" s="12"/>
    </row>
    <row r="42" spans="6:16" s="11" customFormat="1">
      <c r="F42" s="74"/>
      <c r="M42" s="12"/>
      <c r="N42" s="12"/>
      <c r="O42" s="12"/>
      <c r="P42" s="12"/>
    </row>
    <row r="43" spans="6:16" s="11" customFormat="1">
      <c r="F43" s="74"/>
      <c r="M43" s="12"/>
      <c r="N43" s="12"/>
      <c r="O43" s="12"/>
      <c r="P43" s="12"/>
    </row>
    <row r="44" spans="6:16" s="11" customFormat="1">
      <c r="F44" s="74"/>
      <c r="M44" s="12"/>
      <c r="N44" s="12"/>
      <c r="O44" s="12"/>
      <c r="P44" s="12"/>
    </row>
    <row r="45" spans="6:16" s="11" customFormat="1">
      <c r="F45" s="74"/>
      <c r="M45" s="12"/>
      <c r="N45" s="12"/>
      <c r="O45" s="12"/>
      <c r="P45" s="12"/>
    </row>
    <row r="46" spans="6:16" s="11" customFormat="1">
      <c r="F46" s="74"/>
      <c r="M46" s="12"/>
      <c r="N46" s="12"/>
      <c r="O46" s="12"/>
      <c r="P46" s="12"/>
    </row>
    <row r="47" spans="6:16" s="11" customFormat="1">
      <c r="F47" s="74"/>
      <c r="M47" s="12"/>
      <c r="N47" s="12"/>
      <c r="O47" s="12"/>
      <c r="P47" s="12"/>
    </row>
    <row r="48" spans="6:16" s="11" customFormat="1">
      <c r="F48" s="74"/>
      <c r="M48" s="12"/>
      <c r="N48" s="12"/>
      <c r="O48" s="12"/>
      <c r="P48" s="12"/>
    </row>
    <row r="49" spans="6:16" s="11" customFormat="1">
      <c r="F49" s="74"/>
      <c r="M49" s="12"/>
      <c r="N49" s="12"/>
      <c r="O49" s="12"/>
      <c r="P49" s="12"/>
    </row>
    <row r="50" spans="6:16" s="11" customFormat="1">
      <c r="F50" s="74"/>
      <c r="M50" s="12"/>
      <c r="N50" s="12"/>
      <c r="O50" s="12"/>
      <c r="P50" s="12"/>
    </row>
    <row r="51" spans="6:16" s="11" customFormat="1">
      <c r="F51" s="74"/>
      <c r="M51" s="12"/>
      <c r="N51" s="12"/>
      <c r="O51" s="12"/>
      <c r="P51" s="12"/>
    </row>
    <row r="52" spans="6:16" s="11" customFormat="1">
      <c r="F52" s="74"/>
      <c r="M52" s="12"/>
      <c r="N52" s="12"/>
      <c r="O52" s="12"/>
      <c r="P52" s="12"/>
    </row>
    <row r="53" spans="6:16" s="11" customFormat="1">
      <c r="F53" s="74"/>
      <c r="M53" s="12"/>
      <c r="N53" s="12"/>
      <c r="O53" s="12"/>
      <c r="P53" s="12"/>
    </row>
    <row r="54" spans="6:16" s="11" customFormat="1">
      <c r="F54" s="74"/>
      <c r="M54" s="12"/>
      <c r="N54" s="12"/>
      <c r="O54" s="12"/>
      <c r="P54" s="12"/>
    </row>
    <row r="55" spans="6:16" s="11" customFormat="1">
      <c r="F55" s="74"/>
      <c r="M55" s="12"/>
      <c r="N55" s="12"/>
      <c r="O55" s="12"/>
      <c r="P55" s="12"/>
    </row>
    <row r="56" spans="6:16" s="11" customFormat="1">
      <c r="F56" s="74"/>
      <c r="M56" s="12"/>
      <c r="N56" s="12"/>
      <c r="O56" s="12"/>
      <c r="P56" s="12"/>
    </row>
    <row r="57" spans="6:16" s="11" customFormat="1">
      <c r="F57" s="74"/>
      <c r="M57" s="12"/>
      <c r="N57" s="12"/>
      <c r="O57" s="12"/>
      <c r="P57" s="12"/>
    </row>
    <row r="58" spans="6:16" s="11" customFormat="1">
      <c r="F58" s="74"/>
      <c r="M58" s="12"/>
      <c r="N58" s="12"/>
      <c r="O58" s="12"/>
      <c r="P58" s="12"/>
    </row>
    <row r="59" spans="6:16" s="11" customFormat="1">
      <c r="F59" s="74"/>
      <c r="M59" s="12"/>
      <c r="N59" s="12"/>
      <c r="O59" s="12"/>
      <c r="P59" s="12"/>
    </row>
    <row r="60" spans="6:16" s="11" customFormat="1">
      <c r="F60" s="74"/>
      <c r="M60" s="12"/>
      <c r="N60" s="12"/>
      <c r="O60" s="12"/>
      <c r="P60" s="12"/>
    </row>
    <row r="61" spans="6:16" s="11" customFormat="1">
      <c r="F61" s="74"/>
      <c r="M61" s="12"/>
      <c r="N61" s="12"/>
      <c r="O61" s="12"/>
      <c r="P61" s="12"/>
    </row>
    <row r="62" spans="6:16" s="11" customFormat="1">
      <c r="F62" s="74"/>
      <c r="M62" s="12"/>
      <c r="N62" s="12"/>
      <c r="O62" s="12"/>
      <c r="P62" s="12"/>
    </row>
    <row r="63" spans="6:16" s="11" customFormat="1">
      <c r="F63" s="74"/>
      <c r="M63" s="12"/>
      <c r="N63" s="12"/>
      <c r="O63" s="12"/>
      <c r="P63" s="12"/>
    </row>
    <row r="64" spans="6:16" s="11" customFormat="1">
      <c r="F64" s="74"/>
      <c r="M64" s="12"/>
      <c r="N64" s="12"/>
      <c r="O64" s="12"/>
      <c r="P64" s="12"/>
    </row>
    <row r="65" spans="6:16" s="11" customFormat="1">
      <c r="F65" s="74"/>
      <c r="M65" s="12"/>
      <c r="N65" s="12"/>
      <c r="O65" s="12"/>
      <c r="P65" s="12"/>
    </row>
    <row r="66" spans="6:16" s="11" customFormat="1">
      <c r="F66" s="74"/>
      <c r="M66" s="12"/>
      <c r="N66" s="12"/>
      <c r="O66" s="12"/>
      <c r="P66" s="12"/>
    </row>
    <row r="67" spans="6:16" s="11" customFormat="1">
      <c r="F67" s="74"/>
      <c r="M67" s="12"/>
      <c r="N67" s="12"/>
      <c r="O67" s="12"/>
      <c r="P67" s="12"/>
    </row>
    <row r="68" spans="6:16" s="11" customFormat="1">
      <c r="F68" s="74"/>
      <c r="M68" s="12"/>
      <c r="N68" s="12"/>
      <c r="O68" s="12"/>
      <c r="P68" s="12"/>
    </row>
    <row r="69" spans="6:16" s="11" customFormat="1">
      <c r="F69" s="74"/>
      <c r="M69" s="12"/>
      <c r="N69" s="12"/>
      <c r="O69" s="12"/>
      <c r="P69" s="12"/>
    </row>
    <row r="70" spans="6:16" s="11" customFormat="1">
      <c r="F70" s="74"/>
      <c r="M70" s="12"/>
      <c r="N70" s="12"/>
      <c r="O70" s="12"/>
      <c r="P70" s="12"/>
    </row>
    <row r="71" spans="6:16" s="11" customFormat="1">
      <c r="F71" s="74"/>
      <c r="M71" s="12"/>
      <c r="N71" s="12"/>
      <c r="O71" s="12"/>
      <c r="P71" s="12"/>
    </row>
    <row r="72" spans="6:16" s="11" customFormat="1">
      <c r="F72" s="74"/>
      <c r="M72" s="12"/>
      <c r="N72" s="12"/>
      <c r="O72" s="12"/>
      <c r="P72" s="12"/>
    </row>
    <row r="73" spans="6:16" s="11" customFormat="1">
      <c r="F73" s="74"/>
      <c r="M73" s="12"/>
      <c r="N73" s="12"/>
      <c r="O73" s="12"/>
      <c r="P73" s="12"/>
    </row>
    <row r="74" spans="6:16" s="11" customFormat="1">
      <c r="F74" s="74"/>
      <c r="M74" s="12"/>
      <c r="N74" s="12"/>
      <c r="O74" s="12"/>
      <c r="P74" s="12"/>
    </row>
    <row r="75" spans="6:16" s="11" customFormat="1">
      <c r="F75" s="74"/>
      <c r="M75" s="12"/>
      <c r="N75" s="12"/>
      <c r="O75" s="12"/>
      <c r="P75" s="12"/>
    </row>
    <row r="76" spans="6:16" s="11" customFormat="1">
      <c r="F76" s="74"/>
      <c r="M76" s="12"/>
      <c r="N76" s="12"/>
      <c r="O76" s="12"/>
      <c r="P76" s="12"/>
    </row>
    <row r="77" spans="6:16" s="11" customFormat="1">
      <c r="F77" s="74"/>
      <c r="M77" s="12"/>
      <c r="N77" s="12"/>
      <c r="O77" s="12"/>
      <c r="P77" s="12"/>
    </row>
    <row r="78" spans="6:16" s="11" customFormat="1">
      <c r="F78" s="74"/>
      <c r="M78" s="12"/>
      <c r="N78" s="12"/>
      <c r="O78" s="12"/>
      <c r="P78" s="12"/>
    </row>
    <row r="79" spans="6:16" s="11" customFormat="1">
      <c r="F79" s="74"/>
      <c r="M79" s="12"/>
      <c r="N79" s="12"/>
      <c r="O79" s="12"/>
      <c r="P79" s="12"/>
    </row>
    <row r="80" spans="6:16" s="11" customFormat="1">
      <c r="F80" s="74"/>
      <c r="M80" s="12"/>
      <c r="N80" s="12"/>
      <c r="O80" s="12"/>
      <c r="P80" s="12"/>
    </row>
    <row r="81" spans="6:16" s="11" customFormat="1">
      <c r="F81" s="74"/>
      <c r="M81" s="12"/>
      <c r="N81" s="12"/>
      <c r="O81" s="12"/>
      <c r="P81" s="12"/>
    </row>
    <row r="82" spans="6:16" s="11" customFormat="1">
      <c r="F82" s="74"/>
      <c r="M82" s="12"/>
      <c r="N82" s="12"/>
      <c r="O82" s="12"/>
      <c r="P82" s="12"/>
    </row>
    <row r="83" spans="6:16" s="11" customFormat="1">
      <c r="F83" s="74"/>
      <c r="M83" s="12"/>
      <c r="N83" s="12"/>
      <c r="O83" s="12"/>
      <c r="P83" s="12"/>
    </row>
    <row r="84" spans="6:16" s="11" customFormat="1">
      <c r="F84" s="74"/>
      <c r="M84" s="12"/>
      <c r="N84" s="12"/>
      <c r="O84" s="12"/>
      <c r="P84" s="12"/>
    </row>
    <row r="85" spans="6:16" s="11" customFormat="1">
      <c r="F85" s="74"/>
      <c r="M85" s="12"/>
      <c r="N85" s="12"/>
      <c r="O85" s="12"/>
      <c r="P85" s="12"/>
    </row>
    <row r="86" spans="6:16" s="11" customFormat="1">
      <c r="F86" s="74"/>
      <c r="M86" s="12"/>
      <c r="N86" s="12"/>
      <c r="O86" s="12"/>
      <c r="P86" s="12"/>
    </row>
    <row r="87" spans="6:16" s="11" customFormat="1">
      <c r="F87" s="74"/>
      <c r="M87" s="12"/>
      <c r="N87" s="12"/>
      <c r="O87" s="12"/>
      <c r="P87" s="12"/>
    </row>
    <row r="88" spans="6:16" s="11" customFormat="1">
      <c r="F88" s="74"/>
      <c r="M88" s="12"/>
      <c r="N88" s="12"/>
      <c r="O88" s="12"/>
      <c r="P88" s="12"/>
    </row>
    <row r="89" spans="6:16" s="11" customFormat="1">
      <c r="F89" s="74"/>
      <c r="M89" s="12"/>
      <c r="N89" s="12"/>
      <c r="O89" s="12"/>
      <c r="P89" s="12"/>
    </row>
    <row r="90" spans="6:16" s="11" customFormat="1">
      <c r="F90" s="74"/>
      <c r="M90" s="12"/>
      <c r="N90" s="12"/>
      <c r="O90" s="12"/>
      <c r="P90" s="12"/>
    </row>
    <row r="91" spans="6:16" s="11" customFormat="1">
      <c r="F91" s="74"/>
      <c r="M91" s="12"/>
      <c r="N91" s="12"/>
      <c r="O91" s="12"/>
      <c r="P91" s="12"/>
    </row>
    <row r="92" spans="6:16" s="11" customFormat="1">
      <c r="F92" s="74"/>
      <c r="M92" s="12"/>
      <c r="N92" s="12"/>
      <c r="O92" s="12"/>
      <c r="P92" s="12"/>
    </row>
    <row r="93" spans="6:16" s="11" customFormat="1">
      <c r="F93" s="74"/>
      <c r="M93" s="12"/>
      <c r="N93" s="12"/>
      <c r="O93" s="12"/>
      <c r="P93" s="12"/>
    </row>
    <row r="94" spans="6:16" s="11" customFormat="1">
      <c r="F94" s="74"/>
      <c r="M94" s="12"/>
      <c r="N94" s="12"/>
      <c r="O94" s="12"/>
      <c r="P94" s="12"/>
    </row>
    <row r="95" spans="6:16" s="11" customFormat="1">
      <c r="F95" s="74"/>
      <c r="M95" s="12"/>
      <c r="N95" s="12"/>
      <c r="O95" s="12"/>
      <c r="P95" s="12"/>
    </row>
    <row r="96" spans="6:16" s="11" customFormat="1">
      <c r="F96" s="74"/>
      <c r="M96" s="12"/>
      <c r="N96" s="12"/>
      <c r="O96" s="12"/>
      <c r="P96" s="12"/>
    </row>
    <row r="97" spans="6:16" s="11" customFormat="1">
      <c r="F97" s="74"/>
      <c r="M97" s="12"/>
      <c r="N97" s="12"/>
      <c r="O97" s="12"/>
      <c r="P97" s="12"/>
    </row>
    <row r="98" spans="6:16" s="11" customFormat="1">
      <c r="F98" s="74"/>
      <c r="M98" s="12"/>
      <c r="N98" s="12"/>
      <c r="O98" s="12"/>
      <c r="P98" s="12"/>
    </row>
    <row r="99" spans="6:16" s="11" customFormat="1">
      <c r="F99" s="74"/>
      <c r="M99" s="12"/>
      <c r="N99" s="12"/>
      <c r="O99" s="12"/>
      <c r="P99" s="12"/>
    </row>
    <row r="100" spans="6:16" s="11" customFormat="1">
      <c r="F100" s="74"/>
      <c r="M100" s="12"/>
      <c r="N100" s="12"/>
      <c r="O100" s="12"/>
      <c r="P100" s="12"/>
    </row>
    <row r="101" spans="6:16" s="11" customFormat="1">
      <c r="F101" s="74"/>
      <c r="M101" s="12"/>
      <c r="N101" s="12"/>
      <c r="O101" s="12"/>
      <c r="P101" s="12"/>
    </row>
    <row r="102" spans="6:16" s="11" customFormat="1">
      <c r="F102" s="74"/>
      <c r="M102" s="12"/>
      <c r="N102" s="12"/>
      <c r="O102" s="12"/>
      <c r="P102" s="12"/>
    </row>
    <row r="103" spans="6:16" s="11" customFormat="1">
      <c r="F103" s="74"/>
      <c r="M103" s="12"/>
      <c r="N103" s="12"/>
      <c r="O103" s="12"/>
      <c r="P103" s="12"/>
    </row>
    <row r="104" spans="6:16" s="11" customFormat="1">
      <c r="F104" s="74"/>
      <c r="M104" s="12"/>
      <c r="N104" s="12"/>
      <c r="O104" s="12"/>
      <c r="P104" s="12"/>
    </row>
    <row r="105" spans="6:16" s="11" customFormat="1">
      <c r="F105" s="74"/>
      <c r="M105" s="12"/>
      <c r="N105" s="12"/>
      <c r="O105" s="12"/>
      <c r="P105" s="12"/>
    </row>
    <row r="106" spans="6:16" s="11" customFormat="1">
      <c r="F106" s="74"/>
      <c r="M106" s="12"/>
      <c r="N106" s="12"/>
      <c r="O106" s="12"/>
      <c r="P106" s="12"/>
    </row>
    <row r="107" spans="6:16" s="11" customFormat="1">
      <c r="F107" s="74"/>
      <c r="M107" s="12"/>
      <c r="N107" s="12"/>
      <c r="O107" s="12"/>
      <c r="P107" s="12"/>
    </row>
    <row r="108" spans="6:16" s="11" customFormat="1">
      <c r="F108" s="74"/>
      <c r="M108" s="12"/>
      <c r="N108" s="12"/>
      <c r="O108" s="12"/>
      <c r="P108" s="12"/>
    </row>
    <row r="109" spans="6:16" s="11" customFormat="1">
      <c r="F109" s="74"/>
      <c r="M109" s="12"/>
      <c r="N109" s="12"/>
      <c r="O109" s="12"/>
      <c r="P109" s="12"/>
    </row>
    <row r="110" spans="6:16" s="11" customFormat="1">
      <c r="F110" s="74"/>
      <c r="M110" s="12"/>
      <c r="N110" s="12"/>
      <c r="O110" s="12"/>
      <c r="P110" s="12"/>
    </row>
    <row r="111" spans="6:16" s="11" customFormat="1">
      <c r="F111" s="74"/>
      <c r="M111" s="12"/>
      <c r="N111" s="12"/>
      <c r="O111" s="12"/>
      <c r="P111" s="12"/>
    </row>
    <row r="112" spans="6:16" s="11" customFormat="1">
      <c r="F112" s="74"/>
      <c r="M112" s="12"/>
      <c r="N112" s="12"/>
      <c r="O112" s="12"/>
      <c r="P112" s="12"/>
    </row>
    <row r="113" spans="6:16" s="11" customFormat="1">
      <c r="F113" s="74"/>
      <c r="M113" s="12"/>
      <c r="N113" s="12"/>
      <c r="O113" s="12"/>
      <c r="P113" s="12"/>
    </row>
    <row r="114" spans="6:16" s="11" customFormat="1">
      <c r="F114" s="74"/>
      <c r="M114" s="12"/>
      <c r="N114" s="12"/>
      <c r="O114" s="12"/>
      <c r="P114" s="12"/>
    </row>
    <row r="115" spans="6:16" s="11" customFormat="1">
      <c r="F115" s="74"/>
      <c r="M115" s="12"/>
      <c r="N115" s="12"/>
      <c r="O115" s="12"/>
      <c r="P115" s="12"/>
    </row>
    <row r="116" spans="6:16" s="11" customFormat="1">
      <c r="F116" s="74"/>
      <c r="M116" s="12"/>
      <c r="N116" s="12"/>
      <c r="O116" s="12"/>
      <c r="P116" s="12"/>
    </row>
    <row r="117" spans="6:16" s="11" customFormat="1">
      <c r="F117" s="74"/>
      <c r="M117" s="12"/>
      <c r="N117" s="12"/>
      <c r="O117" s="12"/>
      <c r="P117" s="12"/>
    </row>
    <row r="118" spans="6:16" s="11" customFormat="1">
      <c r="F118" s="74"/>
      <c r="M118" s="12"/>
      <c r="N118" s="12"/>
      <c r="O118" s="12"/>
      <c r="P118" s="12"/>
    </row>
    <row r="119" spans="6:16" s="11" customFormat="1">
      <c r="F119" s="74"/>
      <c r="M119" s="12"/>
      <c r="N119" s="12"/>
      <c r="O119" s="12"/>
      <c r="P119" s="12"/>
    </row>
    <row r="120" spans="6:16" s="11" customFormat="1">
      <c r="F120" s="74"/>
      <c r="M120" s="12"/>
      <c r="N120" s="12"/>
      <c r="O120" s="12"/>
      <c r="P120" s="12"/>
    </row>
    <row r="121" spans="6:16" s="11" customFormat="1">
      <c r="F121" s="74"/>
      <c r="M121" s="12"/>
      <c r="N121" s="12"/>
      <c r="O121" s="12"/>
      <c r="P121" s="12"/>
    </row>
    <row r="122" spans="6:16" s="11" customFormat="1">
      <c r="F122" s="74"/>
      <c r="M122" s="12"/>
      <c r="N122" s="12"/>
      <c r="O122" s="12"/>
      <c r="P122" s="12"/>
    </row>
    <row r="123" spans="6:16" s="11" customFormat="1">
      <c r="F123" s="74"/>
      <c r="M123" s="12"/>
      <c r="N123" s="12"/>
      <c r="O123" s="12"/>
      <c r="P123" s="12"/>
    </row>
    <row r="124" spans="6:16" s="11" customFormat="1">
      <c r="F124" s="74"/>
      <c r="M124" s="12"/>
      <c r="N124" s="12"/>
      <c r="O124" s="12"/>
      <c r="P124" s="12"/>
    </row>
    <row r="125" spans="6:16" s="11" customFormat="1">
      <c r="F125" s="74"/>
      <c r="M125" s="12"/>
      <c r="N125" s="12"/>
      <c r="O125" s="12"/>
      <c r="P125" s="12"/>
    </row>
    <row r="126" spans="6:16" s="11" customFormat="1">
      <c r="F126" s="74"/>
      <c r="M126" s="12"/>
      <c r="N126" s="12"/>
      <c r="O126" s="12"/>
      <c r="P126" s="12"/>
    </row>
    <row r="127" spans="6:16" s="11" customFormat="1">
      <c r="F127" s="74"/>
      <c r="M127" s="12"/>
      <c r="N127" s="12"/>
      <c r="O127" s="12"/>
      <c r="P127" s="12"/>
    </row>
    <row r="128" spans="6:16" s="11" customFormat="1">
      <c r="F128" s="74"/>
      <c r="M128" s="12"/>
      <c r="N128" s="12"/>
      <c r="O128" s="12"/>
      <c r="P128" s="12"/>
    </row>
    <row r="129" spans="6:16" s="11" customFormat="1">
      <c r="F129" s="74"/>
      <c r="M129" s="12"/>
      <c r="N129" s="12"/>
      <c r="O129" s="12"/>
      <c r="P129" s="12"/>
    </row>
    <row r="130" spans="6:16" s="11" customFormat="1">
      <c r="F130" s="74"/>
      <c r="M130" s="12"/>
      <c r="N130" s="12"/>
      <c r="O130" s="12"/>
      <c r="P130" s="12"/>
    </row>
    <row r="131" spans="6:16" s="11" customFormat="1">
      <c r="F131" s="74"/>
      <c r="M131" s="12"/>
      <c r="N131" s="12"/>
      <c r="O131" s="12"/>
      <c r="P131" s="12"/>
    </row>
    <row r="132" spans="6:16" s="11" customFormat="1">
      <c r="F132" s="74"/>
      <c r="M132" s="12"/>
      <c r="N132" s="12"/>
      <c r="O132" s="12"/>
      <c r="P132" s="12"/>
    </row>
    <row r="133" spans="6:16" s="11" customFormat="1">
      <c r="F133" s="74"/>
      <c r="M133" s="12"/>
      <c r="N133" s="12"/>
      <c r="O133" s="12"/>
      <c r="P133" s="12"/>
    </row>
    <row r="134" spans="6:16" s="11" customFormat="1">
      <c r="F134" s="74"/>
      <c r="M134" s="12"/>
      <c r="N134" s="12"/>
      <c r="O134" s="12"/>
      <c r="P134" s="12"/>
    </row>
    <row r="135" spans="6:16" s="11" customFormat="1">
      <c r="F135" s="74"/>
      <c r="M135" s="12"/>
      <c r="N135" s="12"/>
      <c r="O135" s="12"/>
      <c r="P135" s="12"/>
    </row>
    <row r="136" spans="6:16" s="11" customFormat="1">
      <c r="F136" s="74"/>
      <c r="M136" s="12"/>
      <c r="N136" s="12"/>
      <c r="O136" s="12"/>
      <c r="P136" s="12"/>
    </row>
    <row r="137" spans="6:16" s="11" customFormat="1">
      <c r="F137" s="74"/>
      <c r="M137" s="12"/>
      <c r="N137" s="12"/>
      <c r="O137" s="12"/>
      <c r="P137" s="12"/>
    </row>
    <row r="138" spans="6:16" s="11" customFormat="1">
      <c r="F138" s="74"/>
      <c r="M138" s="12"/>
      <c r="N138" s="12"/>
      <c r="O138" s="12"/>
      <c r="P138" s="12"/>
    </row>
    <row r="139" spans="6:16" s="11" customFormat="1">
      <c r="F139" s="74"/>
      <c r="M139" s="12"/>
      <c r="N139" s="12"/>
      <c r="O139" s="12"/>
      <c r="P139" s="12"/>
    </row>
    <row r="140" spans="6:16" s="11" customFormat="1">
      <c r="F140" s="74"/>
      <c r="M140" s="12"/>
      <c r="N140" s="12"/>
      <c r="O140" s="12"/>
      <c r="P140" s="12"/>
    </row>
    <row r="141" spans="6:16" s="11" customFormat="1">
      <c r="F141" s="74"/>
      <c r="L141"/>
      <c r="M141" s="12"/>
      <c r="N141" s="12"/>
      <c r="O141" s="12"/>
      <c r="P141" s="12"/>
    </row>
  </sheetData>
  <mergeCells count="33">
    <mergeCell ref="A2:R2"/>
    <mergeCell ref="A4:A5"/>
    <mergeCell ref="B4:B5"/>
    <mergeCell ref="C4:C5"/>
    <mergeCell ref="D4:D5"/>
    <mergeCell ref="E4:E5"/>
    <mergeCell ref="F4:F5"/>
    <mergeCell ref="G4:G5"/>
    <mergeCell ref="H4:I4"/>
    <mergeCell ref="J4:J5"/>
    <mergeCell ref="K4:L4"/>
    <mergeCell ref="M4:N4"/>
    <mergeCell ref="O4:P4"/>
    <mergeCell ref="Q4:Q5"/>
    <mergeCell ref="R4:R5"/>
    <mergeCell ref="M15:N15"/>
    <mergeCell ref="O15:P15"/>
    <mergeCell ref="F12:F13"/>
    <mergeCell ref="H12:H13"/>
    <mergeCell ref="J12:J13"/>
    <mergeCell ref="K12:K13"/>
    <mergeCell ref="L12:L13"/>
    <mergeCell ref="M12:M13"/>
    <mergeCell ref="N12:N13"/>
    <mergeCell ref="O12:O13"/>
    <mergeCell ref="P12:P13"/>
    <mergeCell ref="R12:R13"/>
    <mergeCell ref="A12:A13"/>
    <mergeCell ref="B12:B13"/>
    <mergeCell ref="C12:C13"/>
    <mergeCell ref="D12:D13"/>
    <mergeCell ref="E12:E13"/>
    <mergeCell ref="Q12:Q13"/>
  </mergeCells>
  <pageMargins left="0.7" right="0.7" top="0.75" bottom="0.75" header="0.3" footer="0.3"/>
  <pageSetup paperSize="9" orientation="portrait" verticalDpi="0" r:id="rId1"/>
</worksheet>
</file>

<file path=xl/worksheets/sheet33.xml><?xml version="1.0" encoding="utf-8"?>
<worksheet xmlns="http://schemas.openxmlformats.org/spreadsheetml/2006/main" xmlns:r="http://schemas.openxmlformats.org/officeDocument/2006/relationships">
  <sheetPr codeName="Arkusz33"/>
  <dimension ref="A2:S187"/>
  <sheetViews>
    <sheetView topLeftCell="A46" workbookViewId="0">
      <selection activeCell="D52" sqref="D52"/>
    </sheetView>
  </sheetViews>
  <sheetFormatPr defaultRowHeight="15"/>
  <cols>
    <col min="1" max="1" width="4.7109375" customWidth="1"/>
    <col min="2" max="2" width="8.85546875" customWidth="1"/>
    <col min="3" max="3" width="7.140625" customWidth="1"/>
    <col min="4" max="4" width="9.7109375" customWidth="1"/>
    <col min="5" max="5" width="19" customWidth="1"/>
    <col min="6" max="6" width="58" style="86" customWidth="1"/>
    <col min="7" max="7" width="16.7109375" style="87" customWidth="1"/>
    <col min="8" max="8" width="16" customWidth="1"/>
    <col min="9" max="9" width="10.42578125" customWidth="1"/>
    <col min="10" max="10" width="17.5703125" customWidth="1"/>
    <col min="11" max="12" width="10.5703125" customWidth="1"/>
    <col min="13" max="16" width="10.5703125" style="2" customWidth="1"/>
    <col min="17" max="17" width="14.7109375" customWidth="1"/>
    <col min="18" max="18" width="15.7109375" customWidth="1"/>
    <col min="19" max="19" width="19.5703125" customWidth="1"/>
    <col min="259" max="259" width="4.7109375" bestFit="1" customWidth="1"/>
    <col min="260" max="260" width="9.7109375" bestFit="1" customWidth="1"/>
    <col min="261" max="261" width="10" bestFit="1" customWidth="1"/>
    <col min="262" max="262" width="8.85546875" bestFit="1" customWidth="1"/>
    <col min="263" max="263" width="22.85546875" customWidth="1"/>
    <col min="264" max="264" width="59.7109375" bestFit="1" customWidth="1"/>
    <col min="265" max="265" width="57.85546875" bestFit="1" customWidth="1"/>
    <col min="266" max="266" width="35.28515625" bestFit="1" customWidth="1"/>
    <col min="267" max="267" width="28.140625" bestFit="1" customWidth="1"/>
    <col min="268" max="268" width="33.140625" bestFit="1" customWidth="1"/>
    <col min="269" max="269" width="26" bestFit="1" customWidth="1"/>
    <col min="270" max="270" width="19.140625" bestFit="1" customWidth="1"/>
    <col min="271" max="271" width="10.42578125" customWidth="1"/>
    <col min="272" max="272" width="11.85546875" customWidth="1"/>
    <col min="273" max="273" width="14.7109375" customWidth="1"/>
    <col min="274" max="274" width="9" bestFit="1" customWidth="1"/>
    <col min="515" max="515" width="4.7109375" bestFit="1" customWidth="1"/>
    <col min="516" max="516" width="9.7109375" bestFit="1" customWidth="1"/>
    <col min="517" max="517" width="10" bestFit="1" customWidth="1"/>
    <col min="518" max="518" width="8.85546875" bestFit="1" customWidth="1"/>
    <col min="519" max="519" width="22.85546875" customWidth="1"/>
    <col min="520" max="520" width="59.7109375" bestFit="1" customWidth="1"/>
    <col min="521" max="521" width="57.85546875" bestFit="1" customWidth="1"/>
    <col min="522" max="522" width="35.28515625" bestFit="1" customWidth="1"/>
    <col min="523" max="523" width="28.140625" bestFit="1" customWidth="1"/>
    <col min="524" max="524" width="33.140625" bestFit="1" customWidth="1"/>
    <col min="525" max="525" width="26" bestFit="1" customWidth="1"/>
    <col min="526" max="526" width="19.140625" bestFit="1" customWidth="1"/>
    <col min="527" max="527" width="10.42578125" customWidth="1"/>
    <col min="528" max="528" width="11.85546875" customWidth="1"/>
    <col min="529" max="529" width="14.7109375" customWidth="1"/>
    <col min="530" max="530" width="9" bestFit="1" customWidth="1"/>
    <col min="771" max="771" width="4.7109375" bestFit="1" customWidth="1"/>
    <col min="772" max="772" width="9.7109375" bestFit="1" customWidth="1"/>
    <col min="773" max="773" width="10" bestFit="1" customWidth="1"/>
    <col min="774" max="774" width="8.85546875" bestFit="1" customWidth="1"/>
    <col min="775" max="775" width="22.85546875" customWidth="1"/>
    <col min="776" max="776" width="59.7109375" bestFit="1" customWidth="1"/>
    <col min="777" max="777" width="57.85546875" bestFit="1" customWidth="1"/>
    <col min="778" max="778" width="35.28515625" bestFit="1" customWidth="1"/>
    <col min="779" max="779" width="28.140625" bestFit="1" customWidth="1"/>
    <col min="780" max="780" width="33.140625" bestFit="1" customWidth="1"/>
    <col min="781" max="781" width="26" bestFit="1" customWidth="1"/>
    <col min="782" max="782" width="19.140625" bestFit="1" customWidth="1"/>
    <col min="783" max="783" width="10.42578125" customWidth="1"/>
    <col min="784" max="784" width="11.85546875" customWidth="1"/>
    <col min="785" max="785" width="14.7109375" customWidth="1"/>
    <col min="786" max="786" width="9" bestFit="1" customWidth="1"/>
    <col min="1027" max="1027" width="4.7109375" bestFit="1" customWidth="1"/>
    <col min="1028" max="1028" width="9.7109375" bestFit="1" customWidth="1"/>
    <col min="1029" max="1029" width="10" bestFit="1" customWidth="1"/>
    <col min="1030" max="1030" width="8.85546875" bestFit="1" customWidth="1"/>
    <col min="1031" max="1031" width="22.85546875" customWidth="1"/>
    <col min="1032" max="1032" width="59.7109375" bestFit="1" customWidth="1"/>
    <col min="1033" max="1033" width="57.85546875" bestFit="1" customWidth="1"/>
    <col min="1034" max="1034" width="35.28515625" bestFit="1" customWidth="1"/>
    <col min="1035" max="1035" width="28.140625" bestFit="1" customWidth="1"/>
    <col min="1036" max="1036" width="33.140625" bestFit="1" customWidth="1"/>
    <col min="1037" max="1037" width="26" bestFit="1" customWidth="1"/>
    <col min="1038" max="1038" width="19.140625" bestFit="1" customWidth="1"/>
    <col min="1039" max="1039" width="10.42578125" customWidth="1"/>
    <col min="1040" max="1040" width="11.85546875" customWidth="1"/>
    <col min="1041" max="1041" width="14.7109375" customWidth="1"/>
    <col min="1042" max="1042" width="9" bestFit="1" customWidth="1"/>
    <col min="1283" max="1283" width="4.7109375" bestFit="1" customWidth="1"/>
    <col min="1284" max="1284" width="9.7109375" bestFit="1" customWidth="1"/>
    <col min="1285" max="1285" width="10" bestFit="1" customWidth="1"/>
    <col min="1286" max="1286" width="8.85546875" bestFit="1" customWidth="1"/>
    <col min="1287" max="1287" width="22.85546875" customWidth="1"/>
    <col min="1288" max="1288" width="59.7109375" bestFit="1" customWidth="1"/>
    <col min="1289" max="1289" width="57.85546875" bestFit="1" customWidth="1"/>
    <col min="1290" max="1290" width="35.28515625" bestFit="1" customWidth="1"/>
    <col min="1291" max="1291" width="28.140625" bestFit="1" customWidth="1"/>
    <col min="1292" max="1292" width="33.140625" bestFit="1" customWidth="1"/>
    <col min="1293" max="1293" width="26" bestFit="1" customWidth="1"/>
    <col min="1294" max="1294" width="19.140625" bestFit="1" customWidth="1"/>
    <col min="1295" max="1295" width="10.42578125" customWidth="1"/>
    <col min="1296" max="1296" width="11.85546875" customWidth="1"/>
    <col min="1297" max="1297" width="14.7109375" customWidth="1"/>
    <col min="1298" max="1298" width="9" bestFit="1" customWidth="1"/>
    <col min="1539" max="1539" width="4.7109375" bestFit="1" customWidth="1"/>
    <col min="1540" max="1540" width="9.7109375" bestFit="1" customWidth="1"/>
    <col min="1541" max="1541" width="10" bestFit="1" customWidth="1"/>
    <col min="1542" max="1542" width="8.85546875" bestFit="1" customWidth="1"/>
    <col min="1543" max="1543" width="22.85546875" customWidth="1"/>
    <col min="1544" max="1544" width="59.7109375" bestFit="1" customWidth="1"/>
    <col min="1545" max="1545" width="57.85546875" bestFit="1" customWidth="1"/>
    <col min="1546" max="1546" width="35.28515625" bestFit="1" customWidth="1"/>
    <col min="1547" max="1547" width="28.140625" bestFit="1" customWidth="1"/>
    <col min="1548" max="1548" width="33.140625" bestFit="1" customWidth="1"/>
    <col min="1549" max="1549" width="26" bestFit="1" customWidth="1"/>
    <col min="1550" max="1550" width="19.140625" bestFit="1" customWidth="1"/>
    <col min="1551" max="1551" width="10.42578125" customWidth="1"/>
    <col min="1552" max="1552" width="11.85546875" customWidth="1"/>
    <col min="1553" max="1553" width="14.7109375" customWidth="1"/>
    <col min="1554" max="1554" width="9" bestFit="1" customWidth="1"/>
    <col min="1795" max="1795" width="4.7109375" bestFit="1" customWidth="1"/>
    <col min="1796" max="1796" width="9.7109375" bestFit="1" customWidth="1"/>
    <col min="1797" max="1797" width="10" bestFit="1" customWidth="1"/>
    <col min="1798" max="1798" width="8.85546875" bestFit="1" customWidth="1"/>
    <col min="1799" max="1799" width="22.85546875" customWidth="1"/>
    <col min="1800" max="1800" width="59.7109375" bestFit="1" customWidth="1"/>
    <col min="1801" max="1801" width="57.85546875" bestFit="1" customWidth="1"/>
    <col min="1802" max="1802" width="35.28515625" bestFit="1" customWidth="1"/>
    <col min="1803" max="1803" width="28.140625" bestFit="1" customWidth="1"/>
    <col min="1804" max="1804" width="33.140625" bestFit="1" customWidth="1"/>
    <col min="1805" max="1805" width="26" bestFit="1" customWidth="1"/>
    <col min="1806" max="1806" width="19.140625" bestFit="1" customWidth="1"/>
    <col min="1807" max="1807" width="10.42578125" customWidth="1"/>
    <col min="1808" max="1808" width="11.85546875" customWidth="1"/>
    <col min="1809" max="1809" width="14.7109375" customWidth="1"/>
    <col min="1810" max="1810" width="9" bestFit="1" customWidth="1"/>
    <col min="2051" max="2051" width="4.7109375" bestFit="1" customWidth="1"/>
    <col min="2052" max="2052" width="9.7109375" bestFit="1" customWidth="1"/>
    <col min="2053" max="2053" width="10" bestFit="1" customWidth="1"/>
    <col min="2054" max="2054" width="8.85546875" bestFit="1" customWidth="1"/>
    <col min="2055" max="2055" width="22.85546875" customWidth="1"/>
    <col min="2056" max="2056" width="59.7109375" bestFit="1" customWidth="1"/>
    <col min="2057" max="2057" width="57.85546875" bestFit="1" customWidth="1"/>
    <col min="2058" max="2058" width="35.28515625" bestFit="1" customWidth="1"/>
    <col min="2059" max="2059" width="28.140625" bestFit="1" customWidth="1"/>
    <col min="2060" max="2060" width="33.140625" bestFit="1" customWidth="1"/>
    <col min="2061" max="2061" width="26" bestFit="1" customWidth="1"/>
    <col min="2062" max="2062" width="19.140625" bestFit="1" customWidth="1"/>
    <col min="2063" max="2063" width="10.42578125" customWidth="1"/>
    <col min="2064" max="2064" width="11.85546875" customWidth="1"/>
    <col min="2065" max="2065" width="14.7109375" customWidth="1"/>
    <col min="2066" max="2066" width="9" bestFit="1" customWidth="1"/>
    <col min="2307" max="2307" width="4.7109375" bestFit="1" customWidth="1"/>
    <col min="2308" max="2308" width="9.7109375" bestFit="1" customWidth="1"/>
    <col min="2309" max="2309" width="10" bestFit="1" customWidth="1"/>
    <col min="2310" max="2310" width="8.85546875" bestFit="1" customWidth="1"/>
    <col min="2311" max="2311" width="22.85546875" customWidth="1"/>
    <col min="2312" max="2312" width="59.7109375" bestFit="1" customWidth="1"/>
    <col min="2313" max="2313" width="57.85546875" bestFit="1" customWidth="1"/>
    <col min="2314" max="2314" width="35.28515625" bestFit="1" customWidth="1"/>
    <col min="2315" max="2315" width="28.140625" bestFit="1" customWidth="1"/>
    <col min="2316" max="2316" width="33.140625" bestFit="1" customWidth="1"/>
    <col min="2317" max="2317" width="26" bestFit="1" customWidth="1"/>
    <col min="2318" max="2318" width="19.140625" bestFit="1" customWidth="1"/>
    <col min="2319" max="2319" width="10.42578125" customWidth="1"/>
    <col min="2320" max="2320" width="11.85546875" customWidth="1"/>
    <col min="2321" max="2321" width="14.7109375" customWidth="1"/>
    <col min="2322" max="2322" width="9" bestFit="1" customWidth="1"/>
    <col min="2563" max="2563" width="4.7109375" bestFit="1" customWidth="1"/>
    <col min="2564" max="2564" width="9.7109375" bestFit="1" customWidth="1"/>
    <col min="2565" max="2565" width="10" bestFit="1" customWidth="1"/>
    <col min="2566" max="2566" width="8.85546875" bestFit="1" customWidth="1"/>
    <col min="2567" max="2567" width="22.85546875" customWidth="1"/>
    <col min="2568" max="2568" width="59.7109375" bestFit="1" customWidth="1"/>
    <col min="2569" max="2569" width="57.85546875" bestFit="1" customWidth="1"/>
    <col min="2570" max="2570" width="35.28515625" bestFit="1" customWidth="1"/>
    <col min="2571" max="2571" width="28.140625" bestFit="1" customWidth="1"/>
    <col min="2572" max="2572" width="33.140625" bestFit="1" customWidth="1"/>
    <col min="2573" max="2573" width="26" bestFit="1" customWidth="1"/>
    <col min="2574" max="2574" width="19.140625" bestFit="1" customWidth="1"/>
    <col min="2575" max="2575" width="10.42578125" customWidth="1"/>
    <col min="2576" max="2576" width="11.85546875" customWidth="1"/>
    <col min="2577" max="2577" width="14.7109375" customWidth="1"/>
    <col min="2578" max="2578" width="9" bestFit="1" customWidth="1"/>
    <col min="2819" max="2819" width="4.7109375" bestFit="1" customWidth="1"/>
    <col min="2820" max="2820" width="9.7109375" bestFit="1" customWidth="1"/>
    <col min="2821" max="2821" width="10" bestFit="1" customWidth="1"/>
    <col min="2822" max="2822" width="8.85546875" bestFit="1" customWidth="1"/>
    <col min="2823" max="2823" width="22.85546875" customWidth="1"/>
    <col min="2824" max="2824" width="59.7109375" bestFit="1" customWidth="1"/>
    <col min="2825" max="2825" width="57.85546875" bestFit="1" customWidth="1"/>
    <col min="2826" max="2826" width="35.28515625" bestFit="1" customWidth="1"/>
    <col min="2827" max="2827" width="28.140625" bestFit="1" customWidth="1"/>
    <col min="2828" max="2828" width="33.140625" bestFit="1" customWidth="1"/>
    <col min="2829" max="2829" width="26" bestFit="1" customWidth="1"/>
    <col min="2830" max="2830" width="19.140625" bestFit="1" customWidth="1"/>
    <col min="2831" max="2831" width="10.42578125" customWidth="1"/>
    <col min="2832" max="2832" width="11.85546875" customWidth="1"/>
    <col min="2833" max="2833" width="14.7109375" customWidth="1"/>
    <col min="2834" max="2834" width="9" bestFit="1" customWidth="1"/>
    <col min="3075" max="3075" width="4.7109375" bestFit="1" customWidth="1"/>
    <col min="3076" max="3076" width="9.7109375" bestFit="1" customWidth="1"/>
    <col min="3077" max="3077" width="10" bestFit="1" customWidth="1"/>
    <col min="3078" max="3078" width="8.85546875" bestFit="1" customWidth="1"/>
    <col min="3079" max="3079" width="22.85546875" customWidth="1"/>
    <col min="3080" max="3080" width="59.7109375" bestFit="1" customWidth="1"/>
    <col min="3081" max="3081" width="57.85546875" bestFit="1" customWidth="1"/>
    <col min="3082" max="3082" width="35.28515625" bestFit="1" customWidth="1"/>
    <col min="3083" max="3083" width="28.140625" bestFit="1" customWidth="1"/>
    <col min="3084" max="3084" width="33.140625" bestFit="1" customWidth="1"/>
    <col min="3085" max="3085" width="26" bestFit="1" customWidth="1"/>
    <col min="3086" max="3086" width="19.140625" bestFit="1" customWidth="1"/>
    <col min="3087" max="3087" width="10.42578125" customWidth="1"/>
    <col min="3088" max="3088" width="11.85546875" customWidth="1"/>
    <col min="3089" max="3089" width="14.7109375" customWidth="1"/>
    <col min="3090" max="3090" width="9" bestFit="1" customWidth="1"/>
    <col min="3331" max="3331" width="4.7109375" bestFit="1" customWidth="1"/>
    <col min="3332" max="3332" width="9.7109375" bestFit="1" customWidth="1"/>
    <col min="3333" max="3333" width="10" bestFit="1" customWidth="1"/>
    <col min="3334" max="3334" width="8.85546875" bestFit="1" customWidth="1"/>
    <col min="3335" max="3335" width="22.85546875" customWidth="1"/>
    <col min="3336" max="3336" width="59.7109375" bestFit="1" customWidth="1"/>
    <col min="3337" max="3337" width="57.85546875" bestFit="1" customWidth="1"/>
    <col min="3338" max="3338" width="35.28515625" bestFit="1" customWidth="1"/>
    <col min="3339" max="3339" width="28.140625" bestFit="1" customWidth="1"/>
    <col min="3340" max="3340" width="33.140625" bestFit="1" customWidth="1"/>
    <col min="3341" max="3341" width="26" bestFit="1" customWidth="1"/>
    <col min="3342" max="3342" width="19.140625" bestFit="1" customWidth="1"/>
    <col min="3343" max="3343" width="10.42578125" customWidth="1"/>
    <col min="3344" max="3344" width="11.85546875" customWidth="1"/>
    <col min="3345" max="3345" width="14.7109375" customWidth="1"/>
    <col min="3346" max="3346" width="9" bestFit="1" customWidth="1"/>
    <col min="3587" max="3587" width="4.7109375" bestFit="1" customWidth="1"/>
    <col min="3588" max="3588" width="9.7109375" bestFit="1" customWidth="1"/>
    <col min="3589" max="3589" width="10" bestFit="1" customWidth="1"/>
    <col min="3590" max="3590" width="8.85546875" bestFit="1" customWidth="1"/>
    <col min="3591" max="3591" width="22.85546875" customWidth="1"/>
    <col min="3592" max="3592" width="59.7109375" bestFit="1" customWidth="1"/>
    <col min="3593" max="3593" width="57.85546875" bestFit="1" customWidth="1"/>
    <col min="3594" max="3594" width="35.28515625" bestFit="1" customWidth="1"/>
    <col min="3595" max="3595" width="28.140625" bestFit="1" customWidth="1"/>
    <col min="3596" max="3596" width="33.140625" bestFit="1" customWidth="1"/>
    <col min="3597" max="3597" width="26" bestFit="1" customWidth="1"/>
    <col min="3598" max="3598" width="19.140625" bestFit="1" customWidth="1"/>
    <col min="3599" max="3599" width="10.42578125" customWidth="1"/>
    <col min="3600" max="3600" width="11.85546875" customWidth="1"/>
    <col min="3601" max="3601" width="14.7109375" customWidth="1"/>
    <col min="3602" max="3602" width="9" bestFit="1" customWidth="1"/>
    <col min="3843" max="3843" width="4.7109375" bestFit="1" customWidth="1"/>
    <col min="3844" max="3844" width="9.7109375" bestFit="1" customWidth="1"/>
    <col min="3845" max="3845" width="10" bestFit="1" customWidth="1"/>
    <col min="3846" max="3846" width="8.85546875" bestFit="1" customWidth="1"/>
    <col min="3847" max="3847" width="22.85546875" customWidth="1"/>
    <col min="3848" max="3848" width="59.7109375" bestFit="1" customWidth="1"/>
    <col min="3849" max="3849" width="57.85546875" bestFit="1" customWidth="1"/>
    <col min="3850" max="3850" width="35.28515625" bestFit="1" customWidth="1"/>
    <col min="3851" max="3851" width="28.140625" bestFit="1" customWidth="1"/>
    <col min="3852" max="3852" width="33.140625" bestFit="1" customWidth="1"/>
    <col min="3853" max="3853" width="26" bestFit="1" customWidth="1"/>
    <col min="3854" max="3854" width="19.140625" bestFit="1" customWidth="1"/>
    <col min="3855" max="3855" width="10.42578125" customWidth="1"/>
    <col min="3856" max="3856" width="11.85546875" customWidth="1"/>
    <col min="3857" max="3857" width="14.7109375" customWidth="1"/>
    <col min="3858" max="3858" width="9" bestFit="1" customWidth="1"/>
    <col min="4099" max="4099" width="4.7109375" bestFit="1" customWidth="1"/>
    <col min="4100" max="4100" width="9.7109375" bestFit="1" customWidth="1"/>
    <col min="4101" max="4101" width="10" bestFit="1" customWidth="1"/>
    <col min="4102" max="4102" width="8.85546875" bestFit="1" customWidth="1"/>
    <col min="4103" max="4103" width="22.85546875" customWidth="1"/>
    <col min="4104" max="4104" width="59.7109375" bestFit="1" customWidth="1"/>
    <col min="4105" max="4105" width="57.85546875" bestFit="1" customWidth="1"/>
    <col min="4106" max="4106" width="35.28515625" bestFit="1" customWidth="1"/>
    <col min="4107" max="4107" width="28.140625" bestFit="1" customWidth="1"/>
    <col min="4108" max="4108" width="33.140625" bestFit="1" customWidth="1"/>
    <col min="4109" max="4109" width="26" bestFit="1" customWidth="1"/>
    <col min="4110" max="4110" width="19.140625" bestFit="1" customWidth="1"/>
    <col min="4111" max="4111" width="10.42578125" customWidth="1"/>
    <col min="4112" max="4112" width="11.85546875" customWidth="1"/>
    <col min="4113" max="4113" width="14.7109375" customWidth="1"/>
    <col min="4114" max="4114" width="9" bestFit="1" customWidth="1"/>
    <col min="4355" max="4355" width="4.7109375" bestFit="1" customWidth="1"/>
    <col min="4356" max="4356" width="9.7109375" bestFit="1" customWidth="1"/>
    <col min="4357" max="4357" width="10" bestFit="1" customWidth="1"/>
    <col min="4358" max="4358" width="8.85546875" bestFit="1" customWidth="1"/>
    <col min="4359" max="4359" width="22.85546875" customWidth="1"/>
    <col min="4360" max="4360" width="59.7109375" bestFit="1" customWidth="1"/>
    <col min="4361" max="4361" width="57.85546875" bestFit="1" customWidth="1"/>
    <col min="4362" max="4362" width="35.28515625" bestFit="1" customWidth="1"/>
    <col min="4363" max="4363" width="28.140625" bestFit="1" customWidth="1"/>
    <col min="4364" max="4364" width="33.140625" bestFit="1" customWidth="1"/>
    <col min="4365" max="4365" width="26" bestFit="1" customWidth="1"/>
    <col min="4366" max="4366" width="19.140625" bestFit="1" customWidth="1"/>
    <col min="4367" max="4367" width="10.42578125" customWidth="1"/>
    <col min="4368" max="4368" width="11.85546875" customWidth="1"/>
    <col min="4369" max="4369" width="14.7109375" customWidth="1"/>
    <col min="4370" max="4370" width="9" bestFit="1" customWidth="1"/>
    <col min="4611" max="4611" width="4.7109375" bestFit="1" customWidth="1"/>
    <col min="4612" max="4612" width="9.7109375" bestFit="1" customWidth="1"/>
    <col min="4613" max="4613" width="10" bestFit="1" customWidth="1"/>
    <col min="4614" max="4614" width="8.85546875" bestFit="1" customWidth="1"/>
    <col min="4615" max="4615" width="22.85546875" customWidth="1"/>
    <col min="4616" max="4616" width="59.7109375" bestFit="1" customWidth="1"/>
    <col min="4617" max="4617" width="57.85546875" bestFit="1" customWidth="1"/>
    <col min="4618" max="4618" width="35.28515625" bestFit="1" customWidth="1"/>
    <col min="4619" max="4619" width="28.140625" bestFit="1" customWidth="1"/>
    <col min="4620" max="4620" width="33.140625" bestFit="1" customWidth="1"/>
    <col min="4621" max="4621" width="26" bestFit="1" customWidth="1"/>
    <col min="4622" max="4622" width="19.140625" bestFit="1" customWidth="1"/>
    <col min="4623" max="4623" width="10.42578125" customWidth="1"/>
    <col min="4624" max="4624" width="11.85546875" customWidth="1"/>
    <col min="4625" max="4625" width="14.7109375" customWidth="1"/>
    <col min="4626" max="4626" width="9" bestFit="1" customWidth="1"/>
    <col min="4867" max="4867" width="4.7109375" bestFit="1" customWidth="1"/>
    <col min="4868" max="4868" width="9.7109375" bestFit="1" customWidth="1"/>
    <col min="4869" max="4869" width="10" bestFit="1" customWidth="1"/>
    <col min="4870" max="4870" width="8.85546875" bestFit="1" customWidth="1"/>
    <col min="4871" max="4871" width="22.85546875" customWidth="1"/>
    <col min="4872" max="4872" width="59.7109375" bestFit="1" customWidth="1"/>
    <col min="4873" max="4873" width="57.85546875" bestFit="1" customWidth="1"/>
    <col min="4874" max="4874" width="35.28515625" bestFit="1" customWidth="1"/>
    <col min="4875" max="4875" width="28.140625" bestFit="1" customWidth="1"/>
    <col min="4876" max="4876" width="33.140625" bestFit="1" customWidth="1"/>
    <col min="4877" max="4877" width="26" bestFit="1" customWidth="1"/>
    <col min="4878" max="4878" width="19.140625" bestFit="1" customWidth="1"/>
    <col min="4879" max="4879" width="10.42578125" customWidth="1"/>
    <col min="4880" max="4880" width="11.85546875" customWidth="1"/>
    <col min="4881" max="4881" width="14.7109375" customWidth="1"/>
    <col min="4882" max="4882" width="9" bestFit="1" customWidth="1"/>
    <col min="5123" max="5123" width="4.7109375" bestFit="1" customWidth="1"/>
    <col min="5124" max="5124" width="9.7109375" bestFit="1" customWidth="1"/>
    <col min="5125" max="5125" width="10" bestFit="1" customWidth="1"/>
    <col min="5126" max="5126" width="8.85546875" bestFit="1" customWidth="1"/>
    <col min="5127" max="5127" width="22.85546875" customWidth="1"/>
    <col min="5128" max="5128" width="59.7109375" bestFit="1" customWidth="1"/>
    <col min="5129" max="5129" width="57.85546875" bestFit="1" customWidth="1"/>
    <col min="5130" max="5130" width="35.28515625" bestFit="1" customWidth="1"/>
    <col min="5131" max="5131" width="28.140625" bestFit="1" customWidth="1"/>
    <col min="5132" max="5132" width="33.140625" bestFit="1" customWidth="1"/>
    <col min="5133" max="5133" width="26" bestFit="1" customWidth="1"/>
    <col min="5134" max="5134" width="19.140625" bestFit="1" customWidth="1"/>
    <col min="5135" max="5135" width="10.42578125" customWidth="1"/>
    <col min="5136" max="5136" width="11.85546875" customWidth="1"/>
    <col min="5137" max="5137" width="14.7109375" customWidth="1"/>
    <col min="5138" max="5138" width="9" bestFit="1" customWidth="1"/>
    <col min="5379" max="5379" width="4.7109375" bestFit="1" customWidth="1"/>
    <col min="5380" max="5380" width="9.7109375" bestFit="1" customWidth="1"/>
    <col min="5381" max="5381" width="10" bestFit="1" customWidth="1"/>
    <col min="5382" max="5382" width="8.85546875" bestFit="1" customWidth="1"/>
    <col min="5383" max="5383" width="22.85546875" customWidth="1"/>
    <col min="5384" max="5384" width="59.7109375" bestFit="1" customWidth="1"/>
    <col min="5385" max="5385" width="57.85546875" bestFit="1" customWidth="1"/>
    <col min="5386" max="5386" width="35.28515625" bestFit="1" customWidth="1"/>
    <col min="5387" max="5387" width="28.140625" bestFit="1" customWidth="1"/>
    <col min="5388" max="5388" width="33.140625" bestFit="1" customWidth="1"/>
    <col min="5389" max="5389" width="26" bestFit="1" customWidth="1"/>
    <col min="5390" max="5390" width="19.140625" bestFit="1" customWidth="1"/>
    <col min="5391" max="5391" width="10.42578125" customWidth="1"/>
    <col min="5392" max="5392" width="11.85546875" customWidth="1"/>
    <col min="5393" max="5393" width="14.7109375" customWidth="1"/>
    <col min="5394" max="5394" width="9" bestFit="1" customWidth="1"/>
    <col min="5635" max="5635" width="4.7109375" bestFit="1" customWidth="1"/>
    <col min="5636" max="5636" width="9.7109375" bestFit="1" customWidth="1"/>
    <col min="5637" max="5637" width="10" bestFit="1" customWidth="1"/>
    <col min="5638" max="5638" width="8.85546875" bestFit="1" customWidth="1"/>
    <col min="5639" max="5639" width="22.85546875" customWidth="1"/>
    <col min="5640" max="5640" width="59.7109375" bestFit="1" customWidth="1"/>
    <col min="5641" max="5641" width="57.85546875" bestFit="1" customWidth="1"/>
    <col min="5642" max="5642" width="35.28515625" bestFit="1" customWidth="1"/>
    <col min="5643" max="5643" width="28.140625" bestFit="1" customWidth="1"/>
    <col min="5644" max="5644" width="33.140625" bestFit="1" customWidth="1"/>
    <col min="5645" max="5645" width="26" bestFit="1" customWidth="1"/>
    <col min="5646" max="5646" width="19.140625" bestFit="1" customWidth="1"/>
    <col min="5647" max="5647" width="10.42578125" customWidth="1"/>
    <col min="5648" max="5648" width="11.85546875" customWidth="1"/>
    <col min="5649" max="5649" width="14.7109375" customWidth="1"/>
    <col min="5650" max="5650" width="9" bestFit="1" customWidth="1"/>
    <col min="5891" max="5891" width="4.7109375" bestFit="1" customWidth="1"/>
    <col min="5892" max="5892" width="9.7109375" bestFit="1" customWidth="1"/>
    <col min="5893" max="5893" width="10" bestFit="1" customWidth="1"/>
    <col min="5894" max="5894" width="8.85546875" bestFit="1" customWidth="1"/>
    <col min="5895" max="5895" width="22.85546875" customWidth="1"/>
    <col min="5896" max="5896" width="59.7109375" bestFit="1" customWidth="1"/>
    <col min="5897" max="5897" width="57.85546875" bestFit="1" customWidth="1"/>
    <col min="5898" max="5898" width="35.28515625" bestFit="1" customWidth="1"/>
    <col min="5899" max="5899" width="28.140625" bestFit="1" customWidth="1"/>
    <col min="5900" max="5900" width="33.140625" bestFit="1" customWidth="1"/>
    <col min="5901" max="5901" width="26" bestFit="1" customWidth="1"/>
    <col min="5902" max="5902" width="19.140625" bestFit="1" customWidth="1"/>
    <col min="5903" max="5903" width="10.42578125" customWidth="1"/>
    <col min="5904" max="5904" width="11.85546875" customWidth="1"/>
    <col min="5905" max="5905" width="14.7109375" customWidth="1"/>
    <col min="5906" max="5906" width="9" bestFit="1" customWidth="1"/>
    <col min="6147" max="6147" width="4.7109375" bestFit="1" customWidth="1"/>
    <col min="6148" max="6148" width="9.7109375" bestFit="1" customWidth="1"/>
    <col min="6149" max="6149" width="10" bestFit="1" customWidth="1"/>
    <col min="6150" max="6150" width="8.85546875" bestFit="1" customWidth="1"/>
    <col min="6151" max="6151" width="22.85546875" customWidth="1"/>
    <col min="6152" max="6152" width="59.7109375" bestFit="1" customWidth="1"/>
    <col min="6153" max="6153" width="57.85546875" bestFit="1" customWidth="1"/>
    <col min="6154" max="6154" width="35.28515625" bestFit="1" customWidth="1"/>
    <col min="6155" max="6155" width="28.140625" bestFit="1" customWidth="1"/>
    <col min="6156" max="6156" width="33.140625" bestFit="1" customWidth="1"/>
    <col min="6157" max="6157" width="26" bestFit="1" customWidth="1"/>
    <col min="6158" max="6158" width="19.140625" bestFit="1" customWidth="1"/>
    <col min="6159" max="6159" width="10.42578125" customWidth="1"/>
    <col min="6160" max="6160" width="11.85546875" customWidth="1"/>
    <col min="6161" max="6161" width="14.7109375" customWidth="1"/>
    <col min="6162" max="6162" width="9" bestFit="1" customWidth="1"/>
    <col min="6403" max="6403" width="4.7109375" bestFit="1" customWidth="1"/>
    <col min="6404" max="6404" width="9.7109375" bestFit="1" customWidth="1"/>
    <col min="6405" max="6405" width="10" bestFit="1" customWidth="1"/>
    <col min="6406" max="6406" width="8.85546875" bestFit="1" customWidth="1"/>
    <col min="6407" max="6407" width="22.85546875" customWidth="1"/>
    <col min="6408" max="6408" width="59.7109375" bestFit="1" customWidth="1"/>
    <col min="6409" max="6409" width="57.85546875" bestFit="1" customWidth="1"/>
    <col min="6410" max="6410" width="35.28515625" bestFit="1" customWidth="1"/>
    <col min="6411" max="6411" width="28.140625" bestFit="1" customWidth="1"/>
    <col min="6412" max="6412" width="33.140625" bestFit="1" customWidth="1"/>
    <col min="6413" max="6413" width="26" bestFit="1" customWidth="1"/>
    <col min="6414" max="6414" width="19.140625" bestFit="1" customWidth="1"/>
    <col min="6415" max="6415" width="10.42578125" customWidth="1"/>
    <col min="6416" max="6416" width="11.85546875" customWidth="1"/>
    <col min="6417" max="6417" width="14.7109375" customWidth="1"/>
    <col min="6418" max="6418" width="9" bestFit="1" customWidth="1"/>
    <col min="6659" max="6659" width="4.7109375" bestFit="1" customWidth="1"/>
    <col min="6660" max="6660" width="9.7109375" bestFit="1" customWidth="1"/>
    <col min="6661" max="6661" width="10" bestFit="1" customWidth="1"/>
    <col min="6662" max="6662" width="8.85546875" bestFit="1" customWidth="1"/>
    <col min="6663" max="6663" width="22.85546875" customWidth="1"/>
    <col min="6664" max="6664" width="59.7109375" bestFit="1" customWidth="1"/>
    <col min="6665" max="6665" width="57.85546875" bestFit="1" customWidth="1"/>
    <col min="6666" max="6666" width="35.28515625" bestFit="1" customWidth="1"/>
    <col min="6667" max="6667" width="28.140625" bestFit="1" customWidth="1"/>
    <col min="6668" max="6668" width="33.140625" bestFit="1" customWidth="1"/>
    <col min="6669" max="6669" width="26" bestFit="1" customWidth="1"/>
    <col min="6670" max="6670" width="19.140625" bestFit="1" customWidth="1"/>
    <col min="6671" max="6671" width="10.42578125" customWidth="1"/>
    <col min="6672" max="6672" width="11.85546875" customWidth="1"/>
    <col min="6673" max="6673" width="14.7109375" customWidth="1"/>
    <col min="6674" max="6674" width="9" bestFit="1" customWidth="1"/>
    <col min="6915" max="6915" width="4.7109375" bestFit="1" customWidth="1"/>
    <col min="6916" max="6916" width="9.7109375" bestFit="1" customWidth="1"/>
    <col min="6917" max="6917" width="10" bestFit="1" customWidth="1"/>
    <col min="6918" max="6918" width="8.85546875" bestFit="1" customWidth="1"/>
    <col min="6919" max="6919" width="22.85546875" customWidth="1"/>
    <col min="6920" max="6920" width="59.7109375" bestFit="1" customWidth="1"/>
    <col min="6921" max="6921" width="57.85546875" bestFit="1" customWidth="1"/>
    <col min="6922" max="6922" width="35.28515625" bestFit="1" customWidth="1"/>
    <col min="6923" max="6923" width="28.140625" bestFit="1" customWidth="1"/>
    <col min="6924" max="6924" width="33.140625" bestFit="1" customWidth="1"/>
    <col min="6925" max="6925" width="26" bestFit="1" customWidth="1"/>
    <col min="6926" max="6926" width="19.140625" bestFit="1" customWidth="1"/>
    <col min="6927" max="6927" width="10.42578125" customWidth="1"/>
    <col min="6928" max="6928" width="11.85546875" customWidth="1"/>
    <col min="6929" max="6929" width="14.7109375" customWidth="1"/>
    <col min="6930" max="6930" width="9" bestFit="1" customWidth="1"/>
    <col min="7171" max="7171" width="4.7109375" bestFit="1" customWidth="1"/>
    <col min="7172" max="7172" width="9.7109375" bestFit="1" customWidth="1"/>
    <col min="7173" max="7173" width="10" bestFit="1" customWidth="1"/>
    <col min="7174" max="7174" width="8.85546875" bestFit="1" customWidth="1"/>
    <col min="7175" max="7175" width="22.85546875" customWidth="1"/>
    <col min="7176" max="7176" width="59.7109375" bestFit="1" customWidth="1"/>
    <col min="7177" max="7177" width="57.85546875" bestFit="1" customWidth="1"/>
    <col min="7178" max="7178" width="35.28515625" bestFit="1" customWidth="1"/>
    <col min="7179" max="7179" width="28.140625" bestFit="1" customWidth="1"/>
    <col min="7180" max="7180" width="33.140625" bestFit="1" customWidth="1"/>
    <col min="7181" max="7181" width="26" bestFit="1" customWidth="1"/>
    <col min="7182" max="7182" width="19.140625" bestFit="1" customWidth="1"/>
    <col min="7183" max="7183" width="10.42578125" customWidth="1"/>
    <col min="7184" max="7184" width="11.85546875" customWidth="1"/>
    <col min="7185" max="7185" width="14.7109375" customWidth="1"/>
    <col min="7186" max="7186" width="9" bestFit="1" customWidth="1"/>
    <col min="7427" max="7427" width="4.7109375" bestFit="1" customWidth="1"/>
    <col min="7428" max="7428" width="9.7109375" bestFit="1" customWidth="1"/>
    <col min="7429" max="7429" width="10" bestFit="1" customWidth="1"/>
    <col min="7430" max="7430" width="8.85546875" bestFit="1" customWidth="1"/>
    <col min="7431" max="7431" width="22.85546875" customWidth="1"/>
    <col min="7432" max="7432" width="59.7109375" bestFit="1" customWidth="1"/>
    <col min="7433" max="7433" width="57.85546875" bestFit="1" customWidth="1"/>
    <col min="7434" max="7434" width="35.28515625" bestFit="1" customWidth="1"/>
    <col min="7435" max="7435" width="28.140625" bestFit="1" customWidth="1"/>
    <col min="7436" max="7436" width="33.140625" bestFit="1" customWidth="1"/>
    <col min="7437" max="7437" width="26" bestFit="1" customWidth="1"/>
    <col min="7438" max="7438" width="19.140625" bestFit="1" customWidth="1"/>
    <col min="7439" max="7439" width="10.42578125" customWidth="1"/>
    <col min="7440" max="7440" width="11.85546875" customWidth="1"/>
    <col min="7441" max="7441" width="14.7109375" customWidth="1"/>
    <col min="7442" max="7442" width="9" bestFit="1" customWidth="1"/>
    <col min="7683" max="7683" width="4.7109375" bestFit="1" customWidth="1"/>
    <col min="7684" max="7684" width="9.7109375" bestFit="1" customWidth="1"/>
    <col min="7685" max="7685" width="10" bestFit="1" customWidth="1"/>
    <col min="7686" max="7686" width="8.85546875" bestFit="1" customWidth="1"/>
    <col min="7687" max="7687" width="22.85546875" customWidth="1"/>
    <col min="7688" max="7688" width="59.7109375" bestFit="1" customWidth="1"/>
    <col min="7689" max="7689" width="57.85546875" bestFit="1" customWidth="1"/>
    <col min="7690" max="7690" width="35.28515625" bestFit="1" customWidth="1"/>
    <col min="7691" max="7691" width="28.140625" bestFit="1" customWidth="1"/>
    <col min="7692" max="7692" width="33.140625" bestFit="1" customWidth="1"/>
    <col min="7693" max="7693" width="26" bestFit="1" customWidth="1"/>
    <col min="7694" max="7694" width="19.140625" bestFit="1" customWidth="1"/>
    <col min="7695" max="7695" width="10.42578125" customWidth="1"/>
    <col min="7696" max="7696" width="11.85546875" customWidth="1"/>
    <col min="7697" max="7697" width="14.7109375" customWidth="1"/>
    <col min="7698" max="7698" width="9" bestFit="1" customWidth="1"/>
    <col min="7939" max="7939" width="4.7109375" bestFit="1" customWidth="1"/>
    <col min="7940" max="7940" width="9.7109375" bestFit="1" customWidth="1"/>
    <col min="7941" max="7941" width="10" bestFit="1" customWidth="1"/>
    <col min="7942" max="7942" width="8.85546875" bestFit="1" customWidth="1"/>
    <col min="7943" max="7943" width="22.85546875" customWidth="1"/>
    <col min="7944" max="7944" width="59.7109375" bestFit="1" customWidth="1"/>
    <col min="7945" max="7945" width="57.85546875" bestFit="1" customWidth="1"/>
    <col min="7946" max="7946" width="35.28515625" bestFit="1" customWidth="1"/>
    <col min="7947" max="7947" width="28.140625" bestFit="1" customWidth="1"/>
    <col min="7948" max="7948" width="33.140625" bestFit="1" customWidth="1"/>
    <col min="7949" max="7949" width="26" bestFit="1" customWidth="1"/>
    <col min="7950" max="7950" width="19.140625" bestFit="1" customWidth="1"/>
    <col min="7951" max="7951" width="10.42578125" customWidth="1"/>
    <col min="7952" max="7952" width="11.85546875" customWidth="1"/>
    <col min="7953" max="7953" width="14.7109375" customWidth="1"/>
    <col min="7954" max="7954" width="9" bestFit="1" customWidth="1"/>
    <col min="8195" max="8195" width="4.7109375" bestFit="1" customWidth="1"/>
    <col min="8196" max="8196" width="9.7109375" bestFit="1" customWidth="1"/>
    <col min="8197" max="8197" width="10" bestFit="1" customWidth="1"/>
    <col min="8198" max="8198" width="8.85546875" bestFit="1" customWidth="1"/>
    <col min="8199" max="8199" width="22.85546875" customWidth="1"/>
    <col min="8200" max="8200" width="59.7109375" bestFit="1" customWidth="1"/>
    <col min="8201" max="8201" width="57.85546875" bestFit="1" customWidth="1"/>
    <col min="8202" max="8202" width="35.28515625" bestFit="1" customWidth="1"/>
    <col min="8203" max="8203" width="28.140625" bestFit="1" customWidth="1"/>
    <col min="8204" max="8204" width="33.140625" bestFit="1" customWidth="1"/>
    <col min="8205" max="8205" width="26" bestFit="1" customWidth="1"/>
    <col min="8206" max="8206" width="19.140625" bestFit="1" customWidth="1"/>
    <col min="8207" max="8207" width="10.42578125" customWidth="1"/>
    <col min="8208" max="8208" width="11.85546875" customWidth="1"/>
    <col min="8209" max="8209" width="14.7109375" customWidth="1"/>
    <col min="8210" max="8210" width="9" bestFit="1" customWidth="1"/>
    <col min="8451" max="8451" width="4.7109375" bestFit="1" customWidth="1"/>
    <col min="8452" max="8452" width="9.7109375" bestFit="1" customWidth="1"/>
    <col min="8453" max="8453" width="10" bestFit="1" customWidth="1"/>
    <col min="8454" max="8454" width="8.85546875" bestFit="1" customWidth="1"/>
    <col min="8455" max="8455" width="22.85546875" customWidth="1"/>
    <col min="8456" max="8456" width="59.7109375" bestFit="1" customWidth="1"/>
    <col min="8457" max="8457" width="57.85546875" bestFit="1" customWidth="1"/>
    <col min="8458" max="8458" width="35.28515625" bestFit="1" customWidth="1"/>
    <col min="8459" max="8459" width="28.140625" bestFit="1" customWidth="1"/>
    <col min="8460" max="8460" width="33.140625" bestFit="1" customWidth="1"/>
    <col min="8461" max="8461" width="26" bestFit="1" customWidth="1"/>
    <col min="8462" max="8462" width="19.140625" bestFit="1" customWidth="1"/>
    <col min="8463" max="8463" width="10.42578125" customWidth="1"/>
    <col min="8464" max="8464" width="11.85546875" customWidth="1"/>
    <col min="8465" max="8465" width="14.7109375" customWidth="1"/>
    <col min="8466" max="8466" width="9" bestFit="1" customWidth="1"/>
    <col min="8707" max="8707" width="4.7109375" bestFit="1" customWidth="1"/>
    <col min="8708" max="8708" width="9.7109375" bestFit="1" customWidth="1"/>
    <col min="8709" max="8709" width="10" bestFit="1" customWidth="1"/>
    <col min="8710" max="8710" width="8.85546875" bestFit="1" customWidth="1"/>
    <col min="8711" max="8711" width="22.85546875" customWidth="1"/>
    <col min="8712" max="8712" width="59.7109375" bestFit="1" customWidth="1"/>
    <col min="8713" max="8713" width="57.85546875" bestFit="1" customWidth="1"/>
    <col min="8714" max="8714" width="35.28515625" bestFit="1" customWidth="1"/>
    <col min="8715" max="8715" width="28.140625" bestFit="1" customWidth="1"/>
    <col min="8716" max="8716" width="33.140625" bestFit="1" customWidth="1"/>
    <col min="8717" max="8717" width="26" bestFit="1" customWidth="1"/>
    <col min="8718" max="8718" width="19.140625" bestFit="1" customWidth="1"/>
    <col min="8719" max="8719" width="10.42578125" customWidth="1"/>
    <col min="8720" max="8720" width="11.85546875" customWidth="1"/>
    <col min="8721" max="8721" width="14.7109375" customWidth="1"/>
    <col min="8722" max="8722" width="9" bestFit="1" customWidth="1"/>
    <col min="8963" max="8963" width="4.7109375" bestFit="1" customWidth="1"/>
    <col min="8964" max="8964" width="9.7109375" bestFit="1" customWidth="1"/>
    <col min="8965" max="8965" width="10" bestFit="1" customWidth="1"/>
    <col min="8966" max="8966" width="8.85546875" bestFit="1" customWidth="1"/>
    <col min="8967" max="8967" width="22.85546875" customWidth="1"/>
    <col min="8968" max="8968" width="59.7109375" bestFit="1" customWidth="1"/>
    <col min="8969" max="8969" width="57.85546875" bestFit="1" customWidth="1"/>
    <col min="8970" max="8970" width="35.28515625" bestFit="1" customWidth="1"/>
    <col min="8971" max="8971" width="28.140625" bestFit="1" customWidth="1"/>
    <col min="8972" max="8972" width="33.140625" bestFit="1" customWidth="1"/>
    <col min="8973" max="8973" width="26" bestFit="1" customWidth="1"/>
    <col min="8974" max="8974" width="19.140625" bestFit="1" customWidth="1"/>
    <col min="8975" max="8975" width="10.42578125" customWidth="1"/>
    <col min="8976" max="8976" width="11.85546875" customWidth="1"/>
    <col min="8977" max="8977" width="14.7109375" customWidth="1"/>
    <col min="8978" max="8978" width="9" bestFit="1" customWidth="1"/>
    <col min="9219" max="9219" width="4.7109375" bestFit="1" customWidth="1"/>
    <col min="9220" max="9220" width="9.7109375" bestFit="1" customWidth="1"/>
    <col min="9221" max="9221" width="10" bestFit="1" customWidth="1"/>
    <col min="9222" max="9222" width="8.85546875" bestFit="1" customWidth="1"/>
    <col min="9223" max="9223" width="22.85546875" customWidth="1"/>
    <col min="9224" max="9224" width="59.7109375" bestFit="1" customWidth="1"/>
    <col min="9225" max="9225" width="57.85546875" bestFit="1" customWidth="1"/>
    <col min="9226" max="9226" width="35.28515625" bestFit="1" customWidth="1"/>
    <col min="9227" max="9227" width="28.140625" bestFit="1" customWidth="1"/>
    <col min="9228" max="9228" width="33.140625" bestFit="1" customWidth="1"/>
    <col min="9229" max="9229" width="26" bestFit="1" customWidth="1"/>
    <col min="9230" max="9230" width="19.140625" bestFit="1" customWidth="1"/>
    <col min="9231" max="9231" width="10.42578125" customWidth="1"/>
    <col min="9232" max="9232" width="11.85546875" customWidth="1"/>
    <col min="9233" max="9233" width="14.7109375" customWidth="1"/>
    <col min="9234" max="9234" width="9" bestFit="1" customWidth="1"/>
    <col min="9475" max="9475" width="4.7109375" bestFit="1" customWidth="1"/>
    <col min="9476" max="9476" width="9.7109375" bestFit="1" customWidth="1"/>
    <col min="9477" max="9477" width="10" bestFit="1" customWidth="1"/>
    <col min="9478" max="9478" width="8.85546875" bestFit="1" customWidth="1"/>
    <col min="9479" max="9479" width="22.85546875" customWidth="1"/>
    <col min="9480" max="9480" width="59.7109375" bestFit="1" customWidth="1"/>
    <col min="9481" max="9481" width="57.85546875" bestFit="1" customWidth="1"/>
    <col min="9482" max="9482" width="35.28515625" bestFit="1" customWidth="1"/>
    <col min="9483" max="9483" width="28.140625" bestFit="1" customWidth="1"/>
    <col min="9484" max="9484" width="33.140625" bestFit="1" customWidth="1"/>
    <col min="9485" max="9485" width="26" bestFit="1" customWidth="1"/>
    <col min="9486" max="9486" width="19.140625" bestFit="1" customWidth="1"/>
    <col min="9487" max="9487" width="10.42578125" customWidth="1"/>
    <col min="9488" max="9488" width="11.85546875" customWidth="1"/>
    <col min="9489" max="9489" width="14.7109375" customWidth="1"/>
    <col min="9490" max="9490" width="9" bestFit="1" customWidth="1"/>
    <col min="9731" max="9731" width="4.7109375" bestFit="1" customWidth="1"/>
    <col min="9732" max="9732" width="9.7109375" bestFit="1" customWidth="1"/>
    <col min="9733" max="9733" width="10" bestFit="1" customWidth="1"/>
    <col min="9734" max="9734" width="8.85546875" bestFit="1" customWidth="1"/>
    <col min="9735" max="9735" width="22.85546875" customWidth="1"/>
    <col min="9736" max="9736" width="59.7109375" bestFit="1" customWidth="1"/>
    <col min="9737" max="9737" width="57.85546875" bestFit="1" customWidth="1"/>
    <col min="9738" max="9738" width="35.28515625" bestFit="1" customWidth="1"/>
    <col min="9739" max="9739" width="28.140625" bestFit="1" customWidth="1"/>
    <col min="9740" max="9740" width="33.140625" bestFit="1" customWidth="1"/>
    <col min="9741" max="9741" width="26" bestFit="1" customWidth="1"/>
    <col min="9742" max="9742" width="19.140625" bestFit="1" customWidth="1"/>
    <col min="9743" max="9743" width="10.42578125" customWidth="1"/>
    <col min="9744" max="9744" width="11.85546875" customWidth="1"/>
    <col min="9745" max="9745" width="14.7109375" customWidth="1"/>
    <col min="9746" max="9746" width="9" bestFit="1" customWidth="1"/>
    <col min="9987" max="9987" width="4.7109375" bestFit="1" customWidth="1"/>
    <col min="9988" max="9988" width="9.7109375" bestFit="1" customWidth="1"/>
    <col min="9989" max="9989" width="10" bestFit="1" customWidth="1"/>
    <col min="9990" max="9990" width="8.85546875" bestFit="1" customWidth="1"/>
    <col min="9991" max="9991" width="22.85546875" customWidth="1"/>
    <col min="9992" max="9992" width="59.7109375" bestFit="1" customWidth="1"/>
    <col min="9993" max="9993" width="57.85546875" bestFit="1" customWidth="1"/>
    <col min="9994" max="9994" width="35.28515625" bestFit="1" customWidth="1"/>
    <col min="9995" max="9995" width="28.140625" bestFit="1" customWidth="1"/>
    <col min="9996" max="9996" width="33.140625" bestFit="1" customWidth="1"/>
    <col min="9997" max="9997" width="26" bestFit="1" customWidth="1"/>
    <col min="9998" max="9998" width="19.140625" bestFit="1" customWidth="1"/>
    <col min="9999" max="9999" width="10.42578125" customWidth="1"/>
    <col min="10000" max="10000" width="11.85546875" customWidth="1"/>
    <col min="10001" max="10001" width="14.7109375" customWidth="1"/>
    <col min="10002" max="10002" width="9" bestFit="1" customWidth="1"/>
    <col min="10243" max="10243" width="4.7109375" bestFit="1" customWidth="1"/>
    <col min="10244" max="10244" width="9.7109375" bestFit="1" customWidth="1"/>
    <col min="10245" max="10245" width="10" bestFit="1" customWidth="1"/>
    <col min="10246" max="10246" width="8.85546875" bestFit="1" customWidth="1"/>
    <col min="10247" max="10247" width="22.85546875" customWidth="1"/>
    <col min="10248" max="10248" width="59.7109375" bestFit="1" customWidth="1"/>
    <col min="10249" max="10249" width="57.85546875" bestFit="1" customWidth="1"/>
    <col min="10250" max="10250" width="35.28515625" bestFit="1" customWidth="1"/>
    <col min="10251" max="10251" width="28.140625" bestFit="1" customWidth="1"/>
    <col min="10252" max="10252" width="33.140625" bestFit="1" customWidth="1"/>
    <col min="10253" max="10253" width="26" bestFit="1" customWidth="1"/>
    <col min="10254" max="10254" width="19.140625" bestFit="1" customWidth="1"/>
    <col min="10255" max="10255" width="10.42578125" customWidth="1"/>
    <col min="10256" max="10256" width="11.85546875" customWidth="1"/>
    <col min="10257" max="10257" width="14.7109375" customWidth="1"/>
    <col min="10258" max="10258" width="9" bestFit="1" customWidth="1"/>
    <col min="10499" max="10499" width="4.7109375" bestFit="1" customWidth="1"/>
    <col min="10500" max="10500" width="9.7109375" bestFit="1" customWidth="1"/>
    <col min="10501" max="10501" width="10" bestFit="1" customWidth="1"/>
    <col min="10502" max="10502" width="8.85546875" bestFit="1" customWidth="1"/>
    <col min="10503" max="10503" width="22.85546875" customWidth="1"/>
    <col min="10504" max="10504" width="59.7109375" bestFit="1" customWidth="1"/>
    <col min="10505" max="10505" width="57.85546875" bestFit="1" customWidth="1"/>
    <col min="10506" max="10506" width="35.28515625" bestFit="1" customWidth="1"/>
    <col min="10507" max="10507" width="28.140625" bestFit="1" customWidth="1"/>
    <col min="10508" max="10508" width="33.140625" bestFit="1" customWidth="1"/>
    <col min="10509" max="10509" width="26" bestFit="1" customWidth="1"/>
    <col min="10510" max="10510" width="19.140625" bestFit="1" customWidth="1"/>
    <col min="10511" max="10511" width="10.42578125" customWidth="1"/>
    <col min="10512" max="10512" width="11.85546875" customWidth="1"/>
    <col min="10513" max="10513" width="14.7109375" customWidth="1"/>
    <col min="10514" max="10514" width="9" bestFit="1" customWidth="1"/>
    <col min="10755" max="10755" width="4.7109375" bestFit="1" customWidth="1"/>
    <col min="10756" max="10756" width="9.7109375" bestFit="1" customWidth="1"/>
    <col min="10757" max="10757" width="10" bestFit="1" customWidth="1"/>
    <col min="10758" max="10758" width="8.85546875" bestFit="1" customWidth="1"/>
    <col min="10759" max="10759" width="22.85546875" customWidth="1"/>
    <col min="10760" max="10760" width="59.7109375" bestFit="1" customWidth="1"/>
    <col min="10761" max="10761" width="57.85546875" bestFit="1" customWidth="1"/>
    <col min="10762" max="10762" width="35.28515625" bestFit="1" customWidth="1"/>
    <col min="10763" max="10763" width="28.140625" bestFit="1" customWidth="1"/>
    <col min="10764" max="10764" width="33.140625" bestFit="1" customWidth="1"/>
    <col min="10765" max="10765" width="26" bestFit="1" customWidth="1"/>
    <col min="10766" max="10766" width="19.140625" bestFit="1" customWidth="1"/>
    <col min="10767" max="10767" width="10.42578125" customWidth="1"/>
    <col min="10768" max="10768" width="11.85546875" customWidth="1"/>
    <col min="10769" max="10769" width="14.7109375" customWidth="1"/>
    <col min="10770" max="10770" width="9" bestFit="1" customWidth="1"/>
    <col min="11011" max="11011" width="4.7109375" bestFit="1" customWidth="1"/>
    <col min="11012" max="11012" width="9.7109375" bestFit="1" customWidth="1"/>
    <col min="11013" max="11013" width="10" bestFit="1" customWidth="1"/>
    <col min="11014" max="11014" width="8.85546875" bestFit="1" customWidth="1"/>
    <col min="11015" max="11015" width="22.85546875" customWidth="1"/>
    <col min="11016" max="11016" width="59.7109375" bestFit="1" customWidth="1"/>
    <col min="11017" max="11017" width="57.85546875" bestFit="1" customWidth="1"/>
    <col min="11018" max="11018" width="35.28515625" bestFit="1" customWidth="1"/>
    <col min="11019" max="11019" width="28.140625" bestFit="1" customWidth="1"/>
    <col min="11020" max="11020" width="33.140625" bestFit="1" customWidth="1"/>
    <col min="11021" max="11021" width="26" bestFit="1" customWidth="1"/>
    <col min="11022" max="11022" width="19.140625" bestFit="1" customWidth="1"/>
    <col min="11023" max="11023" width="10.42578125" customWidth="1"/>
    <col min="11024" max="11024" width="11.85546875" customWidth="1"/>
    <col min="11025" max="11025" width="14.7109375" customWidth="1"/>
    <col min="11026" max="11026" width="9" bestFit="1" customWidth="1"/>
    <col min="11267" max="11267" width="4.7109375" bestFit="1" customWidth="1"/>
    <col min="11268" max="11268" width="9.7109375" bestFit="1" customWidth="1"/>
    <col min="11269" max="11269" width="10" bestFit="1" customWidth="1"/>
    <col min="11270" max="11270" width="8.85546875" bestFit="1" customWidth="1"/>
    <col min="11271" max="11271" width="22.85546875" customWidth="1"/>
    <col min="11272" max="11272" width="59.7109375" bestFit="1" customWidth="1"/>
    <col min="11273" max="11273" width="57.85546875" bestFit="1" customWidth="1"/>
    <col min="11274" max="11274" width="35.28515625" bestFit="1" customWidth="1"/>
    <col min="11275" max="11275" width="28.140625" bestFit="1" customWidth="1"/>
    <col min="11276" max="11276" width="33.140625" bestFit="1" customWidth="1"/>
    <col min="11277" max="11277" width="26" bestFit="1" customWidth="1"/>
    <col min="11278" max="11278" width="19.140625" bestFit="1" customWidth="1"/>
    <col min="11279" max="11279" width="10.42578125" customWidth="1"/>
    <col min="11280" max="11280" width="11.85546875" customWidth="1"/>
    <col min="11281" max="11281" width="14.7109375" customWidth="1"/>
    <col min="11282" max="11282" width="9" bestFit="1" customWidth="1"/>
    <col min="11523" max="11523" width="4.7109375" bestFit="1" customWidth="1"/>
    <col min="11524" max="11524" width="9.7109375" bestFit="1" customWidth="1"/>
    <col min="11525" max="11525" width="10" bestFit="1" customWidth="1"/>
    <col min="11526" max="11526" width="8.85546875" bestFit="1" customWidth="1"/>
    <col min="11527" max="11527" width="22.85546875" customWidth="1"/>
    <col min="11528" max="11528" width="59.7109375" bestFit="1" customWidth="1"/>
    <col min="11529" max="11529" width="57.85546875" bestFit="1" customWidth="1"/>
    <col min="11530" max="11530" width="35.28515625" bestFit="1" customWidth="1"/>
    <col min="11531" max="11531" width="28.140625" bestFit="1" customWidth="1"/>
    <col min="11532" max="11532" width="33.140625" bestFit="1" customWidth="1"/>
    <col min="11533" max="11533" width="26" bestFit="1" customWidth="1"/>
    <col min="11534" max="11534" width="19.140625" bestFit="1" customWidth="1"/>
    <col min="11535" max="11535" width="10.42578125" customWidth="1"/>
    <col min="11536" max="11536" width="11.85546875" customWidth="1"/>
    <col min="11537" max="11537" width="14.7109375" customWidth="1"/>
    <col min="11538" max="11538" width="9" bestFit="1" customWidth="1"/>
    <col min="11779" max="11779" width="4.7109375" bestFit="1" customWidth="1"/>
    <col min="11780" max="11780" width="9.7109375" bestFit="1" customWidth="1"/>
    <col min="11781" max="11781" width="10" bestFit="1" customWidth="1"/>
    <col min="11782" max="11782" width="8.85546875" bestFit="1" customWidth="1"/>
    <col min="11783" max="11783" width="22.85546875" customWidth="1"/>
    <col min="11784" max="11784" width="59.7109375" bestFit="1" customWidth="1"/>
    <col min="11785" max="11785" width="57.85546875" bestFit="1" customWidth="1"/>
    <col min="11786" max="11786" width="35.28515625" bestFit="1" customWidth="1"/>
    <col min="11787" max="11787" width="28.140625" bestFit="1" customWidth="1"/>
    <col min="11788" max="11788" width="33.140625" bestFit="1" customWidth="1"/>
    <col min="11789" max="11789" width="26" bestFit="1" customWidth="1"/>
    <col min="11790" max="11790" width="19.140625" bestFit="1" customWidth="1"/>
    <col min="11791" max="11791" width="10.42578125" customWidth="1"/>
    <col min="11792" max="11792" width="11.85546875" customWidth="1"/>
    <col min="11793" max="11793" width="14.7109375" customWidth="1"/>
    <col min="11794" max="11794" width="9" bestFit="1" customWidth="1"/>
    <col min="12035" max="12035" width="4.7109375" bestFit="1" customWidth="1"/>
    <col min="12036" max="12036" width="9.7109375" bestFit="1" customWidth="1"/>
    <col min="12037" max="12037" width="10" bestFit="1" customWidth="1"/>
    <col min="12038" max="12038" width="8.85546875" bestFit="1" customWidth="1"/>
    <col min="12039" max="12039" width="22.85546875" customWidth="1"/>
    <col min="12040" max="12040" width="59.7109375" bestFit="1" customWidth="1"/>
    <col min="12041" max="12041" width="57.85546875" bestFit="1" customWidth="1"/>
    <col min="12042" max="12042" width="35.28515625" bestFit="1" customWidth="1"/>
    <col min="12043" max="12043" width="28.140625" bestFit="1" customWidth="1"/>
    <col min="12044" max="12044" width="33.140625" bestFit="1" customWidth="1"/>
    <col min="12045" max="12045" width="26" bestFit="1" customWidth="1"/>
    <col min="12046" max="12046" width="19.140625" bestFit="1" customWidth="1"/>
    <col min="12047" max="12047" width="10.42578125" customWidth="1"/>
    <col min="12048" max="12048" width="11.85546875" customWidth="1"/>
    <col min="12049" max="12049" width="14.7109375" customWidth="1"/>
    <col min="12050" max="12050" width="9" bestFit="1" customWidth="1"/>
    <col min="12291" max="12291" width="4.7109375" bestFit="1" customWidth="1"/>
    <col min="12292" max="12292" width="9.7109375" bestFit="1" customWidth="1"/>
    <col min="12293" max="12293" width="10" bestFit="1" customWidth="1"/>
    <col min="12294" max="12294" width="8.85546875" bestFit="1" customWidth="1"/>
    <col min="12295" max="12295" width="22.85546875" customWidth="1"/>
    <col min="12296" max="12296" width="59.7109375" bestFit="1" customWidth="1"/>
    <col min="12297" max="12297" width="57.85546875" bestFit="1" customWidth="1"/>
    <col min="12298" max="12298" width="35.28515625" bestFit="1" customWidth="1"/>
    <col min="12299" max="12299" width="28.140625" bestFit="1" customWidth="1"/>
    <col min="12300" max="12300" width="33.140625" bestFit="1" customWidth="1"/>
    <col min="12301" max="12301" width="26" bestFit="1" customWidth="1"/>
    <col min="12302" max="12302" width="19.140625" bestFit="1" customWidth="1"/>
    <col min="12303" max="12303" width="10.42578125" customWidth="1"/>
    <col min="12304" max="12304" width="11.85546875" customWidth="1"/>
    <col min="12305" max="12305" width="14.7109375" customWidth="1"/>
    <col min="12306" max="12306" width="9" bestFit="1" customWidth="1"/>
    <col min="12547" max="12547" width="4.7109375" bestFit="1" customWidth="1"/>
    <col min="12548" max="12548" width="9.7109375" bestFit="1" customWidth="1"/>
    <col min="12549" max="12549" width="10" bestFit="1" customWidth="1"/>
    <col min="12550" max="12550" width="8.85546875" bestFit="1" customWidth="1"/>
    <col min="12551" max="12551" width="22.85546875" customWidth="1"/>
    <col min="12552" max="12552" width="59.7109375" bestFit="1" customWidth="1"/>
    <col min="12553" max="12553" width="57.85546875" bestFit="1" customWidth="1"/>
    <col min="12554" max="12554" width="35.28515625" bestFit="1" customWidth="1"/>
    <col min="12555" max="12555" width="28.140625" bestFit="1" customWidth="1"/>
    <col min="12556" max="12556" width="33.140625" bestFit="1" customWidth="1"/>
    <col min="12557" max="12557" width="26" bestFit="1" customWidth="1"/>
    <col min="12558" max="12558" width="19.140625" bestFit="1" customWidth="1"/>
    <col min="12559" max="12559" width="10.42578125" customWidth="1"/>
    <col min="12560" max="12560" width="11.85546875" customWidth="1"/>
    <col min="12561" max="12561" width="14.7109375" customWidth="1"/>
    <col min="12562" max="12562" width="9" bestFit="1" customWidth="1"/>
    <col min="12803" max="12803" width="4.7109375" bestFit="1" customWidth="1"/>
    <col min="12804" max="12804" width="9.7109375" bestFit="1" customWidth="1"/>
    <col min="12805" max="12805" width="10" bestFit="1" customWidth="1"/>
    <col min="12806" max="12806" width="8.85546875" bestFit="1" customWidth="1"/>
    <col min="12807" max="12807" width="22.85546875" customWidth="1"/>
    <col min="12808" max="12808" width="59.7109375" bestFit="1" customWidth="1"/>
    <col min="12809" max="12809" width="57.85546875" bestFit="1" customWidth="1"/>
    <col min="12810" max="12810" width="35.28515625" bestFit="1" customWidth="1"/>
    <col min="12811" max="12811" width="28.140625" bestFit="1" customWidth="1"/>
    <col min="12812" max="12812" width="33.140625" bestFit="1" customWidth="1"/>
    <col min="12813" max="12813" width="26" bestFit="1" customWidth="1"/>
    <col min="12814" max="12814" width="19.140625" bestFit="1" customWidth="1"/>
    <col min="12815" max="12815" width="10.42578125" customWidth="1"/>
    <col min="12816" max="12816" width="11.85546875" customWidth="1"/>
    <col min="12817" max="12817" width="14.7109375" customWidth="1"/>
    <col min="12818" max="12818" width="9" bestFit="1" customWidth="1"/>
    <col min="13059" max="13059" width="4.7109375" bestFit="1" customWidth="1"/>
    <col min="13060" max="13060" width="9.7109375" bestFit="1" customWidth="1"/>
    <col min="13061" max="13061" width="10" bestFit="1" customWidth="1"/>
    <col min="13062" max="13062" width="8.85546875" bestFit="1" customWidth="1"/>
    <col min="13063" max="13063" width="22.85546875" customWidth="1"/>
    <col min="13064" max="13064" width="59.7109375" bestFit="1" customWidth="1"/>
    <col min="13065" max="13065" width="57.85546875" bestFit="1" customWidth="1"/>
    <col min="13066" max="13066" width="35.28515625" bestFit="1" customWidth="1"/>
    <col min="13067" max="13067" width="28.140625" bestFit="1" customWidth="1"/>
    <col min="13068" max="13068" width="33.140625" bestFit="1" customWidth="1"/>
    <col min="13069" max="13069" width="26" bestFit="1" customWidth="1"/>
    <col min="13070" max="13070" width="19.140625" bestFit="1" customWidth="1"/>
    <col min="13071" max="13071" width="10.42578125" customWidth="1"/>
    <col min="13072" max="13072" width="11.85546875" customWidth="1"/>
    <col min="13073" max="13073" width="14.7109375" customWidth="1"/>
    <col min="13074" max="13074" width="9" bestFit="1" customWidth="1"/>
    <col min="13315" max="13315" width="4.7109375" bestFit="1" customWidth="1"/>
    <col min="13316" max="13316" width="9.7109375" bestFit="1" customWidth="1"/>
    <col min="13317" max="13317" width="10" bestFit="1" customWidth="1"/>
    <col min="13318" max="13318" width="8.85546875" bestFit="1" customWidth="1"/>
    <col min="13319" max="13319" width="22.85546875" customWidth="1"/>
    <col min="13320" max="13320" width="59.7109375" bestFit="1" customWidth="1"/>
    <col min="13321" max="13321" width="57.85546875" bestFit="1" customWidth="1"/>
    <col min="13322" max="13322" width="35.28515625" bestFit="1" customWidth="1"/>
    <col min="13323" max="13323" width="28.140625" bestFit="1" customWidth="1"/>
    <col min="13324" max="13324" width="33.140625" bestFit="1" customWidth="1"/>
    <col min="13325" max="13325" width="26" bestFit="1" customWidth="1"/>
    <col min="13326" max="13326" width="19.140625" bestFit="1" customWidth="1"/>
    <col min="13327" max="13327" width="10.42578125" customWidth="1"/>
    <col min="13328" max="13328" width="11.85546875" customWidth="1"/>
    <col min="13329" max="13329" width="14.7109375" customWidth="1"/>
    <col min="13330" max="13330" width="9" bestFit="1" customWidth="1"/>
    <col min="13571" max="13571" width="4.7109375" bestFit="1" customWidth="1"/>
    <col min="13572" max="13572" width="9.7109375" bestFit="1" customWidth="1"/>
    <col min="13573" max="13573" width="10" bestFit="1" customWidth="1"/>
    <col min="13574" max="13574" width="8.85546875" bestFit="1" customWidth="1"/>
    <col min="13575" max="13575" width="22.85546875" customWidth="1"/>
    <col min="13576" max="13576" width="59.7109375" bestFit="1" customWidth="1"/>
    <col min="13577" max="13577" width="57.85546875" bestFit="1" customWidth="1"/>
    <col min="13578" max="13578" width="35.28515625" bestFit="1" customWidth="1"/>
    <col min="13579" max="13579" width="28.140625" bestFit="1" customWidth="1"/>
    <col min="13580" max="13580" width="33.140625" bestFit="1" customWidth="1"/>
    <col min="13581" max="13581" width="26" bestFit="1" customWidth="1"/>
    <col min="13582" max="13582" width="19.140625" bestFit="1" customWidth="1"/>
    <col min="13583" max="13583" width="10.42578125" customWidth="1"/>
    <col min="13584" max="13584" width="11.85546875" customWidth="1"/>
    <col min="13585" max="13585" width="14.7109375" customWidth="1"/>
    <col min="13586" max="13586" width="9" bestFit="1" customWidth="1"/>
    <col min="13827" max="13827" width="4.7109375" bestFit="1" customWidth="1"/>
    <col min="13828" max="13828" width="9.7109375" bestFit="1" customWidth="1"/>
    <col min="13829" max="13829" width="10" bestFit="1" customWidth="1"/>
    <col min="13830" max="13830" width="8.85546875" bestFit="1" customWidth="1"/>
    <col min="13831" max="13831" width="22.85546875" customWidth="1"/>
    <col min="13832" max="13832" width="59.7109375" bestFit="1" customWidth="1"/>
    <col min="13833" max="13833" width="57.85546875" bestFit="1" customWidth="1"/>
    <col min="13834" max="13834" width="35.28515625" bestFit="1" customWidth="1"/>
    <col min="13835" max="13835" width="28.140625" bestFit="1" customWidth="1"/>
    <col min="13836" max="13836" width="33.140625" bestFit="1" customWidth="1"/>
    <col min="13837" max="13837" width="26" bestFit="1" customWidth="1"/>
    <col min="13838" max="13838" width="19.140625" bestFit="1" customWidth="1"/>
    <col min="13839" max="13839" width="10.42578125" customWidth="1"/>
    <col min="13840" max="13840" width="11.85546875" customWidth="1"/>
    <col min="13841" max="13841" width="14.7109375" customWidth="1"/>
    <col min="13842" max="13842" width="9" bestFit="1" customWidth="1"/>
    <col min="14083" max="14083" width="4.7109375" bestFit="1" customWidth="1"/>
    <col min="14084" max="14084" width="9.7109375" bestFit="1" customWidth="1"/>
    <col min="14085" max="14085" width="10" bestFit="1" customWidth="1"/>
    <col min="14086" max="14086" width="8.85546875" bestFit="1" customWidth="1"/>
    <col min="14087" max="14087" width="22.85546875" customWidth="1"/>
    <col min="14088" max="14088" width="59.7109375" bestFit="1" customWidth="1"/>
    <col min="14089" max="14089" width="57.85546875" bestFit="1" customWidth="1"/>
    <col min="14090" max="14090" width="35.28515625" bestFit="1" customWidth="1"/>
    <col min="14091" max="14091" width="28.140625" bestFit="1" customWidth="1"/>
    <col min="14092" max="14092" width="33.140625" bestFit="1" customWidth="1"/>
    <col min="14093" max="14093" width="26" bestFit="1" customWidth="1"/>
    <col min="14094" max="14094" width="19.140625" bestFit="1" customWidth="1"/>
    <col min="14095" max="14095" width="10.42578125" customWidth="1"/>
    <col min="14096" max="14096" width="11.85546875" customWidth="1"/>
    <col min="14097" max="14097" width="14.7109375" customWidth="1"/>
    <col min="14098" max="14098" width="9" bestFit="1" customWidth="1"/>
    <col min="14339" max="14339" width="4.7109375" bestFit="1" customWidth="1"/>
    <col min="14340" max="14340" width="9.7109375" bestFit="1" customWidth="1"/>
    <col min="14341" max="14341" width="10" bestFit="1" customWidth="1"/>
    <col min="14342" max="14342" width="8.85546875" bestFit="1" customWidth="1"/>
    <col min="14343" max="14343" width="22.85546875" customWidth="1"/>
    <col min="14344" max="14344" width="59.7109375" bestFit="1" customWidth="1"/>
    <col min="14345" max="14345" width="57.85546875" bestFit="1" customWidth="1"/>
    <col min="14346" max="14346" width="35.28515625" bestFit="1" customWidth="1"/>
    <col min="14347" max="14347" width="28.140625" bestFit="1" customWidth="1"/>
    <col min="14348" max="14348" width="33.140625" bestFit="1" customWidth="1"/>
    <col min="14349" max="14349" width="26" bestFit="1" customWidth="1"/>
    <col min="14350" max="14350" width="19.140625" bestFit="1" customWidth="1"/>
    <col min="14351" max="14351" width="10.42578125" customWidth="1"/>
    <col min="14352" max="14352" width="11.85546875" customWidth="1"/>
    <col min="14353" max="14353" width="14.7109375" customWidth="1"/>
    <col min="14354" max="14354" width="9" bestFit="1" customWidth="1"/>
    <col min="14595" max="14595" width="4.7109375" bestFit="1" customWidth="1"/>
    <col min="14596" max="14596" width="9.7109375" bestFit="1" customWidth="1"/>
    <col min="14597" max="14597" width="10" bestFit="1" customWidth="1"/>
    <col min="14598" max="14598" width="8.85546875" bestFit="1" customWidth="1"/>
    <col min="14599" max="14599" width="22.85546875" customWidth="1"/>
    <col min="14600" max="14600" width="59.7109375" bestFit="1" customWidth="1"/>
    <col min="14601" max="14601" width="57.85546875" bestFit="1" customWidth="1"/>
    <col min="14602" max="14602" width="35.28515625" bestFit="1" customWidth="1"/>
    <col min="14603" max="14603" width="28.140625" bestFit="1" customWidth="1"/>
    <col min="14604" max="14604" width="33.140625" bestFit="1" customWidth="1"/>
    <col min="14605" max="14605" width="26" bestFit="1" customWidth="1"/>
    <col min="14606" max="14606" width="19.140625" bestFit="1" customWidth="1"/>
    <col min="14607" max="14607" width="10.42578125" customWidth="1"/>
    <col min="14608" max="14608" width="11.85546875" customWidth="1"/>
    <col min="14609" max="14609" width="14.7109375" customWidth="1"/>
    <col min="14610" max="14610" width="9" bestFit="1" customWidth="1"/>
    <col min="14851" max="14851" width="4.7109375" bestFit="1" customWidth="1"/>
    <col min="14852" max="14852" width="9.7109375" bestFit="1" customWidth="1"/>
    <col min="14853" max="14853" width="10" bestFit="1" customWidth="1"/>
    <col min="14854" max="14854" width="8.85546875" bestFit="1" customWidth="1"/>
    <col min="14855" max="14855" width="22.85546875" customWidth="1"/>
    <col min="14856" max="14856" width="59.7109375" bestFit="1" customWidth="1"/>
    <col min="14857" max="14857" width="57.85546875" bestFit="1" customWidth="1"/>
    <col min="14858" max="14858" width="35.28515625" bestFit="1" customWidth="1"/>
    <col min="14859" max="14859" width="28.140625" bestFit="1" customWidth="1"/>
    <col min="14860" max="14860" width="33.140625" bestFit="1" customWidth="1"/>
    <col min="14861" max="14861" width="26" bestFit="1" customWidth="1"/>
    <col min="14862" max="14862" width="19.140625" bestFit="1" customWidth="1"/>
    <col min="14863" max="14863" width="10.42578125" customWidth="1"/>
    <col min="14864" max="14864" width="11.85546875" customWidth="1"/>
    <col min="14865" max="14865" width="14.7109375" customWidth="1"/>
    <col min="14866" max="14866" width="9" bestFit="1" customWidth="1"/>
    <col min="15107" max="15107" width="4.7109375" bestFit="1" customWidth="1"/>
    <col min="15108" max="15108" width="9.7109375" bestFit="1" customWidth="1"/>
    <col min="15109" max="15109" width="10" bestFit="1" customWidth="1"/>
    <col min="15110" max="15110" width="8.85546875" bestFit="1" customWidth="1"/>
    <col min="15111" max="15111" width="22.85546875" customWidth="1"/>
    <col min="15112" max="15112" width="59.7109375" bestFit="1" customWidth="1"/>
    <col min="15113" max="15113" width="57.85546875" bestFit="1" customWidth="1"/>
    <col min="15114" max="15114" width="35.28515625" bestFit="1" customWidth="1"/>
    <col min="15115" max="15115" width="28.140625" bestFit="1" customWidth="1"/>
    <col min="15116" max="15116" width="33.140625" bestFit="1" customWidth="1"/>
    <col min="15117" max="15117" width="26" bestFit="1" customWidth="1"/>
    <col min="15118" max="15118" width="19.140625" bestFit="1" customWidth="1"/>
    <col min="15119" max="15119" width="10.42578125" customWidth="1"/>
    <col min="15120" max="15120" width="11.85546875" customWidth="1"/>
    <col min="15121" max="15121" width="14.7109375" customWidth="1"/>
    <col min="15122" max="15122" width="9" bestFit="1" customWidth="1"/>
    <col min="15363" max="15363" width="4.7109375" bestFit="1" customWidth="1"/>
    <col min="15364" max="15364" width="9.7109375" bestFit="1" customWidth="1"/>
    <col min="15365" max="15365" width="10" bestFit="1" customWidth="1"/>
    <col min="15366" max="15366" width="8.85546875" bestFit="1" customWidth="1"/>
    <col min="15367" max="15367" width="22.85546875" customWidth="1"/>
    <col min="15368" max="15368" width="59.7109375" bestFit="1" customWidth="1"/>
    <col min="15369" max="15369" width="57.85546875" bestFit="1" customWidth="1"/>
    <col min="15370" max="15370" width="35.28515625" bestFit="1" customWidth="1"/>
    <col min="15371" max="15371" width="28.140625" bestFit="1" customWidth="1"/>
    <col min="15372" max="15372" width="33.140625" bestFit="1" customWidth="1"/>
    <col min="15373" max="15373" width="26" bestFit="1" customWidth="1"/>
    <col min="15374" max="15374" width="19.140625" bestFit="1" customWidth="1"/>
    <col min="15375" max="15375" width="10.42578125" customWidth="1"/>
    <col min="15376" max="15376" width="11.85546875" customWidth="1"/>
    <col min="15377" max="15377" width="14.7109375" customWidth="1"/>
    <col min="15378" max="15378" width="9" bestFit="1" customWidth="1"/>
    <col min="15619" max="15619" width="4.7109375" bestFit="1" customWidth="1"/>
    <col min="15620" max="15620" width="9.7109375" bestFit="1" customWidth="1"/>
    <col min="15621" max="15621" width="10" bestFit="1" customWidth="1"/>
    <col min="15622" max="15622" width="8.85546875" bestFit="1" customWidth="1"/>
    <col min="15623" max="15623" width="22.85546875" customWidth="1"/>
    <col min="15624" max="15624" width="59.7109375" bestFit="1" customWidth="1"/>
    <col min="15625" max="15625" width="57.85546875" bestFit="1" customWidth="1"/>
    <col min="15626" max="15626" width="35.28515625" bestFit="1" customWidth="1"/>
    <col min="15627" max="15627" width="28.140625" bestFit="1" customWidth="1"/>
    <col min="15628" max="15628" width="33.140625" bestFit="1" customWidth="1"/>
    <col min="15629" max="15629" width="26" bestFit="1" customWidth="1"/>
    <col min="15630" max="15630" width="19.140625" bestFit="1" customWidth="1"/>
    <col min="15631" max="15631" width="10.42578125" customWidth="1"/>
    <col min="15632" max="15632" width="11.85546875" customWidth="1"/>
    <col min="15633" max="15633" width="14.7109375" customWidth="1"/>
    <col min="15634" max="15634" width="9" bestFit="1" customWidth="1"/>
    <col min="15875" max="15875" width="4.7109375" bestFit="1" customWidth="1"/>
    <col min="15876" max="15876" width="9.7109375" bestFit="1" customWidth="1"/>
    <col min="15877" max="15877" width="10" bestFit="1" customWidth="1"/>
    <col min="15878" max="15878" width="8.85546875" bestFit="1" customWidth="1"/>
    <col min="15879" max="15879" width="22.85546875" customWidth="1"/>
    <col min="15880" max="15880" width="59.7109375" bestFit="1" customWidth="1"/>
    <col min="15881" max="15881" width="57.85546875" bestFit="1" customWidth="1"/>
    <col min="15882" max="15882" width="35.28515625" bestFit="1" customWidth="1"/>
    <col min="15883" max="15883" width="28.140625" bestFit="1" customWidth="1"/>
    <col min="15884" max="15884" width="33.140625" bestFit="1" customWidth="1"/>
    <col min="15885" max="15885" width="26" bestFit="1" customWidth="1"/>
    <col min="15886" max="15886" width="19.140625" bestFit="1" customWidth="1"/>
    <col min="15887" max="15887" width="10.42578125" customWidth="1"/>
    <col min="15888" max="15888" width="11.85546875" customWidth="1"/>
    <col min="15889" max="15889" width="14.7109375" customWidth="1"/>
    <col min="15890" max="15890" width="9" bestFit="1" customWidth="1"/>
    <col min="16131" max="16131" width="4.7109375" bestFit="1" customWidth="1"/>
    <col min="16132" max="16132" width="9.7109375" bestFit="1" customWidth="1"/>
    <col min="16133" max="16133" width="10" bestFit="1" customWidth="1"/>
    <col min="16134" max="16134" width="8.85546875" bestFit="1" customWidth="1"/>
    <col min="16135" max="16135" width="22.85546875" customWidth="1"/>
    <col min="16136" max="16136" width="59.7109375" bestFit="1" customWidth="1"/>
    <col min="16137" max="16137" width="57.85546875" bestFit="1" customWidth="1"/>
    <col min="16138" max="16138" width="35.28515625" bestFit="1" customWidth="1"/>
    <col min="16139" max="16139" width="28.140625" bestFit="1" customWidth="1"/>
    <col min="16140" max="16140" width="33.140625" bestFit="1" customWidth="1"/>
    <col min="16141" max="16141" width="26" bestFit="1" customWidth="1"/>
    <col min="16142" max="16142" width="19.140625" bestFit="1" customWidth="1"/>
    <col min="16143" max="16143" width="10.42578125" customWidth="1"/>
    <col min="16144" max="16144" width="11.85546875" customWidth="1"/>
    <col min="16145" max="16145" width="14.7109375" customWidth="1"/>
    <col min="16146" max="16146" width="9" bestFit="1" customWidth="1"/>
  </cols>
  <sheetData>
    <row r="2" spans="1:19" ht="15.75" customHeight="1">
      <c r="A2" s="895" t="s">
        <v>3530</v>
      </c>
      <c r="B2" s="895"/>
      <c r="C2" s="895"/>
      <c r="D2" s="895"/>
      <c r="E2" s="895"/>
      <c r="F2" s="895"/>
      <c r="G2" s="895"/>
      <c r="H2" s="895"/>
      <c r="I2" s="895"/>
      <c r="J2" s="895"/>
      <c r="K2" s="895"/>
      <c r="L2" s="895"/>
      <c r="M2" s="895"/>
      <c r="N2" s="895"/>
      <c r="O2" s="895"/>
      <c r="P2" s="895"/>
      <c r="Q2" s="895"/>
      <c r="R2" s="895"/>
    </row>
    <row r="4" spans="1:19" s="77" customFormat="1" ht="47.25" customHeight="1">
      <c r="A4" s="598" t="s">
        <v>0</v>
      </c>
      <c r="B4" s="598" t="s">
        <v>1</v>
      </c>
      <c r="C4" s="598" t="s">
        <v>2</v>
      </c>
      <c r="D4" s="598" t="s">
        <v>3</v>
      </c>
      <c r="E4" s="598" t="s">
        <v>4</v>
      </c>
      <c r="F4" s="598" t="s">
        <v>5</v>
      </c>
      <c r="G4" s="598" t="s">
        <v>6</v>
      </c>
      <c r="H4" s="601" t="s">
        <v>7</v>
      </c>
      <c r="I4" s="601"/>
      <c r="J4" s="598" t="s">
        <v>8</v>
      </c>
      <c r="K4" s="602" t="s">
        <v>9</v>
      </c>
      <c r="L4" s="896"/>
      <c r="M4" s="604" t="s">
        <v>10</v>
      </c>
      <c r="N4" s="604"/>
      <c r="O4" s="604" t="s">
        <v>11</v>
      </c>
      <c r="P4" s="604"/>
      <c r="Q4" s="598" t="s">
        <v>12</v>
      </c>
      <c r="R4" s="598" t="s">
        <v>13</v>
      </c>
      <c r="S4" s="76"/>
    </row>
    <row r="5" spans="1:19" s="77" customFormat="1" ht="35.25" customHeight="1">
      <c r="A5" s="599"/>
      <c r="B5" s="599"/>
      <c r="C5" s="599"/>
      <c r="D5" s="599"/>
      <c r="E5" s="599"/>
      <c r="F5" s="599"/>
      <c r="G5" s="599"/>
      <c r="H5" s="20" t="s">
        <v>14</v>
      </c>
      <c r="I5" s="20" t="s">
        <v>15</v>
      </c>
      <c r="J5" s="599"/>
      <c r="K5" s="21">
        <v>2018</v>
      </c>
      <c r="L5" s="21">
        <v>2019</v>
      </c>
      <c r="M5" s="13">
        <v>2018</v>
      </c>
      <c r="N5" s="13">
        <v>2019</v>
      </c>
      <c r="O5" s="13">
        <v>2018</v>
      </c>
      <c r="P5" s="13">
        <v>2019</v>
      </c>
      <c r="Q5" s="599"/>
      <c r="R5" s="599"/>
      <c r="S5" s="76"/>
    </row>
    <row r="6" spans="1:19" s="77" customFormat="1" ht="15.75" customHeight="1">
      <c r="A6" s="20" t="s">
        <v>16</v>
      </c>
      <c r="B6" s="20" t="s">
        <v>17</v>
      </c>
      <c r="C6" s="20" t="s">
        <v>18</v>
      </c>
      <c r="D6" s="20" t="s">
        <v>19</v>
      </c>
      <c r="E6" s="20" t="s">
        <v>20</v>
      </c>
      <c r="F6" s="20" t="s">
        <v>21</v>
      </c>
      <c r="G6" s="20" t="s">
        <v>22</v>
      </c>
      <c r="H6" s="20" t="s">
        <v>23</v>
      </c>
      <c r="I6" s="20" t="s">
        <v>24</v>
      </c>
      <c r="J6" s="20" t="s">
        <v>25</v>
      </c>
      <c r="K6" s="21" t="s">
        <v>26</v>
      </c>
      <c r="L6" s="21" t="s">
        <v>27</v>
      </c>
      <c r="M6" s="22" t="s">
        <v>28</v>
      </c>
      <c r="N6" s="22" t="s">
        <v>29</v>
      </c>
      <c r="O6" s="22" t="s">
        <v>30</v>
      </c>
      <c r="P6" s="22" t="s">
        <v>31</v>
      </c>
      <c r="Q6" s="20" t="s">
        <v>32</v>
      </c>
      <c r="R6" s="20" t="s">
        <v>33</v>
      </c>
      <c r="S6" s="76"/>
    </row>
    <row r="7" spans="1:19" s="10" customFormat="1" ht="32.25" customHeight="1">
      <c r="A7" s="623">
        <v>1</v>
      </c>
      <c r="B7" s="574">
        <v>1</v>
      </c>
      <c r="C7" s="574">
        <v>4</v>
      </c>
      <c r="D7" s="587">
        <v>2</v>
      </c>
      <c r="E7" s="836" t="s">
        <v>374</v>
      </c>
      <c r="F7" s="669" t="s">
        <v>375</v>
      </c>
      <c r="G7" s="543" t="s">
        <v>80</v>
      </c>
      <c r="H7" s="249" t="s">
        <v>376</v>
      </c>
      <c r="I7" s="69" t="s">
        <v>38</v>
      </c>
      <c r="J7" s="587" t="s">
        <v>377</v>
      </c>
      <c r="K7" s="590" t="s">
        <v>378</v>
      </c>
      <c r="L7" s="590"/>
      <c r="M7" s="594">
        <v>68632.45</v>
      </c>
      <c r="N7" s="594"/>
      <c r="O7" s="594">
        <v>68632.45</v>
      </c>
      <c r="P7" s="594"/>
      <c r="Q7" s="713" t="s">
        <v>379</v>
      </c>
      <c r="R7" s="713" t="s">
        <v>380</v>
      </c>
      <c r="S7" s="9"/>
    </row>
    <row r="8" spans="1:19" s="10" customFormat="1" ht="77.25" customHeight="1">
      <c r="A8" s="624"/>
      <c r="B8" s="574"/>
      <c r="C8" s="574"/>
      <c r="D8" s="587"/>
      <c r="E8" s="836"/>
      <c r="F8" s="669"/>
      <c r="G8" s="544"/>
      <c r="H8" s="249" t="s">
        <v>381</v>
      </c>
      <c r="I8" s="69" t="s">
        <v>382</v>
      </c>
      <c r="J8" s="587"/>
      <c r="K8" s="590"/>
      <c r="L8" s="590"/>
      <c r="M8" s="594"/>
      <c r="N8" s="594"/>
      <c r="O8" s="594"/>
      <c r="P8" s="594"/>
      <c r="Q8" s="713"/>
      <c r="R8" s="713"/>
      <c r="S8" s="9"/>
    </row>
    <row r="9" spans="1:19" s="10" customFormat="1" ht="24.75" customHeight="1">
      <c r="A9" s="624"/>
      <c r="B9" s="574"/>
      <c r="C9" s="574"/>
      <c r="D9" s="587"/>
      <c r="E9" s="836"/>
      <c r="F9" s="669"/>
      <c r="G9" s="246" t="s">
        <v>60</v>
      </c>
      <c r="H9" s="249" t="s">
        <v>383</v>
      </c>
      <c r="I9" s="244">
        <v>1</v>
      </c>
      <c r="J9" s="587"/>
      <c r="K9" s="590"/>
      <c r="L9" s="590"/>
      <c r="M9" s="594"/>
      <c r="N9" s="594"/>
      <c r="O9" s="594"/>
      <c r="P9" s="594"/>
      <c r="Q9" s="713"/>
      <c r="R9" s="713"/>
      <c r="S9" s="9"/>
    </row>
    <row r="10" spans="1:19" s="10" customFormat="1" ht="24.75" customHeight="1">
      <c r="A10" s="624"/>
      <c r="B10" s="574"/>
      <c r="C10" s="574"/>
      <c r="D10" s="587"/>
      <c r="E10" s="836"/>
      <c r="F10" s="669"/>
      <c r="G10" s="543" t="s">
        <v>384</v>
      </c>
      <c r="H10" s="249" t="s">
        <v>385</v>
      </c>
      <c r="I10" s="244">
        <v>1</v>
      </c>
      <c r="J10" s="587"/>
      <c r="K10" s="590"/>
      <c r="L10" s="590"/>
      <c r="M10" s="594"/>
      <c r="N10" s="594"/>
      <c r="O10" s="594"/>
      <c r="P10" s="594"/>
      <c r="Q10" s="713"/>
      <c r="R10" s="713"/>
      <c r="S10" s="9"/>
    </row>
    <row r="11" spans="1:19" s="10" customFormat="1" ht="24.75" customHeight="1">
      <c r="A11" s="624"/>
      <c r="B11" s="574"/>
      <c r="C11" s="574"/>
      <c r="D11" s="587"/>
      <c r="E11" s="836"/>
      <c r="F11" s="669"/>
      <c r="G11" s="544"/>
      <c r="H11" s="249" t="s">
        <v>386</v>
      </c>
      <c r="I11" s="244">
        <v>1</v>
      </c>
      <c r="J11" s="587"/>
      <c r="K11" s="590"/>
      <c r="L11" s="590"/>
      <c r="M11" s="594"/>
      <c r="N11" s="594"/>
      <c r="O11" s="594"/>
      <c r="P11" s="594"/>
      <c r="Q11" s="713"/>
      <c r="R11" s="713"/>
      <c r="S11" s="9"/>
    </row>
    <row r="12" spans="1:19" s="10" customFormat="1" ht="41.25" customHeight="1">
      <c r="A12" s="624"/>
      <c r="B12" s="574"/>
      <c r="C12" s="574"/>
      <c r="D12" s="587"/>
      <c r="E12" s="836"/>
      <c r="F12" s="669"/>
      <c r="G12" s="543" t="s">
        <v>387</v>
      </c>
      <c r="H12" s="249" t="s">
        <v>388</v>
      </c>
      <c r="I12" s="246" t="s">
        <v>389</v>
      </c>
      <c r="J12" s="587"/>
      <c r="K12" s="590"/>
      <c r="L12" s="590"/>
      <c r="M12" s="594"/>
      <c r="N12" s="594"/>
      <c r="O12" s="594"/>
      <c r="P12" s="594"/>
      <c r="Q12" s="713"/>
      <c r="R12" s="713"/>
      <c r="S12" s="9"/>
    </row>
    <row r="13" spans="1:19" s="10" customFormat="1" ht="107.25" customHeight="1">
      <c r="A13" s="624"/>
      <c r="B13" s="574"/>
      <c r="C13" s="574"/>
      <c r="D13" s="587"/>
      <c r="E13" s="836"/>
      <c r="F13" s="669"/>
      <c r="G13" s="570"/>
      <c r="H13" s="249" t="s">
        <v>1328</v>
      </c>
      <c r="I13" s="244">
        <v>4</v>
      </c>
      <c r="J13" s="587"/>
      <c r="K13" s="590"/>
      <c r="L13" s="590"/>
      <c r="M13" s="594"/>
      <c r="N13" s="594"/>
      <c r="O13" s="594"/>
      <c r="P13" s="594"/>
      <c r="Q13" s="713"/>
      <c r="R13" s="713"/>
      <c r="S13" s="9"/>
    </row>
    <row r="14" spans="1:19" s="10" customFormat="1" ht="45" customHeight="1">
      <c r="A14" s="894"/>
      <c r="B14" s="574"/>
      <c r="C14" s="574"/>
      <c r="D14" s="587"/>
      <c r="E14" s="836"/>
      <c r="F14" s="669"/>
      <c r="G14" s="544"/>
      <c r="H14" s="249" t="s">
        <v>391</v>
      </c>
      <c r="I14" s="69" t="s">
        <v>392</v>
      </c>
      <c r="J14" s="587"/>
      <c r="K14" s="590"/>
      <c r="L14" s="590"/>
      <c r="M14" s="594"/>
      <c r="N14" s="594"/>
      <c r="O14" s="594"/>
      <c r="P14" s="594"/>
      <c r="Q14" s="713"/>
      <c r="R14" s="713"/>
      <c r="S14" s="9"/>
    </row>
    <row r="15" spans="1:19" s="10" customFormat="1" ht="30" customHeight="1">
      <c r="A15" s="892">
        <v>2</v>
      </c>
      <c r="B15" s="574">
        <v>1</v>
      </c>
      <c r="C15" s="574">
        <v>4</v>
      </c>
      <c r="D15" s="587">
        <v>2</v>
      </c>
      <c r="E15" s="836" t="s">
        <v>393</v>
      </c>
      <c r="F15" s="669" t="s">
        <v>394</v>
      </c>
      <c r="G15" s="585" t="s">
        <v>80</v>
      </c>
      <c r="H15" s="249" t="s">
        <v>376</v>
      </c>
      <c r="I15" s="246">
        <v>1</v>
      </c>
      <c r="J15" s="587" t="s">
        <v>395</v>
      </c>
      <c r="K15" s="590" t="s">
        <v>378</v>
      </c>
      <c r="L15" s="590" t="s">
        <v>396</v>
      </c>
      <c r="M15" s="594">
        <v>13347.24</v>
      </c>
      <c r="N15" s="574"/>
      <c r="O15" s="594">
        <v>13347.24</v>
      </c>
      <c r="P15" s="574"/>
      <c r="Q15" s="587" t="s">
        <v>397</v>
      </c>
      <c r="R15" s="587" t="s">
        <v>380</v>
      </c>
      <c r="S15" s="9"/>
    </row>
    <row r="16" spans="1:19" s="10" customFormat="1" ht="59.25" customHeight="1">
      <c r="A16" s="892"/>
      <c r="B16" s="574"/>
      <c r="C16" s="574"/>
      <c r="D16" s="587"/>
      <c r="E16" s="836"/>
      <c r="F16" s="669"/>
      <c r="G16" s="685"/>
      <c r="H16" s="249" t="s">
        <v>381</v>
      </c>
      <c r="I16" s="246" t="s">
        <v>398</v>
      </c>
      <c r="J16" s="587"/>
      <c r="K16" s="590"/>
      <c r="L16" s="590"/>
      <c r="M16" s="594"/>
      <c r="N16" s="574"/>
      <c r="O16" s="594"/>
      <c r="P16" s="574"/>
      <c r="Q16" s="587"/>
      <c r="R16" s="587"/>
      <c r="S16" s="9"/>
    </row>
    <row r="17" spans="1:19" s="10" customFormat="1" ht="33" customHeight="1">
      <c r="A17" s="892"/>
      <c r="B17" s="574"/>
      <c r="C17" s="574"/>
      <c r="D17" s="587"/>
      <c r="E17" s="836"/>
      <c r="F17" s="669"/>
      <c r="G17" s="585" t="s">
        <v>117</v>
      </c>
      <c r="H17" s="249" t="s">
        <v>399</v>
      </c>
      <c r="I17" s="244">
        <v>1</v>
      </c>
      <c r="J17" s="587"/>
      <c r="K17" s="590"/>
      <c r="L17" s="590"/>
      <c r="M17" s="594"/>
      <c r="N17" s="574"/>
      <c r="O17" s="594"/>
      <c r="P17" s="574"/>
      <c r="Q17" s="587"/>
      <c r="R17" s="587"/>
      <c r="S17" s="9"/>
    </row>
    <row r="18" spans="1:19" s="10" customFormat="1" ht="75.75" customHeight="1">
      <c r="A18" s="892"/>
      <c r="B18" s="574"/>
      <c r="C18" s="574"/>
      <c r="D18" s="587"/>
      <c r="E18" s="836"/>
      <c r="F18" s="669"/>
      <c r="G18" s="685"/>
      <c r="H18" s="249" t="s">
        <v>381</v>
      </c>
      <c r="I18" s="246" t="s">
        <v>398</v>
      </c>
      <c r="J18" s="587"/>
      <c r="K18" s="590"/>
      <c r="L18" s="590"/>
      <c r="M18" s="594"/>
      <c r="N18" s="574"/>
      <c r="O18" s="594"/>
      <c r="P18" s="574"/>
      <c r="Q18" s="587"/>
      <c r="R18" s="587"/>
      <c r="S18" s="9"/>
    </row>
    <row r="19" spans="1:19" s="10" customFormat="1" ht="21" customHeight="1">
      <c r="A19" s="892"/>
      <c r="B19" s="574"/>
      <c r="C19" s="574"/>
      <c r="D19" s="587"/>
      <c r="E19" s="836"/>
      <c r="F19" s="669"/>
      <c r="G19" s="244" t="s">
        <v>60</v>
      </c>
      <c r="H19" s="249" t="s">
        <v>383</v>
      </c>
      <c r="I19" s="244">
        <v>1</v>
      </c>
      <c r="J19" s="587"/>
      <c r="K19" s="590"/>
      <c r="L19" s="590"/>
      <c r="M19" s="594"/>
      <c r="N19" s="574"/>
      <c r="O19" s="594"/>
      <c r="P19" s="574"/>
      <c r="Q19" s="587"/>
      <c r="R19" s="587"/>
      <c r="S19" s="9"/>
    </row>
    <row r="20" spans="1:19" s="10" customFormat="1" ht="21" customHeight="1">
      <c r="A20" s="892"/>
      <c r="B20" s="574"/>
      <c r="C20" s="574"/>
      <c r="D20" s="587"/>
      <c r="E20" s="836"/>
      <c r="F20" s="669"/>
      <c r="G20" s="585" t="s">
        <v>384</v>
      </c>
      <c r="H20" s="249" t="s">
        <v>385</v>
      </c>
      <c r="I20" s="244">
        <v>1</v>
      </c>
      <c r="J20" s="587"/>
      <c r="K20" s="590"/>
      <c r="L20" s="590"/>
      <c r="M20" s="594"/>
      <c r="N20" s="574"/>
      <c r="O20" s="594"/>
      <c r="P20" s="574"/>
      <c r="Q20" s="587"/>
      <c r="R20" s="587"/>
      <c r="S20" s="9"/>
    </row>
    <row r="21" spans="1:19" s="10" customFormat="1" ht="21" customHeight="1">
      <c r="A21" s="892"/>
      <c r="B21" s="574"/>
      <c r="C21" s="574"/>
      <c r="D21" s="587"/>
      <c r="E21" s="836"/>
      <c r="F21" s="669"/>
      <c r="G21" s="685"/>
      <c r="H21" s="249" t="s">
        <v>386</v>
      </c>
      <c r="I21" s="244">
        <v>1</v>
      </c>
      <c r="J21" s="587"/>
      <c r="K21" s="590"/>
      <c r="L21" s="590"/>
      <c r="M21" s="594"/>
      <c r="N21" s="574"/>
      <c r="O21" s="594"/>
      <c r="P21" s="574"/>
      <c r="Q21" s="587"/>
      <c r="R21" s="587"/>
      <c r="S21" s="9"/>
    </row>
    <row r="22" spans="1:19" s="10" customFormat="1" ht="56.25" customHeight="1">
      <c r="A22" s="892"/>
      <c r="B22" s="574"/>
      <c r="C22" s="574"/>
      <c r="D22" s="587"/>
      <c r="E22" s="836"/>
      <c r="F22" s="669"/>
      <c r="G22" s="543" t="s">
        <v>387</v>
      </c>
      <c r="H22" s="249" t="s">
        <v>388</v>
      </c>
      <c r="I22" s="246" t="s">
        <v>389</v>
      </c>
      <c r="J22" s="587"/>
      <c r="K22" s="590"/>
      <c r="L22" s="590"/>
      <c r="M22" s="594"/>
      <c r="N22" s="574"/>
      <c r="O22" s="594"/>
      <c r="P22" s="574"/>
      <c r="Q22" s="587"/>
      <c r="R22" s="587"/>
      <c r="S22" s="9"/>
    </row>
    <row r="23" spans="1:19" s="10" customFormat="1" ht="104.25" customHeight="1">
      <c r="A23" s="892"/>
      <c r="B23" s="574"/>
      <c r="C23" s="574"/>
      <c r="D23" s="587"/>
      <c r="E23" s="836"/>
      <c r="F23" s="669"/>
      <c r="G23" s="570"/>
      <c r="H23" s="249" t="s">
        <v>1328</v>
      </c>
      <c r="I23" s="244">
        <v>1</v>
      </c>
      <c r="J23" s="587"/>
      <c r="K23" s="590"/>
      <c r="L23" s="590"/>
      <c r="M23" s="594"/>
      <c r="N23" s="574"/>
      <c r="O23" s="594"/>
      <c r="P23" s="574"/>
      <c r="Q23" s="587"/>
      <c r="R23" s="587"/>
      <c r="S23" s="9"/>
    </row>
    <row r="24" spans="1:19" s="10" customFormat="1" ht="45.75" customHeight="1">
      <c r="A24" s="892"/>
      <c r="B24" s="574"/>
      <c r="C24" s="574"/>
      <c r="D24" s="587"/>
      <c r="E24" s="836"/>
      <c r="F24" s="669"/>
      <c r="G24" s="544"/>
      <c r="H24" s="249" t="s">
        <v>391</v>
      </c>
      <c r="I24" s="69" t="s">
        <v>400</v>
      </c>
      <c r="J24" s="587"/>
      <c r="K24" s="590"/>
      <c r="L24" s="590"/>
      <c r="M24" s="594"/>
      <c r="N24" s="574"/>
      <c r="O24" s="594"/>
      <c r="P24" s="574"/>
      <c r="Q24" s="587"/>
      <c r="R24" s="587"/>
      <c r="S24" s="9"/>
    </row>
    <row r="25" spans="1:19" s="10" customFormat="1" ht="34.5" customHeight="1">
      <c r="A25" s="623">
        <v>3</v>
      </c>
      <c r="B25" s="574">
        <v>1</v>
      </c>
      <c r="C25" s="574">
        <v>4</v>
      </c>
      <c r="D25" s="587">
        <v>5</v>
      </c>
      <c r="E25" s="836" t="s">
        <v>401</v>
      </c>
      <c r="F25" s="669" t="s">
        <v>402</v>
      </c>
      <c r="G25" s="585" t="s">
        <v>117</v>
      </c>
      <c r="H25" s="209" t="s">
        <v>403</v>
      </c>
      <c r="I25" s="244">
        <v>1</v>
      </c>
      <c r="J25" s="587" t="s">
        <v>404</v>
      </c>
      <c r="K25" s="590" t="s">
        <v>405</v>
      </c>
      <c r="L25" s="574"/>
      <c r="M25" s="594">
        <v>13326.7</v>
      </c>
      <c r="N25" s="594"/>
      <c r="O25" s="594">
        <v>13326.7</v>
      </c>
      <c r="P25" s="594"/>
      <c r="Q25" s="587" t="s">
        <v>397</v>
      </c>
      <c r="R25" s="587" t="s">
        <v>380</v>
      </c>
      <c r="S25" s="9"/>
    </row>
    <row r="26" spans="1:19" s="10" customFormat="1" ht="60" customHeight="1">
      <c r="A26" s="624"/>
      <c r="B26" s="574"/>
      <c r="C26" s="574"/>
      <c r="D26" s="587"/>
      <c r="E26" s="836"/>
      <c r="F26" s="669"/>
      <c r="G26" s="685"/>
      <c r="H26" s="249" t="s">
        <v>406</v>
      </c>
      <c r="I26" s="246" t="s">
        <v>407</v>
      </c>
      <c r="J26" s="587"/>
      <c r="K26" s="590"/>
      <c r="L26" s="574"/>
      <c r="M26" s="594"/>
      <c r="N26" s="594"/>
      <c r="O26" s="594"/>
      <c r="P26" s="594"/>
      <c r="Q26" s="587"/>
      <c r="R26" s="587"/>
      <c r="S26" s="9"/>
    </row>
    <row r="27" spans="1:19" s="10" customFormat="1" ht="24.75" customHeight="1">
      <c r="A27" s="624"/>
      <c r="B27" s="574"/>
      <c r="C27" s="574"/>
      <c r="D27" s="587"/>
      <c r="E27" s="836"/>
      <c r="F27" s="669"/>
      <c r="G27" s="585" t="s">
        <v>384</v>
      </c>
      <c r="H27" s="249" t="s">
        <v>385</v>
      </c>
      <c r="I27" s="246">
        <v>1</v>
      </c>
      <c r="J27" s="587"/>
      <c r="K27" s="590"/>
      <c r="L27" s="574"/>
      <c r="M27" s="594"/>
      <c r="N27" s="594"/>
      <c r="O27" s="594"/>
      <c r="P27" s="594"/>
      <c r="Q27" s="587"/>
      <c r="R27" s="587"/>
      <c r="S27" s="9"/>
    </row>
    <row r="28" spans="1:19" s="10" customFormat="1" ht="24.75" customHeight="1">
      <c r="A28" s="624"/>
      <c r="B28" s="574"/>
      <c r="C28" s="574"/>
      <c r="D28" s="587"/>
      <c r="E28" s="836"/>
      <c r="F28" s="669"/>
      <c r="G28" s="685"/>
      <c r="H28" s="249" t="s">
        <v>386</v>
      </c>
      <c r="I28" s="246">
        <v>2</v>
      </c>
      <c r="J28" s="587"/>
      <c r="K28" s="590"/>
      <c r="L28" s="574"/>
      <c r="M28" s="594"/>
      <c r="N28" s="594"/>
      <c r="O28" s="594"/>
      <c r="P28" s="594"/>
      <c r="Q28" s="587"/>
      <c r="R28" s="587"/>
      <c r="S28" s="9"/>
    </row>
    <row r="29" spans="1:19" s="10" customFormat="1" ht="24.75" customHeight="1">
      <c r="A29" s="624"/>
      <c r="B29" s="574"/>
      <c r="C29" s="574"/>
      <c r="D29" s="587"/>
      <c r="E29" s="836"/>
      <c r="F29" s="669"/>
      <c r="G29" s="246" t="s">
        <v>60</v>
      </c>
      <c r="H29" s="209" t="s">
        <v>383</v>
      </c>
      <c r="I29" s="244">
        <v>1</v>
      </c>
      <c r="J29" s="587"/>
      <c r="K29" s="590"/>
      <c r="L29" s="574"/>
      <c r="M29" s="594"/>
      <c r="N29" s="594"/>
      <c r="O29" s="594"/>
      <c r="P29" s="594"/>
      <c r="Q29" s="587"/>
      <c r="R29" s="587"/>
      <c r="S29" s="9"/>
    </row>
    <row r="30" spans="1:19" s="10" customFormat="1" ht="45.75" customHeight="1">
      <c r="A30" s="624"/>
      <c r="B30" s="574"/>
      <c r="C30" s="574"/>
      <c r="D30" s="587"/>
      <c r="E30" s="836"/>
      <c r="F30" s="669"/>
      <c r="G30" s="543" t="s">
        <v>408</v>
      </c>
      <c r="H30" s="249" t="s">
        <v>409</v>
      </c>
      <c r="I30" s="246" t="s">
        <v>410</v>
      </c>
      <c r="J30" s="587"/>
      <c r="K30" s="590"/>
      <c r="L30" s="574"/>
      <c r="M30" s="594"/>
      <c r="N30" s="594"/>
      <c r="O30" s="594"/>
      <c r="P30" s="594"/>
      <c r="Q30" s="587"/>
      <c r="R30" s="587"/>
      <c r="S30" s="9"/>
    </row>
    <row r="31" spans="1:19" s="10" customFormat="1" ht="105" customHeight="1">
      <c r="A31" s="624"/>
      <c r="B31" s="574"/>
      <c r="C31" s="574"/>
      <c r="D31" s="587"/>
      <c r="E31" s="836"/>
      <c r="F31" s="669"/>
      <c r="G31" s="570"/>
      <c r="H31" s="249" t="s">
        <v>1329</v>
      </c>
      <c r="I31" s="244">
        <v>3</v>
      </c>
      <c r="J31" s="587"/>
      <c r="K31" s="590"/>
      <c r="L31" s="574"/>
      <c r="M31" s="594"/>
      <c r="N31" s="594"/>
      <c r="O31" s="594"/>
      <c r="P31" s="594"/>
      <c r="Q31" s="587"/>
      <c r="R31" s="587"/>
      <c r="S31" s="9"/>
    </row>
    <row r="32" spans="1:19" s="10" customFormat="1" ht="90.75" customHeight="1">
      <c r="A32" s="894"/>
      <c r="B32" s="574"/>
      <c r="C32" s="574"/>
      <c r="D32" s="587"/>
      <c r="E32" s="836"/>
      <c r="F32" s="669"/>
      <c r="G32" s="544"/>
      <c r="H32" s="249" t="s">
        <v>412</v>
      </c>
      <c r="I32" s="69" t="s">
        <v>413</v>
      </c>
      <c r="J32" s="587"/>
      <c r="K32" s="590"/>
      <c r="L32" s="574"/>
      <c r="M32" s="594"/>
      <c r="N32" s="594"/>
      <c r="O32" s="594"/>
      <c r="P32" s="594"/>
      <c r="Q32" s="587"/>
      <c r="R32" s="587"/>
      <c r="S32" s="9"/>
    </row>
    <row r="33" spans="1:19" s="10" customFormat="1" ht="24.75" customHeight="1">
      <c r="A33" s="892">
        <v>4</v>
      </c>
      <c r="B33" s="574">
        <v>1</v>
      </c>
      <c r="C33" s="574">
        <v>4</v>
      </c>
      <c r="D33" s="587">
        <v>5</v>
      </c>
      <c r="E33" s="836" t="s">
        <v>414</v>
      </c>
      <c r="F33" s="669" t="s">
        <v>415</v>
      </c>
      <c r="G33" s="585" t="s">
        <v>117</v>
      </c>
      <c r="H33" s="209" t="s">
        <v>403</v>
      </c>
      <c r="I33" s="69" t="s">
        <v>38</v>
      </c>
      <c r="J33" s="587" t="s">
        <v>416</v>
      </c>
      <c r="K33" s="590" t="s">
        <v>405</v>
      </c>
      <c r="L33" s="590"/>
      <c r="M33" s="594">
        <v>9238.73</v>
      </c>
      <c r="N33" s="594"/>
      <c r="O33" s="594">
        <v>9238.73</v>
      </c>
      <c r="P33" s="594"/>
      <c r="Q33" s="587" t="s">
        <v>397</v>
      </c>
      <c r="R33" s="587" t="s">
        <v>380</v>
      </c>
      <c r="S33" s="9"/>
    </row>
    <row r="34" spans="1:19" s="10" customFormat="1" ht="73.5" customHeight="1">
      <c r="A34" s="892"/>
      <c r="B34" s="574"/>
      <c r="C34" s="574"/>
      <c r="D34" s="587"/>
      <c r="E34" s="836"/>
      <c r="F34" s="669"/>
      <c r="G34" s="685"/>
      <c r="H34" s="249" t="s">
        <v>406</v>
      </c>
      <c r="I34" s="69" t="s">
        <v>417</v>
      </c>
      <c r="J34" s="587"/>
      <c r="K34" s="590"/>
      <c r="L34" s="590"/>
      <c r="M34" s="594"/>
      <c r="N34" s="594"/>
      <c r="O34" s="594"/>
      <c r="P34" s="594"/>
      <c r="Q34" s="587"/>
      <c r="R34" s="587"/>
      <c r="S34" s="9"/>
    </row>
    <row r="35" spans="1:19" s="10" customFormat="1" ht="24.75" customHeight="1">
      <c r="A35" s="892"/>
      <c r="B35" s="574"/>
      <c r="C35" s="574"/>
      <c r="D35" s="587"/>
      <c r="E35" s="836"/>
      <c r="F35" s="669"/>
      <c r="G35" s="246" t="s">
        <v>60</v>
      </c>
      <c r="H35" s="209" t="s">
        <v>383</v>
      </c>
      <c r="I35" s="69" t="s">
        <v>38</v>
      </c>
      <c r="J35" s="587"/>
      <c r="K35" s="590"/>
      <c r="L35" s="590"/>
      <c r="M35" s="594"/>
      <c r="N35" s="594"/>
      <c r="O35" s="594"/>
      <c r="P35" s="594"/>
      <c r="Q35" s="587"/>
      <c r="R35" s="587"/>
      <c r="S35" s="9"/>
    </row>
    <row r="36" spans="1:19" s="10" customFormat="1" ht="30" customHeight="1">
      <c r="A36" s="892"/>
      <c r="B36" s="574"/>
      <c r="C36" s="574"/>
      <c r="D36" s="587"/>
      <c r="E36" s="836"/>
      <c r="F36" s="669"/>
      <c r="G36" s="240" t="s">
        <v>384</v>
      </c>
      <c r="H36" s="209" t="s">
        <v>386</v>
      </c>
      <c r="I36" s="69" t="s">
        <v>66</v>
      </c>
      <c r="J36" s="587"/>
      <c r="K36" s="590"/>
      <c r="L36" s="590"/>
      <c r="M36" s="594"/>
      <c r="N36" s="594"/>
      <c r="O36" s="594"/>
      <c r="P36" s="594"/>
      <c r="Q36" s="587"/>
      <c r="R36" s="587"/>
      <c r="S36" s="9"/>
    </row>
    <row r="37" spans="1:19" s="10" customFormat="1" ht="63.75" customHeight="1">
      <c r="A37" s="892"/>
      <c r="B37" s="574"/>
      <c r="C37" s="574"/>
      <c r="D37" s="587"/>
      <c r="E37" s="836"/>
      <c r="F37" s="669"/>
      <c r="G37" s="543" t="s">
        <v>408</v>
      </c>
      <c r="H37" s="249" t="s">
        <v>418</v>
      </c>
      <c r="I37" s="69" t="s">
        <v>66</v>
      </c>
      <c r="J37" s="587"/>
      <c r="K37" s="590"/>
      <c r="L37" s="590"/>
      <c r="M37" s="594"/>
      <c r="N37" s="594"/>
      <c r="O37" s="594"/>
      <c r="P37" s="594"/>
      <c r="Q37" s="587"/>
      <c r="R37" s="587"/>
      <c r="S37" s="9"/>
    </row>
    <row r="38" spans="1:19" s="10" customFormat="1" ht="103.5" customHeight="1">
      <c r="A38" s="892"/>
      <c r="B38" s="574"/>
      <c r="C38" s="574"/>
      <c r="D38" s="587"/>
      <c r="E38" s="836"/>
      <c r="F38" s="669"/>
      <c r="G38" s="570"/>
      <c r="H38" s="249" t="s">
        <v>411</v>
      </c>
      <c r="I38" s="69" t="s">
        <v>66</v>
      </c>
      <c r="J38" s="587"/>
      <c r="K38" s="590"/>
      <c r="L38" s="590"/>
      <c r="M38" s="594"/>
      <c r="N38" s="594"/>
      <c r="O38" s="594"/>
      <c r="P38" s="594"/>
      <c r="Q38" s="587"/>
      <c r="R38" s="587"/>
      <c r="S38" s="9"/>
    </row>
    <row r="39" spans="1:19" s="10" customFormat="1" ht="53.25" customHeight="1">
      <c r="A39" s="892"/>
      <c r="B39" s="574"/>
      <c r="C39" s="574"/>
      <c r="D39" s="587"/>
      <c r="E39" s="836"/>
      <c r="F39" s="669"/>
      <c r="G39" s="544"/>
      <c r="H39" s="249" t="s">
        <v>412</v>
      </c>
      <c r="I39" s="69" t="s">
        <v>419</v>
      </c>
      <c r="J39" s="587"/>
      <c r="K39" s="590"/>
      <c r="L39" s="590"/>
      <c r="M39" s="594"/>
      <c r="N39" s="594"/>
      <c r="O39" s="594"/>
      <c r="P39" s="594"/>
      <c r="Q39" s="587"/>
      <c r="R39" s="587"/>
      <c r="S39" s="9"/>
    </row>
    <row r="40" spans="1:19" s="10" customFormat="1" ht="27" customHeight="1">
      <c r="A40" s="892">
        <v>5</v>
      </c>
      <c r="B40" s="574">
        <v>1</v>
      </c>
      <c r="C40" s="574">
        <v>4</v>
      </c>
      <c r="D40" s="587">
        <v>5</v>
      </c>
      <c r="E40" s="890" t="s">
        <v>420</v>
      </c>
      <c r="F40" s="669" t="s">
        <v>421</v>
      </c>
      <c r="G40" s="543" t="s">
        <v>117</v>
      </c>
      <c r="H40" s="209" t="s">
        <v>403</v>
      </c>
      <c r="I40" s="69" t="s">
        <v>38</v>
      </c>
      <c r="J40" s="587" t="s">
        <v>422</v>
      </c>
      <c r="K40" s="590" t="s">
        <v>423</v>
      </c>
      <c r="L40" s="590"/>
      <c r="M40" s="713">
        <v>11521.9</v>
      </c>
      <c r="N40" s="713"/>
      <c r="O40" s="713">
        <v>11521.9</v>
      </c>
      <c r="P40" s="590"/>
      <c r="Q40" s="590"/>
      <c r="R40" s="590"/>
      <c r="S40" s="9"/>
    </row>
    <row r="41" spans="1:19" s="10" customFormat="1" ht="76.5" customHeight="1">
      <c r="A41" s="892"/>
      <c r="B41" s="574"/>
      <c r="C41" s="574"/>
      <c r="D41" s="587"/>
      <c r="E41" s="890"/>
      <c r="F41" s="669"/>
      <c r="G41" s="544"/>
      <c r="H41" s="249" t="s">
        <v>406</v>
      </c>
      <c r="I41" s="69" t="s">
        <v>424</v>
      </c>
      <c r="J41" s="587"/>
      <c r="K41" s="590"/>
      <c r="L41" s="590"/>
      <c r="M41" s="713"/>
      <c r="N41" s="713"/>
      <c r="O41" s="713"/>
      <c r="P41" s="590"/>
      <c r="Q41" s="590"/>
      <c r="R41" s="590"/>
      <c r="S41" s="9"/>
    </row>
    <row r="42" spans="1:19" s="10" customFormat="1" ht="24.75" customHeight="1">
      <c r="A42" s="892"/>
      <c r="B42" s="574"/>
      <c r="C42" s="574"/>
      <c r="D42" s="587"/>
      <c r="E42" s="890"/>
      <c r="F42" s="669"/>
      <c r="G42" s="543" t="s">
        <v>384</v>
      </c>
      <c r="H42" s="209" t="s">
        <v>385</v>
      </c>
      <c r="I42" s="69" t="s">
        <v>66</v>
      </c>
      <c r="J42" s="587"/>
      <c r="K42" s="590"/>
      <c r="L42" s="590"/>
      <c r="M42" s="713"/>
      <c r="N42" s="713"/>
      <c r="O42" s="713"/>
      <c r="P42" s="590"/>
      <c r="Q42" s="590"/>
      <c r="R42" s="590"/>
      <c r="S42" s="9"/>
    </row>
    <row r="43" spans="1:19" s="10" customFormat="1" ht="24.75" customHeight="1">
      <c r="A43" s="892"/>
      <c r="B43" s="574"/>
      <c r="C43" s="574"/>
      <c r="D43" s="587"/>
      <c r="E43" s="890"/>
      <c r="F43" s="669"/>
      <c r="G43" s="544"/>
      <c r="H43" s="209" t="s">
        <v>386</v>
      </c>
      <c r="I43" s="69" t="s">
        <v>38</v>
      </c>
      <c r="J43" s="587"/>
      <c r="K43" s="590"/>
      <c r="L43" s="590"/>
      <c r="M43" s="713"/>
      <c r="N43" s="713"/>
      <c r="O43" s="713"/>
      <c r="P43" s="590"/>
      <c r="Q43" s="590"/>
      <c r="R43" s="590"/>
      <c r="S43" s="9"/>
    </row>
    <row r="44" spans="1:19" s="10" customFormat="1" ht="42.75" customHeight="1">
      <c r="A44" s="892"/>
      <c r="B44" s="574"/>
      <c r="C44" s="574"/>
      <c r="D44" s="587"/>
      <c r="E44" s="890"/>
      <c r="F44" s="669"/>
      <c r="G44" s="543" t="s">
        <v>408</v>
      </c>
      <c r="H44" s="249" t="s">
        <v>409</v>
      </c>
      <c r="I44" s="69" t="s">
        <v>425</v>
      </c>
      <c r="J44" s="587"/>
      <c r="K44" s="590"/>
      <c r="L44" s="590"/>
      <c r="M44" s="713"/>
      <c r="N44" s="713"/>
      <c r="O44" s="713"/>
      <c r="P44" s="590"/>
      <c r="Q44" s="590"/>
      <c r="R44" s="590"/>
      <c r="S44" s="9"/>
    </row>
    <row r="45" spans="1:19" s="10" customFormat="1" ht="105.75" customHeight="1">
      <c r="A45" s="892"/>
      <c r="B45" s="574"/>
      <c r="C45" s="574"/>
      <c r="D45" s="587"/>
      <c r="E45" s="890"/>
      <c r="F45" s="669"/>
      <c r="G45" s="570"/>
      <c r="H45" s="249" t="s">
        <v>390</v>
      </c>
      <c r="I45" s="69" t="s">
        <v>73</v>
      </c>
      <c r="J45" s="587"/>
      <c r="K45" s="590"/>
      <c r="L45" s="590"/>
      <c r="M45" s="713"/>
      <c r="N45" s="713"/>
      <c r="O45" s="713"/>
      <c r="P45" s="590"/>
      <c r="Q45" s="590"/>
      <c r="R45" s="590"/>
      <c r="S45" s="9"/>
    </row>
    <row r="46" spans="1:19" s="10" customFormat="1" ht="48" customHeight="1">
      <c r="A46" s="892"/>
      <c r="B46" s="574"/>
      <c r="C46" s="574"/>
      <c r="D46" s="587"/>
      <c r="E46" s="890"/>
      <c r="F46" s="669"/>
      <c r="G46" s="544"/>
      <c r="H46" s="249" t="s">
        <v>391</v>
      </c>
      <c r="I46" s="69" t="s">
        <v>413</v>
      </c>
      <c r="J46" s="587"/>
      <c r="K46" s="590"/>
      <c r="L46" s="590"/>
      <c r="M46" s="713"/>
      <c r="N46" s="713"/>
      <c r="O46" s="713"/>
      <c r="P46" s="590"/>
      <c r="Q46" s="590"/>
      <c r="R46" s="590"/>
      <c r="S46" s="9"/>
    </row>
    <row r="47" spans="1:19" s="10" customFormat="1" ht="49.5" customHeight="1">
      <c r="A47" s="587">
        <v>6</v>
      </c>
      <c r="B47" s="587">
        <v>1</v>
      </c>
      <c r="C47" s="587">
        <v>4</v>
      </c>
      <c r="D47" s="587">
        <v>5</v>
      </c>
      <c r="E47" s="836" t="s">
        <v>426</v>
      </c>
      <c r="F47" s="891" t="s">
        <v>427</v>
      </c>
      <c r="G47" s="587" t="s">
        <v>408</v>
      </c>
      <c r="H47" s="249" t="s">
        <v>428</v>
      </c>
      <c r="I47" s="323">
        <v>1000</v>
      </c>
      <c r="J47" s="587" t="s">
        <v>429</v>
      </c>
      <c r="K47" s="587" t="s">
        <v>289</v>
      </c>
      <c r="L47" s="574"/>
      <c r="M47" s="587">
        <v>13900</v>
      </c>
      <c r="N47" s="574"/>
      <c r="O47" s="574">
        <v>13900</v>
      </c>
      <c r="P47" s="574"/>
      <c r="Q47" s="587" t="s">
        <v>379</v>
      </c>
      <c r="R47" s="587" t="s">
        <v>430</v>
      </c>
      <c r="S47" s="9"/>
    </row>
    <row r="48" spans="1:19" s="10" customFormat="1" ht="91.5" customHeight="1">
      <c r="A48" s="562"/>
      <c r="B48" s="562"/>
      <c r="C48" s="562"/>
      <c r="D48" s="562"/>
      <c r="E48" s="890"/>
      <c r="F48" s="670"/>
      <c r="G48" s="562"/>
      <c r="H48" s="249" t="s">
        <v>431</v>
      </c>
      <c r="I48" s="244">
        <v>1</v>
      </c>
      <c r="J48" s="562"/>
      <c r="K48" s="562"/>
      <c r="L48" s="573"/>
      <c r="M48" s="562"/>
      <c r="N48" s="573"/>
      <c r="O48" s="573"/>
      <c r="P48" s="573"/>
      <c r="Q48" s="562"/>
      <c r="R48" s="562"/>
      <c r="S48" s="9"/>
    </row>
    <row r="49" spans="1:19" s="79" customFormat="1" ht="24.75" customHeight="1">
      <c r="A49" s="562"/>
      <c r="B49" s="562"/>
      <c r="C49" s="562"/>
      <c r="D49" s="562"/>
      <c r="E49" s="890"/>
      <c r="F49" s="670"/>
      <c r="G49" s="324" t="s">
        <v>432</v>
      </c>
      <c r="H49" s="325" t="s">
        <v>433</v>
      </c>
      <c r="I49" s="211">
        <v>1</v>
      </c>
      <c r="J49" s="562"/>
      <c r="K49" s="562"/>
      <c r="L49" s="573"/>
      <c r="M49" s="562"/>
      <c r="N49" s="573"/>
      <c r="O49" s="573"/>
      <c r="P49" s="573"/>
      <c r="Q49" s="562"/>
      <c r="R49" s="562"/>
      <c r="S49" s="78"/>
    </row>
    <row r="50" spans="1:19" s="79" customFormat="1" ht="24.75" customHeight="1">
      <c r="A50" s="562"/>
      <c r="B50" s="562"/>
      <c r="C50" s="562"/>
      <c r="D50" s="562"/>
      <c r="E50" s="890"/>
      <c r="F50" s="670"/>
      <c r="G50" s="562" t="s">
        <v>117</v>
      </c>
      <c r="H50" s="325" t="s">
        <v>403</v>
      </c>
      <c r="I50" s="211">
        <v>1</v>
      </c>
      <c r="J50" s="562"/>
      <c r="K50" s="562"/>
      <c r="L50" s="573"/>
      <c r="M50" s="562"/>
      <c r="N50" s="573"/>
      <c r="O50" s="573"/>
      <c r="P50" s="573"/>
      <c r="Q50" s="562"/>
      <c r="R50" s="562"/>
      <c r="S50" s="78"/>
    </row>
    <row r="51" spans="1:19" s="81" customFormat="1" ht="59.25" customHeight="1">
      <c r="A51" s="562"/>
      <c r="B51" s="562"/>
      <c r="C51" s="562"/>
      <c r="D51" s="562"/>
      <c r="E51" s="890"/>
      <c r="F51" s="670"/>
      <c r="G51" s="562"/>
      <c r="H51" s="326" t="s">
        <v>434</v>
      </c>
      <c r="I51" s="327" t="s">
        <v>435</v>
      </c>
      <c r="J51" s="562"/>
      <c r="K51" s="562"/>
      <c r="L51" s="573"/>
      <c r="M51" s="562"/>
      <c r="N51" s="573"/>
      <c r="O51" s="573"/>
      <c r="P51" s="573"/>
      <c r="Q51" s="562"/>
      <c r="R51" s="562"/>
      <c r="S51" s="80"/>
    </row>
    <row r="52" spans="1:19" s="10" customFormat="1" ht="204" customHeight="1">
      <c r="A52" s="527">
        <v>7</v>
      </c>
      <c r="B52" s="244">
        <v>1</v>
      </c>
      <c r="C52" s="244">
        <v>4</v>
      </c>
      <c r="D52" s="246">
        <v>5</v>
      </c>
      <c r="E52" s="246" t="s">
        <v>1324</v>
      </c>
      <c r="F52" s="246" t="s">
        <v>1325</v>
      </c>
      <c r="G52" s="246" t="s">
        <v>1330</v>
      </c>
      <c r="H52" s="245" t="s">
        <v>42</v>
      </c>
      <c r="I52" s="69" t="s">
        <v>194</v>
      </c>
      <c r="J52" s="246" t="s">
        <v>1326</v>
      </c>
      <c r="K52" s="245" t="s">
        <v>217</v>
      </c>
      <c r="L52" s="245"/>
      <c r="M52" s="247">
        <v>23746.5</v>
      </c>
      <c r="N52" s="247"/>
      <c r="O52" s="247">
        <v>20246.5</v>
      </c>
      <c r="P52" s="247"/>
      <c r="Q52" s="246" t="s">
        <v>1323</v>
      </c>
      <c r="R52" s="246" t="s">
        <v>1327</v>
      </c>
      <c r="S52" s="9"/>
    </row>
    <row r="53" spans="1:19" s="312" customFormat="1">
      <c r="A53" s="300"/>
      <c r="B53" s="301"/>
      <c r="C53" s="301"/>
      <c r="D53" s="301"/>
      <c r="E53" s="301"/>
      <c r="F53" s="301"/>
      <c r="G53" s="301"/>
      <c r="H53" s="301"/>
      <c r="I53" s="301"/>
      <c r="J53" s="301"/>
      <c r="K53" s="301"/>
      <c r="L53" s="301"/>
      <c r="M53" s="320"/>
      <c r="N53" s="320"/>
      <c r="O53" s="320"/>
      <c r="P53" s="320"/>
      <c r="Q53" s="301"/>
      <c r="R53" s="301"/>
    </row>
    <row r="54" spans="1:19" s="11" customFormat="1">
      <c r="F54" s="82"/>
      <c r="G54" s="83"/>
      <c r="M54" s="893" t="s">
        <v>130</v>
      </c>
      <c r="N54" s="893"/>
      <c r="O54" s="893" t="s">
        <v>131</v>
      </c>
      <c r="P54" s="893"/>
    </row>
    <row r="55" spans="1:19" s="11" customFormat="1">
      <c r="F55" s="82"/>
      <c r="G55" s="83"/>
      <c r="M55" s="84" t="s">
        <v>107</v>
      </c>
      <c r="N55" s="84" t="s">
        <v>108</v>
      </c>
      <c r="O55" s="84" t="s">
        <v>107</v>
      </c>
      <c r="P55" s="84" t="s">
        <v>108</v>
      </c>
    </row>
    <row r="56" spans="1:19" s="11" customFormat="1" ht="18" customHeight="1">
      <c r="F56" s="82"/>
      <c r="G56" s="83"/>
      <c r="M56" s="41">
        <v>6</v>
      </c>
      <c r="N56" s="85">
        <v>129967.02</v>
      </c>
      <c r="O56" s="41">
        <v>1</v>
      </c>
      <c r="P56" s="85">
        <v>20246.5</v>
      </c>
      <c r="Q56" s="12"/>
    </row>
    <row r="57" spans="1:19" s="11" customFormat="1">
      <c r="F57" s="82"/>
      <c r="G57" s="83"/>
      <c r="M57" s="12"/>
      <c r="N57" s="12"/>
      <c r="O57" s="12"/>
      <c r="P57" s="12"/>
    </row>
    <row r="58" spans="1:19" s="11" customFormat="1">
      <c r="F58" s="82"/>
      <c r="G58" s="83"/>
      <c r="M58" s="12"/>
      <c r="N58" s="12"/>
      <c r="O58" s="12"/>
      <c r="P58" s="12"/>
    </row>
    <row r="59" spans="1:19" s="11" customFormat="1">
      <c r="F59" s="82"/>
      <c r="G59" s="83"/>
      <c r="M59" s="12"/>
      <c r="N59" s="12"/>
      <c r="O59" s="12"/>
      <c r="P59" s="12"/>
    </row>
    <row r="60" spans="1:19" s="11" customFormat="1">
      <c r="F60" s="82"/>
      <c r="G60" s="83"/>
      <c r="M60" s="12"/>
      <c r="N60" s="12"/>
      <c r="O60" s="12"/>
      <c r="P60" s="12"/>
    </row>
    <row r="61" spans="1:19" s="11" customFormat="1">
      <c r="F61" s="82"/>
      <c r="G61" s="83"/>
      <c r="M61" s="12"/>
      <c r="N61" s="12"/>
      <c r="O61" s="12"/>
      <c r="P61" s="12"/>
    </row>
    <row r="62" spans="1:19" s="11" customFormat="1">
      <c r="F62" s="82"/>
      <c r="G62" s="83"/>
      <c r="M62" s="12"/>
      <c r="N62" s="12"/>
      <c r="O62" s="12"/>
      <c r="P62" s="12"/>
    </row>
    <row r="63" spans="1:19" s="11" customFormat="1">
      <c r="F63" s="82"/>
      <c r="G63" s="83"/>
      <c r="M63" s="12"/>
      <c r="N63" s="12"/>
      <c r="O63" s="12"/>
      <c r="P63" s="12"/>
    </row>
    <row r="64" spans="1:19" s="11" customFormat="1">
      <c r="F64" s="82"/>
      <c r="G64" s="83"/>
      <c r="M64" s="12"/>
      <c r="N64" s="12"/>
      <c r="O64" s="12"/>
      <c r="P64" s="12"/>
    </row>
    <row r="65" spans="6:16" s="11" customFormat="1">
      <c r="F65" s="82"/>
      <c r="G65" s="83"/>
      <c r="M65" s="12"/>
      <c r="N65" s="12"/>
      <c r="O65" s="12"/>
      <c r="P65" s="12"/>
    </row>
    <row r="66" spans="6:16" s="11" customFormat="1">
      <c r="F66" s="82"/>
      <c r="G66" s="83"/>
      <c r="M66" s="12"/>
      <c r="N66" s="12"/>
      <c r="O66" s="12"/>
      <c r="P66" s="12"/>
    </row>
    <row r="67" spans="6:16" s="11" customFormat="1">
      <c r="F67" s="82"/>
      <c r="G67" s="83"/>
      <c r="M67" s="12"/>
      <c r="N67" s="12"/>
      <c r="O67" s="12"/>
      <c r="P67" s="12"/>
    </row>
    <row r="68" spans="6:16" s="11" customFormat="1">
      <c r="F68" s="82"/>
      <c r="G68" s="83"/>
      <c r="M68" s="12"/>
      <c r="N68" s="12"/>
      <c r="O68" s="12"/>
      <c r="P68" s="12"/>
    </row>
    <row r="69" spans="6:16" s="11" customFormat="1">
      <c r="F69" s="82"/>
      <c r="G69" s="83"/>
      <c r="M69" s="12"/>
      <c r="N69" s="12"/>
      <c r="O69" s="12"/>
      <c r="P69" s="12"/>
    </row>
    <row r="70" spans="6:16" s="11" customFormat="1">
      <c r="F70" s="82"/>
      <c r="G70" s="83"/>
      <c r="M70" s="12"/>
      <c r="N70" s="12"/>
      <c r="O70" s="12"/>
      <c r="P70" s="12"/>
    </row>
    <row r="71" spans="6:16" s="11" customFormat="1">
      <c r="F71" s="82"/>
      <c r="G71" s="83"/>
      <c r="M71" s="12"/>
      <c r="N71" s="12"/>
      <c r="O71" s="12"/>
      <c r="P71" s="12"/>
    </row>
    <row r="72" spans="6:16" s="11" customFormat="1">
      <c r="F72" s="82"/>
      <c r="G72" s="83"/>
      <c r="M72" s="12"/>
      <c r="N72" s="12"/>
      <c r="O72" s="12"/>
      <c r="P72" s="12"/>
    </row>
    <row r="73" spans="6:16" s="11" customFormat="1">
      <c r="F73" s="82"/>
      <c r="G73" s="83"/>
      <c r="M73" s="12"/>
      <c r="N73" s="12"/>
      <c r="O73" s="12"/>
      <c r="P73" s="12"/>
    </row>
    <row r="74" spans="6:16" s="11" customFormat="1">
      <c r="F74" s="82"/>
      <c r="G74" s="83"/>
      <c r="M74" s="12"/>
      <c r="N74" s="12"/>
      <c r="O74" s="12"/>
      <c r="P74" s="12"/>
    </row>
    <row r="75" spans="6:16" s="11" customFormat="1">
      <c r="F75" s="82"/>
      <c r="G75" s="83"/>
      <c r="M75" s="12"/>
      <c r="N75" s="12"/>
      <c r="O75" s="12"/>
      <c r="P75" s="12"/>
    </row>
    <row r="76" spans="6:16" s="11" customFormat="1">
      <c r="F76" s="82"/>
      <c r="G76" s="83"/>
      <c r="M76" s="12"/>
      <c r="N76" s="12"/>
      <c r="O76" s="12"/>
      <c r="P76" s="12"/>
    </row>
    <row r="77" spans="6:16" s="11" customFormat="1">
      <c r="F77" s="82"/>
      <c r="G77" s="83"/>
      <c r="M77" s="12"/>
      <c r="N77" s="12"/>
      <c r="O77" s="12"/>
      <c r="P77" s="12"/>
    </row>
    <row r="78" spans="6:16" s="11" customFormat="1">
      <c r="F78" s="82"/>
      <c r="G78" s="83"/>
      <c r="M78" s="12"/>
      <c r="N78" s="12"/>
      <c r="O78" s="12"/>
      <c r="P78" s="12"/>
    </row>
    <row r="79" spans="6:16" s="11" customFormat="1">
      <c r="F79" s="82"/>
      <c r="G79" s="83"/>
      <c r="M79" s="12"/>
      <c r="N79" s="12"/>
      <c r="O79" s="12"/>
      <c r="P79" s="12"/>
    </row>
    <row r="80" spans="6:16" s="11" customFormat="1">
      <c r="F80" s="82"/>
      <c r="G80" s="83"/>
      <c r="M80" s="12"/>
      <c r="N80" s="12"/>
      <c r="O80" s="12"/>
      <c r="P80" s="12"/>
    </row>
    <row r="81" spans="6:16" s="11" customFormat="1">
      <c r="F81" s="82"/>
      <c r="G81" s="83"/>
      <c r="M81" s="12"/>
      <c r="N81" s="12"/>
      <c r="O81" s="12"/>
      <c r="P81" s="12"/>
    </row>
    <row r="82" spans="6:16" s="11" customFormat="1">
      <c r="F82" s="82"/>
      <c r="G82" s="83"/>
      <c r="M82" s="12"/>
      <c r="N82" s="12"/>
      <c r="O82" s="12"/>
      <c r="P82" s="12"/>
    </row>
    <row r="83" spans="6:16" s="11" customFormat="1">
      <c r="F83" s="82"/>
      <c r="G83" s="83"/>
      <c r="M83" s="12"/>
      <c r="N83" s="12"/>
      <c r="O83" s="12"/>
      <c r="P83" s="12"/>
    </row>
    <row r="84" spans="6:16" s="11" customFormat="1">
      <c r="F84" s="82"/>
      <c r="G84" s="83"/>
      <c r="M84" s="12"/>
      <c r="N84" s="12"/>
      <c r="O84" s="12"/>
      <c r="P84" s="12"/>
    </row>
    <row r="85" spans="6:16" s="11" customFormat="1">
      <c r="F85" s="82"/>
      <c r="G85" s="83"/>
      <c r="M85" s="12"/>
      <c r="N85" s="12"/>
      <c r="O85" s="12"/>
      <c r="P85" s="12"/>
    </row>
    <row r="86" spans="6:16" s="11" customFormat="1">
      <c r="F86" s="82"/>
      <c r="G86" s="83"/>
      <c r="M86" s="12"/>
      <c r="N86" s="12"/>
      <c r="O86" s="12"/>
      <c r="P86" s="12"/>
    </row>
    <row r="87" spans="6:16" s="11" customFormat="1">
      <c r="F87" s="82"/>
      <c r="G87" s="83"/>
      <c r="M87" s="12"/>
      <c r="N87" s="12"/>
      <c r="O87" s="12"/>
      <c r="P87" s="12"/>
    </row>
    <row r="88" spans="6:16" s="11" customFormat="1">
      <c r="F88" s="82"/>
      <c r="G88" s="83"/>
      <c r="M88" s="12"/>
      <c r="N88" s="12"/>
      <c r="O88" s="12"/>
      <c r="P88" s="12"/>
    </row>
    <row r="89" spans="6:16" s="11" customFormat="1">
      <c r="F89" s="82"/>
      <c r="G89" s="83"/>
      <c r="M89" s="12"/>
      <c r="N89" s="12"/>
      <c r="O89" s="12"/>
      <c r="P89" s="12"/>
    </row>
    <row r="90" spans="6:16" s="11" customFormat="1">
      <c r="F90" s="82"/>
      <c r="G90" s="83"/>
      <c r="M90" s="12"/>
      <c r="N90" s="12"/>
      <c r="O90" s="12"/>
      <c r="P90" s="12"/>
    </row>
    <row r="91" spans="6:16" s="11" customFormat="1">
      <c r="F91" s="82"/>
      <c r="G91" s="83"/>
      <c r="M91" s="12"/>
      <c r="N91" s="12"/>
      <c r="O91" s="12"/>
      <c r="P91" s="12"/>
    </row>
    <row r="92" spans="6:16" s="11" customFormat="1">
      <c r="F92" s="82"/>
      <c r="G92" s="83"/>
      <c r="M92" s="12"/>
      <c r="N92" s="12"/>
      <c r="O92" s="12"/>
      <c r="P92" s="12"/>
    </row>
    <row r="93" spans="6:16" s="11" customFormat="1">
      <c r="F93" s="82"/>
      <c r="G93" s="83"/>
      <c r="M93" s="12"/>
      <c r="N93" s="12"/>
      <c r="O93" s="12"/>
      <c r="P93" s="12"/>
    </row>
    <row r="94" spans="6:16" s="11" customFormat="1">
      <c r="F94" s="82"/>
      <c r="G94" s="83"/>
      <c r="M94" s="12"/>
      <c r="N94" s="12"/>
      <c r="O94" s="12"/>
      <c r="P94" s="12"/>
    </row>
    <row r="95" spans="6:16" s="11" customFormat="1">
      <c r="F95" s="82"/>
      <c r="G95" s="83"/>
      <c r="M95" s="12"/>
      <c r="N95" s="12"/>
      <c r="O95" s="12"/>
      <c r="P95" s="12"/>
    </row>
    <row r="96" spans="6:16" s="11" customFormat="1">
      <c r="F96" s="82"/>
      <c r="G96" s="83"/>
      <c r="M96" s="12"/>
      <c r="N96" s="12"/>
      <c r="O96" s="12"/>
      <c r="P96" s="12"/>
    </row>
    <row r="97" spans="6:16" s="11" customFormat="1">
      <c r="F97" s="82"/>
      <c r="G97" s="83"/>
      <c r="M97" s="12"/>
      <c r="N97" s="12"/>
      <c r="O97" s="12"/>
      <c r="P97" s="12"/>
    </row>
    <row r="98" spans="6:16" s="11" customFormat="1">
      <c r="F98" s="82"/>
      <c r="G98" s="83"/>
      <c r="M98" s="12"/>
      <c r="N98" s="12"/>
      <c r="O98" s="12"/>
      <c r="P98" s="12"/>
    </row>
    <row r="99" spans="6:16" s="11" customFormat="1">
      <c r="F99" s="82"/>
      <c r="G99" s="83"/>
      <c r="M99" s="12"/>
      <c r="N99" s="12"/>
      <c r="O99" s="12"/>
      <c r="P99" s="12"/>
    </row>
    <row r="100" spans="6:16" s="11" customFormat="1">
      <c r="F100" s="82"/>
      <c r="G100" s="83"/>
      <c r="M100" s="12"/>
      <c r="N100" s="12"/>
      <c r="O100" s="12"/>
      <c r="P100" s="12"/>
    </row>
    <row r="101" spans="6:16" s="11" customFormat="1">
      <c r="F101" s="82"/>
      <c r="G101" s="83"/>
      <c r="M101" s="12"/>
      <c r="N101" s="12"/>
      <c r="O101" s="12"/>
      <c r="P101" s="12"/>
    </row>
    <row r="102" spans="6:16" s="11" customFormat="1">
      <c r="F102" s="82"/>
      <c r="G102" s="83"/>
      <c r="M102" s="12"/>
      <c r="N102" s="12"/>
      <c r="O102" s="12"/>
      <c r="P102" s="12"/>
    </row>
    <row r="103" spans="6:16" s="11" customFormat="1">
      <c r="F103" s="82"/>
      <c r="G103" s="83"/>
      <c r="M103" s="12"/>
      <c r="N103" s="12"/>
      <c r="O103" s="12"/>
      <c r="P103" s="12"/>
    </row>
    <row r="104" spans="6:16" s="11" customFormat="1">
      <c r="F104" s="82"/>
      <c r="G104" s="83"/>
      <c r="M104" s="12"/>
      <c r="N104" s="12"/>
      <c r="O104" s="12"/>
      <c r="P104" s="12"/>
    </row>
    <row r="105" spans="6:16" s="11" customFormat="1">
      <c r="F105" s="82"/>
      <c r="G105" s="83"/>
      <c r="M105" s="12"/>
      <c r="N105" s="12"/>
      <c r="O105" s="12"/>
      <c r="P105" s="12"/>
    </row>
    <row r="106" spans="6:16" s="11" customFormat="1">
      <c r="F106" s="82"/>
      <c r="G106" s="83"/>
      <c r="M106" s="12"/>
      <c r="N106" s="12"/>
      <c r="O106" s="12"/>
      <c r="P106" s="12"/>
    </row>
    <row r="107" spans="6:16" s="11" customFormat="1">
      <c r="F107" s="82"/>
      <c r="G107" s="83"/>
      <c r="M107" s="12"/>
      <c r="N107" s="12"/>
      <c r="O107" s="12"/>
      <c r="P107" s="12"/>
    </row>
    <row r="108" spans="6:16" s="11" customFormat="1">
      <c r="F108" s="82"/>
      <c r="G108" s="83"/>
      <c r="M108" s="12"/>
      <c r="N108" s="12"/>
      <c r="O108" s="12"/>
      <c r="P108" s="12"/>
    </row>
    <row r="109" spans="6:16" s="11" customFormat="1">
      <c r="F109" s="82"/>
      <c r="G109" s="83"/>
      <c r="M109" s="12"/>
      <c r="N109" s="12"/>
      <c r="O109" s="12"/>
      <c r="P109" s="12"/>
    </row>
    <row r="110" spans="6:16" s="11" customFormat="1">
      <c r="F110" s="82"/>
      <c r="G110" s="83"/>
      <c r="M110" s="12"/>
      <c r="N110" s="12"/>
      <c r="O110" s="12"/>
      <c r="P110" s="12"/>
    </row>
    <row r="111" spans="6:16" s="11" customFormat="1">
      <c r="F111" s="82"/>
      <c r="G111" s="83"/>
      <c r="M111" s="12"/>
      <c r="N111" s="12"/>
      <c r="O111" s="12"/>
      <c r="P111" s="12"/>
    </row>
    <row r="112" spans="6:16" s="11" customFormat="1">
      <c r="F112" s="82"/>
      <c r="G112" s="83"/>
      <c r="M112" s="12"/>
      <c r="N112" s="12"/>
      <c r="O112" s="12"/>
      <c r="P112" s="12"/>
    </row>
    <row r="113" spans="6:16" s="11" customFormat="1">
      <c r="F113" s="82"/>
      <c r="G113" s="83"/>
      <c r="M113" s="12"/>
      <c r="N113" s="12"/>
      <c r="O113" s="12"/>
      <c r="P113" s="12"/>
    </row>
    <row r="114" spans="6:16" s="11" customFormat="1">
      <c r="F114" s="82"/>
      <c r="G114" s="83"/>
      <c r="M114" s="12"/>
      <c r="N114" s="12"/>
      <c r="O114" s="12"/>
      <c r="P114" s="12"/>
    </row>
    <row r="115" spans="6:16" s="11" customFormat="1">
      <c r="F115" s="82"/>
      <c r="G115" s="83"/>
      <c r="M115" s="12"/>
      <c r="N115" s="12"/>
      <c r="O115" s="12"/>
      <c r="P115" s="12"/>
    </row>
    <row r="116" spans="6:16" s="11" customFormat="1">
      <c r="F116" s="82"/>
      <c r="G116" s="83"/>
      <c r="M116" s="12"/>
      <c r="N116" s="12"/>
      <c r="O116" s="12"/>
      <c r="P116" s="12"/>
    </row>
    <row r="117" spans="6:16" s="11" customFormat="1">
      <c r="F117" s="82"/>
      <c r="G117" s="83"/>
      <c r="M117" s="12"/>
      <c r="N117" s="12"/>
      <c r="O117" s="12"/>
      <c r="P117" s="12"/>
    </row>
    <row r="118" spans="6:16" s="11" customFormat="1">
      <c r="F118" s="82"/>
      <c r="G118" s="83"/>
      <c r="M118" s="12"/>
      <c r="N118" s="12"/>
      <c r="O118" s="12"/>
      <c r="P118" s="12"/>
    </row>
    <row r="119" spans="6:16" s="11" customFormat="1">
      <c r="F119" s="82"/>
      <c r="G119" s="83"/>
      <c r="M119" s="12"/>
      <c r="N119" s="12"/>
      <c r="O119" s="12"/>
      <c r="P119" s="12"/>
    </row>
    <row r="120" spans="6:16" s="11" customFormat="1">
      <c r="F120" s="82"/>
      <c r="G120" s="83"/>
      <c r="M120" s="12"/>
      <c r="N120" s="12"/>
      <c r="O120" s="12"/>
      <c r="P120" s="12"/>
    </row>
    <row r="121" spans="6:16" s="11" customFormat="1">
      <c r="F121" s="82"/>
      <c r="G121" s="83"/>
      <c r="M121" s="12"/>
      <c r="N121" s="12"/>
      <c r="O121" s="12"/>
      <c r="P121" s="12"/>
    </row>
    <row r="122" spans="6:16" s="11" customFormat="1">
      <c r="F122" s="82"/>
      <c r="G122" s="83"/>
      <c r="M122" s="12"/>
      <c r="N122" s="12"/>
      <c r="O122" s="12"/>
      <c r="P122" s="12"/>
    </row>
    <row r="123" spans="6:16" s="11" customFormat="1">
      <c r="F123" s="82"/>
      <c r="G123" s="83"/>
      <c r="M123" s="12"/>
      <c r="N123" s="12"/>
      <c r="O123" s="12"/>
      <c r="P123" s="12"/>
    </row>
    <row r="124" spans="6:16" s="11" customFormat="1">
      <c r="F124" s="82"/>
      <c r="G124" s="83"/>
      <c r="M124" s="12"/>
      <c r="N124" s="12"/>
      <c r="O124" s="12"/>
      <c r="P124" s="12"/>
    </row>
    <row r="125" spans="6:16" s="11" customFormat="1">
      <c r="F125" s="82"/>
      <c r="G125" s="83"/>
      <c r="M125" s="12"/>
      <c r="N125" s="12"/>
      <c r="O125" s="12"/>
      <c r="P125" s="12"/>
    </row>
    <row r="126" spans="6:16" s="11" customFormat="1">
      <c r="F126" s="82"/>
      <c r="G126" s="83"/>
      <c r="M126" s="12"/>
      <c r="N126" s="12"/>
      <c r="O126" s="12"/>
      <c r="P126" s="12"/>
    </row>
    <row r="127" spans="6:16" s="11" customFormat="1">
      <c r="F127" s="82"/>
      <c r="G127" s="83"/>
      <c r="M127" s="12"/>
      <c r="N127" s="12"/>
      <c r="O127" s="12"/>
      <c r="P127" s="12"/>
    </row>
    <row r="128" spans="6:16" s="11" customFormat="1">
      <c r="F128" s="82"/>
      <c r="G128" s="83"/>
      <c r="M128" s="12"/>
      <c r="N128" s="12"/>
      <c r="O128" s="12"/>
      <c r="P128" s="12"/>
    </row>
    <row r="129" spans="6:16" s="11" customFormat="1">
      <c r="F129" s="82"/>
      <c r="G129" s="83"/>
      <c r="M129" s="12"/>
      <c r="N129" s="12"/>
      <c r="O129" s="12"/>
      <c r="P129" s="12"/>
    </row>
    <row r="130" spans="6:16" s="11" customFormat="1">
      <c r="F130" s="82"/>
      <c r="G130" s="83"/>
      <c r="M130" s="12"/>
      <c r="N130" s="12"/>
      <c r="O130" s="12"/>
      <c r="P130" s="12"/>
    </row>
    <row r="131" spans="6:16" s="11" customFormat="1">
      <c r="F131" s="82"/>
      <c r="G131" s="83"/>
      <c r="M131" s="12"/>
      <c r="N131" s="12"/>
      <c r="O131" s="12"/>
      <c r="P131" s="12"/>
    </row>
    <row r="132" spans="6:16" s="11" customFormat="1">
      <c r="F132" s="82"/>
      <c r="G132" s="83"/>
      <c r="M132" s="12"/>
      <c r="N132" s="12"/>
      <c r="O132" s="12"/>
      <c r="P132" s="12"/>
    </row>
    <row r="133" spans="6:16" s="11" customFormat="1">
      <c r="F133" s="82"/>
      <c r="G133" s="83"/>
      <c r="M133" s="12"/>
      <c r="N133" s="12"/>
      <c r="O133" s="12"/>
      <c r="P133" s="12"/>
    </row>
    <row r="134" spans="6:16" s="11" customFormat="1">
      <c r="F134" s="82"/>
      <c r="G134" s="83"/>
      <c r="M134" s="12"/>
      <c r="N134" s="12"/>
      <c r="O134" s="12"/>
      <c r="P134" s="12"/>
    </row>
    <row r="135" spans="6:16" s="11" customFormat="1">
      <c r="F135" s="82"/>
      <c r="G135" s="83"/>
      <c r="M135" s="12"/>
      <c r="N135" s="12"/>
      <c r="O135" s="12"/>
      <c r="P135" s="12"/>
    </row>
    <row r="136" spans="6:16" s="11" customFormat="1">
      <c r="F136" s="82"/>
      <c r="G136" s="83"/>
      <c r="M136" s="12"/>
      <c r="N136" s="12"/>
      <c r="O136" s="12"/>
      <c r="P136" s="12"/>
    </row>
    <row r="137" spans="6:16" s="11" customFormat="1">
      <c r="F137" s="82"/>
      <c r="G137" s="83"/>
      <c r="M137" s="12"/>
      <c r="N137" s="12"/>
      <c r="O137" s="12"/>
      <c r="P137" s="12"/>
    </row>
    <row r="138" spans="6:16" s="11" customFormat="1">
      <c r="F138" s="82"/>
      <c r="G138" s="83"/>
      <c r="M138" s="12"/>
      <c r="N138" s="12"/>
      <c r="O138" s="12"/>
      <c r="P138" s="12"/>
    </row>
    <row r="139" spans="6:16" s="11" customFormat="1">
      <c r="F139" s="82"/>
      <c r="G139" s="83"/>
      <c r="M139" s="12"/>
      <c r="N139" s="12"/>
      <c r="O139" s="12"/>
      <c r="P139" s="12"/>
    </row>
    <row r="140" spans="6:16" s="11" customFormat="1">
      <c r="F140" s="82"/>
      <c r="G140" s="83"/>
      <c r="M140" s="12"/>
      <c r="N140" s="12"/>
      <c r="O140" s="12"/>
      <c r="P140" s="12"/>
    </row>
    <row r="141" spans="6:16" s="11" customFormat="1">
      <c r="F141" s="82"/>
      <c r="G141" s="83"/>
      <c r="M141" s="12"/>
      <c r="N141" s="12"/>
      <c r="O141" s="12"/>
      <c r="P141" s="12"/>
    </row>
    <row r="142" spans="6:16" s="11" customFormat="1">
      <c r="F142" s="82"/>
      <c r="G142" s="83"/>
      <c r="M142" s="12"/>
      <c r="N142" s="12"/>
      <c r="O142" s="12"/>
      <c r="P142" s="12"/>
    </row>
    <row r="143" spans="6:16" s="11" customFormat="1">
      <c r="F143" s="82"/>
      <c r="G143" s="83"/>
      <c r="M143" s="12"/>
      <c r="N143" s="12"/>
      <c r="O143" s="12"/>
      <c r="P143" s="12"/>
    </row>
    <row r="144" spans="6:16" s="11" customFormat="1">
      <c r="F144" s="82"/>
      <c r="G144" s="83"/>
      <c r="M144" s="12"/>
      <c r="N144" s="12"/>
      <c r="O144" s="12"/>
      <c r="P144" s="12"/>
    </row>
    <row r="145" spans="6:16" s="11" customFormat="1">
      <c r="F145" s="82"/>
      <c r="G145" s="83"/>
      <c r="M145" s="12"/>
      <c r="N145" s="12"/>
      <c r="O145" s="12"/>
      <c r="P145" s="12"/>
    </row>
    <row r="146" spans="6:16" s="11" customFormat="1">
      <c r="F146" s="82"/>
      <c r="G146" s="83"/>
      <c r="M146" s="12"/>
      <c r="N146" s="12"/>
      <c r="O146" s="12"/>
      <c r="P146" s="12"/>
    </row>
    <row r="147" spans="6:16" s="11" customFormat="1">
      <c r="F147" s="82"/>
      <c r="G147" s="83"/>
      <c r="M147" s="12"/>
      <c r="N147" s="12"/>
      <c r="O147" s="12"/>
      <c r="P147" s="12"/>
    </row>
    <row r="148" spans="6:16" s="11" customFormat="1">
      <c r="F148" s="82"/>
      <c r="G148" s="83"/>
      <c r="M148" s="12"/>
      <c r="N148" s="12"/>
      <c r="O148" s="12"/>
      <c r="P148" s="12"/>
    </row>
    <row r="149" spans="6:16" s="11" customFormat="1">
      <c r="F149" s="82"/>
      <c r="G149" s="83"/>
      <c r="M149" s="12"/>
      <c r="N149" s="12"/>
      <c r="O149" s="12"/>
      <c r="P149" s="12"/>
    </row>
    <row r="150" spans="6:16" s="11" customFormat="1">
      <c r="F150" s="82"/>
      <c r="G150" s="83"/>
      <c r="M150" s="12"/>
      <c r="N150" s="12"/>
      <c r="O150" s="12"/>
      <c r="P150" s="12"/>
    </row>
    <row r="151" spans="6:16" s="11" customFormat="1">
      <c r="F151" s="82"/>
      <c r="G151" s="83"/>
      <c r="M151" s="12"/>
      <c r="N151" s="12"/>
      <c r="O151" s="12"/>
      <c r="P151" s="12"/>
    </row>
    <row r="152" spans="6:16" s="11" customFormat="1">
      <c r="F152" s="82"/>
      <c r="G152" s="83"/>
      <c r="M152" s="12"/>
      <c r="N152" s="12"/>
      <c r="O152" s="12"/>
      <c r="P152" s="12"/>
    </row>
    <row r="153" spans="6:16" s="11" customFormat="1">
      <c r="F153" s="82"/>
      <c r="G153" s="83"/>
      <c r="M153" s="12"/>
      <c r="N153" s="12"/>
      <c r="O153" s="12"/>
      <c r="P153" s="12"/>
    </row>
    <row r="154" spans="6:16" s="11" customFormat="1">
      <c r="F154" s="82"/>
      <c r="G154" s="83"/>
      <c r="M154" s="12"/>
      <c r="N154" s="12"/>
      <c r="O154" s="12"/>
      <c r="P154" s="12"/>
    </row>
    <row r="155" spans="6:16" s="11" customFormat="1">
      <c r="F155" s="82"/>
      <c r="G155" s="83"/>
      <c r="M155" s="12"/>
      <c r="N155" s="12"/>
      <c r="O155" s="12"/>
      <c r="P155" s="12"/>
    </row>
    <row r="156" spans="6:16" s="11" customFormat="1">
      <c r="F156" s="82"/>
      <c r="G156" s="83"/>
      <c r="M156" s="12"/>
      <c r="N156" s="12"/>
      <c r="O156" s="12"/>
      <c r="P156" s="12"/>
    </row>
    <row r="157" spans="6:16" s="11" customFormat="1">
      <c r="F157" s="82"/>
      <c r="G157" s="83"/>
      <c r="M157" s="12"/>
      <c r="N157" s="12"/>
      <c r="O157" s="12"/>
      <c r="P157" s="12"/>
    </row>
    <row r="158" spans="6:16" s="11" customFormat="1">
      <c r="F158" s="82"/>
      <c r="G158" s="83"/>
      <c r="M158" s="12"/>
      <c r="N158" s="12"/>
      <c r="O158" s="12"/>
      <c r="P158" s="12"/>
    </row>
    <row r="159" spans="6:16" s="11" customFormat="1">
      <c r="F159" s="82"/>
      <c r="G159" s="83"/>
      <c r="M159" s="12"/>
      <c r="N159" s="12"/>
      <c r="O159" s="12"/>
      <c r="P159" s="12"/>
    </row>
    <row r="160" spans="6:16" s="11" customFormat="1">
      <c r="F160" s="82"/>
      <c r="G160" s="83"/>
      <c r="M160" s="12"/>
      <c r="N160" s="12"/>
      <c r="O160" s="12"/>
      <c r="P160" s="12"/>
    </row>
    <row r="161" spans="6:16" s="11" customFormat="1">
      <c r="F161" s="82"/>
      <c r="G161" s="83"/>
      <c r="M161" s="12"/>
      <c r="N161" s="12"/>
      <c r="O161" s="12"/>
      <c r="P161" s="12"/>
    </row>
    <row r="162" spans="6:16" s="11" customFormat="1">
      <c r="F162" s="82"/>
      <c r="G162" s="83"/>
      <c r="M162" s="12"/>
      <c r="N162" s="12"/>
      <c r="O162" s="12"/>
      <c r="P162" s="12"/>
    </row>
    <row r="163" spans="6:16" s="11" customFormat="1">
      <c r="F163" s="82"/>
      <c r="G163" s="83"/>
      <c r="M163" s="12"/>
      <c r="N163" s="12"/>
      <c r="O163" s="12"/>
      <c r="P163" s="12"/>
    </row>
    <row r="164" spans="6:16" s="11" customFormat="1">
      <c r="F164" s="82"/>
      <c r="G164" s="83"/>
      <c r="M164" s="12"/>
      <c r="N164" s="12"/>
      <c r="O164" s="12"/>
      <c r="P164" s="12"/>
    </row>
    <row r="165" spans="6:16" s="11" customFormat="1">
      <c r="F165" s="82"/>
      <c r="G165" s="83"/>
      <c r="M165" s="12"/>
      <c r="N165" s="12"/>
      <c r="O165" s="12"/>
      <c r="P165" s="12"/>
    </row>
    <row r="166" spans="6:16" s="11" customFormat="1">
      <c r="F166" s="82"/>
      <c r="G166" s="83"/>
      <c r="M166" s="12"/>
      <c r="N166" s="12"/>
      <c r="O166" s="12"/>
      <c r="P166" s="12"/>
    </row>
    <row r="167" spans="6:16" s="11" customFormat="1">
      <c r="F167" s="82"/>
      <c r="G167" s="83"/>
      <c r="M167" s="12"/>
      <c r="N167" s="12"/>
      <c r="O167" s="12"/>
      <c r="P167" s="12"/>
    </row>
    <row r="168" spans="6:16" s="11" customFormat="1">
      <c r="F168" s="82"/>
      <c r="G168" s="83"/>
      <c r="M168" s="12"/>
      <c r="N168" s="12"/>
      <c r="O168" s="12"/>
      <c r="P168" s="12"/>
    </row>
    <row r="169" spans="6:16" s="11" customFormat="1">
      <c r="F169" s="82"/>
      <c r="G169" s="83"/>
      <c r="M169" s="12"/>
      <c r="N169" s="12"/>
      <c r="O169" s="12"/>
      <c r="P169" s="12"/>
    </row>
    <row r="170" spans="6:16" s="11" customFormat="1">
      <c r="F170" s="82"/>
      <c r="G170" s="83"/>
      <c r="M170" s="12"/>
      <c r="N170" s="12"/>
      <c r="O170" s="12"/>
      <c r="P170" s="12"/>
    </row>
    <row r="171" spans="6:16" s="11" customFormat="1">
      <c r="F171" s="82"/>
      <c r="G171" s="83"/>
      <c r="M171" s="12"/>
      <c r="N171" s="12"/>
      <c r="O171" s="12"/>
      <c r="P171" s="12"/>
    </row>
    <row r="172" spans="6:16" s="11" customFormat="1">
      <c r="F172" s="82"/>
      <c r="G172" s="83"/>
      <c r="M172" s="12"/>
      <c r="N172" s="12"/>
      <c r="O172" s="12"/>
      <c r="P172" s="12"/>
    </row>
    <row r="173" spans="6:16" s="11" customFormat="1">
      <c r="F173" s="82"/>
      <c r="G173" s="83"/>
      <c r="M173" s="12"/>
      <c r="N173" s="12"/>
      <c r="O173" s="12"/>
      <c r="P173" s="12"/>
    </row>
    <row r="174" spans="6:16" s="11" customFormat="1">
      <c r="F174" s="82"/>
      <c r="G174" s="83"/>
      <c r="M174" s="12"/>
      <c r="N174" s="12"/>
      <c r="O174" s="12"/>
      <c r="P174" s="12"/>
    </row>
    <row r="175" spans="6:16" s="11" customFormat="1">
      <c r="F175" s="82"/>
      <c r="G175" s="83"/>
      <c r="M175" s="12"/>
      <c r="N175" s="12"/>
      <c r="O175" s="12"/>
      <c r="P175" s="12"/>
    </row>
    <row r="176" spans="6:16" s="11" customFormat="1">
      <c r="F176" s="82"/>
      <c r="G176" s="83"/>
      <c r="M176" s="12"/>
      <c r="N176" s="12"/>
      <c r="O176" s="12"/>
      <c r="P176" s="12"/>
    </row>
    <row r="177" spans="6:16" s="11" customFormat="1">
      <c r="F177" s="82"/>
      <c r="G177" s="83"/>
      <c r="M177" s="12"/>
      <c r="N177" s="12"/>
      <c r="O177" s="12"/>
      <c r="P177" s="12"/>
    </row>
    <row r="178" spans="6:16" s="11" customFormat="1">
      <c r="F178" s="82"/>
      <c r="G178" s="83"/>
      <c r="M178" s="12"/>
      <c r="N178" s="12"/>
      <c r="O178" s="12"/>
      <c r="P178" s="12"/>
    </row>
    <row r="179" spans="6:16" s="11" customFormat="1">
      <c r="F179" s="82"/>
      <c r="G179" s="83"/>
      <c r="M179" s="12"/>
      <c r="N179" s="12"/>
      <c r="O179" s="12"/>
      <c r="P179" s="12"/>
    </row>
    <row r="180" spans="6:16" s="11" customFormat="1">
      <c r="F180" s="82"/>
      <c r="G180" s="83"/>
      <c r="M180" s="12"/>
      <c r="N180" s="12"/>
      <c r="O180" s="12"/>
      <c r="P180" s="12"/>
    </row>
    <row r="181" spans="6:16" s="11" customFormat="1">
      <c r="F181" s="82"/>
      <c r="G181" s="83"/>
      <c r="M181" s="12"/>
      <c r="N181" s="12"/>
      <c r="O181" s="12"/>
      <c r="P181" s="12"/>
    </row>
    <row r="182" spans="6:16" s="11" customFormat="1">
      <c r="F182" s="82"/>
      <c r="G182" s="83"/>
      <c r="M182" s="12"/>
      <c r="N182" s="12"/>
      <c r="O182" s="12"/>
      <c r="P182" s="12"/>
    </row>
    <row r="183" spans="6:16" s="11" customFormat="1">
      <c r="F183" s="82"/>
      <c r="G183" s="83"/>
      <c r="M183" s="12"/>
      <c r="N183" s="12"/>
      <c r="O183" s="12"/>
      <c r="P183" s="12"/>
    </row>
    <row r="184" spans="6:16" s="11" customFormat="1">
      <c r="F184" s="82"/>
      <c r="G184" s="83"/>
      <c r="M184" s="12"/>
      <c r="N184" s="12"/>
      <c r="O184" s="12"/>
      <c r="P184" s="12"/>
    </row>
    <row r="185" spans="6:16" s="11" customFormat="1">
      <c r="F185" s="82"/>
      <c r="G185" s="83"/>
      <c r="M185" s="12"/>
      <c r="N185" s="12"/>
      <c r="O185" s="12"/>
      <c r="P185" s="12"/>
    </row>
    <row r="186" spans="6:16" s="11" customFormat="1">
      <c r="F186" s="82"/>
      <c r="G186" s="83"/>
      <c r="M186" s="12"/>
      <c r="N186" s="12"/>
      <c r="O186" s="12"/>
      <c r="P186" s="12"/>
    </row>
    <row r="187" spans="6:16" s="11" customFormat="1">
      <c r="F187" s="82"/>
      <c r="G187" s="83"/>
      <c r="L187"/>
      <c r="M187" s="12"/>
      <c r="N187" s="12"/>
      <c r="O187" s="12"/>
      <c r="P187" s="12"/>
    </row>
  </sheetData>
  <mergeCells count="124">
    <mergeCell ref="A2:R2"/>
    <mergeCell ref="A4:A5"/>
    <mergeCell ref="B4:B5"/>
    <mergeCell ref="C4:C5"/>
    <mergeCell ref="D4:D5"/>
    <mergeCell ref="E4:E5"/>
    <mergeCell ref="F4:F5"/>
    <mergeCell ref="G4:G5"/>
    <mergeCell ref="H4:I4"/>
    <mergeCell ref="J4:J5"/>
    <mergeCell ref="K4:L4"/>
    <mergeCell ref="M4:N4"/>
    <mergeCell ref="O4:P4"/>
    <mergeCell ref="Q4:Q5"/>
    <mergeCell ref="R4:R5"/>
    <mergeCell ref="A7:A14"/>
    <mergeCell ref="B7:B14"/>
    <mergeCell ref="C7:C14"/>
    <mergeCell ref="D7:D14"/>
    <mergeCell ref="E7:E14"/>
    <mergeCell ref="N7:N14"/>
    <mergeCell ref="O7:O14"/>
    <mergeCell ref="P7:P14"/>
    <mergeCell ref="Q7:Q14"/>
    <mergeCell ref="R15:R24"/>
    <mergeCell ref="G17:G18"/>
    <mergeCell ref="G20:G21"/>
    <mergeCell ref="G22:G24"/>
    <mergeCell ref="R7:R14"/>
    <mergeCell ref="G10:G11"/>
    <mergeCell ref="G12:G14"/>
    <mergeCell ref="F7:F14"/>
    <mergeCell ref="G7:G8"/>
    <mergeCell ref="J7:J14"/>
    <mergeCell ref="K7:K14"/>
    <mergeCell ref="L7:L14"/>
    <mergeCell ref="M7:M14"/>
    <mergeCell ref="A15:A24"/>
    <mergeCell ref="B15:B24"/>
    <mergeCell ref="C15:C24"/>
    <mergeCell ref="D15:D24"/>
    <mergeCell ref="E15:E24"/>
    <mergeCell ref="F15:F24"/>
    <mergeCell ref="G15:G16"/>
    <mergeCell ref="J15:J24"/>
    <mergeCell ref="K15:K24"/>
    <mergeCell ref="R33:R39"/>
    <mergeCell ref="G37:G39"/>
    <mergeCell ref="A25:A32"/>
    <mergeCell ref="B25:B32"/>
    <mergeCell ref="C25:C32"/>
    <mergeCell ref="D25:D32"/>
    <mergeCell ref="E25:E32"/>
    <mergeCell ref="L15:L24"/>
    <mergeCell ref="M15:M24"/>
    <mergeCell ref="N15:N24"/>
    <mergeCell ref="O15:O24"/>
    <mergeCell ref="P15:P24"/>
    <mergeCell ref="Q15:Q24"/>
    <mergeCell ref="N25:N32"/>
    <mergeCell ref="O25:O32"/>
    <mergeCell ref="P25:P32"/>
    <mergeCell ref="Q25:Q32"/>
    <mergeCell ref="R25:R32"/>
    <mergeCell ref="G27:G28"/>
    <mergeCell ref="G30:G32"/>
    <mergeCell ref="F25:F32"/>
    <mergeCell ref="G25:G26"/>
    <mergeCell ref="J25:J32"/>
    <mergeCell ref="K25:K32"/>
    <mergeCell ref="L33:L39"/>
    <mergeCell ref="M33:M39"/>
    <mergeCell ref="N33:N39"/>
    <mergeCell ref="O33:O39"/>
    <mergeCell ref="P33:P39"/>
    <mergeCell ref="Q33:Q39"/>
    <mergeCell ref="M25:M32"/>
    <mergeCell ref="A33:A39"/>
    <mergeCell ref="B33:B39"/>
    <mergeCell ref="C33:C39"/>
    <mergeCell ref="D33:D39"/>
    <mergeCell ref="E33:E39"/>
    <mergeCell ref="F33:F39"/>
    <mergeCell ref="G33:G34"/>
    <mergeCell ref="J33:J39"/>
    <mergeCell ref="K33:K39"/>
    <mergeCell ref="L25:L32"/>
    <mergeCell ref="P40:P46"/>
    <mergeCell ref="Q40:Q46"/>
    <mergeCell ref="R40:R46"/>
    <mergeCell ref="G42:G43"/>
    <mergeCell ref="G44:G46"/>
    <mergeCell ref="J40:J46"/>
    <mergeCell ref="K40:K46"/>
    <mergeCell ref="L40:L46"/>
    <mergeCell ref="M40:M46"/>
    <mergeCell ref="M54:N54"/>
    <mergeCell ref="O54:P54"/>
    <mergeCell ref="O47:O51"/>
    <mergeCell ref="P47:P51"/>
    <mergeCell ref="R47:R51"/>
    <mergeCell ref="G50:G51"/>
    <mergeCell ref="G47:G48"/>
    <mergeCell ref="J47:J51"/>
    <mergeCell ref="K47:K51"/>
    <mergeCell ref="Q47:Q51"/>
    <mergeCell ref="A47:A51"/>
    <mergeCell ref="B47:B51"/>
    <mergeCell ref="C47:C51"/>
    <mergeCell ref="D47:D51"/>
    <mergeCell ref="E47:E51"/>
    <mergeCell ref="F47:F51"/>
    <mergeCell ref="N40:N46"/>
    <mergeCell ref="O40:O46"/>
    <mergeCell ref="L47:L51"/>
    <mergeCell ref="M47:M51"/>
    <mergeCell ref="N47:N51"/>
    <mergeCell ref="A40:A46"/>
    <mergeCell ref="B40:B46"/>
    <mergeCell ref="C40:C46"/>
    <mergeCell ref="D40:D46"/>
    <mergeCell ref="E40:E46"/>
    <mergeCell ref="F40:F46"/>
    <mergeCell ref="G40:G41"/>
  </mergeCells>
  <pageMargins left="0.7" right="0.7" top="0.75" bottom="0.75" header="0.3" footer="0.3"/>
  <pageSetup paperSize="9" orientation="portrait" verticalDpi="0" r:id="rId1"/>
</worksheet>
</file>

<file path=xl/worksheets/sheet34.xml><?xml version="1.0" encoding="utf-8"?>
<worksheet xmlns="http://schemas.openxmlformats.org/spreadsheetml/2006/main" xmlns:r="http://schemas.openxmlformats.org/officeDocument/2006/relationships">
  <sheetPr codeName="Arkusz34"/>
  <dimension ref="A2:T199"/>
  <sheetViews>
    <sheetView topLeftCell="A13" zoomScale="66" zoomScaleNormal="66" workbookViewId="0">
      <selection activeCell="A17" sqref="A17"/>
    </sheetView>
  </sheetViews>
  <sheetFormatPr defaultRowHeight="15"/>
  <cols>
    <col min="1" max="1" width="4.7109375" customWidth="1"/>
    <col min="2" max="2" width="8.85546875" customWidth="1"/>
    <col min="3" max="3" width="11.42578125" customWidth="1"/>
    <col min="4" max="4" width="9.7109375" customWidth="1"/>
    <col min="5" max="5" width="45.7109375" customWidth="1"/>
    <col min="6" max="6" width="101.85546875" customWidth="1"/>
    <col min="7" max="7" width="35.7109375" customWidth="1"/>
    <col min="8" max="8" width="19.28515625" customWidth="1"/>
    <col min="9" max="9" width="10.42578125" customWidth="1"/>
    <col min="10" max="10" width="29.7109375" customWidth="1"/>
    <col min="11" max="11" width="10.7109375" customWidth="1"/>
    <col min="12" max="12" width="12.7109375" customWidth="1"/>
    <col min="13" max="16" width="14.7109375" style="2" customWidth="1"/>
    <col min="17" max="17" width="16.7109375" customWidth="1"/>
    <col min="18" max="18" width="15.7109375" customWidth="1"/>
    <col min="19" max="19" width="19.5703125" customWidth="1"/>
    <col min="259" max="259" width="4.7109375" bestFit="1" customWidth="1"/>
    <col min="260" max="260" width="9.7109375" bestFit="1" customWidth="1"/>
    <col min="261" max="261" width="10" bestFit="1" customWidth="1"/>
    <col min="262" max="262" width="8.85546875" bestFit="1" customWidth="1"/>
    <col min="263" max="263" width="22.85546875" customWidth="1"/>
    <col min="264" max="264" width="59.7109375" bestFit="1" customWidth="1"/>
    <col min="265" max="265" width="57.85546875" bestFit="1" customWidth="1"/>
    <col min="266" max="266" width="35.28515625" bestFit="1" customWidth="1"/>
    <col min="267" max="267" width="28.140625" bestFit="1" customWidth="1"/>
    <col min="268" max="268" width="33.140625" bestFit="1" customWidth="1"/>
    <col min="269" max="269" width="26" bestFit="1" customWidth="1"/>
    <col min="270" max="270" width="19.140625" bestFit="1" customWidth="1"/>
    <col min="271" max="271" width="10.42578125" customWidth="1"/>
    <col min="272" max="272" width="11.85546875" customWidth="1"/>
    <col min="273" max="273" width="14.7109375" customWidth="1"/>
    <col min="274" max="274" width="9" bestFit="1" customWidth="1"/>
    <col min="515" max="515" width="4.7109375" bestFit="1" customWidth="1"/>
    <col min="516" max="516" width="9.7109375" bestFit="1" customWidth="1"/>
    <col min="517" max="517" width="10" bestFit="1" customWidth="1"/>
    <col min="518" max="518" width="8.85546875" bestFit="1" customWidth="1"/>
    <col min="519" max="519" width="22.85546875" customWidth="1"/>
    <col min="520" max="520" width="59.7109375" bestFit="1" customWidth="1"/>
    <col min="521" max="521" width="57.85546875" bestFit="1" customWidth="1"/>
    <col min="522" max="522" width="35.28515625" bestFit="1" customWidth="1"/>
    <col min="523" max="523" width="28.140625" bestFit="1" customWidth="1"/>
    <col min="524" max="524" width="33.140625" bestFit="1" customWidth="1"/>
    <col min="525" max="525" width="26" bestFit="1" customWidth="1"/>
    <col min="526" max="526" width="19.140625" bestFit="1" customWidth="1"/>
    <col min="527" max="527" width="10.42578125" customWidth="1"/>
    <col min="528" max="528" width="11.85546875" customWidth="1"/>
    <col min="529" max="529" width="14.7109375" customWidth="1"/>
    <col min="530" max="530" width="9" bestFit="1" customWidth="1"/>
    <col min="771" max="771" width="4.7109375" bestFit="1" customWidth="1"/>
    <col min="772" max="772" width="9.7109375" bestFit="1" customWidth="1"/>
    <col min="773" max="773" width="10" bestFit="1" customWidth="1"/>
    <col min="774" max="774" width="8.85546875" bestFit="1" customWidth="1"/>
    <col min="775" max="775" width="22.85546875" customWidth="1"/>
    <col min="776" max="776" width="59.7109375" bestFit="1" customWidth="1"/>
    <col min="777" max="777" width="57.85546875" bestFit="1" customWidth="1"/>
    <col min="778" max="778" width="35.28515625" bestFit="1" customWidth="1"/>
    <col min="779" max="779" width="28.140625" bestFit="1" customWidth="1"/>
    <col min="780" max="780" width="33.140625" bestFit="1" customWidth="1"/>
    <col min="781" max="781" width="26" bestFit="1" customWidth="1"/>
    <col min="782" max="782" width="19.140625" bestFit="1" customWidth="1"/>
    <col min="783" max="783" width="10.42578125" customWidth="1"/>
    <col min="784" max="784" width="11.85546875" customWidth="1"/>
    <col min="785" max="785" width="14.7109375" customWidth="1"/>
    <col min="786" max="786" width="9" bestFit="1" customWidth="1"/>
    <col min="1027" max="1027" width="4.7109375" bestFit="1" customWidth="1"/>
    <col min="1028" max="1028" width="9.7109375" bestFit="1" customWidth="1"/>
    <col min="1029" max="1029" width="10" bestFit="1" customWidth="1"/>
    <col min="1030" max="1030" width="8.85546875" bestFit="1" customWidth="1"/>
    <col min="1031" max="1031" width="22.85546875" customWidth="1"/>
    <col min="1032" max="1032" width="59.7109375" bestFit="1" customWidth="1"/>
    <col min="1033" max="1033" width="57.85546875" bestFit="1" customWidth="1"/>
    <col min="1034" max="1034" width="35.28515625" bestFit="1" customWidth="1"/>
    <col min="1035" max="1035" width="28.140625" bestFit="1" customWidth="1"/>
    <col min="1036" max="1036" width="33.140625" bestFit="1" customWidth="1"/>
    <col min="1037" max="1037" width="26" bestFit="1" customWidth="1"/>
    <col min="1038" max="1038" width="19.140625" bestFit="1" customWidth="1"/>
    <col min="1039" max="1039" width="10.42578125" customWidth="1"/>
    <col min="1040" max="1040" width="11.85546875" customWidth="1"/>
    <col min="1041" max="1041" width="14.7109375" customWidth="1"/>
    <col min="1042" max="1042" width="9" bestFit="1" customWidth="1"/>
    <col min="1283" max="1283" width="4.7109375" bestFit="1" customWidth="1"/>
    <col min="1284" max="1284" width="9.7109375" bestFit="1" customWidth="1"/>
    <col min="1285" max="1285" width="10" bestFit="1" customWidth="1"/>
    <col min="1286" max="1286" width="8.85546875" bestFit="1" customWidth="1"/>
    <col min="1287" max="1287" width="22.85546875" customWidth="1"/>
    <col min="1288" max="1288" width="59.7109375" bestFit="1" customWidth="1"/>
    <col min="1289" max="1289" width="57.85546875" bestFit="1" customWidth="1"/>
    <col min="1290" max="1290" width="35.28515625" bestFit="1" customWidth="1"/>
    <col min="1291" max="1291" width="28.140625" bestFit="1" customWidth="1"/>
    <col min="1292" max="1292" width="33.140625" bestFit="1" customWidth="1"/>
    <col min="1293" max="1293" width="26" bestFit="1" customWidth="1"/>
    <col min="1294" max="1294" width="19.140625" bestFit="1" customWidth="1"/>
    <col min="1295" max="1295" width="10.42578125" customWidth="1"/>
    <col min="1296" max="1296" width="11.85546875" customWidth="1"/>
    <col min="1297" max="1297" width="14.7109375" customWidth="1"/>
    <col min="1298" max="1298" width="9" bestFit="1" customWidth="1"/>
    <col min="1539" max="1539" width="4.7109375" bestFit="1" customWidth="1"/>
    <col min="1540" max="1540" width="9.7109375" bestFit="1" customWidth="1"/>
    <col min="1541" max="1541" width="10" bestFit="1" customWidth="1"/>
    <col min="1542" max="1542" width="8.85546875" bestFit="1" customWidth="1"/>
    <col min="1543" max="1543" width="22.85546875" customWidth="1"/>
    <col min="1544" max="1544" width="59.7109375" bestFit="1" customWidth="1"/>
    <col min="1545" max="1545" width="57.85546875" bestFit="1" customWidth="1"/>
    <col min="1546" max="1546" width="35.28515625" bestFit="1" customWidth="1"/>
    <col min="1547" max="1547" width="28.140625" bestFit="1" customWidth="1"/>
    <col min="1548" max="1548" width="33.140625" bestFit="1" customWidth="1"/>
    <col min="1549" max="1549" width="26" bestFit="1" customWidth="1"/>
    <col min="1550" max="1550" width="19.140625" bestFit="1" customWidth="1"/>
    <col min="1551" max="1551" width="10.42578125" customWidth="1"/>
    <col min="1552" max="1552" width="11.85546875" customWidth="1"/>
    <col min="1553" max="1553" width="14.7109375" customWidth="1"/>
    <col min="1554" max="1554" width="9" bestFit="1" customWidth="1"/>
    <col min="1795" max="1795" width="4.7109375" bestFit="1" customWidth="1"/>
    <col min="1796" max="1796" width="9.7109375" bestFit="1" customWidth="1"/>
    <col min="1797" max="1797" width="10" bestFit="1" customWidth="1"/>
    <col min="1798" max="1798" width="8.85546875" bestFit="1" customWidth="1"/>
    <col min="1799" max="1799" width="22.85546875" customWidth="1"/>
    <col min="1800" max="1800" width="59.7109375" bestFit="1" customWidth="1"/>
    <col min="1801" max="1801" width="57.85546875" bestFit="1" customWidth="1"/>
    <col min="1802" max="1802" width="35.28515625" bestFit="1" customWidth="1"/>
    <col min="1803" max="1803" width="28.140625" bestFit="1" customWidth="1"/>
    <col min="1804" max="1804" width="33.140625" bestFit="1" customWidth="1"/>
    <col min="1805" max="1805" width="26" bestFit="1" customWidth="1"/>
    <col min="1806" max="1806" width="19.140625" bestFit="1" customWidth="1"/>
    <col min="1807" max="1807" width="10.42578125" customWidth="1"/>
    <col min="1808" max="1808" width="11.85546875" customWidth="1"/>
    <col min="1809" max="1809" width="14.7109375" customWidth="1"/>
    <col min="1810" max="1810" width="9" bestFit="1" customWidth="1"/>
    <col min="2051" max="2051" width="4.7109375" bestFit="1" customWidth="1"/>
    <col min="2052" max="2052" width="9.7109375" bestFit="1" customWidth="1"/>
    <col min="2053" max="2053" width="10" bestFit="1" customWidth="1"/>
    <col min="2054" max="2054" width="8.85546875" bestFit="1" customWidth="1"/>
    <col min="2055" max="2055" width="22.85546875" customWidth="1"/>
    <col min="2056" max="2056" width="59.7109375" bestFit="1" customWidth="1"/>
    <col min="2057" max="2057" width="57.85546875" bestFit="1" customWidth="1"/>
    <col min="2058" max="2058" width="35.28515625" bestFit="1" customWidth="1"/>
    <col min="2059" max="2059" width="28.140625" bestFit="1" customWidth="1"/>
    <col min="2060" max="2060" width="33.140625" bestFit="1" customWidth="1"/>
    <col min="2061" max="2061" width="26" bestFit="1" customWidth="1"/>
    <col min="2062" max="2062" width="19.140625" bestFit="1" customWidth="1"/>
    <col min="2063" max="2063" width="10.42578125" customWidth="1"/>
    <col min="2064" max="2064" width="11.85546875" customWidth="1"/>
    <col min="2065" max="2065" width="14.7109375" customWidth="1"/>
    <col min="2066" max="2066" width="9" bestFit="1" customWidth="1"/>
    <col min="2307" max="2307" width="4.7109375" bestFit="1" customWidth="1"/>
    <col min="2308" max="2308" width="9.7109375" bestFit="1" customWidth="1"/>
    <col min="2309" max="2309" width="10" bestFit="1" customWidth="1"/>
    <col min="2310" max="2310" width="8.85546875" bestFit="1" customWidth="1"/>
    <col min="2311" max="2311" width="22.85546875" customWidth="1"/>
    <col min="2312" max="2312" width="59.7109375" bestFit="1" customWidth="1"/>
    <col min="2313" max="2313" width="57.85546875" bestFit="1" customWidth="1"/>
    <col min="2314" max="2314" width="35.28515625" bestFit="1" customWidth="1"/>
    <col min="2315" max="2315" width="28.140625" bestFit="1" customWidth="1"/>
    <col min="2316" max="2316" width="33.140625" bestFit="1" customWidth="1"/>
    <col min="2317" max="2317" width="26" bestFit="1" customWidth="1"/>
    <col min="2318" max="2318" width="19.140625" bestFit="1" customWidth="1"/>
    <col min="2319" max="2319" width="10.42578125" customWidth="1"/>
    <col min="2320" max="2320" width="11.85546875" customWidth="1"/>
    <col min="2321" max="2321" width="14.7109375" customWidth="1"/>
    <col min="2322" max="2322" width="9" bestFit="1" customWidth="1"/>
    <col min="2563" max="2563" width="4.7109375" bestFit="1" customWidth="1"/>
    <col min="2564" max="2564" width="9.7109375" bestFit="1" customWidth="1"/>
    <col min="2565" max="2565" width="10" bestFit="1" customWidth="1"/>
    <col min="2566" max="2566" width="8.85546875" bestFit="1" customWidth="1"/>
    <col min="2567" max="2567" width="22.85546875" customWidth="1"/>
    <col min="2568" max="2568" width="59.7109375" bestFit="1" customWidth="1"/>
    <col min="2569" max="2569" width="57.85546875" bestFit="1" customWidth="1"/>
    <col min="2570" max="2570" width="35.28515625" bestFit="1" customWidth="1"/>
    <col min="2571" max="2571" width="28.140625" bestFit="1" customWidth="1"/>
    <col min="2572" max="2572" width="33.140625" bestFit="1" customWidth="1"/>
    <col min="2573" max="2573" width="26" bestFit="1" customWidth="1"/>
    <col min="2574" max="2574" width="19.140625" bestFit="1" customWidth="1"/>
    <col min="2575" max="2575" width="10.42578125" customWidth="1"/>
    <col min="2576" max="2576" width="11.85546875" customWidth="1"/>
    <col min="2577" max="2577" width="14.7109375" customWidth="1"/>
    <col min="2578" max="2578" width="9" bestFit="1" customWidth="1"/>
    <col min="2819" max="2819" width="4.7109375" bestFit="1" customWidth="1"/>
    <col min="2820" max="2820" width="9.7109375" bestFit="1" customWidth="1"/>
    <col min="2821" max="2821" width="10" bestFit="1" customWidth="1"/>
    <col min="2822" max="2822" width="8.85546875" bestFit="1" customWidth="1"/>
    <col min="2823" max="2823" width="22.85546875" customWidth="1"/>
    <col min="2824" max="2824" width="59.7109375" bestFit="1" customWidth="1"/>
    <col min="2825" max="2825" width="57.85546875" bestFit="1" customWidth="1"/>
    <col min="2826" max="2826" width="35.28515625" bestFit="1" customWidth="1"/>
    <col min="2827" max="2827" width="28.140625" bestFit="1" customWidth="1"/>
    <col min="2828" max="2828" width="33.140625" bestFit="1" customWidth="1"/>
    <col min="2829" max="2829" width="26" bestFit="1" customWidth="1"/>
    <col min="2830" max="2830" width="19.140625" bestFit="1" customWidth="1"/>
    <col min="2831" max="2831" width="10.42578125" customWidth="1"/>
    <col min="2832" max="2832" width="11.85546875" customWidth="1"/>
    <col min="2833" max="2833" width="14.7109375" customWidth="1"/>
    <col min="2834" max="2834" width="9" bestFit="1" customWidth="1"/>
    <col min="3075" max="3075" width="4.7109375" bestFit="1" customWidth="1"/>
    <col min="3076" max="3076" width="9.7109375" bestFit="1" customWidth="1"/>
    <col min="3077" max="3077" width="10" bestFit="1" customWidth="1"/>
    <col min="3078" max="3078" width="8.85546875" bestFit="1" customWidth="1"/>
    <col min="3079" max="3079" width="22.85546875" customWidth="1"/>
    <col min="3080" max="3080" width="59.7109375" bestFit="1" customWidth="1"/>
    <col min="3081" max="3081" width="57.85546875" bestFit="1" customWidth="1"/>
    <col min="3082" max="3082" width="35.28515625" bestFit="1" customWidth="1"/>
    <col min="3083" max="3083" width="28.140625" bestFit="1" customWidth="1"/>
    <col min="3084" max="3084" width="33.140625" bestFit="1" customWidth="1"/>
    <col min="3085" max="3085" width="26" bestFit="1" customWidth="1"/>
    <col min="3086" max="3086" width="19.140625" bestFit="1" customWidth="1"/>
    <col min="3087" max="3087" width="10.42578125" customWidth="1"/>
    <col min="3088" max="3088" width="11.85546875" customWidth="1"/>
    <col min="3089" max="3089" width="14.7109375" customWidth="1"/>
    <col min="3090" max="3090" width="9" bestFit="1" customWidth="1"/>
    <col min="3331" max="3331" width="4.7109375" bestFit="1" customWidth="1"/>
    <col min="3332" max="3332" width="9.7109375" bestFit="1" customWidth="1"/>
    <col min="3333" max="3333" width="10" bestFit="1" customWidth="1"/>
    <col min="3334" max="3334" width="8.85546875" bestFit="1" customWidth="1"/>
    <col min="3335" max="3335" width="22.85546875" customWidth="1"/>
    <col min="3336" max="3336" width="59.7109375" bestFit="1" customWidth="1"/>
    <col min="3337" max="3337" width="57.85546875" bestFit="1" customWidth="1"/>
    <col min="3338" max="3338" width="35.28515625" bestFit="1" customWidth="1"/>
    <col min="3339" max="3339" width="28.140625" bestFit="1" customWidth="1"/>
    <col min="3340" max="3340" width="33.140625" bestFit="1" customWidth="1"/>
    <col min="3341" max="3341" width="26" bestFit="1" customWidth="1"/>
    <col min="3342" max="3342" width="19.140625" bestFit="1" customWidth="1"/>
    <col min="3343" max="3343" width="10.42578125" customWidth="1"/>
    <col min="3344" max="3344" width="11.85546875" customWidth="1"/>
    <col min="3345" max="3345" width="14.7109375" customWidth="1"/>
    <col min="3346" max="3346" width="9" bestFit="1" customWidth="1"/>
    <col min="3587" max="3587" width="4.7109375" bestFit="1" customWidth="1"/>
    <col min="3588" max="3588" width="9.7109375" bestFit="1" customWidth="1"/>
    <col min="3589" max="3589" width="10" bestFit="1" customWidth="1"/>
    <col min="3590" max="3590" width="8.85546875" bestFit="1" customWidth="1"/>
    <col min="3591" max="3591" width="22.85546875" customWidth="1"/>
    <col min="3592" max="3592" width="59.7109375" bestFit="1" customWidth="1"/>
    <col min="3593" max="3593" width="57.85546875" bestFit="1" customWidth="1"/>
    <col min="3594" max="3594" width="35.28515625" bestFit="1" customWidth="1"/>
    <col min="3595" max="3595" width="28.140625" bestFit="1" customWidth="1"/>
    <col min="3596" max="3596" width="33.140625" bestFit="1" customWidth="1"/>
    <col min="3597" max="3597" width="26" bestFit="1" customWidth="1"/>
    <col min="3598" max="3598" width="19.140625" bestFit="1" customWidth="1"/>
    <col min="3599" max="3599" width="10.42578125" customWidth="1"/>
    <col min="3600" max="3600" width="11.85546875" customWidth="1"/>
    <col min="3601" max="3601" width="14.7109375" customWidth="1"/>
    <col min="3602" max="3602" width="9" bestFit="1" customWidth="1"/>
    <col min="3843" max="3843" width="4.7109375" bestFit="1" customWidth="1"/>
    <col min="3844" max="3844" width="9.7109375" bestFit="1" customWidth="1"/>
    <col min="3845" max="3845" width="10" bestFit="1" customWidth="1"/>
    <col min="3846" max="3846" width="8.85546875" bestFit="1" customWidth="1"/>
    <col min="3847" max="3847" width="22.85546875" customWidth="1"/>
    <col min="3848" max="3848" width="59.7109375" bestFit="1" customWidth="1"/>
    <col min="3849" max="3849" width="57.85546875" bestFit="1" customWidth="1"/>
    <col min="3850" max="3850" width="35.28515625" bestFit="1" customWidth="1"/>
    <col min="3851" max="3851" width="28.140625" bestFit="1" customWidth="1"/>
    <col min="3852" max="3852" width="33.140625" bestFit="1" customWidth="1"/>
    <col min="3853" max="3853" width="26" bestFit="1" customWidth="1"/>
    <col min="3854" max="3854" width="19.140625" bestFit="1" customWidth="1"/>
    <col min="3855" max="3855" width="10.42578125" customWidth="1"/>
    <col min="3856" max="3856" width="11.85546875" customWidth="1"/>
    <col min="3857" max="3857" width="14.7109375" customWidth="1"/>
    <col min="3858" max="3858" width="9" bestFit="1" customWidth="1"/>
    <col min="4099" max="4099" width="4.7109375" bestFit="1" customWidth="1"/>
    <col min="4100" max="4100" width="9.7109375" bestFit="1" customWidth="1"/>
    <col min="4101" max="4101" width="10" bestFit="1" customWidth="1"/>
    <col min="4102" max="4102" width="8.85546875" bestFit="1" customWidth="1"/>
    <col min="4103" max="4103" width="22.85546875" customWidth="1"/>
    <col min="4104" max="4104" width="59.7109375" bestFit="1" customWidth="1"/>
    <col min="4105" max="4105" width="57.85546875" bestFit="1" customWidth="1"/>
    <col min="4106" max="4106" width="35.28515625" bestFit="1" customWidth="1"/>
    <col min="4107" max="4107" width="28.140625" bestFit="1" customWidth="1"/>
    <col min="4108" max="4108" width="33.140625" bestFit="1" customWidth="1"/>
    <col min="4109" max="4109" width="26" bestFit="1" customWidth="1"/>
    <col min="4110" max="4110" width="19.140625" bestFit="1" customWidth="1"/>
    <col min="4111" max="4111" width="10.42578125" customWidth="1"/>
    <col min="4112" max="4112" width="11.85546875" customWidth="1"/>
    <col min="4113" max="4113" width="14.7109375" customWidth="1"/>
    <col min="4114" max="4114" width="9" bestFit="1" customWidth="1"/>
    <col min="4355" max="4355" width="4.7109375" bestFit="1" customWidth="1"/>
    <col min="4356" max="4356" width="9.7109375" bestFit="1" customWidth="1"/>
    <col min="4357" max="4357" width="10" bestFit="1" customWidth="1"/>
    <col min="4358" max="4358" width="8.85546875" bestFit="1" customWidth="1"/>
    <col min="4359" max="4359" width="22.85546875" customWidth="1"/>
    <col min="4360" max="4360" width="59.7109375" bestFit="1" customWidth="1"/>
    <col min="4361" max="4361" width="57.85546875" bestFit="1" customWidth="1"/>
    <col min="4362" max="4362" width="35.28515625" bestFit="1" customWidth="1"/>
    <col min="4363" max="4363" width="28.140625" bestFit="1" customWidth="1"/>
    <col min="4364" max="4364" width="33.140625" bestFit="1" customWidth="1"/>
    <col min="4365" max="4365" width="26" bestFit="1" customWidth="1"/>
    <col min="4366" max="4366" width="19.140625" bestFit="1" customWidth="1"/>
    <col min="4367" max="4367" width="10.42578125" customWidth="1"/>
    <col min="4368" max="4368" width="11.85546875" customWidth="1"/>
    <col min="4369" max="4369" width="14.7109375" customWidth="1"/>
    <col min="4370" max="4370" width="9" bestFit="1" customWidth="1"/>
    <col min="4611" max="4611" width="4.7109375" bestFit="1" customWidth="1"/>
    <col min="4612" max="4612" width="9.7109375" bestFit="1" customWidth="1"/>
    <col min="4613" max="4613" width="10" bestFit="1" customWidth="1"/>
    <col min="4614" max="4614" width="8.85546875" bestFit="1" customWidth="1"/>
    <col min="4615" max="4615" width="22.85546875" customWidth="1"/>
    <col min="4616" max="4616" width="59.7109375" bestFit="1" customWidth="1"/>
    <col min="4617" max="4617" width="57.85546875" bestFit="1" customWidth="1"/>
    <col min="4618" max="4618" width="35.28515625" bestFit="1" customWidth="1"/>
    <col min="4619" max="4619" width="28.140625" bestFit="1" customWidth="1"/>
    <col min="4620" max="4620" width="33.140625" bestFit="1" customWidth="1"/>
    <col min="4621" max="4621" width="26" bestFit="1" customWidth="1"/>
    <col min="4622" max="4622" width="19.140625" bestFit="1" customWidth="1"/>
    <col min="4623" max="4623" width="10.42578125" customWidth="1"/>
    <col min="4624" max="4624" width="11.85546875" customWidth="1"/>
    <col min="4625" max="4625" width="14.7109375" customWidth="1"/>
    <col min="4626" max="4626" width="9" bestFit="1" customWidth="1"/>
    <col min="4867" max="4867" width="4.7109375" bestFit="1" customWidth="1"/>
    <col min="4868" max="4868" width="9.7109375" bestFit="1" customWidth="1"/>
    <col min="4869" max="4869" width="10" bestFit="1" customWidth="1"/>
    <col min="4870" max="4870" width="8.85546875" bestFit="1" customWidth="1"/>
    <col min="4871" max="4871" width="22.85546875" customWidth="1"/>
    <col min="4872" max="4872" width="59.7109375" bestFit="1" customWidth="1"/>
    <col min="4873" max="4873" width="57.85546875" bestFit="1" customWidth="1"/>
    <col min="4874" max="4874" width="35.28515625" bestFit="1" customWidth="1"/>
    <col min="4875" max="4875" width="28.140625" bestFit="1" customWidth="1"/>
    <col min="4876" max="4876" width="33.140625" bestFit="1" customWidth="1"/>
    <col min="4877" max="4877" width="26" bestFit="1" customWidth="1"/>
    <col min="4878" max="4878" width="19.140625" bestFit="1" customWidth="1"/>
    <col min="4879" max="4879" width="10.42578125" customWidth="1"/>
    <col min="4880" max="4880" width="11.85546875" customWidth="1"/>
    <col min="4881" max="4881" width="14.7109375" customWidth="1"/>
    <col min="4882" max="4882" width="9" bestFit="1" customWidth="1"/>
    <col min="5123" max="5123" width="4.7109375" bestFit="1" customWidth="1"/>
    <col min="5124" max="5124" width="9.7109375" bestFit="1" customWidth="1"/>
    <col min="5125" max="5125" width="10" bestFit="1" customWidth="1"/>
    <col min="5126" max="5126" width="8.85546875" bestFit="1" customWidth="1"/>
    <col min="5127" max="5127" width="22.85546875" customWidth="1"/>
    <col min="5128" max="5128" width="59.7109375" bestFit="1" customWidth="1"/>
    <col min="5129" max="5129" width="57.85546875" bestFit="1" customWidth="1"/>
    <col min="5130" max="5130" width="35.28515625" bestFit="1" customWidth="1"/>
    <col min="5131" max="5131" width="28.140625" bestFit="1" customWidth="1"/>
    <col min="5132" max="5132" width="33.140625" bestFit="1" customWidth="1"/>
    <col min="5133" max="5133" width="26" bestFit="1" customWidth="1"/>
    <col min="5134" max="5134" width="19.140625" bestFit="1" customWidth="1"/>
    <col min="5135" max="5135" width="10.42578125" customWidth="1"/>
    <col min="5136" max="5136" width="11.85546875" customWidth="1"/>
    <col min="5137" max="5137" width="14.7109375" customWidth="1"/>
    <col min="5138" max="5138" width="9" bestFit="1" customWidth="1"/>
    <col min="5379" max="5379" width="4.7109375" bestFit="1" customWidth="1"/>
    <col min="5380" max="5380" width="9.7109375" bestFit="1" customWidth="1"/>
    <col min="5381" max="5381" width="10" bestFit="1" customWidth="1"/>
    <col min="5382" max="5382" width="8.85546875" bestFit="1" customWidth="1"/>
    <col min="5383" max="5383" width="22.85546875" customWidth="1"/>
    <col min="5384" max="5384" width="59.7109375" bestFit="1" customWidth="1"/>
    <col min="5385" max="5385" width="57.85546875" bestFit="1" customWidth="1"/>
    <col min="5386" max="5386" width="35.28515625" bestFit="1" customWidth="1"/>
    <col min="5387" max="5387" width="28.140625" bestFit="1" customWidth="1"/>
    <col min="5388" max="5388" width="33.140625" bestFit="1" customWidth="1"/>
    <col min="5389" max="5389" width="26" bestFit="1" customWidth="1"/>
    <col min="5390" max="5390" width="19.140625" bestFit="1" customWidth="1"/>
    <col min="5391" max="5391" width="10.42578125" customWidth="1"/>
    <col min="5392" max="5392" width="11.85546875" customWidth="1"/>
    <col min="5393" max="5393" width="14.7109375" customWidth="1"/>
    <col min="5394" max="5394" width="9" bestFit="1" customWidth="1"/>
    <col min="5635" max="5635" width="4.7109375" bestFit="1" customWidth="1"/>
    <col min="5636" max="5636" width="9.7109375" bestFit="1" customWidth="1"/>
    <col min="5637" max="5637" width="10" bestFit="1" customWidth="1"/>
    <col min="5638" max="5638" width="8.85546875" bestFit="1" customWidth="1"/>
    <col min="5639" max="5639" width="22.85546875" customWidth="1"/>
    <col min="5640" max="5640" width="59.7109375" bestFit="1" customWidth="1"/>
    <col min="5641" max="5641" width="57.85546875" bestFit="1" customWidth="1"/>
    <col min="5642" max="5642" width="35.28515625" bestFit="1" customWidth="1"/>
    <col min="5643" max="5643" width="28.140625" bestFit="1" customWidth="1"/>
    <col min="5644" max="5644" width="33.140625" bestFit="1" customWidth="1"/>
    <col min="5645" max="5645" width="26" bestFit="1" customWidth="1"/>
    <col min="5646" max="5646" width="19.140625" bestFit="1" customWidth="1"/>
    <col min="5647" max="5647" width="10.42578125" customWidth="1"/>
    <col min="5648" max="5648" width="11.85546875" customWidth="1"/>
    <col min="5649" max="5649" width="14.7109375" customWidth="1"/>
    <col min="5650" max="5650" width="9" bestFit="1" customWidth="1"/>
    <col min="5891" max="5891" width="4.7109375" bestFit="1" customWidth="1"/>
    <col min="5892" max="5892" width="9.7109375" bestFit="1" customWidth="1"/>
    <col min="5893" max="5893" width="10" bestFit="1" customWidth="1"/>
    <col min="5894" max="5894" width="8.85546875" bestFit="1" customWidth="1"/>
    <col min="5895" max="5895" width="22.85546875" customWidth="1"/>
    <col min="5896" max="5896" width="59.7109375" bestFit="1" customWidth="1"/>
    <col min="5897" max="5897" width="57.85546875" bestFit="1" customWidth="1"/>
    <col min="5898" max="5898" width="35.28515625" bestFit="1" customWidth="1"/>
    <col min="5899" max="5899" width="28.140625" bestFit="1" customWidth="1"/>
    <col min="5900" max="5900" width="33.140625" bestFit="1" customWidth="1"/>
    <col min="5901" max="5901" width="26" bestFit="1" customWidth="1"/>
    <col min="5902" max="5902" width="19.140625" bestFit="1" customWidth="1"/>
    <col min="5903" max="5903" width="10.42578125" customWidth="1"/>
    <col min="5904" max="5904" width="11.85546875" customWidth="1"/>
    <col min="5905" max="5905" width="14.7109375" customWidth="1"/>
    <col min="5906" max="5906" width="9" bestFit="1" customWidth="1"/>
    <col min="6147" max="6147" width="4.7109375" bestFit="1" customWidth="1"/>
    <col min="6148" max="6148" width="9.7109375" bestFit="1" customWidth="1"/>
    <col min="6149" max="6149" width="10" bestFit="1" customWidth="1"/>
    <col min="6150" max="6150" width="8.85546875" bestFit="1" customWidth="1"/>
    <col min="6151" max="6151" width="22.85546875" customWidth="1"/>
    <col min="6152" max="6152" width="59.7109375" bestFit="1" customWidth="1"/>
    <col min="6153" max="6153" width="57.85546875" bestFit="1" customWidth="1"/>
    <col min="6154" max="6154" width="35.28515625" bestFit="1" customWidth="1"/>
    <col min="6155" max="6155" width="28.140625" bestFit="1" customWidth="1"/>
    <col min="6156" max="6156" width="33.140625" bestFit="1" customWidth="1"/>
    <col min="6157" max="6157" width="26" bestFit="1" customWidth="1"/>
    <col min="6158" max="6158" width="19.140625" bestFit="1" customWidth="1"/>
    <col min="6159" max="6159" width="10.42578125" customWidth="1"/>
    <col min="6160" max="6160" width="11.85546875" customWidth="1"/>
    <col min="6161" max="6161" width="14.7109375" customWidth="1"/>
    <col min="6162" max="6162" width="9" bestFit="1" customWidth="1"/>
    <col min="6403" max="6403" width="4.7109375" bestFit="1" customWidth="1"/>
    <col min="6404" max="6404" width="9.7109375" bestFit="1" customWidth="1"/>
    <col min="6405" max="6405" width="10" bestFit="1" customWidth="1"/>
    <col min="6406" max="6406" width="8.85546875" bestFit="1" customWidth="1"/>
    <col min="6407" max="6407" width="22.85546875" customWidth="1"/>
    <col min="6408" max="6408" width="59.7109375" bestFit="1" customWidth="1"/>
    <col min="6409" max="6409" width="57.85546875" bestFit="1" customWidth="1"/>
    <col min="6410" max="6410" width="35.28515625" bestFit="1" customWidth="1"/>
    <col min="6411" max="6411" width="28.140625" bestFit="1" customWidth="1"/>
    <col min="6412" max="6412" width="33.140625" bestFit="1" customWidth="1"/>
    <col min="6413" max="6413" width="26" bestFit="1" customWidth="1"/>
    <col min="6414" max="6414" width="19.140625" bestFit="1" customWidth="1"/>
    <col min="6415" max="6415" width="10.42578125" customWidth="1"/>
    <col min="6416" max="6416" width="11.85546875" customWidth="1"/>
    <col min="6417" max="6417" width="14.7109375" customWidth="1"/>
    <col min="6418" max="6418" width="9" bestFit="1" customWidth="1"/>
    <col min="6659" max="6659" width="4.7109375" bestFit="1" customWidth="1"/>
    <col min="6660" max="6660" width="9.7109375" bestFit="1" customWidth="1"/>
    <col min="6661" max="6661" width="10" bestFit="1" customWidth="1"/>
    <col min="6662" max="6662" width="8.85546875" bestFit="1" customWidth="1"/>
    <col min="6663" max="6663" width="22.85546875" customWidth="1"/>
    <col min="6664" max="6664" width="59.7109375" bestFit="1" customWidth="1"/>
    <col min="6665" max="6665" width="57.85546875" bestFit="1" customWidth="1"/>
    <col min="6666" max="6666" width="35.28515625" bestFit="1" customWidth="1"/>
    <col min="6667" max="6667" width="28.140625" bestFit="1" customWidth="1"/>
    <col min="6668" max="6668" width="33.140625" bestFit="1" customWidth="1"/>
    <col min="6669" max="6669" width="26" bestFit="1" customWidth="1"/>
    <col min="6670" max="6670" width="19.140625" bestFit="1" customWidth="1"/>
    <col min="6671" max="6671" width="10.42578125" customWidth="1"/>
    <col min="6672" max="6672" width="11.85546875" customWidth="1"/>
    <col min="6673" max="6673" width="14.7109375" customWidth="1"/>
    <col min="6674" max="6674" width="9" bestFit="1" customWidth="1"/>
    <col min="6915" max="6915" width="4.7109375" bestFit="1" customWidth="1"/>
    <col min="6916" max="6916" width="9.7109375" bestFit="1" customWidth="1"/>
    <col min="6917" max="6917" width="10" bestFit="1" customWidth="1"/>
    <col min="6918" max="6918" width="8.85546875" bestFit="1" customWidth="1"/>
    <col min="6919" max="6919" width="22.85546875" customWidth="1"/>
    <col min="6920" max="6920" width="59.7109375" bestFit="1" customWidth="1"/>
    <col min="6921" max="6921" width="57.85546875" bestFit="1" customWidth="1"/>
    <col min="6922" max="6922" width="35.28515625" bestFit="1" customWidth="1"/>
    <col min="6923" max="6923" width="28.140625" bestFit="1" customWidth="1"/>
    <col min="6924" max="6924" width="33.140625" bestFit="1" customWidth="1"/>
    <col min="6925" max="6925" width="26" bestFit="1" customWidth="1"/>
    <col min="6926" max="6926" width="19.140625" bestFit="1" customWidth="1"/>
    <col min="6927" max="6927" width="10.42578125" customWidth="1"/>
    <col min="6928" max="6928" width="11.85546875" customWidth="1"/>
    <col min="6929" max="6929" width="14.7109375" customWidth="1"/>
    <col min="6930" max="6930" width="9" bestFit="1" customWidth="1"/>
    <col min="7171" max="7171" width="4.7109375" bestFit="1" customWidth="1"/>
    <col min="7172" max="7172" width="9.7109375" bestFit="1" customWidth="1"/>
    <col min="7173" max="7173" width="10" bestFit="1" customWidth="1"/>
    <col min="7174" max="7174" width="8.85546875" bestFit="1" customWidth="1"/>
    <col min="7175" max="7175" width="22.85546875" customWidth="1"/>
    <col min="7176" max="7176" width="59.7109375" bestFit="1" customWidth="1"/>
    <col min="7177" max="7177" width="57.85546875" bestFit="1" customWidth="1"/>
    <col min="7178" max="7178" width="35.28515625" bestFit="1" customWidth="1"/>
    <col min="7179" max="7179" width="28.140625" bestFit="1" customWidth="1"/>
    <col min="7180" max="7180" width="33.140625" bestFit="1" customWidth="1"/>
    <col min="7181" max="7181" width="26" bestFit="1" customWidth="1"/>
    <col min="7182" max="7182" width="19.140625" bestFit="1" customWidth="1"/>
    <col min="7183" max="7183" width="10.42578125" customWidth="1"/>
    <col min="7184" max="7184" width="11.85546875" customWidth="1"/>
    <col min="7185" max="7185" width="14.7109375" customWidth="1"/>
    <col min="7186" max="7186" width="9" bestFit="1" customWidth="1"/>
    <col min="7427" max="7427" width="4.7109375" bestFit="1" customWidth="1"/>
    <col min="7428" max="7428" width="9.7109375" bestFit="1" customWidth="1"/>
    <col min="7429" max="7429" width="10" bestFit="1" customWidth="1"/>
    <col min="7430" max="7430" width="8.85546875" bestFit="1" customWidth="1"/>
    <col min="7431" max="7431" width="22.85546875" customWidth="1"/>
    <col min="7432" max="7432" width="59.7109375" bestFit="1" customWidth="1"/>
    <col min="7433" max="7433" width="57.85546875" bestFit="1" customWidth="1"/>
    <col min="7434" max="7434" width="35.28515625" bestFit="1" customWidth="1"/>
    <col min="7435" max="7435" width="28.140625" bestFit="1" customWidth="1"/>
    <col min="7436" max="7436" width="33.140625" bestFit="1" customWidth="1"/>
    <col min="7437" max="7437" width="26" bestFit="1" customWidth="1"/>
    <col min="7438" max="7438" width="19.140625" bestFit="1" customWidth="1"/>
    <col min="7439" max="7439" width="10.42578125" customWidth="1"/>
    <col min="7440" max="7440" width="11.85546875" customWidth="1"/>
    <col min="7441" max="7441" width="14.7109375" customWidth="1"/>
    <col min="7442" max="7442" width="9" bestFit="1" customWidth="1"/>
    <col min="7683" max="7683" width="4.7109375" bestFit="1" customWidth="1"/>
    <col min="7684" max="7684" width="9.7109375" bestFit="1" customWidth="1"/>
    <col min="7685" max="7685" width="10" bestFit="1" customWidth="1"/>
    <col min="7686" max="7686" width="8.85546875" bestFit="1" customWidth="1"/>
    <col min="7687" max="7687" width="22.85546875" customWidth="1"/>
    <col min="7688" max="7688" width="59.7109375" bestFit="1" customWidth="1"/>
    <col min="7689" max="7689" width="57.85546875" bestFit="1" customWidth="1"/>
    <col min="7690" max="7690" width="35.28515625" bestFit="1" customWidth="1"/>
    <col min="7691" max="7691" width="28.140625" bestFit="1" customWidth="1"/>
    <col min="7692" max="7692" width="33.140625" bestFit="1" customWidth="1"/>
    <col min="7693" max="7693" width="26" bestFit="1" customWidth="1"/>
    <col min="7694" max="7694" width="19.140625" bestFit="1" customWidth="1"/>
    <col min="7695" max="7695" width="10.42578125" customWidth="1"/>
    <col min="7696" max="7696" width="11.85546875" customWidth="1"/>
    <col min="7697" max="7697" width="14.7109375" customWidth="1"/>
    <col min="7698" max="7698" width="9" bestFit="1" customWidth="1"/>
    <col min="7939" max="7939" width="4.7109375" bestFit="1" customWidth="1"/>
    <col min="7940" max="7940" width="9.7109375" bestFit="1" customWidth="1"/>
    <col min="7941" max="7941" width="10" bestFit="1" customWidth="1"/>
    <col min="7942" max="7942" width="8.85546875" bestFit="1" customWidth="1"/>
    <col min="7943" max="7943" width="22.85546875" customWidth="1"/>
    <col min="7944" max="7944" width="59.7109375" bestFit="1" customWidth="1"/>
    <col min="7945" max="7945" width="57.85546875" bestFit="1" customWidth="1"/>
    <col min="7946" max="7946" width="35.28515625" bestFit="1" customWidth="1"/>
    <col min="7947" max="7947" width="28.140625" bestFit="1" customWidth="1"/>
    <col min="7948" max="7948" width="33.140625" bestFit="1" customWidth="1"/>
    <col min="7949" max="7949" width="26" bestFit="1" customWidth="1"/>
    <col min="7950" max="7950" width="19.140625" bestFit="1" customWidth="1"/>
    <col min="7951" max="7951" width="10.42578125" customWidth="1"/>
    <col min="7952" max="7952" width="11.85546875" customWidth="1"/>
    <col min="7953" max="7953" width="14.7109375" customWidth="1"/>
    <col min="7954" max="7954" width="9" bestFit="1" customWidth="1"/>
    <col min="8195" max="8195" width="4.7109375" bestFit="1" customWidth="1"/>
    <col min="8196" max="8196" width="9.7109375" bestFit="1" customWidth="1"/>
    <col min="8197" max="8197" width="10" bestFit="1" customWidth="1"/>
    <col min="8198" max="8198" width="8.85546875" bestFit="1" customWidth="1"/>
    <col min="8199" max="8199" width="22.85546875" customWidth="1"/>
    <col min="8200" max="8200" width="59.7109375" bestFit="1" customWidth="1"/>
    <col min="8201" max="8201" width="57.85546875" bestFit="1" customWidth="1"/>
    <col min="8202" max="8202" width="35.28515625" bestFit="1" customWidth="1"/>
    <col min="8203" max="8203" width="28.140625" bestFit="1" customWidth="1"/>
    <col min="8204" max="8204" width="33.140625" bestFit="1" customWidth="1"/>
    <col min="8205" max="8205" width="26" bestFit="1" customWidth="1"/>
    <col min="8206" max="8206" width="19.140625" bestFit="1" customWidth="1"/>
    <col min="8207" max="8207" width="10.42578125" customWidth="1"/>
    <col min="8208" max="8208" width="11.85546875" customWidth="1"/>
    <col min="8209" max="8209" width="14.7109375" customWidth="1"/>
    <col min="8210" max="8210" width="9" bestFit="1" customWidth="1"/>
    <col min="8451" max="8451" width="4.7109375" bestFit="1" customWidth="1"/>
    <col min="8452" max="8452" width="9.7109375" bestFit="1" customWidth="1"/>
    <col min="8453" max="8453" width="10" bestFit="1" customWidth="1"/>
    <col min="8454" max="8454" width="8.85546875" bestFit="1" customWidth="1"/>
    <col min="8455" max="8455" width="22.85546875" customWidth="1"/>
    <col min="8456" max="8456" width="59.7109375" bestFit="1" customWidth="1"/>
    <col min="8457" max="8457" width="57.85546875" bestFit="1" customWidth="1"/>
    <col min="8458" max="8458" width="35.28515625" bestFit="1" customWidth="1"/>
    <col min="8459" max="8459" width="28.140625" bestFit="1" customWidth="1"/>
    <col min="8460" max="8460" width="33.140625" bestFit="1" customWidth="1"/>
    <col min="8461" max="8461" width="26" bestFit="1" customWidth="1"/>
    <col min="8462" max="8462" width="19.140625" bestFit="1" customWidth="1"/>
    <col min="8463" max="8463" width="10.42578125" customWidth="1"/>
    <col min="8464" max="8464" width="11.85546875" customWidth="1"/>
    <col min="8465" max="8465" width="14.7109375" customWidth="1"/>
    <col min="8466" max="8466" width="9" bestFit="1" customWidth="1"/>
    <col min="8707" max="8707" width="4.7109375" bestFit="1" customWidth="1"/>
    <col min="8708" max="8708" width="9.7109375" bestFit="1" customWidth="1"/>
    <col min="8709" max="8709" width="10" bestFit="1" customWidth="1"/>
    <col min="8710" max="8710" width="8.85546875" bestFit="1" customWidth="1"/>
    <col min="8711" max="8711" width="22.85546875" customWidth="1"/>
    <col min="8712" max="8712" width="59.7109375" bestFit="1" customWidth="1"/>
    <col min="8713" max="8713" width="57.85546875" bestFit="1" customWidth="1"/>
    <col min="8714" max="8714" width="35.28515625" bestFit="1" customWidth="1"/>
    <col min="8715" max="8715" width="28.140625" bestFit="1" customWidth="1"/>
    <col min="8716" max="8716" width="33.140625" bestFit="1" customWidth="1"/>
    <col min="8717" max="8717" width="26" bestFit="1" customWidth="1"/>
    <col min="8718" max="8718" width="19.140625" bestFit="1" customWidth="1"/>
    <col min="8719" max="8719" width="10.42578125" customWidth="1"/>
    <col min="8720" max="8720" width="11.85546875" customWidth="1"/>
    <col min="8721" max="8721" width="14.7109375" customWidth="1"/>
    <col min="8722" max="8722" width="9" bestFit="1" customWidth="1"/>
    <col min="8963" max="8963" width="4.7109375" bestFit="1" customWidth="1"/>
    <col min="8964" max="8964" width="9.7109375" bestFit="1" customWidth="1"/>
    <col min="8965" max="8965" width="10" bestFit="1" customWidth="1"/>
    <col min="8966" max="8966" width="8.85546875" bestFit="1" customWidth="1"/>
    <col min="8967" max="8967" width="22.85546875" customWidth="1"/>
    <col min="8968" max="8968" width="59.7109375" bestFit="1" customWidth="1"/>
    <col min="8969" max="8969" width="57.85546875" bestFit="1" customWidth="1"/>
    <col min="8970" max="8970" width="35.28515625" bestFit="1" customWidth="1"/>
    <col min="8971" max="8971" width="28.140625" bestFit="1" customWidth="1"/>
    <col min="8972" max="8972" width="33.140625" bestFit="1" customWidth="1"/>
    <col min="8973" max="8973" width="26" bestFit="1" customWidth="1"/>
    <col min="8974" max="8974" width="19.140625" bestFit="1" customWidth="1"/>
    <col min="8975" max="8975" width="10.42578125" customWidth="1"/>
    <col min="8976" max="8976" width="11.85546875" customWidth="1"/>
    <col min="8977" max="8977" width="14.7109375" customWidth="1"/>
    <col min="8978" max="8978" width="9" bestFit="1" customWidth="1"/>
    <col min="9219" max="9219" width="4.7109375" bestFit="1" customWidth="1"/>
    <col min="9220" max="9220" width="9.7109375" bestFit="1" customWidth="1"/>
    <col min="9221" max="9221" width="10" bestFit="1" customWidth="1"/>
    <col min="9222" max="9222" width="8.85546875" bestFit="1" customWidth="1"/>
    <col min="9223" max="9223" width="22.85546875" customWidth="1"/>
    <col min="9224" max="9224" width="59.7109375" bestFit="1" customWidth="1"/>
    <col min="9225" max="9225" width="57.85546875" bestFit="1" customWidth="1"/>
    <col min="9226" max="9226" width="35.28515625" bestFit="1" customWidth="1"/>
    <col min="9227" max="9227" width="28.140625" bestFit="1" customWidth="1"/>
    <col min="9228" max="9228" width="33.140625" bestFit="1" customWidth="1"/>
    <col min="9229" max="9229" width="26" bestFit="1" customWidth="1"/>
    <col min="9230" max="9230" width="19.140625" bestFit="1" customWidth="1"/>
    <col min="9231" max="9231" width="10.42578125" customWidth="1"/>
    <col min="9232" max="9232" width="11.85546875" customWidth="1"/>
    <col min="9233" max="9233" width="14.7109375" customWidth="1"/>
    <col min="9234" max="9234" width="9" bestFit="1" customWidth="1"/>
    <col min="9475" max="9475" width="4.7109375" bestFit="1" customWidth="1"/>
    <col min="9476" max="9476" width="9.7109375" bestFit="1" customWidth="1"/>
    <col min="9477" max="9477" width="10" bestFit="1" customWidth="1"/>
    <col min="9478" max="9478" width="8.85546875" bestFit="1" customWidth="1"/>
    <col min="9479" max="9479" width="22.85546875" customWidth="1"/>
    <col min="9480" max="9480" width="59.7109375" bestFit="1" customWidth="1"/>
    <col min="9481" max="9481" width="57.85546875" bestFit="1" customWidth="1"/>
    <col min="9482" max="9482" width="35.28515625" bestFit="1" customWidth="1"/>
    <col min="9483" max="9483" width="28.140625" bestFit="1" customWidth="1"/>
    <col min="9484" max="9484" width="33.140625" bestFit="1" customWidth="1"/>
    <col min="9485" max="9485" width="26" bestFit="1" customWidth="1"/>
    <col min="9486" max="9486" width="19.140625" bestFit="1" customWidth="1"/>
    <col min="9487" max="9487" width="10.42578125" customWidth="1"/>
    <col min="9488" max="9488" width="11.85546875" customWidth="1"/>
    <col min="9489" max="9489" width="14.7109375" customWidth="1"/>
    <col min="9490" max="9490" width="9" bestFit="1" customWidth="1"/>
    <col min="9731" max="9731" width="4.7109375" bestFit="1" customWidth="1"/>
    <col min="9732" max="9732" width="9.7109375" bestFit="1" customWidth="1"/>
    <col min="9733" max="9733" width="10" bestFit="1" customWidth="1"/>
    <col min="9734" max="9734" width="8.85546875" bestFit="1" customWidth="1"/>
    <col min="9735" max="9735" width="22.85546875" customWidth="1"/>
    <col min="9736" max="9736" width="59.7109375" bestFit="1" customWidth="1"/>
    <col min="9737" max="9737" width="57.85546875" bestFit="1" customWidth="1"/>
    <col min="9738" max="9738" width="35.28515625" bestFit="1" customWidth="1"/>
    <col min="9739" max="9739" width="28.140625" bestFit="1" customWidth="1"/>
    <col min="9740" max="9740" width="33.140625" bestFit="1" customWidth="1"/>
    <col min="9741" max="9741" width="26" bestFit="1" customWidth="1"/>
    <col min="9742" max="9742" width="19.140625" bestFit="1" customWidth="1"/>
    <col min="9743" max="9743" width="10.42578125" customWidth="1"/>
    <col min="9744" max="9744" width="11.85546875" customWidth="1"/>
    <col min="9745" max="9745" width="14.7109375" customWidth="1"/>
    <col min="9746" max="9746" width="9" bestFit="1" customWidth="1"/>
    <col min="9987" max="9987" width="4.7109375" bestFit="1" customWidth="1"/>
    <col min="9988" max="9988" width="9.7109375" bestFit="1" customWidth="1"/>
    <col min="9989" max="9989" width="10" bestFit="1" customWidth="1"/>
    <col min="9990" max="9990" width="8.85546875" bestFit="1" customWidth="1"/>
    <col min="9991" max="9991" width="22.85546875" customWidth="1"/>
    <col min="9992" max="9992" width="59.7109375" bestFit="1" customWidth="1"/>
    <col min="9993" max="9993" width="57.85546875" bestFit="1" customWidth="1"/>
    <col min="9994" max="9994" width="35.28515625" bestFit="1" customWidth="1"/>
    <col min="9995" max="9995" width="28.140625" bestFit="1" customWidth="1"/>
    <col min="9996" max="9996" width="33.140625" bestFit="1" customWidth="1"/>
    <col min="9997" max="9997" width="26" bestFit="1" customWidth="1"/>
    <col min="9998" max="9998" width="19.140625" bestFit="1" customWidth="1"/>
    <col min="9999" max="9999" width="10.42578125" customWidth="1"/>
    <col min="10000" max="10000" width="11.85546875" customWidth="1"/>
    <col min="10001" max="10001" width="14.7109375" customWidth="1"/>
    <col min="10002" max="10002" width="9" bestFit="1" customWidth="1"/>
    <col min="10243" max="10243" width="4.7109375" bestFit="1" customWidth="1"/>
    <col min="10244" max="10244" width="9.7109375" bestFit="1" customWidth="1"/>
    <col min="10245" max="10245" width="10" bestFit="1" customWidth="1"/>
    <col min="10246" max="10246" width="8.85546875" bestFit="1" customWidth="1"/>
    <col min="10247" max="10247" width="22.85546875" customWidth="1"/>
    <col min="10248" max="10248" width="59.7109375" bestFit="1" customWidth="1"/>
    <col min="10249" max="10249" width="57.85546875" bestFit="1" customWidth="1"/>
    <col min="10250" max="10250" width="35.28515625" bestFit="1" customWidth="1"/>
    <col min="10251" max="10251" width="28.140625" bestFit="1" customWidth="1"/>
    <col min="10252" max="10252" width="33.140625" bestFit="1" customWidth="1"/>
    <col min="10253" max="10253" width="26" bestFit="1" customWidth="1"/>
    <col min="10254" max="10254" width="19.140625" bestFit="1" customWidth="1"/>
    <col min="10255" max="10255" width="10.42578125" customWidth="1"/>
    <col min="10256" max="10256" width="11.85546875" customWidth="1"/>
    <col min="10257" max="10257" width="14.7109375" customWidth="1"/>
    <col min="10258" max="10258" width="9" bestFit="1" customWidth="1"/>
    <col min="10499" max="10499" width="4.7109375" bestFit="1" customWidth="1"/>
    <col min="10500" max="10500" width="9.7109375" bestFit="1" customWidth="1"/>
    <col min="10501" max="10501" width="10" bestFit="1" customWidth="1"/>
    <col min="10502" max="10502" width="8.85546875" bestFit="1" customWidth="1"/>
    <col min="10503" max="10503" width="22.85546875" customWidth="1"/>
    <col min="10504" max="10504" width="59.7109375" bestFit="1" customWidth="1"/>
    <col min="10505" max="10505" width="57.85546875" bestFit="1" customWidth="1"/>
    <col min="10506" max="10506" width="35.28515625" bestFit="1" customWidth="1"/>
    <col min="10507" max="10507" width="28.140625" bestFit="1" customWidth="1"/>
    <col min="10508" max="10508" width="33.140625" bestFit="1" customWidth="1"/>
    <col min="10509" max="10509" width="26" bestFit="1" customWidth="1"/>
    <col min="10510" max="10510" width="19.140625" bestFit="1" customWidth="1"/>
    <col min="10511" max="10511" width="10.42578125" customWidth="1"/>
    <col min="10512" max="10512" width="11.85546875" customWidth="1"/>
    <col min="10513" max="10513" width="14.7109375" customWidth="1"/>
    <col min="10514" max="10514" width="9" bestFit="1" customWidth="1"/>
    <col min="10755" max="10755" width="4.7109375" bestFit="1" customWidth="1"/>
    <col min="10756" max="10756" width="9.7109375" bestFit="1" customWidth="1"/>
    <col min="10757" max="10757" width="10" bestFit="1" customWidth="1"/>
    <col min="10758" max="10758" width="8.85546875" bestFit="1" customWidth="1"/>
    <col min="10759" max="10759" width="22.85546875" customWidth="1"/>
    <col min="10760" max="10760" width="59.7109375" bestFit="1" customWidth="1"/>
    <col min="10761" max="10761" width="57.85546875" bestFit="1" customWidth="1"/>
    <col min="10762" max="10762" width="35.28515625" bestFit="1" customWidth="1"/>
    <col min="10763" max="10763" width="28.140625" bestFit="1" customWidth="1"/>
    <col min="10764" max="10764" width="33.140625" bestFit="1" customWidth="1"/>
    <col min="10765" max="10765" width="26" bestFit="1" customWidth="1"/>
    <col min="10766" max="10766" width="19.140625" bestFit="1" customWidth="1"/>
    <col min="10767" max="10767" width="10.42578125" customWidth="1"/>
    <col min="10768" max="10768" width="11.85546875" customWidth="1"/>
    <col min="10769" max="10769" width="14.7109375" customWidth="1"/>
    <col min="10770" max="10770" width="9" bestFit="1" customWidth="1"/>
    <col min="11011" max="11011" width="4.7109375" bestFit="1" customWidth="1"/>
    <col min="11012" max="11012" width="9.7109375" bestFit="1" customWidth="1"/>
    <col min="11013" max="11013" width="10" bestFit="1" customWidth="1"/>
    <col min="11014" max="11014" width="8.85546875" bestFit="1" customWidth="1"/>
    <col min="11015" max="11015" width="22.85546875" customWidth="1"/>
    <col min="11016" max="11016" width="59.7109375" bestFit="1" customWidth="1"/>
    <col min="11017" max="11017" width="57.85546875" bestFit="1" customWidth="1"/>
    <col min="11018" max="11018" width="35.28515625" bestFit="1" customWidth="1"/>
    <col min="11019" max="11019" width="28.140625" bestFit="1" customWidth="1"/>
    <col min="11020" max="11020" width="33.140625" bestFit="1" customWidth="1"/>
    <col min="11021" max="11021" width="26" bestFit="1" customWidth="1"/>
    <col min="11022" max="11022" width="19.140625" bestFit="1" customWidth="1"/>
    <col min="11023" max="11023" width="10.42578125" customWidth="1"/>
    <col min="11024" max="11024" width="11.85546875" customWidth="1"/>
    <col min="11025" max="11025" width="14.7109375" customWidth="1"/>
    <col min="11026" max="11026" width="9" bestFit="1" customWidth="1"/>
    <col min="11267" max="11267" width="4.7109375" bestFit="1" customWidth="1"/>
    <col min="11268" max="11268" width="9.7109375" bestFit="1" customWidth="1"/>
    <col min="11269" max="11269" width="10" bestFit="1" customWidth="1"/>
    <col min="11270" max="11270" width="8.85546875" bestFit="1" customWidth="1"/>
    <col min="11271" max="11271" width="22.85546875" customWidth="1"/>
    <col min="11272" max="11272" width="59.7109375" bestFit="1" customWidth="1"/>
    <col min="11273" max="11273" width="57.85546875" bestFit="1" customWidth="1"/>
    <col min="11274" max="11274" width="35.28515625" bestFit="1" customWidth="1"/>
    <col min="11275" max="11275" width="28.140625" bestFit="1" customWidth="1"/>
    <col min="11276" max="11276" width="33.140625" bestFit="1" customWidth="1"/>
    <col min="11277" max="11277" width="26" bestFit="1" customWidth="1"/>
    <col min="11278" max="11278" width="19.140625" bestFit="1" customWidth="1"/>
    <col min="11279" max="11279" width="10.42578125" customWidth="1"/>
    <col min="11280" max="11280" width="11.85546875" customWidth="1"/>
    <col min="11281" max="11281" width="14.7109375" customWidth="1"/>
    <col min="11282" max="11282" width="9" bestFit="1" customWidth="1"/>
    <col min="11523" max="11523" width="4.7109375" bestFit="1" customWidth="1"/>
    <col min="11524" max="11524" width="9.7109375" bestFit="1" customWidth="1"/>
    <col min="11525" max="11525" width="10" bestFit="1" customWidth="1"/>
    <col min="11526" max="11526" width="8.85546875" bestFit="1" customWidth="1"/>
    <col min="11527" max="11527" width="22.85546875" customWidth="1"/>
    <col min="11528" max="11528" width="59.7109375" bestFit="1" customWidth="1"/>
    <col min="11529" max="11529" width="57.85546875" bestFit="1" customWidth="1"/>
    <col min="11530" max="11530" width="35.28515625" bestFit="1" customWidth="1"/>
    <col min="11531" max="11531" width="28.140625" bestFit="1" customWidth="1"/>
    <col min="11532" max="11532" width="33.140625" bestFit="1" customWidth="1"/>
    <col min="11533" max="11533" width="26" bestFit="1" customWidth="1"/>
    <col min="11534" max="11534" width="19.140625" bestFit="1" customWidth="1"/>
    <col min="11535" max="11535" width="10.42578125" customWidth="1"/>
    <col min="11536" max="11536" width="11.85546875" customWidth="1"/>
    <col min="11537" max="11537" width="14.7109375" customWidth="1"/>
    <col min="11538" max="11538" width="9" bestFit="1" customWidth="1"/>
    <col min="11779" max="11779" width="4.7109375" bestFit="1" customWidth="1"/>
    <col min="11780" max="11780" width="9.7109375" bestFit="1" customWidth="1"/>
    <col min="11781" max="11781" width="10" bestFit="1" customWidth="1"/>
    <col min="11782" max="11782" width="8.85546875" bestFit="1" customWidth="1"/>
    <col min="11783" max="11783" width="22.85546875" customWidth="1"/>
    <col min="11784" max="11784" width="59.7109375" bestFit="1" customWidth="1"/>
    <col min="11785" max="11785" width="57.85546875" bestFit="1" customWidth="1"/>
    <col min="11786" max="11786" width="35.28515625" bestFit="1" customWidth="1"/>
    <col min="11787" max="11787" width="28.140625" bestFit="1" customWidth="1"/>
    <col min="11788" max="11788" width="33.140625" bestFit="1" customWidth="1"/>
    <col min="11789" max="11789" width="26" bestFit="1" customWidth="1"/>
    <col min="11790" max="11790" width="19.140625" bestFit="1" customWidth="1"/>
    <col min="11791" max="11791" width="10.42578125" customWidth="1"/>
    <col min="11792" max="11792" width="11.85546875" customWidth="1"/>
    <col min="11793" max="11793" width="14.7109375" customWidth="1"/>
    <col min="11794" max="11794" width="9" bestFit="1" customWidth="1"/>
    <col min="12035" max="12035" width="4.7109375" bestFit="1" customWidth="1"/>
    <col min="12036" max="12036" width="9.7109375" bestFit="1" customWidth="1"/>
    <col min="12037" max="12037" width="10" bestFit="1" customWidth="1"/>
    <col min="12038" max="12038" width="8.85546875" bestFit="1" customWidth="1"/>
    <col min="12039" max="12039" width="22.85546875" customWidth="1"/>
    <col min="12040" max="12040" width="59.7109375" bestFit="1" customWidth="1"/>
    <col min="12041" max="12041" width="57.85546875" bestFit="1" customWidth="1"/>
    <col min="12042" max="12042" width="35.28515625" bestFit="1" customWidth="1"/>
    <col min="12043" max="12043" width="28.140625" bestFit="1" customWidth="1"/>
    <col min="12044" max="12044" width="33.140625" bestFit="1" customWidth="1"/>
    <col min="12045" max="12045" width="26" bestFit="1" customWidth="1"/>
    <col min="12046" max="12046" width="19.140625" bestFit="1" customWidth="1"/>
    <col min="12047" max="12047" width="10.42578125" customWidth="1"/>
    <col min="12048" max="12048" width="11.85546875" customWidth="1"/>
    <col min="12049" max="12049" width="14.7109375" customWidth="1"/>
    <col min="12050" max="12050" width="9" bestFit="1" customWidth="1"/>
    <col min="12291" max="12291" width="4.7109375" bestFit="1" customWidth="1"/>
    <col min="12292" max="12292" width="9.7109375" bestFit="1" customWidth="1"/>
    <col min="12293" max="12293" width="10" bestFit="1" customWidth="1"/>
    <col min="12294" max="12294" width="8.85546875" bestFit="1" customWidth="1"/>
    <col min="12295" max="12295" width="22.85546875" customWidth="1"/>
    <col min="12296" max="12296" width="59.7109375" bestFit="1" customWidth="1"/>
    <col min="12297" max="12297" width="57.85546875" bestFit="1" customWidth="1"/>
    <col min="12298" max="12298" width="35.28515625" bestFit="1" customWidth="1"/>
    <col min="12299" max="12299" width="28.140625" bestFit="1" customWidth="1"/>
    <col min="12300" max="12300" width="33.140625" bestFit="1" customWidth="1"/>
    <col min="12301" max="12301" width="26" bestFit="1" customWidth="1"/>
    <col min="12302" max="12302" width="19.140625" bestFit="1" customWidth="1"/>
    <col min="12303" max="12303" width="10.42578125" customWidth="1"/>
    <col min="12304" max="12304" width="11.85546875" customWidth="1"/>
    <col min="12305" max="12305" width="14.7109375" customWidth="1"/>
    <col min="12306" max="12306" width="9" bestFit="1" customWidth="1"/>
    <col min="12547" max="12547" width="4.7109375" bestFit="1" customWidth="1"/>
    <col min="12548" max="12548" width="9.7109375" bestFit="1" customWidth="1"/>
    <col min="12549" max="12549" width="10" bestFit="1" customWidth="1"/>
    <col min="12550" max="12550" width="8.85546875" bestFit="1" customWidth="1"/>
    <col min="12551" max="12551" width="22.85546875" customWidth="1"/>
    <col min="12552" max="12552" width="59.7109375" bestFit="1" customWidth="1"/>
    <col min="12553" max="12553" width="57.85546875" bestFit="1" customWidth="1"/>
    <col min="12554" max="12554" width="35.28515625" bestFit="1" customWidth="1"/>
    <col min="12555" max="12555" width="28.140625" bestFit="1" customWidth="1"/>
    <col min="12556" max="12556" width="33.140625" bestFit="1" customWidth="1"/>
    <col min="12557" max="12557" width="26" bestFit="1" customWidth="1"/>
    <col min="12558" max="12558" width="19.140625" bestFit="1" customWidth="1"/>
    <col min="12559" max="12559" width="10.42578125" customWidth="1"/>
    <col min="12560" max="12560" width="11.85546875" customWidth="1"/>
    <col min="12561" max="12561" width="14.7109375" customWidth="1"/>
    <col min="12562" max="12562" width="9" bestFit="1" customWidth="1"/>
    <col min="12803" max="12803" width="4.7109375" bestFit="1" customWidth="1"/>
    <col min="12804" max="12804" width="9.7109375" bestFit="1" customWidth="1"/>
    <col min="12805" max="12805" width="10" bestFit="1" customWidth="1"/>
    <col min="12806" max="12806" width="8.85546875" bestFit="1" customWidth="1"/>
    <col min="12807" max="12807" width="22.85546875" customWidth="1"/>
    <col min="12808" max="12808" width="59.7109375" bestFit="1" customWidth="1"/>
    <col min="12809" max="12809" width="57.85546875" bestFit="1" customWidth="1"/>
    <col min="12810" max="12810" width="35.28515625" bestFit="1" customWidth="1"/>
    <col min="12811" max="12811" width="28.140625" bestFit="1" customWidth="1"/>
    <col min="12812" max="12812" width="33.140625" bestFit="1" customWidth="1"/>
    <col min="12813" max="12813" width="26" bestFit="1" customWidth="1"/>
    <col min="12814" max="12814" width="19.140625" bestFit="1" customWidth="1"/>
    <col min="12815" max="12815" width="10.42578125" customWidth="1"/>
    <col min="12816" max="12816" width="11.85546875" customWidth="1"/>
    <col min="12817" max="12817" width="14.7109375" customWidth="1"/>
    <col min="12818" max="12818" width="9" bestFit="1" customWidth="1"/>
    <col min="13059" max="13059" width="4.7109375" bestFit="1" customWidth="1"/>
    <col min="13060" max="13060" width="9.7109375" bestFit="1" customWidth="1"/>
    <col min="13061" max="13061" width="10" bestFit="1" customWidth="1"/>
    <col min="13062" max="13062" width="8.85546875" bestFit="1" customWidth="1"/>
    <col min="13063" max="13063" width="22.85546875" customWidth="1"/>
    <col min="13064" max="13064" width="59.7109375" bestFit="1" customWidth="1"/>
    <col min="13065" max="13065" width="57.85546875" bestFit="1" customWidth="1"/>
    <col min="13066" max="13066" width="35.28515625" bestFit="1" customWidth="1"/>
    <col min="13067" max="13067" width="28.140625" bestFit="1" customWidth="1"/>
    <col min="13068" max="13068" width="33.140625" bestFit="1" customWidth="1"/>
    <col min="13069" max="13069" width="26" bestFit="1" customWidth="1"/>
    <col min="13070" max="13070" width="19.140625" bestFit="1" customWidth="1"/>
    <col min="13071" max="13071" width="10.42578125" customWidth="1"/>
    <col min="13072" max="13072" width="11.85546875" customWidth="1"/>
    <col min="13073" max="13073" width="14.7109375" customWidth="1"/>
    <col min="13074" max="13074" width="9" bestFit="1" customWidth="1"/>
    <col min="13315" max="13315" width="4.7109375" bestFit="1" customWidth="1"/>
    <col min="13316" max="13316" width="9.7109375" bestFit="1" customWidth="1"/>
    <col min="13317" max="13317" width="10" bestFit="1" customWidth="1"/>
    <col min="13318" max="13318" width="8.85546875" bestFit="1" customWidth="1"/>
    <col min="13319" max="13319" width="22.85546875" customWidth="1"/>
    <col min="13320" max="13320" width="59.7109375" bestFit="1" customWidth="1"/>
    <col min="13321" max="13321" width="57.85546875" bestFit="1" customWidth="1"/>
    <col min="13322" max="13322" width="35.28515625" bestFit="1" customWidth="1"/>
    <col min="13323" max="13323" width="28.140625" bestFit="1" customWidth="1"/>
    <col min="13324" max="13324" width="33.140625" bestFit="1" customWidth="1"/>
    <col min="13325" max="13325" width="26" bestFit="1" customWidth="1"/>
    <col min="13326" max="13326" width="19.140625" bestFit="1" customWidth="1"/>
    <col min="13327" max="13327" width="10.42578125" customWidth="1"/>
    <col min="13328" max="13328" width="11.85546875" customWidth="1"/>
    <col min="13329" max="13329" width="14.7109375" customWidth="1"/>
    <col min="13330" max="13330" width="9" bestFit="1" customWidth="1"/>
    <col min="13571" max="13571" width="4.7109375" bestFit="1" customWidth="1"/>
    <col min="13572" max="13572" width="9.7109375" bestFit="1" customWidth="1"/>
    <col min="13573" max="13573" width="10" bestFit="1" customWidth="1"/>
    <col min="13574" max="13574" width="8.85546875" bestFit="1" customWidth="1"/>
    <col min="13575" max="13575" width="22.85546875" customWidth="1"/>
    <col min="13576" max="13576" width="59.7109375" bestFit="1" customWidth="1"/>
    <col min="13577" max="13577" width="57.85546875" bestFit="1" customWidth="1"/>
    <col min="13578" max="13578" width="35.28515625" bestFit="1" customWidth="1"/>
    <col min="13579" max="13579" width="28.140625" bestFit="1" customWidth="1"/>
    <col min="13580" max="13580" width="33.140625" bestFit="1" customWidth="1"/>
    <col min="13581" max="13581" width="26" bestFit="1" customWidth="1"/>
    <col min="13582" max="13582" width="19.140625" bestFit="1" customWidth="1"/>
    <col min="13583" max="13583" width="10.42578125" customWidth="1"/>
    <col min="13584" max="13584" width="11.85546875" customWidth="1"/>
    <col min="13585" max="13585" width="14.7109375" customWidth="1"/>
    <col min="13586" max="13586" width="9" bestFit="1" customWidth="1"/>
    <col min="13827" max="13827" width="4.7109375" bestFit="1" customWidth="1"/>
    <col min="13828" max="13828" width="9.7109375" bestFit="1" customWidth="1"/>
    <col min="13829" max="13829" width="10" bestFit="1" customWidth="1"/>
    <col min="13830" max="13830" width="8.85546875" bestFit="1" customWidth="1"/>
    <col min="13831" max="13831" width="22.85546875" customWidth="1"/>
    <col min="13832" max="13832" width="59.7109375" bestFit="1" customWidth="1"/>
    <col min="13833" max="13833" width="57.85546875" bestFit="1" customWidth="1"/>
    <col min="13834" max="13834" width="35.28515625" bestFit="1" customWidth="1"/>
    <col min="13835" max="13835" width="28.140625" bestFit="1" customWidth="1"/>
    <col min="13836" max="13836" width="33.140625" bestFit="1" customWidth="1"/>
    <col min="13837" max="13837" width="26" bestFit="1" customWidth="1"/>
    <col min="13838" max="13838" width="19.140625" bestFit="1" customWidth="1"/>
    <col min="13839" max="13839" width="10.42578125" customWidth="1"/>
    <col min="13840" max="13840" width="11.85546875" customWidth="1"/>
    <col min="13841" max="13841" width="14.7109375" customWidth="1"/>
    <col min="13842" max="13842" width="9" bestFit="1" customWidth="1"/>
    <col min="14083" max="14083" width="4.7109375" bestFit="1" customWidth="1"/>
    <col min="14084" max="14084" width="9.7109375" bestFit="1" customWidth="1"/>
    <col min="14085" max="14085" width="10" bestFit="1" customWidth="1"/>
    <col min="14086" max="14086" width="8.85546875" bestFit="1" customWidth="1"/>
    <col min="14087" max="14087" width="22.85546875" customWidth="1"/>
    <col min="14088" max="14088" width="59.7109375" bestFit="1" customWidth="1"/>
    <col min="14089" max="14089" width="57.85546875" bestFit="1" customWidth="1"/>
    <col min="14090" max="14090" width="35.28515625" bestFit="1" customWidth="1"/>
    <col min="14091" max="14091" width="28.140625" bestFit="1" customWidth="1"/>
    <col min="14092" max="14092" width="33.140625" bestFit="1" customWidth="1"/>
    <col min="14093" max="14093" width="26" bestFit="1" customWidth="1"/>
    <col min="14094" max="14094" width="19.140625" bestFit="1" customWidth="1"/>
    <col min="14095" max="14095" width="10.42578125" customWidth="1"/>
    <col min="14096" max="14096" width="11.85546875" customWidth="1"/>
    <col min="14097" max="14097" width="14.7109375" customWidth="1"/>
    <col min="14098" max="14098" width="9" bestFit="1" customWidth="1"/>
    <col min="14339" max="14339" width="4.7109375" bestFit="1" customWidth="1"/>
    <col min="14340" max="14340" width="9.7109375" bestFit="1" customWidth="1"/>
    <col min="14341" max="14341" width="10" bestFit="1" customWidth="1"/>
    <col min="14342" max="14342" width="8.85546875" bestFit="1" customWidth="1"/>
    <col min="14343" max="14343" width="22.85546875" customWidth="1"/>
    <col min="14344" max="14344" width="59.7109375" bestFit="1" customWidth="1"/>
    <col min="14345" max="14345" width="57.85546875" bestFit="1" customWidth="1"/>
    <col min="14346" max="14346" width="35.28515625" bestFit="1" customWidth="1"/>
    <col min="14347" max="14347" width="28.140625" bestFit="1" customWidth="1"/>
    <col min="14348" max="14348" width="33.140625" bestFit="1" customWidth="1"/>
    <col min="14349" max="14349" width="26" bestFit="1" customWidth="1"/>
    <col min="14350" max="14350" width="19.140625" bestFit="1" customWidth="1"/>
    <col min="14351" max="14351" width="10.42578125" customWidth="1"/>
    <col min="14352" max="14352" width="11.85546875" customWidth="1"/>
    <col min="14353" max="14353" width="14.7109375" customWidth="1"/>
    <col min="14354" max="14354" width="9" bestFit="1" customWidth="1"/>
    <col min="14595" max="14595" width="4.7109375" bestFit="1" customWidth="1"/>
    <col min="14596" max="14596" width="9.7109375" bestFit="1" customWidth="1"/>
    <col min="14597" max="14597" width="10" bestFit="1" customWidth="1"/>
    <col min="14598" max="14598" width="8.85546875" bestFit="1" customWidth="1"/>
    <col min="14599" max="14599" width="22.85546875" customWidth="1"/>
    <col min="14600" max="14600" width="59.7109375" bestFit="1" customWidth="1"/>
    <col min="14601" max="14601" width="57.85546875" bestFit="1" customWidth="1"/>
    <col min="14602" max="14602" width="35.28515625" bestFit="1" customWidth="1"/>
    <col min="14603" max="14603" width="28.140625" bestFit="1" customWidth="1"/>
    <col min="14604" max="14604" width="33.140625" bestFit="1" customWidth="1"/>
    <col min="14605" max="14605" width="26" bestFit="1" customWidth="1"/>
    <col min="14606" max="14606" width="19.140625" bestFit="1" customWidth="1"/>
    <col min="14607" max="14607" width="10.42578125" customWidth="1"/>
    <col min="14608" max="14608" width="11.85546875" customWidth="1"/>
    <col min="14609" max="14609" width="14.7109375" customWidth="1"/>
    <col min="14610" max="14610" width="9" bestFit="1" customWidth="1"/>
    <col min="14851" max="14851" width="4.7109375" bestFit="1" customWidth="1"/>
    <col min="14852" max="14852" width="9.7109375" bestFit="1" customWidth="1"/>
    <col min="14853" max="14853" width="10" bestFit="1" customWidth="1"/>
    <col min="14854" max="14854" width="8.85546875" bestFit="1" customWidth="1"/>
    <col min="14855" max="14855" width="22.85546875" customWidth="1"/>
    <col min="14856" max="14856" width="59.7109375" bestFit="1" customWidth="1"/>
    <col min="14857" max="14857" width="57.85546875" bestFit="1" customWidth="1"/>
    <col min="14858" max="14858" width="35.28515625" bestFit="1" customWidth="1"/>
    <col min="14859" max="14859" width="28.140625" bestFit="1" customWidth="1"/>
    <col min="14860" max="14860" width="33.140625" bestFit="1" customWidth="1"/>
    <col min="14861" max="14861" width="26" bestFit="1" customWidth="1"/>
    <col min="14862" max="14862" width="19.140625" bestFit="1" customWidth="1"/>
    <col min="14863" max="14863" width="10.42578125" customWidth="1"/>
    <col min="14864" max="14864" width="11.85546875" customWidth="1"/>
    <col min="14865" max="14865" width="14.7109375" customWidth="1"/>
    <col min="14866" max="14866" width="9" bestFit="1" customWidth="1"/>
    <col min="15107" max="15107" width="4.7109375" bestFit="1" customWidth="1"/>
    <col min="15108" max="15108" width="9.7109375" bestFit="1" customWidth="1"/>
    <col min="15109" max="15109" width="10" bestFit="1" customWidth="1"/>
    <col min="15110" max="15110" width="8.85546875" bestFit="1" customWidth="1"/>
    <col min="15111" max="15111" width="22.85546875" customWidth="1"/>
    <col min="15112" max="15112" width="59.7109375" bestFit="1" customWidth="1"/>
    <col min="15113" max="15113" width="57.85546875" bestFit="1" customWidth="1"/>
    <col min="15114" max="15114" width="35.28515625" bestFit="1" customWidth="1"/>
    <col min="15115" max="15115" width="28.140625" bestFit="1" customWidth="1"/>
    <col min="15116" max="15116" width="33.140625" bestFit="1" customWidth="1"/>
    <col min="15117" max="15117" width="26" bestFit="1" customWidth="1"/>
    <col min="15118" max="15118" width="19.140625" bestFit="1" customWidth="1"/>
    <col min="15119" max="15119" width="10.42578125" customWidth="1"/>
    <col min="15120" max="15120" width="11.85546875" customWidth="1"/>
    <col min="15121" max="15121" width="14.7109375" customWidth="1"/>
    <col min="15122" max="15122" width="9" bestFit="1" customWidth="1"/>
    <col min="15363" max="15363" width="4.7109375" bestFit="1" customWidth="1"/>
    <col min="15364" max="15364" width="9.7109375" bestFit="1" customWidth="1"/>
    <col min="15365" max="15365" width="10" bestFit="1" customWidth="1"/>
    <col min="15366" max="15366" width="8.85546875" bestFit="1" customWidth="1"/>
    <col min="15367" max="15367" width="22.85546875" customWidth="1"/>
    <col min="15368" max="15368" width="59.7109375" bestFit="1" customWidth="1"/>
    <col min="15369" max="15369" width="57.85546875" bestFit="1" customWidth="1"/>
    <col min="15370" max="15370" width="35.28515625" bestFit="1" customWidth="1"/>
    <col min="15371" max="15371" width="28.140625" bestFit="1" customWidth="1"/>
    <col min="15372" max="15372" width="33.140625" bestFit="1" customWidth="1"/>
    <col min="15373" max="15373" width="26" bestFit="1" customWidth="1"/>
    <col min="15374" max="15374" width="19.140625" bestFit="1" customWidth="1"/>
    <col min="15375" max="15375" width="10.42578125" customWidth="1"/>
    <col min="15376" max="15376" width="11.85546875" customWidth="1"/>
    <col min="15377" max="15377" width="14.7109375" customWidth="1"/>
    <col min="15378" max="15378" width="9" bestFit="1" customWidth="1"/>
    <col min="15619" max="15619" width="4.7109375" bestFit="1" customWidth="1"/>
    <col min="15620" max="15620" width="9.7109375" bestFit="1" customWidth="1"/>
    <col min="15621" max="15621" width="10" bestFit="1" customWidth="1"/>
    <col min="15622" max="15622" width="8.85546875" bestFit="1" customWidth="1"/>
    <col min="15623" max="15623" width="22.85546875" customWidth="1"/>
    <col min="15624" max="15624" width="59.7109375" bestFit="1" customWidth="1"/>
    <col min="15625" max="15625" width="57.85546875" bestFit="1" customWidth="1"/>
    <col min="15626" max="15626" width="35.28515625" bestFit="1" customWidth="1"/>
    <col min="15627" max="15627" width="28.140625" bestFit="1" customWidth="1"/>
    <col min="15628" max="15628" width="33.140625" bestFit="1" customWidth="1"/>
    <col min="15629" max="15629" width="26" bestFit="1" customWidth="1"/>
    <col min="15630" max="15630" width="19.140625" bestFit="1" customWidth="1"/>
    <col min="15631" max="15631" width="10.42578125" customWidth="1"/>
    <col min="15632" max="15632" width="11.85546875" customWidth="1"/>
    <col min="15633" max="15633" width="14.7109375" customWidth="1"/>
    <col min="15634" max="15634" width="9" bestFit="1" customWidth="1"/>
    <col min="15875" max="15875" width="4.7109375" bestFit="1" customWidth="1"/>
    <col min="15876" max="15876" width="9.7109375" bestFit="1" customWidth="1"/>
    <col min="15877" max="15877" width="10" bestFit="1" customWidth="1"/>
    <col min="15878" max="15878" width="8.85546875" bestFit="1" customWidth="1"/>
    <col min="15879" max="15879" width="22.85546875" customWidth="1"/>
    <col min="15880" max="15880" width="59.7109375" bestFit="1" customWidth="1"/>
    <col min="15881" max="15881" width="57.85546875" bestFit="1" customWidth="1"/>
    <col min="15882" max="15882" width="35.28515625" bestFit="1" customWidth="1"/>
    <col min="15883" max="15883" width="28.140625" bestFit="1" customWidth="1"/>
    <col min="15884" max="15884" width="33.140625" bestFit="1" customWidth="1"/>
    <col min="15885" max="15885" width="26" bestFit="1" customWidth="1"/>
    <col min="15886" max="15886" width="19.140625" bestFit="1" customWidth="1"/>
    <col min="15887" max="15887" width="10.42578125" customWidth="1"/>
    <col min="15888" max="15888" width="11.85546875" customWidth="1"/>
    <col min="15889" max="15889" width="14.7109375" customWidth="1"/>
    <col min="15890" max="15890" width="9" bestFit="1" customWidth="1"/>
    <col min="16131" max="16131" width="4.7109375" bestFit="1" customWidth="1"/>
    <col min="16132" max="16132" width="9.7109375" bestFit="1" customWidth="1"/>
    <col min="16133" max="16133" width="10" bestFit="1" customWidth="1"/>
    <col min="16134" max="16134" width="8.85546875" bestFit="1" customWidth="1"/>
    <col min="16135" max="16135" width="22.85546875" customWidth="1"/>
    <col min="16136" max="16136" width="59.7109375" bestFit="1" customWidth="1"/>
    <col min="16137" max="16137" width="57.85546875" bestFit="1" customWidth="1"/>
    <col min="16138" max="16138" width="35.28515625" bestFit="1" customWidth="1"/>
    <col min="16139" max="16139" width="28.140625" bestFit="1" customWidth="1"/>
    <col min="16140" max="16140" width="33.140625" bestFit="1" customWidth="1"/>
    <col min="16141" max="16141" width="26" bestFit="1" customWidth="1"/>
    <col min="16142" max="16142" width="19.140625" bestFit="1" customWidth="1"/>
    <col min="16143" max="16143" width="10.42578125" customWidth="1"/>
    <col min="16144" max="16144" width="11.85546875" customWidth="1"/>
    <col min="16145" max="16145" width="14.7109375" customWidth="1"/>
    <col min="16146" max="16146" width="9" bestFit="1" customWidth="1"/>
  </cols>
  <sheetData>
    <row r="2" spans="1:19">
      <c r="A2" s="1" t="s">
        <v>3531</v>
      </c>
    </row>
    <row r="4" spans="1:19" s="4" customFormat="1" ht="47.25" customHeight="1">
      <c r="A4" s="811" t="s">
        <v>0</v>
      </c>
      <c r="B4" s="810" t="s">
        <v>1</v>
      </c>
      <c r="C4" s="810" t="s">
        <v>2</v>
      </c>
      <c r="D4" s="810" t="s">
        <v>3</v>
      </c>
      <c r="E4" s="811" t="s">
        <v>4</v>
      </c>
      <c r="F4" s="811" t="s">
        <v>5</v>
      </c>
      <c r="G4" s="811" t="s">
        <v>6</v>
      </c>
      <c r="H4" s="900" t="s">
        <v>7</v>
      </c>
      <c r="I4" s="900"/>
      <c r="J4" s="811" t="s">
        <v>8</v>
      </c>
      <c r="K4" s="901" t="s">
        <v>9</v>
      </c>
      <c r="L4" s="902"/>
      <c r="M4" s="899" t="s">
        <v>10</v>
      </c>
      <c r="N4" s="899"/>
      <c r="O4" s="899" t="s">
        <v>11</v>
      </c>
      <c r="P4" s="899"/>
      <c r="Q4" s="811" t="s">
        <v>12</v>
      </c>
      <c r="R4" s="810" t="s">
        <v>13</v>
      </c>
      <c r="S4" s="3"/>
    </row>
    <row r="5" spans="1:19" s="4" customFormat="1" ht="35.25" customHeight="1">
      <c r="A5" s="845"/>
      <c r="B5" s="832"/>
      <c r="C5" s="832"/>
      <c r="D5" s="832"/>
      <c r="E5" s="845"/>
      <c r="F5" s="845"/>
      <c r="G5" s="845"/>
      <c r="H5" s="289" t="s">
        <v>14</v>
      </c>
      <c r="I5" s="289" t="s">
        <v>15</v>
      </c>
      <c r="J5" s="845"/>
      <c r="K5" s="252">
        <v>2018</v>
      </c>
      <c r="L5" s="252">
        <v>2019</v>
      </c>
      <c r="M5" s="88">
        <v>2018</v>
      </c>
      <c r="N5" s="88">
        <v>2019</v>
      </c>
      <c r="O5" s="88">
        <v>2018</v>
      </c>
      <c r="P5" s="88">
        <v>2019</v>
      </c>
      <c r="Q5" s="845"/>
      <c r="R5" s="832"/>
      <c r="S5" s="3"/>
    </row>
    <row r="6" spans="1:19" s="4" customFormat="1" ht="15.75" customHeight="1">
      <c r="A6" s="288" t="s">
        <v>16</v>
      </c>
      <c r="B6" s="289" t="s">
        <v>17</v>
      </c>
      <c r="C6" s="289" t="s">
        <v>18</v>
      </c>
      <c r="D6" s="289" t="s">
        <v>19</v>
      </c>
      <c r="E6" s="288" t="s">
        <v>20</v>
      </c>
      <c r="F6" s="288" t="s">
        <v>21</v>
      </c>
      <c r="G6" s="288" t="s">
        <v>22</v>
      </c>
      <c r="H6" s="289" t="s">
        <v>23</v>
      </c>
      <c r="I6" s="289" t="s">
        <v>24</v>
      </c>
      <c r="J6" s="288" t="s">
        <v>25</v>
      </c>
      <c r="K6" s="252" t="s">
        <v>26</v>
      </c>
      <c r="L6" s="252" t="s">
        <v>27</v>
      </c>
      <c r="M6" s="253" t="s">
        <v>28</v>
      </c>
      <c r="N6" s="253" t="s">
        <v>29</v>
      </c>
      <c r="O6" s="253" t="s">
        <v>30</v>
      </c>
      <c r="P6" s="253" t="s">
        <v>31</v>
      </c>
      <c r="Q6" s="288" t="s">
        <v>32</v>
      </c>
      <c r="R6" s="289" t="s">
        <v>33</v>
      </c>
      <c r="S6" s="3"/>
    </row>
    <row r="7" spans="1:19" s="10" customFormat="1" ht="170.25" customHeight="1">
      <c r="A7" s="303">
        <v>1</v>
      </c>
      <c r="B7" s="296">
        <v>1</v>
      </c>
      <c r="C7" s="296">
        <v>4</v>
      </c>
      <c r="D7" s="242">
        <v>5</v>
      </c>
      <c r="E7" s="297" t="s">
        <v>436</v>
      </c>
      <c r="F7" s="304" t="s">
        <v>437</v>
      </c>
      <c r="G7" s="242" t="s">
        <v>117</v>
      </c>
      <c r="H7" s="305">
        <v>30</v>
      </c>
      <c r="I7" s="207" t="s">
        <v>438</v>
      </c>
      <c r="J7" s="242" t="s">
        <v>439</v>
      </c>
      <c r="K7" s="306" t="s">
        <v>318</v>
      </c>
      <c r="L7" s="306"/>
      <c r="M7" s="307">
        <v>40321.199999999997</v>
      </c>
      <c r="N7" s="307"/>
      <c r="O7" s="307">
        <v>40321.199999999997</v>
      </c>
      <c r="P7" s="307"/>
      <c r="Q7" s="242" t="s">
        <v>440</v>
      </c>
      <c r="R7" s="242" t="s">
        <v>441</v>
      </c>
      <c r="S7" s="9"/>
    </row>
    <row r="8" spans="1:19" s="10" customFormat="1" ht="219" customHeight="1">
      <c r="A8" s="296">
        <v>2</v>
      </c>
      <c r="B8" s="296">
        <v>1</v>
      </c>
      <c r="C8" s="296">
        <v>4</v>
      </c>
      <c r="D8" s="242">
        <v>5</v>
      </c>
      <c r="E8" s="308" t="s">
        <v>442</v>
      </c>
      <c r="F8" s="248" t="s">
        <v>1312</v>
      </c>
      <c r="G8" s="242" t="s">
        <v>117</v>
      </c>
      <c r="H8" s="242">
        <v>30</v>
      </c>
      <c r="I8" s="207" t="s">
        <v>438</v>
      </c>
      <c r="J8" s="242" t="s">
        <v>443</v>
      </c>
      <c r="K8" s="306" t="s">
        <v>50</v>
      </c>
      <c r="L8" s="306"/>
      <c r="M8" s="307">
        <v>85164.2</v>
      </c>
      <c r="N8" s="307"/>
      <c r="O8" s="307">
        <f t="shared" ref="O8:O16" si="0">M8</f>
        <v>85164.2</v>
      </c>
      <c r="P8" s="307"/>
      <c r="Q8" s="242" t="s">
        <v>440</v>
      </c>
      <c r="R8" s="242" t="s">
        <v>441</v>
      </c>
      <c r="S8" s="9"/>
    </row>
    <row r="9" spans="1:19" s="10" customFormat="1" ht="155.25" customHeight="1">
      <c r="A9" s="296">
        <v>3</v>
      </c>
      <c r="B9" s="296">
        <v>1</v>
      </c>
      <c r="C9" s="296">
        <v>4</v>
      </c>
      <c r="D9" s="242">
        <v>2</v>
      </c>
      <c r="E9" s="297" t="s">
        <v>444</v>
      </c>
      <c r="F9" s="304" t="s">
        <v>445</v>
      </c>
      <c r="G9" s="242" t="s">
        <v>89</v>
      </c>
      <c r="H9" s="242">
        <v>40</v>
      </c>
      <c r="I9" s="207" t="s">
        <v>438</v>
      </c>
      <c r="J9" s="242" t="s">
        <v>446</v>
      </c>
      <c r="K9" s="306" t="s">
        <v>50</v>
      </c>
      <c r="L9" s="306"/>
      <c r="M9" s="307">
        <v>10988.2</v>
      </c>
      <c r="N9" s="307"/>
      <c r="O9" s="307">
        <f t="shared" si="0"/>
        <v>10988.2</v>
      </c>
      <c r="P9" s="307"/>
      <c r="Q9" s="242" t="s">
        <v>440</v>
      </c>
      <c r="R9" s="242" t="s">
        <v>441</v>
      </c>
      <c r="S9" s="9"/>
    </row>
    <row r="10" spans="1:19" s="10" customFormat="1" ht="134.25" customHeight="1">
      <c r="A10" s="296">
        <v>4</v>
      </c>
      <c r="B10" s="296">
        <v>1</v>
      </c>
      <c r="C10" s="296">
        <v>4</v>
      </c>
      <c r="D10" s="242">
        <v>2</v>
      </c>
      <c r="E10" s="297" t="s">
        <v>447</v>
      </c>
      <c r="F10" s="248" t="s">
        <v>1313</v>
      </c>
      <c r="G10" s="242" t="s">
        <v>117</v>
      </c>
      <c r="H10" s="242">
        <v>28</v>
      </c>
      <c r="I10" s="207" t="s">
        <v>438</v>
      </c>
      <c r="J10" s="242" t="s">
        <v>448</v>
      </c>
      <c r="K10" s="306" t="s">
        <v>137</v>
      </c>
      <c r="L10" s="306"/>
      <c r="M10" s="307">
        <v>7212.84</v>
      </c>
      <c r="N10" s="307"/>
      <c r="O10" s="307">
        <f t="shared" si="0"/>
        <v>7212.84</v>
      </c>
      <c r="P10" s="307"/>
      <c r="Q10" s="242" t="s">
        <v>440</v>
      </c>
      <c r="R10" s="242" t="s">
        <v>441</v>
      </c>
      <c r="S10" s="9"/>
    </row>
    <row r="11" spans="1:19" s="10" customFormat="1" ht="141.75" customHeight="1">
      <c r="A11" s="296">
        <v>5</v>
      </c>
      <c r="B11" s="296">
        <v>1</v>
      </c>
      <c r="C11" s="296">
        <v>4</v>
      </c>
      <c r="D11" s="242">
        <v>5</v>
      </c>
      <c r="E11" s="297" t="s">
        <v>449</v>
      </c>
      <c r="F11" s="248" t="s">
        <v>1314</v>
      </c>
      <c r="G11" s="242" t="s">
        <v>80</v>
      </c>
      <c r="H11" s="242">
        <v>130</v>
      </c>
      <c r="I11" s="207" t="s">
        <v>438</v>
      </c>
      <c r="J11" s="242" t="s">
        <v>450</v>
      </c>
      <c r="K11" s="306" t="s">
        <v>137</v>
      </c>
      <c r="L11" s="306"/>
      <c r="M11" s="307">
        <v>19755.400000000001</v>
      </c>
      <c r="N11" s="307"/>
      <c r="O11" s="307">
        <f t="shared" si="0"/>
        <v>19755.400000000001</v>
      </c>
      <c r="P11" s="307"/>
      <c r="Q11" s="242" t="s">
        <v>440</v>
      </c>
      <c r="R11" s="242" t="s">
        <v>441</v>
      </c>
      <c r="S11" s="9"/>
    </row>
    <row r="12" spans="1:19" s="10" customFormat="1" ht="166.5" customHeight="1">
      <c r="A12" s="296">
        <v>6</v>
      </c>
      <c r="B12" s="296">
        <v>1</v>
      </c>
      <c r="C12" s="296">
        <v>4</v>
      </c>
      <c r="D12" s="242">
        <v>2</v>
      </c>
      <c r="E12" s="297" t="s">
        <v>451</v>
      </c>
      <c r="F12" s="248" t="s">
        <v>1315</v>
      </c>
      <c r="G12" s="242" t="s">
        <v>60</v>
      </c>
      <c r="H12" s="242">
        <v>1000</v>
      </c>
      <c r="I12" s="207" t="s">
        <v>452</v>
      </c>
      <c r="J12" s="242" t="s">
        <v>443</v>
      </c>
      <c r="K12" s="306" t="s">
        <v>43</v>
      </c>
      <c r="L12" s="306"/>
      <c r="M12" s="307">
        <v>11040.4</v>
      </c>
      <c r="N12" s="307"/>
      <c r="O12" s="307">
        <f t="shared" si="0"/>
        <v>11040.4</v>
      </c>
      <c r="P12" s="307"/>
      <c r="Q12" s="242" t="s">
        <v>440</v>
      </c>
      <c r="R12" s="242" t="s">
        <v>441</v>
      </c>
      <c r="S12" s="9"/>
    </row>
    <row r="13" spans="1:19" s="10" customFormat="1" ht="150" customHeight="1">
      <c r="A13" s="296">
        <v>7</v>
      </c>
      <c r="B13" s="296">
        <v>1</v>
      </c>
      <c r="C13" s="296">
        <v>4</v>
      </c>
      <c r="D13" s="242">
        <v>2</v>
      </c>
      <c r="E13" s="297" t="s">
        <v>453</v>
      </c>
      <c r="F13" s="248" t="s">
        <v>1316</v>
      </c>
      <c r="G13" s="242" t="s">
        <v>454</v>
      </c>
      <c r="H13" s="309">
        <v>45</v>
      </c>
      <c r="I13" s="207" t="s">
        <v>438</v>
      </c>
      <c r="J13" s="242" t="s">
        <v>455</v>
      </c>
      <c r="K13" s="306" t="s">
        <v>137</v>
      </c>
      <c r="L13" s="306"/>
      <c r="M13" s="307">
        <v>18895.72</v>
      </c>
      <c r="N13" s="307"/>
      <c r="O13" s="307">
        <f t="shared" si="0"/>
        <v>18895.72</v>
      </c>
      <c r="P13" s="307"/>
      <c r="Q13" s="242" t="s">
        <v>440</v>
      </c>
      <c r="R13" s="242" t="s">
        <v>441</v>
      </c>
      <c r="S13" s="9"/>
    </row>
    <row r="14" spans="1:19" s="10" customFormat="1" ht="186" customHeight="1">
      <c r="A14" s="296">
        <v>8</v>
      </c>
      <c r="B14" s="296">
        <v>1</v>
      </c>
      <c r="C14" s="296">
        <v>4</v>
      </c>
      <c r="D14" s="242">
        <v>2</v>
      </c>
      <c r="E14" s="297" t="s">
        <v>456</v>
      </c>
      <c r="F14" s="248" t="s">
        <v>1317</v>
      </c>
      <c r="G14" s="242" t="s">
        <v>37</v>
      </c>
      <c r="H14" s="242">
        <v>150</v>
      </c>
      <c r="I14" s="207" t="s">
        <v>438</v>
      </c>
      <c r="J14" s="242" t="s">
        <v>457</v>
      </c>
      <c r="K14" s="306" t="s">
        <v>50</v>
      </c>
      <c r="L14" s="306"/>
      <c r="M14" s="307">
        <v>25783.1</v>
      </c>
      <c r="N14" s="307"/>
      <c r="O14" s="307">
        <f t="shared" si="0"/>
        <v>25783.1</v>
      </c>
      <c r="P14" s="307"/>
      <c r="Q14" s="242" t="s">
        <v>440</v>
      </c>
      <c r="R14" s="242" t="s">
        <v>441</v>
      </c>
      <c r="S14" s="9"/>
    </row>
    <row r="15" spans="1:19" s="105" customFormat="1" ht="142.5" customHeight="1">
      <c r="A15" s="296">
        <v>9</v>
      </c>
      <c r="B15" s="296">
        <v>1</v>
      </c>
      <c r="C15" s="296">
        <v>4</v>
      </c>
      <c r="D15" s="242">
        <v>2</v>
      </c>
      <c r="E15" s="297" t="s">
        <v>458</v>
      </c>
      <c r="F15" s="248" t="s">
        <v>1318</v>
      </c>
      <c r="G15" s="242" t="s">
        <v>117</v>
      </c>
      <c r="H15" s="242">
        <v>29</v>
      </c>
      <c r="I15" s="207" t="s">
        <v>438</v>
      </c>
      <c r="J15" s="242" t="s">
        <v>459</v>
      </c>
      <c r="K15" s="306" t="s">
        <v>137</v>
      </c>
      <c r="L15" s="306"/>
      <c r="M15" s="307">
        <v>18041.64</v>
      </c>
      <c r="N15" s="307"/>
      <c r="O15" s="307">
        <f t="shared" si="0"/>
        <v>18041.64</v>
      </c>
      <c r="P15" s="307"/>
      <c r="Q15" s="242" t="s">
        <v>440</v>
      </c>
      <c r="R15" s="242" t="s">
        <v>441</v>
      </c>
      <c r="S15" s="9"/>
    </row>
    <row r="16" spans="1:19" s="10" customFormat="1" ht="157.5" customHeight="1">
      <c r="A16" s="296">
        <v>10</v>
      </c>
      <c r="B16" s="296">
        <v>1</v>
      </c>
      <c r="C16" s="296">
        <v>4</v>
      </c>
      <c r="D16" s="242">
        <v>2</v>
      </c>
      <c r="E16" s="297" t="s">
        <v>460</v>
      </c>
      <c r="F16" s="248" t="s">
        <v>1319</v>
      </c>
      <c r="G16" s="242" t="s">
        <v>461</v>
      </c>
      <c r="H16" s="242" t="s">
        <v>462</v>
      </c>
      <c r="I16" s="207" t="s">
        <v>461</v>
      </c>
      <c r="J16" s="242" t="s">
        <v>463</v>
      </c>
      <c r="K16" s="306" t="s">
        <v>43</v>
      </c>
      <c r="L16" s="306"/>
      <c r="M16" s="307">
        <v>29829.35</v>
      </c>
      <c r="N16" s="307"/>
      <c r="O16" s="307">
        <f t="shared" si="0"/>
        <v>29829.35</v>
      </c>
      <c r="P16" s="307"/>
      <c r="Q16" s="242" t="s">
        <v>440</v>
      </c>
      <c r="R16" s="242" t="s">
        <v>441</v>
      </c>
      <c r="S16" s="9"/>
    </row>
    <row r="17" spans="1:20" s="10" customFormat="1" ht="84" customHeight="1">
      <c r="A17" s="527">
        <v>11</v>
      </c>
      <c r="B17" s="244">
        <v>1</v>
      </c>
      <c r="C17" s="244">
        <v>4</v>
      </c>
      <c r="D17" s="246">
        <v>5</v>
      </c>
      <c r="E17" s="103" t="s">
        <v>1320</v>
      </c>
      <c r="F17" s="246" t="s">
        <v>1321</v>
      </c>
      <c r="G17" s="246" t="s">
        <v>37</v>
      </c>
      <c r="H17" s="69">
        <v>50</v>
      </c>
      <c r="I17" s="69" t="s">
        <v>438</v>
      </c>
      <c r="J17" s="246" t="s">
        <v>1322</v>
      </c>
      <c r="K17" s="245" t="s">
        <v>137</v>
      </c>
      <c r="L17" s="245"/>
      <c r="M17" s="247">
        <v>24463.5</v>
      </c>
      <c r="N17" s="247"/>
      <c r="O17" s="247">
        <v>20963.5</v>
      </c>
      <c r="P17" s="247"/>
      <c r="Q17" s="246" t="s">
        <v>1323</v>
      </c>
      <c r="R17" s="246" t="s">
        <v>1311</v>
      </c>
      <c r="S17" s="9"/>
    </row>
    <row r="18" spans="1:20" s="10" customFormat="1" ht="21.75" customHeight="1">
      <c r="A18" s="14"/>
      <c r="B18" s="15"/>
      <c r="C18" s="15"/>
      <c r="D18" s="15"/>
      <c r="E18" s="15"/>
      <c r="F18" s="15"/>
      <c r="G18" s="15"/>
      <c r="H18" s="15"/>
      <c r="I18" s="15"/>
      <c r="J18" s="15"/>
      <c r="K18" s="15"/>
      <c r="L18" s="15"/>
      <c r="M18" s="15"/>
      <c r="N18" s="15"/>
      <c r="O18" s="15"/>
      <c r="P18" s="15"/>
      <c r="Q18" s="15"/>
      <c r="R18" s="15"/>
      <c r="S18" s="9"/>
    </row>
    <row r="19" spans="1:20" s="10" customFormat="1" ht="21.75" customHeight="1">
      <c r="A19" s="14"/>
      <c r="B19" s="15"/>
      <c r="C19" s="15"/>
      <c r="D19" s="15"/>
      <c r="E19" s="15"/>
      <c r="F19" s="15"/>
      <c r="G19" s="15"/>
      <c r="H19" s="15"/>
      <c r="I19" s="15"/>
      <c r="J19" s="15"/>
      <c r="K19" s="15"/>
      <c r="L19" s="15"/>
      <c r="M19" s="897" t="s">
        <v>130</v>
      </c>
      <c r="N19" s="897"/>
      <c r="O19" s="897" t="s">
        <v>131</v>
      </c>
      <c r="P19" s="897"/>
      <c r="Q19" s="15"/>
      <c r="R19" s="15"/>
      <c r="S19" s="15"/>
      <c r="T19" s="15"/>
    </row>
    <row r="20" spans="1:20" s="10" customFormat="1" ht="21.75" customHeight="1">
      <c r="A20" s="14"/>
      <c r="B20" s="15"/>
      <c r="C20" s="15"/>
      <c r="D20" s="15"/>
      <c r="E20" s="15"/>
      <c r="F20" s="15"/>
      <c r="G20" s="15"/>
      <c r="H20" s="15"/>
      <c r="I20" s="15"/>
      <c r="J20" s="15"/>
      <c r="K20" s="15"/>
      <c r="L20" s="15"/>
      <c r="M20" s="321" t="s">
        <v>107</v>
      </c>
      <c r="N20" s="321" t="s">
        <v>108</v>
      </c>
      <c r="O20" s="321" t="s">
        <v>107</v>
      </c>
      <c r="P20" s="321" t="s">
        <v>108</v>
      </c>
      <c r="Q20" s="15"/>
      <c r="R20" s="15"/>
      <c r="S20" s="15"/>
      <c r="T20" s="15"/>
    </row>
    <row r="21" spans="1:20" s="10" customFormat="1" ht="21.75" customHeight="1">
      <c r="A21" s="14"/>
      <c r="B21" s="15"/>
      <c r="C21" s="15"/>
      <c r="D21" s="15"/>
      <c r="E21" s="15"/>
      <c r="F21" s="15"/>
      <c r="G21" s="15"/>
      <c r="H21" s="15"/>
      <c r="I21" s="15"/>
      <c r="J21" s="15"/>
      <c r="K21" s="15"/>
      <c r="L21" s="15"/>
      <c r="M21" s="41">
        <v>10</v>
      </c>
      <c r="N21" s="42">
        <v>267032.05</v>
      </c>
      <c r="O21" s="243">
        <v>1</v>
      </c>
      <c r="P21" s="42">
        <v>20963.5</v>
      </c>
      <c r="Q21" s="12"/>
      <c r="R21" s="12"/>
      <c r="S21" s="11"/>
      <c r="T21" s="11"/>
    </row>
    <row r="22" spans="1:20" s="10" customFormat="1" ht="21.75" customHeight="1">
      <c r="A22" s="14"/>
      <c r="B22" s="15"/>
      <c r="C22" s="15"/>
      <c r="D22" s="15"/>
      <c r="E22" s="15"/>
      <c r="F22" s="15"/>
      <c r="G22" s="15"/>
      <c r="H22" s="15"/>
      <c r="I22" s="15"/>
      <c r="J22" s="15"/>
      <c r="K22" s="15"/>
      <c r="L22" s="15"/>
      <c r="M22" s="11"/>
      <c r="N22" s="11"/>
      <c r="S22" s="11"/>
      <c r="T22" s="11"/>
    </row>
    <row r="23" spans="1:20" s="10" customFormat="1" ht="21.75" customHeight="1">
      <c r="A23" s="14"/>
      <c r="B23" s="15"/>
      <c r="C23" s="15"/>
      <c r="D23" s="15"/>
      <c r="E23" s="15"/>
      <c r="F23" s="15"/>
      <c r="G23" s="15"/>
      <c r="H23" s="15"/>
      <c r="I23" s="15"/>
      <c r="J23" s="15"/>
      <c r="K23" s="15"/>
      <c r="L23" s="15"/>
      <c r="M23" s="12"/>
      <c r="N23" s="11"/>
      <c r="S23" s="11"/>
      <c r="T23" s="11"/>
    </row>
    <row r="24" spans="1:20" s="10" customFormat="1" ht="21.75" customHeight="1">
      <c r="A24" s="14"/>
      <c r="B24" s="15"/>
      <c r="C24" s="15"/>
      <c r="D24" s="15"/>
      <c r="E24" s="15"/>
      <c r="F24" s="15"/>
      <c r="G24" s="15"/>
      <c r="H24" s="15"/>
      <c r="I24" s="15"/>
      <c r="J24" s="15"/>
      <c r="K24" s="15"/>
      <c r="L24" s="15"/>
      <c r="M24" s="11"/>
      <c r="N24" s="11"/>
      <c r="S24" s="11"/>
      <c r="T24" s="11"/>
    </row>
    <row r="25" spans="1:20" s="10" customFormat="1" ht="21.75" customHeight="1">
      <c r="A25" s="14"/>
      <c r="B25" s="15"/>
      <c r="C25" s="15"/>
      <c r="D25" s="15"/>
      <c r="E25" s="15"/>
      <c r="F25" s="15"/>
      <c r="G25" s="15"/>
      <c r="H25" s="15"/>
      <c r="I25" s="15"/>
      <c r="J25" s="15"/>
      <c r="K25" s="15"/>
      <c r="L25" s="15"/>
      <c r="M25" s="11"/>
      <c r="N25" s="11"/>
      <c r="O25" s="12"/>
      <c r="P25" s="12"/>
      <c r="Q25" s="12"/>
      <c r="R25" s="12"/>
      <c r="S25" s="11"/>
      <c r="T25" s="11"/>
    </row>
    <row r="26" spans="1:20" s="10" customFormat="1" ht="21.75" customHeight="1">
      <c r="A26" s="14"/>
      <c r="B26" s="15"/>
      <c r="C26" s="15"/>
      <c r="D26" s="15"/>
      <c r="E26" s="15"/>
      <c r="F26" s="15"/>
      <c r="G26" s="15"/>
      <c r="H26" s="15"/>
      <c r="I26" s="15"/>
      <c r="J26" s="15"/>
      <c r="K26" s="15"/>
      <c r="L26" s="15"/>
      <c r="M26" s="11"/>
      <c r="N26" s="11"/>
      <c r="O26" s="12"/>
      <c r="P26" s="12"/>
      <c r="Q26" s="12"/>
      <c r="R26" s="12"/>
      <c r="S26" s="11"/>
      <c r="T26" s="11"/>
    </row>
    <row r="27" spans="1:20" s="10" customFormat="1" ht="21.75" customHeight="1">
      <c r="A27" s="14"/>
      <c r="B27" s="15"/>
      <c r="C27" s="15"/>
      <c r="D27" s="15"/>
      <c r="E27" s="15"/>
      <c r="F27" s="15"/>
      <c r="G27" s="15"/>
      <c r="H27" s="15"/>
      <c r="I27" s="15"/>
      <c r="J27" s="15"/>
      <c r="K27" s="15"/>
      <c r="L27" s="15"/>
      <c r="M27" s="11"/>
      <c r="N27" s="11"/>
      <c r="O27" s="12"/>
      <c r="P27" s="12"/>
      <c r="Q27" s="12"/>
      <c r="R27" s="12"/>
      <c r="S27" s="11"/>
      <c r="T27" s="11"/>
    </row>
    <row r="28" spans="1:20" s="10" customFormat="1" ht="21.75" customHeight="1">
      <c r="A28" s="14"/>
      <c r="B28" s="15"/>
      <c r="C28" s="15"/>
      <c r="D28" s="15"/>
      <c r="E28" s="15"/>
      <c r="F28" s="15"/>
      <c r="G28" s="15"/>
      <c r="H28" s="15"/>
      <c r="I28" s="15"/>
      <c r="J28" s="15"/>
      <c r="K28" s="15"/>
      <c r="L28" s="15"/>
      <c r="M28" s="11"/>
      <c r="N28" s="11"/>
      <c r="O28" s="12"/>
      <c r="P28" s="12"/>
      <c r="Q28" s="12"/>
      <c r="R28" s="12"/>
      <c r="S28" s="11"/>
      <c r="T28" s="11"/>
    </row>
    <row r="29" spans="1:20" s="10" customFormat="1" ht="21.75" customHeight="1">
      <c r="A29" s="14"/>
      <c r="B29" s="15"/>
      <c r="C29" s="15"/>
      <c r="D29" s="15"/>
      <c r="E29" s="15"/>
      <c r="F29" s="15"/>
      <c r="G29" s="15"/>
      <c r="H29" s="15"/>
      <c r="I29" s="15"/>
      <c r="J29" s="15"/>
      <c r="K29" s="15"/>
      <c r="L29" s="15"/>
      <c r="M29" s="15"/>
      <c r="N29" s="15"/>
      <c r="O29" s="15"/>
      <c r="P29" s="15"/>
      <c r="Q29" s="15"/>
      <c r="R29" s="15"/>
      <c r="S29" s="9"/>
    </row>
    <row r="30" spans="1:20" s="10" customFormat="1" ht="21.75" customHeight="1">
      <c r="A30" s="14"/>
      <c r="B30" s="15"/>
      <c r="C30" s="15"/>
      <c r="D30" s="15"/>
      <c r="E30" s="15"/>
      <c r="F30" s="15"/>
      <c r="G30" s="15"/>
      <c r="H30" s="15"/>
      <c r="I30" s="15"/>
      <c r="J30" s="15"/>
      <c r="K30" s="15"/>
      <c r="L30" s="15"/>
      <c r="M30" s="15"/>
      <c r="N30" s="15"/>
      <c r="O30" s="15"/>
      <c r="P30" s="15"/>
      <c r="Q30" s="15"/>
      <c r="R30" s="15"/>
      <c r="S30" s="9"/>
    </row>
    <row r="31" spans="1:20" s="10" customFormat="1" ht="21.75" customHeight="1">
      <c r="A31" s="14"/>
      <c r="B31" s="15"/>
      <c r="C31" s="15"/>
      <c r="D31" s="15"/>
      <c r="E31" s="15"/>
      <c r="F31" s="15"/>
      <c r="G31" s="15"/>
      <c r="H31" s="15"/>
      <c r="I31" s="15"/>
      <c r="J31" s="15"/>
      <c r="K31" s="15"/>
      <c r="L31" s="15"/>
      <c r="M31" s="15"/>
      <c r="N31" s="15"/>
      <c r="O31" s="15"/>
      <c r="P31" s="15"/>
      <c r="Q31" s="15"/>
      <c r="R31" s="15"/>
      <c r="S31" s="9"/>
    </row>
    <row r="32" spans="1:20" s="10" customFormat="1" ht="21.75" customHeight="1">
      <c r="A32" s="14"/>
      <c r="B32" s="15"/>
      <c r="C32" s="15"/>
      <c r="D32" s="15"/>
      <c r="E32" s="15"/>
      <c r="F32" s="15"/>
      <c r="G32" s="15"/>
      <c r="H32" s="15"/>
      <c r="I32" s="15"/>
      <c r="J32" s="15"/>
      <c r="K32" s="15"/>
      <c r="L32" s="15"/>
      <c r="M32" s="15"/>
      <c r="N32" s="15"/>
      <c r="O32" s="15"/>
      <c r="P32" s="15"/>
      <c r="Q32" s="15"/>
      <c r="R32" s="15"/>
      <c r="S32" s="9"/>
    </row>
    <row r="33" spans="1:19" s="10" customFormat="1" ht="21.75" customHeight="1">
      <c r="A33" s="14"/>
      <c r="B33" s="15"/>
      <c r="C33" s="15"/>
      <c r="D33" s="15"/>
      <c r="E33" s="15"/>
      <c r="F33" s="15"/>
      <c r="G33" s="15"/>
      <c r="H33" s="15"/>
      <c r="I33" s="15"/>
      <c r="J33" s="15"/>
      <c r="K33" s="15"/>
      <c r="L33" s="15"/>
      <c r="M33" s="15"/>
      <c r="N33" s="15"/>
      <c r="O33" s="15"/>
      <c r="P33" s="15"/>
      <c r="Q33" s="15"/>
      <c r="R33" s="15"/>
      <c r="S33" s="9"/>
    </row>
    <row r="34" spans="1:19" s="10" customFormat="1" ht="21.75" customHeight="1">
      <c r="A34" s="14"/>
      <c r="B34" s="15"/>
      <c r="C34" s="15"/>
      <c r="D34" s="15"/>
      <c r="E34" s="15"/>
      <c r="F34" s="15"/>
      <c r="G34" s="15"/>
      <c r="H34" s="15"/>
      <c r="I34" s="15"/>
      <c r="J34" s="15"/>
      <c r="K34" s="15"/>
      <c r="L34" s="15"/>
      <c r="M34" s="15"/>
      <c r="N34" s="15"/>
      <c r="O34" s="15"/>
      <c r="P34" s="15"/>
      <c r="Q34" s="15"/>
      <c r="R34" s="15"/>
      <c r="S34" s="9"/>
    </row>
    <row r="35" spans="1:19" s="10" customFormat="1" ht="21.75" customHeight="1">
      <c r="A35" s="14"/>
      <c r="B35" s="15"/>
      <c r="C35" s="15"/>
      <c r="D35" s="15"/>
      <c r="E35" s="15"/>
      <c r="F35" s="15"/>
      <c r="G35" s="15"/>
      <c r="H35" s="15"/>
      <c r="I35" s="15"/>
      <c r="J35" s="15"/>
      <c r="K35" s="15"/>
      <c r="L35" s="15"/>
      <c r="M35" s="15"/>
      <c r="N35" s="15"/>
      <c r="O35" s="15"/>
      <c r="P35" s="15"/>
      <c r="Q35" s="15"/>
      <c r="R35" s="15"/>
      <c r="S35" s="9"/>
    </row>
    <row r="36" spans="1:19" s="10" customFormat="1" ht="21.75" customHeight="1">
      <c r="A36" s="14"/>
      <c r="B36" s="15"/>
      <c r="C36" s="15"/>
      <c r="D36" s="15"/>
      <c r="E36" s="15"/>
      <c r="F36" s="15"/>
      <c r="G36" s="15"/>
      <c r="H36" s="15"/>
      <c r="I36" s="15"/>
      <c r="J36" s="15"/>
      <c r="K36" s="15"/>
      <c r="L36" s="15"/>
      <c r="M36" s="15"/>
      <c r="N36" s="15"/>
      <c r="O36" s="15"/>
      <c r="P36" s="15"/>
      <c r="Q36" s="15"/>
      <c r="R36" s="15"/>
      <c r="S36" s="9"/>
    </row>
    <row r="37" spans="1:19" s="10" customFormat="1" ht="21.75" customHeight="1">
      <c r="A37" s="14"/>
      <c r="B37" s="15"/>
      <c r="C37" s="15"/>
      <c r="D37" s="15"/>
      <c r="E37" s="15"/>
      <c r="F37" s="15"/>
      <c r="G37" s="15"/>
      <c r="H37" s="15"/>
      <c r="I37" s="15"/>
      <c r="J37" s="15"/>
      <c r="K37" s="15"/>
      <c r="L37" s="15"/>
      <c r="M37" s="15"/>
      <c r="N37" s="15"/>
      <c r="O37" s="15"/>
      <c r="P37" s="15"/>
      <c r="Q37" s="15"/>
      <c r="R37" s="15"/>
      <c r="S37" s="9"/>
    </row>
    <row r="38" spans="1:19" s="10" customFormat="1" ht="21.75" customHeight="1">
      <c r="A38" s="14"/>
      <c r="B38" s="15"/>
      <c r="C38" s="15"/>
      <c r="D38" s="15"/>
      <c r="E38" s="15"/>
      <c r="F38" s="15"/>
      <c r="G38" s="15"/>
      <c r="H38" s="15"/>
      <c r="I38" s="15"/>
      <c r="J38" s="15"/>
      <c r="K38" s="15"/>
      <c r="L38" s="15"/>
      <c r="M38" s="15"/>
      <c r="N38" s="15"/>
      <c r="O38" s="15"/>
      <c r="P38" s="15"/>
      <c r="Q38" s="15"/>
      <c r="R38" s="15"/>
      <c r="S38" s="9"/>
    </row>
    <row r="39" spans="1:19" s="10" customFormat="1" ht="21.75" customHeight="1">
      <c r="A39" s="14"/>
      <c r="B39" s="15"/>
      <c r="C39" s="15"/>
      <c r="D39" s="15"/>
      <c r="E39" s="15"/>
      <c r="F39" s="15"/>
      <c r="G39" s="15"/>
      <c r="H39" s="15"/>
      <c r="I39" s="15"/>
      <c r="J39" s="15"/>
      <c r="K39" s="15"/>
      <c r="L39" s="15"/>
      <c r="M39" s="15"/>
      <c r="N39" s="15"/>
      <c r="O39" s="15"/>
      <c r="P39" s="15"/>
      <c r="Q39" s="15"/>
      <c r="R39" s="15"/>
      <c r="S39" s="9"/>
    </row>
    <row r="40" spans="1:19" s="10" customFormat="1" ht="21.75" customHeight="1">
      <c r="A40" s="14"/>
      <c r="B40" s="15"/>
      <c r="C40" s="15"/>
      <c r="D40" s="15"/>
      <c r="E40" s="15"/>
      <c r="F40" s="15"/>
      <c r="G40" s="15"/>
      <c r="H40" s="15"/>
      <c r="I40" s="15"/>
      <c r="J40" s="15"/>
      <c r="K40" s="15"/>
      <c r="L40" s="15"/>
      <c r="M40" s="15"/>
      <c r="N40" s="15"/>
      <c r="O40" s="15"/>
      <c r="P40" s="15"/>
      <c r="Q40" s="15"/>
      <c r="R40" s="15"/>
      <c r="S40" s="9"/>
    </row>
    <row r="41" spans="1:19" s="10" customFormat="1" ht="21.75" customHeight="1">
      <c r="A41" s="14"/>
      <c r="B41" s="15"/>
      <c r="C41" s="15"/>
      <c r="D41" s="15"/>
      <c r="E41" s="15"/>
      <c r="F41" s="15"/>
      <c r="G41" s="15"/>
      <c r="H41" s="15"/>
      <c r="I41" s="15"/>
      <c r="J41" s="15"/>
      <c r="K41" s="15"/>
      <c r="L41" s="15"/>
      <c r="M41" s="15"/>
      <c r="N41" s="15"/>
      <c r="O41" s="15"/>
      <c r="P41" s="15"/>
      <c r="Q41" s="15"/>
      <c r="R41" s="15"/>
      <c r="S41" s="9"/>
    </row>
    <row r="42" spans="1:19" s="10" customFormat="1" ht="21.75" customHeight="1">
      <c r="A42" s="14"/>
      <c r="B42" s="15"/>
      <c r="C42" s="15"/>
      <c r="D42" s="15"/>
      <c r="E42" s="15"/>
      <c r="F42" s="15"/>
      <c r="G42" s="15"/>
      <c r="H42" s="15"/>
      <c r="I42" s="15"/>
      <c r="J42" s="15"/>
      <c r="K42" s="15"/>
      <c r="L42" s="15"/>
      <c r="M42" s="15"/>
      <c r="N42" s="15"/>
      <c r="O42" s="15"/>
      <c r="P42" s="15"/>
      <c r="Q42" s="15"/>
      <c r="R42" s="15"/>
      <c r="S42" s="9"/>
    </row>
    <row r="43" spans="1:19" s="10" customFormat="1" ht="21.75" customHeight="1">
      <c r="A43" s="14"/>
      <c r="B43" s="15"/>
      <c r="C43" s="15"/>
      <c r="D43" s="15"/>
      <c r="E43" s="15"/>
      <c r="F43" s="15"/>
      <c r="G43" s="15"/>
      <c r="H43" s="15"/>
      <c r="I43" s="15"/>
      <c r="J43" s="15"/>
      <c r="K43" s="15"/>
      <c r="L43" s="15"/>
      <c r="M43" s="15"/>
      <c r="N43" s="15"/>
      <c r="O43" s="15"/>
      <c r="P43" s="15"/>
      <c r="Q43" s="15"/>
      <c r="R43" s="15"/>
      <c r="S43" s="9"/>
    </row>
    <row r="44" spans="1:19" s="10" customFormat="1" ht="21.75" customHeight="1">
      <c r="A44" s="14"/>
      <c r="B44" s="15"/>
      <c r="C44" s="15"/>
      <c r="D44" s="15"/>
      <c r="E44" s="15"/>
      <c r="F44" s="15"/>
      <c r="G44" s="15"/>
      <c r="H44" s="15"/>
      <c r="I44" s="15"/>
      <c r="J44" s="15"/>
      <c r="K44" s="15"/>
      <c r="L44" s="15"/>
      <c r="M44" s="15"/>
      <c r="N44" s="15"/>
      <c r="O44" s="15"/>
      <c r="P44" s="15"/>
      <c r="Q44" s="15"/>
      <c r="R44" s="15"/>
      <c r="S44" s="9"/>
    </row>
    <row r="45" spans="1:19" s="10" customFormat="1" ht="21.75" customHeight="1">
      <c r="A45" s="14"/>
      <c r="B45" s="15"/>
      <c r="C45" s="15"/>
      <c r="D45" s="15"/>
      <c r="E45" s="15"/>
      <c r="F45" s="15"/>
      <c r="G45" s="15"/>
      <c r="H45" s="15"/>
      <c r="I45" s="15"/>
      <c r="J45" s="15"/>
      <c r="K45" s="15"/>
      <c r="L45" s="15"/>
      <c r="M45" s="15"/>
      <c r="N45" s="15"/>
      <c r="O45" s="15"/>
      <c r="P45" s="15"/>
      <c r="Q45" s="15"/>
      <c r="R45" s="15"/>
      <c r="S45" s="9"/>
    </row>
    <row r="46" spans="1:19" s="10" customFormat="1" ht="21.75" customHeight="1">
      <c r="A46" s="14"/>
      <c r="B46" s="15"/>
      <c r="C46" s="15"/>
      <c r="D46" s="15"/>
      <c r="E46" s="15"/>
      <c r="F46" s="15"/>
      <c r="G46" s="15"/>
      <c r="H46" s="15"/>
      <c r="I46" s="15"/>
      <c r="J46" s="15"/>
      <c r="K46" s="15"/>
      <c r="L46" s="15"/>
      <c r="M46" s="15"/>
      <c r="N46" s="15"/>
      <c r="O46" s="15"/>
      <c r="P46" s="15"/>
      <c r="Q46" s="15"/>
      <c r="R46" s="15"/>
      <c r="S46" s="9"/>
    </row>
    <row r="47" spans="1:19" s="10" customFormat="1" ht="21.75" customHeight="1">
      <c r="A47" s="14"/>
      <c r="B47" s="15"/>
      <c r="C47" s="15"/>
      <c r="D47" s="15"/>
      <c r="E47" s="15"/>
      <c r="F47" s="15"/>
      <c r="G47" s="15"/>
      <c r="H47" s="15"/>
      <c r="I47" s="15"/>
      <c r="J47" s="15"/>
      <c r="K47" s="15"/>
      <c r="L47" s="15"/>
      <c r="M47" s="15"/>
      <c r="N47" s="15"/>
      <c r="O47" s="15"/>
      <c r="P47" s="15"/>
      <c r="Q47" s="15"/>
      <c r="R47" s="15"/>
      <c r="S47" s="9"/>
    </row>
    <row r="48" spans="1:19" s="10" customFormat="1" ht="21.75" customHeight="1">
      <c r="A48" s="14"/>
      <c r="B48" s="15"/>
      <c r="C48" s="15"/>
      <c r="D48" s="15"/>
      <c r="E48" s="15"/>
      <c r="F48" s="15"/>
      <c r="G48" s="15"/>
      <c r="H48" s="15"/>
      <c r="I48" s="15"/>
      <c r="J48" s="15"/>
      <c r="K48" s="15"/>
      <c r="L48" s="15"/>
      <c r="M48" s="15"/>
      <c r="N48" s="15"/>
      <c r="O48" s="15"/>
      <c r="P48" s="15"/>
      <c r="Q48" s="15"/>
      <c r="R48" s="15"/>
      <c r="S48" s="9"/>
    </row>
    <row r="49" spans="1:19" s="10" customFormat="1" ht="21.75" customHeight="1">
      <c r="A49" s="14"/>
      <c r="B49" s="15"/>
      <c r="C49" s="15"/>
      <c r="D49" s="15"/>
      <c r="E49" s="15"/>
      <c r="F49" s="15"/>
      <c r="G49" s="15"/>
      <c r="H49" s="15"/>
      <c r="I49" s="15"/>
      <c r="J49" s="15"/>
      <c r="K49" s="15"/>
      <c r="L49" s="15"/>
      <c r="M49" s="15"/>
      <c r="N49" s="15"/>
      <c r="O49" s="15"/>
      <c r="P49" s="15"/>
      <c r="Q49" s="15"/>
      <c r="R49" s="15"/>
      <c r="S49" s="9"/>
    </row>
    <row r="50" spans="1:19" s="10" customFormat="1" ht="21.75" customHeight="1">
      <c r="A50" s="14"/>
      <c r="B50" s="15"/>
      <c r="C50" s="15"/>
      <c r="D50" s="15"/>
      <c r="E50" s="15"/>
      <c r="F50" s="15"/>
      <c r="G50" s="15"/>
      <c r="H50" s="15"/>
      <c r="I50" s="15"/>
      <c r="J50" s="15"/>
      <c r="K50" s="15"/>
      <c r="L50" s="15"/>
      <c r="M50" s="15"/>
      <c r="N50" s="15"/>
      <c r="O50" s="15"/>
      <c r="P50" s="15"/>
      <c r="Q50" s="15"/>
      <c r="R50" s="15"/>
      <c r="S50" s="9"/>
    </row>
    <row r="51" spans="1:19" s="10" customFormat="1" ht="21.75" customHeight="1">
      <c r="A51" s="14"/>
      <c r="B51" s="15"/>
      <c r="C51" s="15"/>
      <c r="D51" s="15"/>
      <c r="E51" s="15"/>
      <c r="F51" s="15"/>
      <c r="G51" s="15"/>
      <c r="H51" s="15"/>
      <c r="I51" s="15"/>
      <c r="J51" s="15"/>
      <c r="K51" s="15"/>
      <c r="L51" s="15"/>
      <c r="M51" s="15"/>
      <c r="N51" s="15"/>
      <c r="O51" s="15"/>
      <c r="P51" s="15"/>
      <c r="Q51" s="15"/>
      <c r="R51" s="15"/>
      <c r="S51" s="9"/>
    </row>
    <row r="52" spans="1:19" s="10" customFormat="1" ht="21.75" customHeight="1">
      <c r="A52" s="14"/>
      <c r="B52" s="15"/>
      <c r="C52" s="15"/>
      <c r="D52" s="15"/>
      <c r="E52" s="15"/>
      <c r="F52" s="15"/>
      <c r="G52" s="15"/>
      <c r="H52" s="15"/>
      <c r="I52" s="15"/>
      <c r="J52" s="15"/>
      <c r="K52" s="15"/>
      <c r="L52" s="15"/>
      <c r="M52" s="15"/>
      <c r="N52" s="15"/>
      <c r="O52" s="15"/>
      <c r="P52" s="15"/>
      <c r="Q52" s="15"/>
      <c r="R52" s="15"/>
      <c r="S52" s="9"/>
    </row>
    <row r="53" spans="1:19" s="10" customFormat="1" ht="21.75" customHeight="1">
      <c r="A53" s="14"/>
      <c r="B53" s="15"/>
      <c r="C53" s="15"/>
      <c r="D53" s="15"/>
      <c r="E53" s="15"/>
      <c r="F53" s="15"/>
      <c r="G53" s="15"/>
      <c r="H53" s="15"/>
      <c r="I53" s="15"/>
      <c r="J53" s="15"/>
      <c r="K53" s="15"/>
      <c r="L53" s="15"/>
      <c r="M53" s="15"/>
      <c r="N53" s="15"/>
      <c r="O53" s="15"/>
      <c r="P53" s="15"/>
      <c r="Q53" s="15"/>
      <c r="R53" s="15"/>
      <c r="S53" s="9"/>
    </row>
    <row r="54" spans="1:19" s="10" customFormat="1" ht="21.75" customHeight="1">
      <c r="A54" s="14"/>
      <c r="B54" s="15"/>
      <c r="C54" s="15"/>
      <c r="D54" s="15"/>
      <c r="E54" s="15"/>
      <c r="F54" s="15"/>
      <c r="G54" s="15"/>
      <c r="H54" s="15"/>
      <c r="I54" s="15"/>
      <c r="J54" s="15"/>
      <c r="K54" s="15"/>
      <c r="L54" s="15"/>
      <c r="M54" s="15"/>
      <c r="N54" s="15"/>
      <c r="O54" s="15"/>
      <c r="P54" s="15"/>
      <c r="Q54" s="15"/>
      <c r="R54" s="15"/>
      <c r="S54" s="9"/>
    </row>
    <row r="55" spans="1:19" s="10" customFormat="1" ht="21.75" customHeight="1">
      <c r="A55" s="14"/>
      <c r="B55" s="15"/>
      <c r="C55" s="15"/>
      <c r="D55" s="15"/>
      <c r="E55" s="15"/>
      <c r="F55" s="15"/>
      <c r="G55" s="15"/>
      <c r="H55" s="15"/>
      <c r="I55" s="15"/>
      <c r="J55" s="15"/>
      <c r="K55" s="15"/>
      <c r="L55" s="15"/>
      <c r="M55" s="15"/>
      <c r="N55" s="15"/>
      <c r="O55" s="15"/>
      <c r="P55" s="15"/>
      <c r="Q55" s="15"/>
      <c r="R55" s="15"/>
      <c r="S55" s="9"/>
    </row>
    <row r="56" spans="1:19" s="10" customFormat="1" ht="21.75" customHeight="1">
      <c r="A56" s="14"/>
      <c r="B56" s="15"/>
      <c r="C56" s="15"/>
      <c r="D56" s="15"/>
      <c r="E56" s="15"/>
      <c r="F56" s="15"/>
      <c r="G56" s="15"/>
      <c r="H56" s="15"/>
      <c r="I56" s="15"/>
      <c r="J56" s="15"/>
      <c r="K56" s="15"/>
      <c r="L56" s="15"/>
      <c r="M56" s="15"/>
      <c r="N56" s="15"/>
      <c r="O56" s="15"/>
      <c r="P56" s="15"/>
      <c r="Q56" s="15"/>
      <c r="R56" s="15"/>
      <c r="S56" s="9"/>
    </row>
    <row r="57" spans="1:19" s="10" customFormat="1" ht="21.75" customHeight="1">
      <c r="A57" s="14"/>
      <c r="B57" s="15"/>
      <c r="C57" s="15"/>
      <c r="D57" s="15"/>
      <c r="E57" s="15"/>
      <c r="F57" s="15"/>
      <c r="G57" s="15"/>
      <c r="H57" s="15"/>
      <c r="I57" s="15"/>
      <c r="J57" s="15"/>
      <c r="K57" s="15"/>
      <c r="L57" s="15"/>
      <c r="M57" s="15"/>
      <c r="N57" s="15"/>
      <c r="O57" s="15"/>
      <c r="P57" s="15"/>
      <c r="Q57" s="15"/>
      <c r="R57" s="15"/>
      <c r="S57" s="9"/>
    </row>
    <row r="58" spans="1:19" s="10" customFormat="1" ht="21.75" customHeight="1">
      <c r="A58" s="14"/>
      <c r="B58" s="15"/>
      <c r="C58" s="15"/>
      <c r="D58" s="15"/>
      <c r="E58" s="15"/>
      <c r="F58" s="15"/>
      <c r="G58" s="15"/>
      <c r="H58" s="15"/>
      <c r="I58" s="15"/>
      <c r="J58" s="15"/>
      <c r="K58" s="15"/>
      <c r="L58" s="15"/>
      <c r="M58" s="15"/>
      <c r="N58" s="15"/>
      <c r="O58" s="15"/>
      <c r="P58" s="15"/>
      <c r="Q58" s="15"/>
      <c r="R58" s="15"/>
      <c r="S58" s="9"/>
    </row>
    <row r="59" spans="1:19" s="10" customFormat="1" ht="21.75" customHeight="1">
      <c r="A59" s="14"/>
      <c r="B59" s="15"/>
      <c r="C59" s="15"/>
      <c r="D59" s="15"/>
      <c r="E59" s="15"/>
      <c r="F59" s="15"/>
      <c r="G59" s="15"/>
      <c r="H59" s="15"/>
      <c r="I59" s="15"/>
      <c r="J59" s="15"/>
      <c r="K59" s="15"/>
      <c r="L59" s="15"/>
      <c r="M59" s="15"/>
      <c r="N59" s="15"/>
      <c r="O59" s="15"/>
      <c r="P59" s="15"/>
      <c r="Q59" s="15"/>
      <c r="R59" s="15"/>
      <c r="S59" s="9"/>
    </row>
    <row r="60" spans="1:19" s="10" customFormat="1" ht="21.75" customHeight="1">
      <c r="A60" s="14"/>
      <c r="B60" s="15"/>
      <c r="C60" s="15"/>
      <c r="D60" s="15"/>
      <c r="E60" s="15"/>
      <c r="F60" s="15"/>
      <c r="G60" s="15"/>
      <c r="H60" s="15"/>
      <c r="I60" s="15"/>
      <c r="J60" s="15"/>
      <c r="K60" s="15"/>
      <c r="L60" s="15"/>
      <c r="M60" s="15"/>
      <c r="N60" s="15"/>
      <c r="O60" s="15"/>
      <c r="P60" s="15"/>
      <c r="Q60" s="15"/>
      <c r="R60" s="15"/>
      <c r="S60" s="9"/>
    </row>
    <row r="61" spans="1:19" s="10" customFormat="1" ht="21.75" customHeight="1">
      <c r="A61" s="14"/>
      <c r="B61" s="15"/>
      <c r="C61" s="15"/>
      <c r="D61" s="15"/>
      <c r="E61" s="15"/>
      <c r="F61" s="15"/>
      <c r="G61" s="15"/>
      <c r="H61" s="15"/>
      <c r="I61" s="15"/>
      <c r="J61" s="15"/>
      <c r="K61" s="15"/>
      <c r="L61" s="15"/>
      <c r="M61" s="15"/>
      <c r="N61" s="15"/>
      <c r="O61" s="15"/>
      <c r="P61" s="15"/>
      <c r="Q61" s="15"/>
      <c r="R61" s="15"/>
      <c r="S61" s="9"/>
    </row>
    <row r="62" spans="1:19" s="10" customFormat="1" ht="21.75" customHeight="1">
      <c r="A62" s="14"/>
      <c r="B62" s="15"/>
      <c r="C62" s="15"/>
      <c r="D62" s="15"/>
      <c r="E62" s="15"/>
      <c r="F62" s="15"/>
      <c r="G62" s="15"/>
      <c r="H62" s="15"/>
      <c r="I62" s="15"/>
      <c r="J62" s="15"/>
      <c r="K62" s="15"/>
      <c r="L62" s="89"/>
      <c r="M62" s="89"/>
      <c r="N62" s="89"/>
      <c r="O62" s="89"/>
      <c r="P62" s="89"/>
      <c r="Q62" s="89"/>
      <c r="R62" s="15"/>
      <c r="S62" s="9"/>
    </row>
    <row r="63" spans="1:19" s="11" customFormat="1">
      <c r="L63" s="90"/>
      <c r="M63" s="91"/>
      <c r="N63" s="91"/>
      <c r="O63" s="91"/>
      <c r="P63" s="91"/>
      <c r="Q63" s="90"/>
    </row>
    <row r="64" spans="1:19" s="11" customFormat="1">
      <c r="L64" s="90"/>
      <c r="M64" s="898"/>
      <c r="N64" s="898"/>
      <c r="O64" s="898"/>
      <c r="P64" s="898"/>
      <c r="Q64" s="90"/>
    </row>
    <row r="65" spans="12:17" s="11" customFormat="1">
      <c r="L65" s="90"/>
      <c r="M65" s="92"/>
      <c r="N65" s="92"/>
      <c r="O65" s="92"/>
      <c r="P65" s="92"/>
      <c r="Q65" s="90"/>
    </row>
    <row r="66" spans="12:17" s="11" customFormat="1">
      <c r="L66" s="90"/>
      <c r="M66" s="93"/>
      <c r="N66" s="91"/>
      <c r="O66" s="92"/>
      <c r="P66" s="94"/>
      <c r="Q66" s="90"/>
    </row>
    <row r="67" spans="12:17" s="11" customFormat="1">
      <c r="L67" s="90"/>
      <c r="M67" s="91"/>
      <c r="N67" s="91"/>
      <c r="O67" s="91"/>
      <c r="P67" s="91"/>
      <c r="Q67" s="90"/>
    </row>
    <row r="68" spans="12:17" s="11" customFormat="1">
      <c r="M68" s="12"/>
      <c r="N68" s="12"/>
      <c r="O68" s="12"/>
      <c r="P68" s="12"/>
    </row>
    <row r="69" spans="12:17" s="11" customFormat="1">
      <c r="M69" s="12"/>
      <c r="N69" s="12"/>
      <c r="O69" s="12"/>
      <c r="P69" s="12"/>
    </row>
    <row r="70" spans="12:17" s="11" customFormat="1">
      <c r="M70" s="12"/>
      <c r="N70" s="12"/>
      <c r="O70" s="12"/>
      <c r="P70" s="12"/>
    </row>
    <row r="71" spans="12:17" s="11" customFormat="1">
      <c r="M71" s="12"/>
      <c r="N71" s="12"/>
      <c r="O71" s="12"/>
      <c r="P71" s="12"/>
    </row>
    <row r="72" spans="12:17" s="11" customFormat="1">
      <c r="M72" s="12"/>
      <c r="N72" s="12"/>
      <c r="O72" s="12"/>
      <c r="P72" s="12"/>
    </row>
    <row r="73" spans="12:17" s="11" customFormat="1">
      <c r="M73" s="12"/>
      <c r="N73" s="12"/>
      <c r="O73" s="12"/>
      <c r="P73" s="12"/>
    </row>
    <row r="74" spans="12:17" s="11" customFormat="1">
      <c r="M74" s="12"/>
      <c r="N74" s="12"/>
      <c r="O74" s="12"/>
      <c r="P74" s="12"/>
    </row>
    <row r="75" spans="12:17" s="11" customFormat="1">
      <c r="M75" s="12"/>
      <c r="N75" s="12"/>
      <c r="O75" s="12"/>
      <c r="P75" s="12"/>
    </row>
    <row r="76" spans="12:17" s="11" customFormat="1">
      <c r="M76" s="12"/>
      <c r="N76" s="12"/>
      <c r="O76" s="12"/>
      <c r="P76" s="12"/>
    </row>
    <row r="77" spans="12:17" s="11" customFormat="1">
      <c r="M77" s="12"/>
      <c r="N77" s="12"/>
      <c r="O77" s="12"/>
      <c r="P77" s="12"/>
    </row>
    <row r="78" spans="12:17" s="11" customFormat="1">
      <c r="M78" s="12"/>
      <c r="N78" s="12"/>
      <c r="O78" s="12"/>
      <c r="P78" s="12"/>
    </row>
    <row r="79" spans="12:17" s="11" customFormat="1">
      <c r="M79" s="12"/>
      <c r="N79" s="12"/>
      <c r="O79" s="12"/>
      <c r="P79" s="12"/>
    </row>
    <row r="80" spans="12:17" s="11" customFormat="1">
      <c r="M80" s="12"/>
      <c r="N80" s="12"/>
      <c r="O80" s="12"/>
      <c r="P80" s="12"/>
    </row>
    <row r="81" spans="13:16" s="11" customFormat="1">
      <c r="M81" s="12"/>
      <c r="N81" s="12"/>
      <c r="O81" s="12"/>
      <c r="P81" s="12"/>
    </row>
    <row r="82" spans="13:16" s="11" customFormat="1">
      <c r="M82" s="12"/>
      <c r="N82" s="12"/>
      <c r="O82" s="12"/>
      <c r="P82" s="12"/>
    </row>
    <row r="83" spans="13:16" s="11" customFormat="1">
      <c r="M83" s="12"/>
      <c r="N83" s="12"/>
      <c r="O83" s="12"/>
      <c r="P83" s="12"/>
    </row>
    <row r="84" spans="13:16" s="11" customFormat="1">
      <c r="M84" s="12"/>
      <c r="N84" s="12"/>
      <c r="O84" s="12"/>
      <c r="P84" s="12"/>
    </row>
    <row r="85" spans="13:16" s="11" customFormat="1">
      <c r="M85" s="12"/>
      <c r="N85" s="12"/>
      <c r="O85" s="12"/>
      <c r="P85" s="12"/>
    </row>
    <row r="86" spans="13:16" s="11" customFormat="1">
      <c r="M86" s="12"/>
      <c r="N86" s="12"/>
      <c r="O86" s="12"/>
      <c r="P86" s="12"/>
    </row>
    <row r="87" spans="13:16" s="11" customFormat="1">
      <c r="M87" s="12"/>
      <c r="N87" s="12"/>
      <c r="O87" s="12"/>
      <c r="P87" s="12"/>
    </row>
    <row r="88" spans="13:16" s="11" customFormat="1">
      <c r="M88" s="12"/>
      <c r="N88" s="12"/>
      <c r="O88" s="12"/>
      <c r="P88" s="12"/>
    </row>
    <row r="89" spans="13:16" s="11" customFormat="1">
      <c r="M89" s="12"/>
      <c r="N89" s="12"/>
      <c r="O89" s="12"/>
      <c r="P89" s="12"/>
    </row>
    <row r="90" spans="13:16" s="11" customFormat="1">
      <c r="M90" s="12"/>
      <c r="N90" s="12"/>
      <c r="O90" s="12"/>
      <c r="P90" s="12"/>
    </row>
    <row r="91" spans="13:16" s="11" customFormat="1">
      <c r="M91" s="12"/>
      <c r="N91" s="12"/>
      <c r="O91" s="12"/>
      <c r="P91" s="12"/>
    </row>
    <row r="92" spans="13:16" s="11" customFormat="1">
      <c r="M92" s="12"/>
      <c r="N92" s="12"/>
      <c r="O92" s="12"/>
      <c r="P92" s="12"/>
    </row>
    <row r="93" spans="13:16" s="11" customFormat="1">
      <c r="M93" s="12"/>
      <c r="N93" s="12"/>
      <c r="O93" s="12"/>
      <c r="P93" s="12"/>
    </row>
    <row r="94" spans="13:16" s="11" customFormat="1">
      <c r="M94" s="95"/>
      <c r="N94" s="12"/>
      <c r="O94" s="12"/>
      <c r="P94" s="12"/>
    </row>
    <row r="95" spans="13:16" s="11" customFormat="1">
      <c r="M95" s="12"/>
      <c r="N95" s="12"/>
      <c r="O95" s="12"/>
      <c r="P95" s="12"/>
    </row>
    <row r="96" spans="13:16" s="11" customFormat="1">
      <c r="M96" s="12"/>
      <c r="N96" s="12"/>
      <c r="O96" s="12"/>
      <c r="P96" s="12"/>
    </row>
    <row r="97" spans="13:16" s="11" customFormat="1">
      <c r="M97" s="12"/>
      <c r="N97" s="12"/>
      <c r="O97" s="12"/>
      <c r="P97" s="12"/>
    </row>
    <row r="98" spans="13:16" s="11" customFormat="1">
      <c r="M98" s="12"/>
      <c r="N98" s="12"/>
      <c r="O98" s="12"/>
      <c r="P98" s="12"/>
    </row>
    <row r="99" spans="13:16" s="11" customFormat="1">
      <c r="M99" s="12"/>
      <c r="N99" s="12"/>
      <c r="O99" s="12"/>
      <c r="P99" s="12"/>
    </row>
    <row r="100" spans="13:16" s="11" customFormat="1">
      <c r="M100" s="12"/>
      <c r="N100" s="12"/>
      <c r="O100" s="12"/>
      <c r="P100" s="12"/>
    </row>
    <row r="101" spans="13:16" s="11" customFormat="1">
      <c r="M101" s="12"/>
      <c r="N101" s="12"/>
      <c r="O101" s="12"/>
      <c r="P101" s="12"/>
    </row>
    <row r="102" spans="13:16" s="11" customFormat="1">
      <c r="M102" s="12"/>
      <c r="N102" s="12"/>
      <c r="O102" s="12"/>
      <c r="P102" s="12"/>
    </row>
    <row r="103" spans="13:16" s="11" customFormat="1">
      <c r="M103" s="12"/>
      <c r="N103" s="12"/>
      <c r="O103" s="12"/>
      <c r="P103" s="12"/>
    </row>
    <row r="104" spans="13:16" s="11" customFormat="1">
      <c r="M104" s="12"/>
      <c r="N104" s="12"/>
      <c r="O104" s="12"/>
      <c r="P104" s="12"/>
    </row>
    <row r="105" spans="13:16" s="11" customFormat="1">
      <c r="M105" s="12"/>
      <c r="N105" s="12"/>
      <c r="O105" s="12"/>
      <c r="P105" s="12"/>
    </row>
    <row r="106" spans="13:16" s="11" customFormat="1">
      <c r="M106" s="12"/>
      <c r="N106" s="12"/>
      <c r="O106" s="12"/>
      <c r="P106" s="12"/>
    </row>
    <row r="107" spans="13:16" s="11" customFormat="1">
      <c r="M107" s="12"/>
      <c r="N107" s="12"/>
      <c r="O107" s="12"/>
      <c r="P107" s="12"/>
    </row>
    <row r="108" spans="13:16" s="11" customFormat="1">
      <c r="M108" s="12"/>
      <c r="N108" s="12"/>
      <c r="O108" s="12"/>
      <c r="P108" s="12"/>
    </row>
    <row r="109" spans="13:16" s="11" customFormat="1">
      <c r="M109" s="12"/>
      <c r="N109" s="12"/>
      <c r="O109" s="12"/>
      <c r="P109" s="12"/>
    </row>
    <row r="110" spans="13:16" s="11" customFormat="1">
      <c r="M110" s="12"/>
      <c r="N110" s="12"/>
      <c r="O110" s="12"/>
      <c r="P110" s="12"/>
    </row>
    <row r="111" spans="13:16" s="11" customFormat="1">
      <c r="M111" s="12"/>
      <c r="N111" s="12"/>
      <c r="O111" s="12"/>
      <c r="P111" s="12"/>
    </row>
    <row r="112" spans="13:16" s="11" customFormat="1">
      <c r="M112" s="12"/>
      <c r="N112" s="12"/>
      <c r="O112" s="12"/>
      <c r="P112" s="12"/>
    </row>
    <row r="113" spans="13:16" s="11" customFormat="1">
      <c r="M113" s="12"/>
      <c r="N113" s="12"/>
      <c r="O113" s="12"/>
      <c r="P113" s="12"/>
    </row>
    <row r="114" spans="13:16" s="11" customFormat="1">
      <c r="M114" s="12"/>
      <c r="N114" s="12"/>
      <c r="O114" s="12"/>
      <c r="P114" s="12"/>
    </row>
    <row r="115" spans="13:16" s="11" customFormat="1">
      <c r="M115" s="12"/>
      <c r="N115" s="12"/>
      <c r="O115" s="12"/>
      <c r="P115" s="12"/>
    </row>
    <row r="116" spans="13:16" s="11" customFormat="1">
      <c r="M116" s="12"/>
      <c r="N116" s="12"/>
      <c r="O116" s="12"/>
      <c r="P116" s="12"/>
    </row>
    <row r="117" spans="13:16" s="11" customFormat="1">
      <c r="M117" s="12"/>
      <c r="N117" s="12"/>
      <c r="O117" s="12"/>
      <c r="P117" s="12"/>
    </row>
    <row r="118" spans="13:16" s="11" customFormat="1">
      <c r="M118" s="12"/>
      <c r="N118" s="12"/>
      <c r="O118" s="12"/>
      <c r="P118" s="12"/>
    </row>
    <row r="119" spans="13:16" s="11" customFormat="1">
      <c r="M119" s="12"/>
      <c r="N119" s="12"/>
      <c r="O119" s="12"/>
      <c r="P119" s="12"/>
    </row>
    <row r="120" spans="13:16" s="11" customFormat="1">
      <c r="M120" s="12"/>
      <c r="N120" s="12"/>
      <c r="O120" s="12"/>
      <c r="P120" s="12"/>
    </row>
    <row r="121" spans="13:16" s="11" customFormat="1">
      <c r="M121" s="12"/>
      <c r="N121" s="12"/>
      <c r="O121" s="12"/>
      <c r="P121" s="12"/>
    </row>
    <row r="122" spans="13:16" s="11" customFormat="1">
      <c r="M122" s="12"/>
      <c r="N122" s="12"/>
      <c r="O122" s="12"/>
      <c r="P122" s="12"/>
    </row>
    <row r="123" spans="13:16" s="11" customFormat="1">
      <c r="M123" s="12"/>
      <c r="N123" s="12"/>
      <c r="O123" s="12"/>
      <c r="P123" s="12"/>
    </row>
    <row r="124" spans="13:16" s="11" customFormat="1">
      <c r="M124" s="12"/>
      <c r="N124" s="12"/>
      <c r="O124" s="12"/>
      <c r="P124" s="12"/>
    </row>
    <row r="125" spans="13:16" s="11" customFormat="1">
      <c r="M125" s="12"/>
      <c r="N125" s="12"/>
      <c r="O125" s="12"/>
      <c r="P125" s="12"/>
    </row>
    <row r="126" spans="13:16" s="11" customFormat="1">
      <c r="M126" s="12"/>
      <c r="N126" s="12"/>
      <c r="O126" s="12"/>
      <c r="P126" s="12"/>
    </row>
    <row r="127" spans="13:16" s="11" customFormat="1">
      <c r="M127" s="12"/>
      <c r="N127" s="12"/>
      <c r="O127" s="12"/>
      <c r="P127" s="12"/>
    </row>
    <row r="128" spans="13:16" s="11" customFormat="1">
      <c r="M128" s="12"/>
      <c r="N128" s="12"/>
      <c r="O128" s="12"/>
      <c r="P128" s="12"/>
    </row>
    <row r="129" spans="13:16" s="11" customFormat="1">
      <c r="M129" s="12"/>
      <c r="N129" s="12"/>
      <c r="O129" s="12"/>
      <c r="P129" s="12"/>
    </row>
    <row r="130" spans="13:16" s="11" customFormat="1">
      <c r="M130" s="12"/>
      <c r="N130" s="12"/>
      <c r="O130" s="12"/>
      <c r="P130" s="12"/>
    </row>
    <row r="131" spans="13:16" s="11" customFormat="1">
      <c r="M131" s="12"/>
      <c r="N131" s="12"/>
      <c r="O131" s="12"/>
      <c r="P131" s="12"/>
    </row>
    <row r="132" spans="13:16" s="11" customFormat="1">
      <c r="M132" s="12"/>
      <c r="N132" s="12"/>
      <c r="O132" s="12"/>
      <c r="P132" s="12"/>
    </row>
    <row r="133" spans="13:16" s="11" customFormat="1">
      <c r="M133" s="12"/>
      <c r="N133" s="12"/>
      <c r="O133" s="12"/>
      <c r="P133" s="12"/>
    </row>
    <row r="134" spans="13:16" s="11" customFormat="1">
      <c r="M134" s="12"/>
      <c r="N134" s="12"/>
      <c r="O134" s="12"/>
      <c r="P134" s="12"/>
    </row>
    <row r="135" spans="13:16" s="11" customFormat="1">
      <c r="M135" s="12"/>
      <c r="N135" s="12"/>
      <c r="O135" s="12"/>
      <c r="P135" s="12"/>
    </row>
    <row r="136" spans="13:16" s="11" customFormat="1">
      <c r="M136" s="12"/>
      <c r="N136" s="12"/>
      <c r="O136" s="12"/>
      <c r="P136" s="12"/>
    </row>
    <row r="137" spans="13:16" s="11" customFormat="1">
      <c r="M137" s="12"/>
      <c r="N137" s="12"/>
      <c r="O137" s="12"/>
      <c r="P137" s="12"/>
    </row>
    <row r="138" spans="13:16" s="11" customFormat="1">
      <c r="M138" s="12"/>
      <c r="N138" s="12"/>
      <c r="O138" s="12"/>
      <c r="P138" s="12"/>
    </row>
    <row r="139" spans="13:16" s="11" customFormat="1">
      <c r="M139" s="12"/>
      <c r="N139" s="12"/>
      <c r="O139" s="12"/>
      <c r="P139" s="12"/>
    </row>
    <row r="140" spans="13:16" s="11" customFormat="1">
      <c r="M140" s="12"/>
      <c r="N140" s="12"/>
      <c r="O140" s="12"/>
      <c r="P140" s="12"/>
    </row>
    <row r="141" spans="13:16" s="11" customFormat="1">
      <c r="M141" s="12"/>
      <c r="N141" s="12"/>
      <c r="O141" s="12"/>
      <c r="P141" s="12"/>
    </row>
    <row r="142" spans="13:16" s="11" customFormat="1">
      <c r="M142" s="12"/>
      <c r="N142" s="12"/>
      <c r="O142" s="12"/>
      <c r="P142" s="12"/>
    </row>
    <row r="143" spans="13:16" s="11" customFormat="1">
      <c r="M143" s="12"/>
      <c r="N143" s="12"/>
      <c r="O143" s="12"/>
      <c r="P143" s="12"/>
    </row>
    <row r="144" spans="13:16" s="11" customFormat="1">
      <c r="M144" s="12"/>
      <c r="N144" s="12"/>
      <c r="O144" s="12"/>
      <c r="P144" s="12"/>
    </row>
    <row r="145" spans="13:16" s="11" customFormat="1">
      <c r="M145" s="12"/>
      <c r="N145" s="12"/>
      <c r="O145" s="12"/>
      <c r="P145" s="12"/>
    </row>
    <row r="146" spans="13:16" s="11" customFormat="1">
      <c r="M146" s="12"/>
      <c r="N146" s="12"/>
      <c r="O146" s="12"/>
      <c r="P146" s="12"/>
    </row>
    <row r="147" spans="13:16" s="11" customFormat="1">
      <c r="M147" s="12"/>
      <c r="N147" s="12"/>
      <c r="O147" s="12"/>
      <c r="P147" s="12"/>
    </row>
    <row r="148" spans="13:16" s="11" customFormat="1">
      <c r="M148" s="12"/>
      <c r="N148" s="12"/>
      <c r="O148" s="12"/>
      <c r="P148" s="12"/>
    </row>
    <row r="149" spans="13:16" s="11" customFormat="1">
      <c r="M149" s="12"/>
      <c r="N149" s="12"/>
      <c r="O149" s="12"/>
      <c r="P149" s="12"/>
    </row>
    <row r="150" spans="13:16" s="11" customFormat="1">
      <c r="M150" s="12"/>
      <c r="N150" s="12"/>
      <c r="O150" s="12"/>
      <c r="P150" s="12"/>
    </row>
    <row r="151" spans="13:16" s="11" customFormat="1">
      <c r="M151" s="12"/>
      <c r="N151" s="12"/>
      <c r="O151" s="12"/>
      <c r="P151" s="12"/>
    </row>
    <row r="152" spans="13:16" s="11" customFormat="1">
      <c r="M152" s="12"/>
      <c r="N152" s="12"/>
      <c r="O152" s="12"/>
      <c r="P152" s="12"/>
    </row>
    <row r="153" spans="13:16" s="11" customFormat="1">
      <c r="M153" s="12"/>
      <c r="N153" s="12"/>
      <c r="O153" s="12"/>
      <c r="P153" s="12"/>
    </row>
    <row r="154" spans="13:16" s="11" customFormat="1">
      <c r="M154" s="12"/>
      <c r="N154" s="12"/>
      <c r="O154" s="12"/>
      <c r="P154" s="12"/>
    </row>
    <row r="155" spans="13:16" s="11" customFormat="1">
      <c r="M155" s="12"/>
      <c r="N155" s="12"/>
      <c r="O155" s="12"/>
      <c r="P155" s="12"/>
    </row>
    <row r="156" spans="13:16" s="11" customFormat="1">
      <c r="M156" s="12"/>
      <c r="N156" s="12"/>
      <c r="O156" s="12"/>
      <c r="P156" s="12"/>
    </row>
    <row r="157" spans="13:16" s="11" customFormat="1">
      <c r="M157" s="12"/>
      <c r="N157" s="12"/>
      <c r="O157" s="12"/>
      <c r="P157" s="12"/>
    </row>
    <row r="158" spans="13:16" s="11" customFormat="1">
      <c r="M158" s="12"/>
      <c r="N158" s="12"/>
      <c r="O158" s="12"/>
      <c r="P158" s="12"/>
    </row>
    <row r="159" spans="13:16" s="11" customFormat="1">
      <c r="M159" s="12"/>
      <c r="N159" s="12"/>
      <c r="O159" s="12"/>
      <c r="P159" s="12"/>
    </row>
    <row r="160" spans="13:16" s="11" customFormat="1">
      <c r="M160" s="12"/>
      <c r="N160" s="12"/>
      <c r="O160" s="12"/>
      <c r="P160" s="12"/>
    </row>
    <row r="161" spans="13:16" s="11" customFormat="1">
      <c r="M161" s="12"/>
      <c r="N161" s="12"/>
      <c r="O161" s="12"/>
      <c r="P161" s="12"/>
    </row>
    <row r="162" spans="13:16" s="11" customFormat="1">
      <c r="M162" s="12"/>
      <c r="N162" s="12"/>
      <c r="O162" s="12"/>
      <c r="P162" s="12"/>
    </row>
    <row r="163" spans="13:16" s="11" customFormat="1">
      <c r="M163" s="12"/>
      <c r="N163" s="12"/>
      <c r="O163" s="12"/>
      <c r="P163" s="12"/>
    </row>
    <row r="164" spans="13:16" s="11" customFormat="1">
      <c r="M164" s="12"/>
      <c r="N164" s="12"/>
      <c r="O164" s="12"/>
      <c r="P164" s="12"/>
    </row>
    <row r="165" spans="13:16" s="11" customFormat="1">
      <c r="M165" s="12"/>
      <c r="N165" s="12"/>
      <c r="O165" s="12"/>
      <c r="P165" s="12"/>
    </row>
    <row r="166" spans="13:16" s="11" customFormat="1">
      <c r="M166" s="12"/>
      <c r="N166" s="12"/>
      <c r="O166" s="12"/>
      <c r="P166" s="12"/>
    </row>
    <row r="167" spans="13:16" s="11" customFormat="1">
      <c r="M167" s="12"/>
      <c r="N167" s="12"/>
      <c r="O167" s="12"/>
      <c r="P167" s="12"/>
    </row>
    <row r="168" spans="13:16" s="11" customFormat="1">
      <c r="M168" s="12"/>
      <c r="N168" s="12"/>
      <c r="O168" s="12"/>
      <c r="P168" s="12"/>
    </row>
    <row r="169" spans="13:16" s="11" customFormat="1">
      <c r="M169" s="12"/>
      <c r="N169" s="12"/>
      <c r="O169" s="12"/>
      <c r="P169" s="12"/>
    </row>
    <row r="170" spans="13:16" s="11" customFormat="1">
      <c r="M170" s="12"/>
      <c r="N170" s="12"/>
      <c r="O170" s="12"/>
      <c r="P170" s="12"/>
    </row>
    <row r="171" spans="13:16" s="11" customFormat="1">
      <c r="M171" s="12"/>
      <c r="N171" s="12"/>
      <c r="O171" s="12"/>
      <c r="P171" s="12"/>
    </row>
    <row r="172" spans="13:16" s="11" customFormat="1">
      <c r="M172" s="12"/>
      <c r="N172" s="12"/>
      <c r="O172" s="12"/>
      <c r="P172" s="12"/>
    </row>
    <row r="173" spans="13:16" s="11" customFormat="1">
      <c r="M173" s="12"/>
      <c r="N173" s="12"/>
      <c r="O173" s="12"/>
      <c r="P173" s="12"/>
    </row>
    <row r="174" spans="13:16" s="11" customFormat="1">
      <c r="M174" s="12"/>
      <c r="N174" s="12"/>
      <c r="O174" s="12"/>
      <c r="P174" s="12"/>
    </row>
    <row r="175" spans="13:16" s="11" customFormat="1">
      <c r="M175" s="12"/>
      <c r="N175" s="12"/>
      <c r="O175" s="12"/>
      <c r="P175" s="12"/>
    </row>
    <row r="176" spans="13:16" s="11" customFormat="1">
      <c r="M176" s="12"/>
      <c r="N176" s="12"/>
      <c r="O176" s="12"/>
      <c r="P176" s="12"/>
    </row>
    <row r="177" spans="13:16" s="11" customFormat="1">
      <c r="M177" s="12"/>
      <c r="N177" s="12"/>
      <c r="O177" s="12"/>
      <c r="P177" s="12"/>
    </row>
    <row r="178" spans="13:16" s="11" customFormat="1">
      <c r="M178" s="12"/>
      <c r="N178" s="12"/>
      <c r="O178" s="12"/>
      <c r="P178" s="12"/>
    </row>
    <row r="179" spans="13:16" s="11" customFormat="1">
      <c r="M179" s="12"/>
      <c r="N179" s="12"/>
      <c r="O179" s="12"/>
      <c r="P179" s="12"/>
    </row>
    <row r="180" spans="13:16" s="11" customFormat="1">
      <c r="M180" s="12"/>
      <c r="N180" s="12"/>
      <c r="O180" s="12"/>
      <c r="P180" s="12"/>
    </row>
    <row r="181" spans="13:16" s="11" customFormat="1">
      <c r="M181" s="12"/>
      <c r="N181" s="12"/>
      <c r="O181" s="12"/>
      <c r="P181" s="12"/>
    </row>
    <row r="182" spans="13:16" s="11" customFormat="1">
      <c r="M182" s="12"/>
      <c r="N182" s="12"/>
      <c r="O182" s="12"/>
      <c r="P182" s="12"/>
    </row>
    <row r="183" spans="13:16" s="11" customFormat="1">
      <c r="M183" s="12"/>
      <c r="N183" s="12"/>
      <c r="O183" s="12"/>
      <c r="P183" s="12"/>
    </row>
    <row r="184" spans="13:16" s="11" customFormat="1">
      <c r="M184" s="12"/>
      <c r="N184" s="12"/>
      <c r="O184" s="12"/>
      <c r="P184" s="12"/>
    </row>
    <row r="185" spans="13:16" s="11" customFormat="1">
      <c r="M185" s="12"/>
      <c r="N185" s="12"/>
      <c r="O185" s="12"/>
      <c r="P185" s="12"/>
    </row>
    <row r="186" spans="13:16" s="11" customFormat="1">
      <c r="M186" s="12"/>
      <c r="N186" s="12"/>
      <c r="O186" s="12"/>
      <c r="P186" s="12"/>
    </row>
    <row r="187" spans="13:16" s="11" customFormat="1">
      <c r="M187" s="12"/>
      <c r="N187" s="12"/>
      <c r="O187" s="12"/>
      <c r="P187" s="12"/>
    </row>
    <row r="188" spans="13:16" s="11" customFormat="1">
      <c r="M188" s="12"/>
      <c r="N188" s="12"/>
      <c r="O188" s="12"/>
      <c r="P188" s="12"/>
    </row>
    <row r="189" spans="13:16" s="11" customFormat="1">
      <c r="M189" s="12"/>
      <c r="N189" s="12"/>
      <c r="O189" s="12"/>
      <c r="P189" s="12"/>
    </row>
    <row r="190" spans="13:16" s="11" customFormat="1">
      <c r="M190" s="12"/>
      <c r="N190" s="12"/>
      <c r="O190" s="12"/>
      <c r="P190" s="12"/>
    </row>
    <row r="191" spans="13:16" s="11" customFormat="1">
      <c r="M191" s="12"/>
      <c r="N191" s="12"/>
      <c r="O191" s="12"/>
      <c r="P191" s="12"/>
    </row>
    <row r="192" spans="13:16" s="11" customFormat="1">
      <c r="M192" s="12"/>
      <c r="N192" s="12"/>
      <c r="O192" s="12"/>
      <c r="P192" s="12"/>
    </row>
    <row r="193" spans="12:16" s="11" customFormat="1">
      <c r="M193" s="12"/>
      <c r="N193" s="12"/>
      <c r="O193" s="12"/>
      <c r="P193" s="12"/>
    </row>
    <row r="194" spans="12:16" s="11" customFormat="1">
      <c r="M194" s="12"/>
      <c r="N194" s="12"/>
      <c r="O194" s="12"/>
      <c r="P194" s="12"/>
    </row>
    <row r="195" spans="12:16" s="11" customFormat="1">
      <c r="M195" s="12"/>
      <c r="N195" s="12"/>
      <c r="O195" s="12"/>
      <c r="P195" s="12"/>
    </row>
    <row r="196" spans="12:16" s="11" customFormat="1">
      <c r="M196" s="12"/>
      <c r="N196" s="12"/>
      <c r="O196" s="12"/>
      <c r="P196" s="12"/>
    </row>
    <row r="197" spans="12:16" s="11" customFormat="1">
      <c r="M197" s="12"/>
      <c r="N197" s="12"/>
      <c r="O197" s="12"/>
      <c r="P197" s="12"/>
    </row>
    <row r="198" spans="12:16" s="11" customFormat="1">
      <c r="M198" s="12"/>
      <c r="N198" s="12"/>
      <c r="O198" s="12"/>
      <c r="P198" s="12"/>
    </row>
    <row r="199" spans="12:16" s="11" customFormat="1">
      <c r="L199"/>
      <c r="M199" s="12"/>
      <c r="N199" s="12"/>
      <c r="O199" s="12"/>
      <c r="P199" s="12"/>
    </row>
  </sheetData>
  <mergeCells count="18">
    <mergeCell ref="F4:F5"/>
    <mergeCell ref="Q4:Q5"/>
    <mergeCell ref="R4:R5"/>
    <mergeCell ref="A4:A5"/>
    <mergeCell ref="B4:B5"/>
    <mergeCell ref="C4:C5"/>
    <mergeCell ref="D4:D5"/>
    <mergeCell ref="E4:E5"/>
    <mergeCell ref="G4:G5"/>
    <mergeCell ref="H4:I4"/>
    <mergeCell ref="J4:J5"/>
    <mergeCell ref="K4:L4"/>
    <mergeCell ref="M4:N4"/>
    <mergeCell ref="M19:N19"/>
    <mergeCell ref="O19:P19"/>
    <mergeCell ref="M64:N64"/>
    <mergeCell ref="O64:P64"/>
    <mergeCell ref="O4:P4"/>
  </mergeCells>
  <pageMargins left="0.7" right="0.7" top="0.75" bottom="0.75" header="0.3" footer="0.3"/>
  <pageSetup paperSize="9" orientation="portrait" verticalDpi="0" r:id="rId1"/>
</worksheet>
</file>

<file path=xl/worksheets/sheet35.xml><?xml version="1.0" encoding="utf-8"?>
<worksheet xmlns="http://schemas.openxmlformats.org/spreadsheetml/2006/main" xmlns:r="http://schemas.openxmlformats.org/officeDocument/2006/relationships">
  <sheetPr codeName="Arkusz35"/>
  <dimension ref="A1:S149"/>
  <sheetViews>
    <sheetView topLeftCell="A10" zoomScale="60" zoomScaleNormal="60" workbookViewId="0">
      <selection activeCell="D12" sqref="D12"/>
    </sheetView>
  </sheetViews>
  <sheetFormatPr defaultRowHeight="15"/>
  <cols>
    <col min="1" max="1" width="4.7109375" customWidth="1"/>
    <col min="2" max="2" width="8.85546875" customWidth="1"/>
    <col min="3" max="3" width="11.42578125" customWidth="1"/>
    <col min="4" max="4" width="9.7109375" customWidth="1"/>
    <col min="5" max="5" width="45.7109375" customWidth="1"/>
    <col min="6" max="6" width="57.7109375" customWidth="1"/>
    <col min="7" max="7" width="35.7109375" customWidth="1"/>
    <col min="8" max="8" width="19.140625" customWidth="1"/>
    <col min="9" max="9" width="10.42578125" customWidth="1"/>
    <col min="10" max="10" width="29.7109375" customWidth="1"/>
    <col min="11" max="11" width="10.7109375" customWidth="1"/>
    <col min="12" max="12" width="12.7109375" customWidth="1"/>
    <col min="13" max="16" width="14.7109375" style="2" customWidth="1"/>
    <col min="17" max="17" width="20.7109375" customWidth="1"/>
    <col min="18" max="18" width="23.85546875" customWidth="1"/>
    <col min="19" max="19" width="19.5703125" customWidth="1"/>
    <col min="259" max="259" width="4.7109375" bestFit="1" customWidth="1"/>
    <col min="260" max="260" width="9.7109375" bestFit="1" customWidth="1"/>
    <col min="261" max="261" width="10" bestFit="1" customWidth="1"/>
    <col min="262" max="262" width="8.85546875" bestFit="1" customWidth="1"/>
    <col min="263" max="263" width="22.85546875" customWidth="1"/>
    <col min="264" max="264" width="59.7109375" bestFit="1" customWidth="1"/>
    <col min="265" max="265" width="57.85546875" bestFit="1" customWidth="1"/>
    <col min="266" max="266" width="35.28515625" bestFit="1" customWidth="1"/>
    <col min="267" max="267" width="28.140625" bestFit="1" customWidth="1"/>
    <col min="268" max="268" width="33.140625" bestFit="1" customWidth="1"/>
    <col min="269" max="269" width="26" bestFit="1" customWidth="1"/>
    <col min="270" max="270" width="19.140625" bestFit="1" customWidth="1"/>
    <col min="271" max="271" width="10.42578125" customWidth="1"/>
    <col min="272" max="272" width="11.85546875" customWidth="1"/>
    <col min="273" max="273" width="14.7109375" customWidth="1"/>
    <col min="274" max="274" width="9" bestFit="1" customWidth="1"/>
    <col min="515" max="515" width="4.7109375" bestFit="1" customWidth="1"/>
    <col min="516" max="516" width="9.7109375" bestFit="1" customWidth="1"/>
    <col min="517" max="517" width="10" bestFit="1" customWidth="1"/>
    <col min="518" max="518" width="8.85546875" bestFit="1" customWidth="1"/>
    <col min="519" max="519" width="22.85546875" customWidth="1"/>
    <col min="520" max="520" width="59.7109375" bestFit="1" customWidth="1"/>
    <col min="521" max="521" width="57.85546875" bestFit="1" customWidth="1"/>
    <col min="522" max="522" width="35.28515625" bestFit="1" customWidth="1"/>
    <col min="523" max="523" width="28.140625" bestFit="1" customWidth="1"/>
    <col min="524" max="524" width="33.140625" bestFit="1" customWidth="1"/>
    <col min="525" max="525" width="26" bestFit="1" customWidth="1"/>
    <col min="526" max="526" width="19.140625" bestFit="1" customWidth="1"/>
    <col min="527" max="527" width="10.42578125" customWidth="1"/>
    <col min="528" max="528" width="11.85546875" customWidth="1"/>
    <col min="529" max="529" width="14.7109375" customWidth="1"/>
    <col min="530" max="530" width="9" bestFit="1" customWidth="1"/>
    <col min="771" max="771" width="4.7109375" bestFit="1" customWidth="1"/>
    <col min="772" max="772" width="9.7109375" bestFit="1" customWidth="1"/>
    <col min="773" max="773" width="10" bestFit="1" customWidth="1"/>
    <col min="774" max="774" width="8.85546875" bestFit="1" customWidth="1"/>
    <col min="775" max="775" width="22.85546875" customWidth="1"/>
    <col min="776" max="776" width="59.7109375" bestFit="1" customWidth="1"/>
    <col min="777" max="777" width="57.85546875" bestFit="1" customWidth="1"/>
    <col min="778" max="778" width="35.28515625" bestFit="1" customWidth="1"/>
    <col min="779" max="779" width="28.140625" bestFit="1" customWidth="1"/>
    <col min="780" max="780" width="33.140625" bestFit="1" customWidth="1"/>
    <col min="781" max="781" width="26" bestFit="1" customWidth="1"/>
    <col min="782" max="782" width="19.140625" bestFit="1" customWidth="1"/>
    <col min="783" max="783" width="10.42578125" customWidth="1"/>
    <col min="784" max="784" width="11.85546875" customWidth="1"/>
    <col min="785" max="785" width="14.7109375" customWidth="1"/>
    <col min="786" max="786" width="9" bestFit="1" customWidth="1"/>
    <col min="1027" max="1027" width="4.7109375" bestFit="1" customWidth="1"/>
    <col min="1028" max="1028" width="9.7109375" bestFit="1" customWidth="1"/>
    <col min="1029" max="1029" width="10" bestFit="1" customWidth="1"/>
    <col min="1030" max="1030" width="8.85546875" bestFit="1" customWidth="1"/>
    <col min="1031" max="1031" width="22.85546875" customWidth="1"/>
    <col min="1032" max="1032" width="59.7109375" bestFit="1" customWidth="1"/>
    <col min="1033" max="1033" width="57.85546875" bestFit="1" customWidth="1"/>
    <col min="1034" max="1034" width="35.28515625" bestFit="1" customWidth="1"/>
    <col min="1035" max="1035" width="28.140625" bestFit="1" customWidth="1"/>
    <col min="1036" max="1036" width="33.140625" bestFit="1" customWidth="1"/>
    <col min="1037" max="1037" width="26" bestFit="1" customWidth="1"/>
    <col min="1038" max="1038" width="19.140625" bestFit="1" customWidth="1"/>
    <col min="1039" max="1039" width="10.42578125" customWidth="1"/>
    <col min="1040" max="1040" width="11.85546875" customWidth="1"/>
    <col min="1041" max="1041" width="14.7109375" customWidth="1"/>
    <col min="1042" max="1042" width="9" bestFit="1" customWidth="1"/>
    <col min="1283" max="1283" width="4.7109375" bestFit="1" customWidth="1"/>
    <col min="1284" max="1284" width="9.7109375" bestFit="1" customWidth="1"/>
    <col min="1285" max="1285" width="10" bestFit="1" customWidth="1"/>
    <col min="1286" max="1286" width="8.85546875" bestFit="1" customWidth="1"/>
    <col min="1287" max="1287" width="22.85546875" customWidth="1"/>
    <col min="1288" max="1288" width="59.7109375" bestFit="1" customWidth="1"/>
    <col min="1289" max="1289" width="57.85546875" bestFit="1" customWidth="1"/>
    <col min="1290" max="1290" width="35.28515625" bestFit="1" customWidth="1"/>
    <col min="1291" max="1291" width="28.140625" bestFit="1" customWidth="1"/>
    <col min="1292" max="1292" width="33.140625" bestFit="1" customWidth="1"/>
    <col min="1293" max="1293" width="26" bestFit="1" customWidth="1"/>
    <col min="1294" max="1294" width="19.140625" bestFit="1" customWidth="1"/>
    <col min="1295" max="1295" width="10.42578125" customWidth="1"/>
    <col min="1296" max="1296" width="11.85546875" customWidth="1"/>
    <col min="1297" max="1297" width="14.7109375" customWidth="1"/>
    <col min="1298" max="1298" width="9" bestFit="1" customWidth="1"/>
    <col min="1539" max="1539" width="4.7109375" bestFit="1" customWidth="1"/>
    <col min="1540" max="1540" width="9.7109375" bestFit="1" customWidth="1"/>
    <col min="1541" max="1541" width="10" bestFit="1" customWidth="1"/>
    <col min="1542" max="1542" width="8.85546875" bestFit="1" customWidth="1"/>
    <col min="1543" max="1543" width="22.85546875" customWidth="1"/>
    <col min="1544" max="1544" width="59.7109375" bestFit="1" customWidth="1"/>
    <col min="1545" max="1545" width="57.85546875" bestFit="1" customWidth="1"/>
    <col min="1546" max="1546" width="35.28515625" bestFit="1" customWidth="1"/>
    <col min="1547" max="1547" width="28.140625" bestFit="1" customWidth="1"/>
    <col min="1548" max="1548" width="33.140625" bestFit="1" customWidth="1"/>
    <col min="1549" max="1549" width="26" bestFit="1" customWidth="1"/>
    <col min="1550" max="1550" width="19.140625" bestFit="1" customWidth="1"/>
    <col min="1551" max="1551" width="10.42578125" customWidth="1"/>
    <col min="1552" max="1552" width="11.85546875" customWidth="1"/>
    <col min="1553" max="1553" width="14.7109375" customWidth="1"/>
    <col min="1554" max="1554" width="9" bestFit="1" customWidth="1"/>
    <col min="1795" max="1795" width="4.7109375" bestFit="1" customWidth="1"/>
    <col min="1796" max="1796" width="9.7109375" bestFit="1" customWidth="1"/>
    <col min="1797" max="1797" width="10" bestFit="1" customWidth="1"/>
    <col min="1798" max="1798" width="8.85546875" bestFit="1" customWidth="1"/>
    <col min="1799" max="1799" width="22.85546875" customWidth="1"/>
    <col min="1800" max="1800" width="59.7109375" bestFit="1" customWidth="1"/>
    <col min="1801" max="1801" width="57.85546875" bestFit="1" customWidth="1"/>
    <col min="1802" max="1802" width="35.28515625" bestFit="1" customWidth="1"/>
    <col min="1803" max="1803" width="28.140625" bestFit="1" customWidth="1"/>
    <col min="1804" max="1804" width="33.140625" bestFit="1" customWidth="1"/>
    <col min="1805" max="1805" width="26" bestFit="1" customWidth="1"/>
    <col min="1806" max="1806" width="19.140625" bestFit="1" customWidth="1"/>
    <col min="1807" max="1807" width="10.42578125" customWidth="1"/>
    <col min="1808" max="1808" width="11.85546875" customWidth="1"/>
    <col min="1809" max="1809" width="14.7109375" customWidth="1"/>
    <col min="1810" max="1810" width="9" bestFit="1" customWidth="1"/>
    <col min="2051" max="2051" width="4.7109375" bestFit="1" customWidth="1"/>
    <col min="2052" max="2052" width="9.7109375" bestFit="1" customWidth="1"/>
    <col min="2053" max="2053" width="10" bestFit="1" customWidth="1"/>
    <col min="2054" max="2054" width="8.85546875" bestFit="1" customWidth="1"/>
    <col min="2055" max="2055" width="22.85546875" customWidth="1"/>
    <col min="2056" max="2056" width="59.7109375" bestFit="1" customWidth="1"/>
    <col min="2057" max="2057" width="57.85546875" bestFit="1" customWidth="1"/>
    <col min="2058" max="2058" width="35.28515625" bestFit="1" customWidth="1"/>
    <col min="2059" max="2059" width="28.140625" bestFit="1" customWidth="1"/>
    <col min="2060" max="2060" width="33.140625" bestFit="1" customWidth="1"/>
    <col min="2061" max="2061" width="26" bestFit="1" customWidth="1"/>
    <col min="2062" max="2062" width="19.140625" bestFit="1" customWidth="1"/>
    <col min="2063" max="2063" width="10.42578125" customWidth="1"/>
    <col min="2064" max="2064" width="11.85546875" customWidth="1"/>
    <col min="2065" max="2065" width="14.7109375" customWidth="1"/>
    <col min="2066" max="2066" width="9" bestFit="1" customWidth="1"/>
    <col min="2307" max="2307" width="4.7109375" bestFit="1" customWidth="1"/>
    <col min="2308" max="2308" width="9.7109375" bestFit="1" customWidth="1"/>
    <col min="2309" max="2309" width="10" bestFit="1" customWidth="1"/>
    <col min="2310" max="2310" width="8.85546875" bestFit="1" customWidth="1"/>
    <col min="2311" max="2311" width="22.85546875" customWidth="1"/>
    <col min="2312" max="2312" width="59.7109375" bestFit="1" customWidth="1"/>
    <col min="2313" max="2313" width="57.85546875" bestFit="1" customWidth="1"/>
    <col min="2314" max="2314" width="35.28515625" bestFit="1" customWidth="1"/>
    <col min="2315" max="2315" width="28.140625" bestFit="1" customWidth="1"/>
    <col min="2316" max="2316" width="33.140625" bestFit="1" customWidth="1"/>
    <col min="2317" max="2317" width="26" bestFit="1" customWidth="1"/>
    <col min="2318" max="2318" width="19.140625" bestFit="1" customWidth="1"/>
    <col min="2319" max="2319" width="10.42578125" customWidth="1"/>
    <col min="2320" max="2320" width="11.85546875" customWidth="1"/>
    <col min="2321" max="2321" width="14.7109375" customWidth="1"/>
    <col min="2322" max="2322" width="9" bestFit="1" customWidth="1"/>
    <col min="2563" max="2563" width="4.7109375" bestFit="1" customWidth="1"/>
    <col min="2564" max="2564" width="9.7109375" bestFit="1" customWidth="1"/>
    <col min="2565" max="2565" width="10" bestFit="1" customWidth="1"/>
    <col min="2566" max="2566" width="8.85546875" bestFit="1" customWidth="1"/>
    <col min="2567" max="2567" width="22.85546875" customWidth="1"/>
    <col min="2568" max="2568" width="59.7109375" bestFit="1" customWidth="1"/>
    <col min="2569" max="2569" width="57.85546875" bestFit="1" customWidth="1"/>
    <col min="2570" max="2570" width="35.28515625" bestFit="1" customWidth="1"/>
    <col min="2571" max="2571" width="28.140625" bestFit="1" customWidth="1"/>
    <col min="2572" max="2572" width="33.140625" bestFit="1" customWidth="1"/>
    <col min="2573" max="2573" width="26" bestFit="1" customWidth="1"/>
    <col min="2574" max="2574" width="19.140625" bestFit="1" customWidth="1"/>
    <col min="2575" max="2575" width="10.42578125" customWidth="1"/>
    <col min="2576" max="2576" width="11.85546875" customWidth="1"/>
    <col min="2577" max="2577" width="14.7109375" customWidth="1"/>
    <col min="2578" max="2578" width="9" bestFit="1" customWidth="1"/>
    <col min="2819" max="2819" width="4.7109375" bestFit="1" customWidth="1"/>
    <col min="2820" max="2820" width="9.7109375" bestFit="1" customWidth="1"/>
    <col min="2821" max="2821" width="10" bestFit="1" customWidth="1"/>
    <col min="2822" max="2822" width="8.85546875" bestFit="1" customWidth="1"/>
    <col min="2823" max="2823" width="22.85546875" customWidth="1"/>
    <col min="2824" max="2824" width="59.7109375" bestFit="1" customWidth="1"/>
    <col min="2825" max="2825" width="57.85546875" bestFit="1" customWidth="1"/>
    <col min="2826" max="2826" width="35.28515625" bestFit="1" customWidth="1"/>
    <col min="2827" max="2827" width="28.140625" bestFit="1" customWidth="1"/>
    <col min="2828" max="2828" width="33.140625" bestFit="1" customWidth="1"/>
    <col min="2829" max="2829" width="26" bestFit="1" customWidth="1"/>
    <col min="2830" max="2830" width="19.140625" bestFit="1" customWidth="1"/>
    <col min="2831" max="2831" width="10.42578125" customWidth="1"/>
    <col min="2832" max="2832" width="11.85546875" customWidth="1"/>
    <col min="2833" max="2833" width="14.7109375" customWidth="1"/>
    <col min="2834" max="2834" width="9" bestFit="1" customWidth="1"/>
    <col min="3075" max="3075" width="4.7109375" bestFit="1" customWidth="1"/>
    <col min="3076" max="3076" width="9.7109375" bestFit="1" customWidth="1"/>
    <col min="3077" max="3077" width="10" bestFit="1" customWidth="1"/>
    <col min="3078" max="3078" width="8.85546875" bestFit="1" customWidth="1"/>
    <col min="3079" max="3079" width="22.85546875" customWidth="1"/>
    <col min="3080" max="3080" width="59.7109375" bestFit="1" customWidth="1"/>
    <col min="3081" max="3081" width="57.85546875" bestFit="1" customWidth="1"/>
    <col min="3082" max="3082" width="35.28515625" bestFit="1" customWidth="1"/>
    <col min="3083" max="3083" width="28.140625" bestFit="1" customWidth="1"/>
    <col min="3084" max="3084" width="33.140625" bestFit="1" customWidth="1"/>
    <col min="3085" max="3085" width="26" bestFit="1" customWidth="1"/>
    <col min="3086" max="3086" width="19.140625" bestFit="1" customWidth="1"/>
    <col min="3087" max="3087" width="10.42578125" customWidth="1"/>
    <col min="3088" max="3088" width="11.85546875" customWidth="1"/>
    <col min="3089" max="3089" width="14.7109375" customWidth="1"/>
    <col min="3090" max="3090" width="9" bestFit="1" customWidth="1"/>
    <col min="3331" max="3331" width="4.7109375" bestFit="1" customWidth="1"/>
    <col min="3332" max="3332" width="9.7109375" bestFit="1" customWidth="1"/>
    <col min="3333" max="3333" width="10" bestFit="1" customWidth="1"/>
    <col min="3334" max="3334" width="8.85546875" bestFit="1" customWidth="1"/>
    <col min="3335" max="3335" width="22.85546875" customWidth="1"/>
    <col min="3336" max="3336" width="59.7109375" bestFit="1" customWidth="1"/>
    <col min="3337" max="3337" width="57.85546875" bestFit="1" customWidth="1"/>
    <col min="3338" max="3338" width="35.28515625" bestFit="1" customWidth="1"/>
    <col min="3339" max="3339" width="28.140625" bestFit="1" customWidth="1"/>
    <col min="3340" max="3340" width="33.140625" bestFit="1" customWidth="1"/>
    <col min="3341" max="3341" width="26" bestFit="1" customWidth="1"/>
    <col min="3342" max="3342" width="19.140625" bestFit="1" customWidth="1"/>
    <col min="3343" max="3343" width="10.42578125" customWidth="1"/>
    <col min="3344" max="3344" width="11.85546875" customWidth="1"/>
    <col min="3345" max="3345" width="14.7109375" customWidth="1"/>
    <col min="3346" max="3346" width="9" bestFit="1" customWidth="1"/>
    <col min="3587" max="3587" width="4.7109375" bestFit="1" customWidth="1"/>
    <col min="3588" max="3588" width="9.7109375" bestFit="1" customWidth="1"/>
    <col min="3589" max="3589" width="10" bestFit="1" customWidth="1"/>
    <col min="3590" max="3590" width="8.85546875" bestFit="1" customWidth="1"/>
    <col min="3591" max="3591" width="22.85546875" customWidth="1"/>
    <col min="3592" max="3592" width="59.7109375" bestFit="1" customWidth="1"/>
    <col min="3593" max="3593" width="57.85546875" bestFit="1" customWidth="1"/>
    <col min="3594" max="3594" width="35.28515625" bestFit="1" customWidth="1"/>
    <col min="3595" max="3595" width="28.140625" bestFit="1" customWidth="1"/>
    <col min="3596" max="3596" width="33.140625" bestFit="1" customWidth="1"/>
    <col min="3597" max="3597" width="26" bestFit="1" customWidth="1"/>
    <col min="3598" max="3598" width="19.140625" bestFit="1" customWidth="1"/>
    <col min="3599" max="3599" width="10.42578125" customWidth="1"/>
    <col min="3600" max="3600" width="11.85546875" customWidth="1"/>
    <col min="3601" max="3601" width="14.7109375" customWidth="1"/>
    <col min="3602" max="3602" width="9" bestFit="1" customWidth="1"/>
    <col min="3843" max="3843" width="4.7109375" bestFit="1" customWidth="1"/>
    <col min="3844" max="3844" width="9.7109375" bestFit="1" customWidth="1"/>
    <col min="3845" max="3845" width="10" bestFit="1" customWidth="1"/>
    <col min="3846" max="3846" width="8.85546875" bestFit="1" customWidth="1"/>
    <col min="3847" max="3847" width="22.85546875" customWidth="1"/>
    <col min="3848" max="3848" width="59.7109375" bestFit="1" customWidth="1"/>
    <col min="3849" max="3849" width="57.85546875" bestFit="1" customWidth="1"/>
    <col min="3850" max="3850" width="35.28515625" bestFit="1" customWidth="1"/>
    <col min="3851" max="3851" width="28.140625" bestFit="1" customWidth="1"/>
    <col min="3852" max="3852" width="33.140625" bestFit="1" customWidth="1"/>
    <col min="3853" max="3853" width="26" bestFit="1" customWidth="1"/>
    <col min="3854" max="3854" width="19.140625" bestFit="1" customWidth="1"/>
    <col min="3855" max="3855" width="10.42578125" customWidth="1"/>
    <col min="3856" max="3856" width="11.85546875" customWidth="1"/>
    <col min="3857" max="3857" width="14.7109375" customWidth="1"/>
    <col min="3858" max="3858" width="9" bestFit="1" customWidth="1"/>
    <col min="4099" max="4099" width="4.7109375" bestFit="1" customWidth="1"/>
    <col min="4100" max="4100" width="9.7109375" bestFit="1" customWidth="1"/>
    <col min="4101" max="4101" width="10" bestFit="1" customWidth="1"/>
    <col min="4102" max="4102" width="8.85546875" bestFit="1" customWidth="1"/>
    <col min="4103" max="4103" width="22.85546875" customWidth="1"/>
    <col min="4104" max="4104" width="59.7109375" bestFit="1" customWidth="1"/>
    <col min="4105" max="4105" width="57.85546875" bestFit="1" customWidth="1"/>
    <col min="4106" max="4106" width="35.28515625" bestFit="1" customWidth="1"/>
    <col min="4107" max="4107" width="28.140625" bestFit="1" customWidth="1"/>
    <col min="4108" max="4108" width="33.140625" bestFit="1" customWidth="1"/>
    <col min="4109" max="4109" width="26" bestFit="1" customWidth="1"/>
    <col min="4110" max="4110" width="19.140625" bestFit="1" customWidth="1"/>
    <col min="4111" max="4111" width="10.42578125" customWidth="1"/>
    <col min="4112" max="4112" width="11.85546875" customWidth="1"/>
    <col min="4113" max="4113" width="14.7109375" customWidth="1"/>
    <col min="4114" max="4114" width="9" bestFit="1" customWidth="1"/>
    <col min="4355" max="4355" width="4.7109375" bestFit="1" customWidth="1"/>
    <col min="4356" max="4356" width="9.7109375" bestFit="1" customWidth="1"/>
    <col min="4357" max="4357" width="10" bestFit="1" customWidth="1"/>
    <col min="4358" max="4358" width="8.85546875" bestFit="1" customWidth="1"/>
    <col min="4359" max="4359" width="22.85546875" customWidth="1"/>
    <col min="4360" max="4360" width="59.7109375" bestFit="1" customWidth="1"/>
    <col min="4361" max="4361" width="57.85546875" bestFit="1" customWidth="1"/>
    <col min="4362" max="4362" width="35.28515625" bestFit="1" customWidth="1"/>
    <col min="4363" max="4363" width="28.140625" bestFit="1" customWidth="1"/>
    <col min="4364" max="4364" width="33.140625" bestFit="1" customWidth="1"/>
    <col min="4365" max="4365" width="26" bestFit="1" customWidth="1"/>
    <col min="4366" max="4366" width="19.140625" bestFit="1" customWidth="1"/>
    <col min="4367" max="4367" width="10.42578125" customWidth="1"/>
    <col min="4368" max="4368" width="11.85546875" customWidth="1"/>
    <col min="4369" max="4369" width="14.7109375" customWidth="1"/>
    <col min="4370" max="4370" width="9" bestFit="1" customWidth="1"/>
    <col min="4611" max="4611" width="4.7109375" bestFit="1" customWidth="1"/>
    <col min="4612" max="4612" width="9.7109375" bestFit="1" customWidth="1"/>
    <col min="4613" max="4613" width="10" bestFit="1" customWidth="1"/>
    <col min="4614" max="4614" width="8.85546875" bestFit="1" customWidth="1"/>
    <col min="4615" max="4615" width="22.85546875" customWidth="1"/>
    <col min="4616" max="4616" width="59.7109375" bestFit="1" customWidth="1"/>
    <col min="4617" max="4617" width="57.85546875" bestFit="1" customWidth="1"/>
    <col min="4618" max="4618" width="35.28515625" bestFit="1" customWidth="1"/>
    <col min="4619" max="4619" width="28.140625" bestFit="1" customWidth="1"/>
    <col min="4620" max="4620" width="33.140625" bestFit="1" customWidth="1"/>
    <col min="4621" max="4621" width="26" bestFit="1" customWidth="1"/>
    <col min="4622" max="4622" width="19.140625" bestFit="1" customWidth="1"/>
    <col min="4623" max="4623" width="10.42578125" customWidth="1"/>
    <col min="4624" max="4624" width="11.85546875" customWidth="1"/>
    <col min="4625" max="4625" width="14.7109375" customWidth="1"/>
    <col min="4626" max="4626" width="9" bestFit="1" customWidth="1"/>
    <col min="4867" max="4867" width="4.7109375" bestFit="1" customWidth="1"/>
    <col min="4868" max="4868" width="9.7109375" bestFit="1" customWidth="1"/>
    <col min="4869" max="4869" width="10" bestFit="1" customWidth="1"/>
    <col min="4870" max="4870" width="8.85546875" bestFit="1" customWidth="1"/>
    <col min="4871" max="4871" width="22.85546875" customWidth="1"/>
    <col min="4872" max="4872" width="59.7109375" bestFit="1" customWidth="1"/>
    <col min="4873" max="4873" width="57.85546875" bestFit="1" customWidth="1"/>
    <col min="4874" max="4874" width="35.28515625" bestFit="1" customWidth="1"/>
    <col min="4875" max="4875" width="28.140625" bestFit="1" customWidth="1"/>
    <col min="4876" max="4876" width="33.140625" bestFit="1" customWidth="1"/>
    <col min="4877" max="4877" width="26" bestFit="1" customWidth="1"/>
    <col min="4878" max="4878" width="19.140625" bestFit="1" customWidth="1"/>
    <col min="4879" max="4879" width="10.42578125" customWidth="1"/>
    <col min="4880" max="4880" width="11.85546875" customWidth="1"/>
    <col min="4881" max="4881" width="14.7109375" customWidth="1"/>
    <col min="4882" max="4882" width="9" bestFit="1" customWidth="1"/>
    <col min="5123" max="5123" width="4.7109375" bestFit="1" customWidth="1"/>
    <col min="5124" max="5124" width="9.7109375" bestFit="1" customWidth="1"/>
    <col min="5125" max="5125" width="10" bestFit="1" customWidth="1"/>
    <col min="5126" max="5126" width="8.85546875" bestFit="1" customWidth="1"/>
    <col min="5127" max="5127" width="22.85546875" customWidth="1"/>
    <col min="5128" max="5128" width="59.7109375" bestFit="1" customWidth="1"/>
    <col min="5129" max="5129" width="57.85546875" bestFit="1" customWidth="1"/>
    <col min="5130" max="5130" width="35.28515625" bestFit="1" customWidth="1"/>
    <col min="5131" max="5131" width="28.140625" bestFit="1" customWidth="1"/>
    <col min="5132" max="5132" width="33.140625" bestFit="1" customWidth="1"/>
    <col min="5133" max="5133" width="26" bestFit="1" customWidth="1"/>
    <col min="5134" max="5134" width="19.140625" bestFit="1" customWidth="1"/>
    <col min="5135" max="5135" width="10.42578125" customWidth="1"/>
    <col min="5136" max="5136" width="11.85546875" customWidth="1"/>
    <col min="5137" max="5137" width="14.7109375" customWidth="1"/>
    <col min="5138" max="5138" width="9" bestFit="1" customWidth="1"/>
    <col min="5379" max="5379" width="4.7109375" bestFit="1" customWidth="1"/>
    <col min="5380" max="5380" width="9.7109375" bestFit="1" customWidth="1"/>
    <col min="5381" max="5381" width="10" bestFit="1" customWidth="1"/>
    <col min="5382" max="5382" width="8.85546875" bestFit="1" customWidth="1"/>
    <col min="5383" max="5383" width="22.85546875" customWidth="1"/>
    <col min="5384" max="5384" width="59.7109375" bestFit="1" customWidth="1"/>
    <col min="5385" max="5385" width="57.85546875" bestFit="1" customWidth="1"/>
    <col min="5386" max="5386" width="35.28515625" bestFit="1" customWidth="1"/>
    <col min="5387" max="5387" width="28.140625" bestFit="1" customWidth="1"/>
    <col min="5388" max="5388" width="33.140625" bestFit="1" customWidth="1"/>
    <col min="5389" max="5389" width="26" bestFit="1" customWidth="1"/>
    <col min="5390" max="5390" width="19.140625" bestFit="1" customWidth="1"/>
    <col min="5391" max="5391" width="10.42578125" customWidth="1"/>
    <col min="5392" max="5392" width="11.85546875" customWidth="1"/>
    <col min="5393" max="5393" width="14.7109375" customWidth="1"/>
    <col min="5394" max="5394" width="9" bestFit="1" customWidth="1"/>
    <col min="5635" max="5635" width="4.7109375" bestFit="1" customWidth="1"/>
    <col min="5636" max="5636" width="9.7109375" bestFit="1" customWidth="1"/>
    <col min="5637" max="5637" width="10" bestFit="1" customWidth="1"/>
    <col min="5638" max="5638" width="8.85546875" bestFit="1" customWidth="1"/>
    <col min="5639" max="5639" width="22.85546875" customWidth="1"/>
    <col min="5640" max="5640" width="59.7109375" bestFit="1" customWidth="1"/>
    <col min="5641" max="5641" width="57.85546875" bestFit="1" customWidth="1"/>
    <col min="5642" max="5642" width="35.28515625" bestFit="1" customWidth="1"/>
    <col min="5643" max="5643" width="28.140625" bestFit="1" customWidth="1"/>
    <col min="5644" max="5644" width="33.140625" bestFit="1" customWidth="1"/>
    <col min="5645" max="5645" width="26" bestFit="1" customWidth="1"/>
    <col min="5646" max="5646" width="19.140625" bestFit="1" customWidth="1"/>
    <col min="5647" max="5647" width="10.42578125" customWidth="1"/>
    <col min="5648" max="5648" width="11.85546875" customWidth="1"/>
    <col min="5649" max="5649" width="14.7109375" customWidth="1"/>
    <col min="5650" max="5650" width="9" bestFit="1" customWidth="1"/>
    <col min="5891" max="5891" width="4.7109375" bestFit="1" customWidth="1"/>
    <col min="5892" max="5892" width="9.7109375" bestFit="1" customWidth="1"/>
    <col min="5893" max="5893" width="10" bestFit="1" customWidth="1"/>
    <col min="5894" max="5894" width="8.85546875" bestFit="1" customWidth="1"/>
    <col min="5895" max="5895" width="22.85546875" customWidth="1"/>
    <col min="5896" max="5896" width="59.7109375" bestFit="1" customWidth="1"/>
    <col min="5897" max="5897" width="57.85546875" bestFit="1" customWidth="1"/>
    <col min="5898" max="5898" width="35.28515625" bestFit="1" customWidth="1"/>
    <col min="5899" max="5899" width="28.140625" bestFit="1" customWidth="1"/>
    <col min="5900" max="5900" width="33.140625" bestFit="1" customWidth="1"/>
    <col min="5901" max="5901" width="26" bestFit="1" customWidth="1"/>
    <col min="5902" max="5902" width="19.140625" bestFit="1" customWidth="1"/>
    <col min="5903" max="5903" width="10.42578125" customWidth="1"/>
    <col min="5904" max="5904" width="11.85546875" customWidth="1"/>
    <col min="5905" max="5905" width="14.7109375" customWidth="1"/>
    <col min="5906" max="5906" width="9" bestFit="1" customWidth="1"/>
    <col min="6147" max="6147" width="4.7109375" bestFit="1" customWidth="1"/>
    <col min="6148" max="6148" width="9.7109375" bestFit="1" customWidth="1"/>
    <col min="6149" max="6149" width="10" bestFit="1" customWidth="1"/>
    <col min="6150" max="6150" width="8.85546875" bestFit="1" customWidth="1"/>
    <col min="6151" max="6151" width="22.85546875" customWidth="1"/>
    <col min="6152" max="6152" width="59.7109375" bestFit="1" customWidth="1"/>
    <col min="6153" max="6153" width="57.85546875" bestFit="1" customWidth="1"/>
    <col min="6154" max="6154" width="35.28515625" bestFit="1" customWidth="1"/>
    <col min="6155" max="6155" width="28.140625" bestFit="1" customWidth="1"/>
    <col min="6156" max="6156" width="33.140625" bestFit="1" customWidth="1"/>
    <col min="6157" max="6157" width="26" bestFit="1" customWidth="1"/>
    <col min="6158" max="6158" width="19.140625" bestFit="1" customWidth="1"/>
    <col min="6159" max="6159" width="10.42578125" customWidth="1"/>
    <col min="6160" max="6160" width="11.85546875" customWidth="1"/>
    <col min="6161" max="6161" width="14.7109375" customWidth="1"/>
    <col min="6162" max="6162" width="9" bestFit="1" customWidth="1"/>
    <col min="6403" max="6403" width="4.7109375" bestFit="1" customWidth="1"/>
    <col min="6404" max="6404" width="9.7109375" bestFit="1" customWidth="1"/>
    <col min="6405" max="6405" width="10" bestFit="1" customWidth="1"/>
    <col min="6406" max="6406" width="8.85546875" bestFit="1" customWidth="1"/>
    <col min="6407" max="6407" width="22.85546875" customWidth="1"/>
    <col min="6408" max="6408" width="59.7109375" bestFit="1" customWidth="1"/>
    <col min="6409" max="6409" width="57.85546875" bestFit="1" customWidth="1"/>
    <col min="6410" max="6410" width="35.28515625" bestFit="1" customWidth="1"/>
    <col min="6411" max="6411" width="28.140625" bestFit="1" customWidth="1"/>
    <col min="6412" max="6412" width="33.140625" bestFit="1" customWidth="1"/>
    <col min="6413" max="6413" width="26" bestFit="1" customWidth="1"/>
    <col min="6414" max="6414" width="19.140625" bestFit="1" customWidth="1"/>
    <col min="6415" max="6415" width="10.42578125" customWidth="1"/>
    <col min="6416" max="6416" width="11.85546875" customWidth="1"/>
    <col min="6417" max="6417" width="14.7109375" customWidth="1"/>
    <col min="6418" max="6418" width="9" bestFit="1" customWidth="1"/>
    <col min="6659" max="6659" width="4.7109375" bestFit="1" customWidth="1"/>
    <col min="6660" max="6660" width="9.7109375" bestFit="1" customWidth="1"/>
    <col min="6661" max="6661" width="10" bestFit="1" customWidth="1"/>
    <col min="6662" max="6662" width="8.85546875" bestFit="1" customWidth="1"/>
    <col min="6663" max="6663" width="22.85546875" customWidth="1"/>
    <col min="6664" max="6664" width="59.7109375" bestFit="1" customWidth="1"/>
    <col min="6665" max="6665" width="57.85546875" bestFit="1" customWidth="1"/>
    <col min="6666" max="6666" width="35.28515625" bestFit="1" customWidth="1"/>
    <col min="6667" max="6667" width="28.140625" bestFit="1" customWidth="1"/>
    <col min="6668" max="6668" width="33.140625" bestFit="1" customWidth="1"/>
    <col min="6669" max="6669" width="26" bestFit="1" customWidth="1"/>
    <col min="6670" max="6670" width="19.140625" bestFit="1" customWidth="1"/>
    <col min="6671" max="6671" width="10.42578125" customWidth="1"/>
    <col min="6672" max="6672" width="11.85546875" customWidth="1"/>
    <col min="6673" max="6673" width="14.7109375" customWidth="1"/>
    <col min="6674" max="6674" width="9" bestFit="1" customWidth="1"/>
    <col min="6915" max="6915" width="4.7109375" bestFit="1" customWidth="1"/>
    <col min="6916" max="6916" width="9.7109375" bestFit="1" customWidth="1"/>
    <col min="6917" max="6917" width="10" bestFit="1" customWidth="1"/>
    <col min="6918" max="6918" width="8.85546875" bestFit="1" customWidth="1"/>
    <col min="6919" max="6919" width="22.85546875" customWidth="1"/>
    <col min="6920" max="6920" width="59.7109375" bestFit="1" customWidth="1"/>
    <col min="6921" max="6921" width="57.85546875" bestFit="1" customWidth="1"/>
    <col min="6922" max="6922" width="35.28515625" bestFit="1" customWidth="1"/>
    <col min="6923" max="6923" width="28.140625" bestFit="1" customWidth="1"/>
    <col min="6924" max="6924" width="33.140625" bestFit="1" customWidth="1"/>
    <col min="6925" max="6925" width="26" bestFit="1" customWidth="1"/>
    <col min="6926" max="6926" width="19.140625" bestFit="1" customWidth="1"/>
    <col min="6927" max="6927" width="10.42578125" customWidth="1"/>
    <col min="6928" max="6928" width="11.85546875" customWidth="1"/>
    <col min="6929" max="6929" width="14.7109375" customWidth="1"/>
    <col min="6930" max="6930" width="9" bestFit="1" customWidth="1"/>
    <col min="7171" max="7171" width="4.7109375" bestFit="1" customWidth="1"/>
    <col min="7172" max="7172" width="9.7109375" bestFit="1" customWidth="1"/>
    <col min="7173" max="7173" width="10" bestFit="1" customWidth="1"/>
    <col min="7174" max="7174" width="8.85546875" bestFit="1" customWidth="1"/>
    <col min="7175" max="7175" width="22.85546875" customWidth="1"/>
    <col min="7176" max="7176" width="59.7109375" bestFit="1" customWidth="1"/>
    <col min="7177" max="7177" width="57.85546875" bestFit="1" customWidth="1"/>
    <col min="7178" max="7178" width="35.28515625" bestFit="1" customWidth="1"/>
    <col min="7179" max="7179" width="28.140625" bestFit="1" customWidth="1"/>
    <col min="7180" max="7180" width="33.140625" bestFit="1" customWidth="1"/>
    <col min="7181" max="7181" width="26" bestFit="1" customWidth="1"/>
    <col min="7182" max="7182" width="19.140625" bestFit="1" customWidth="1"/>
    <col min="7183" max="7183" width="10.42578125" customWidth="1"/>
    <col min="7184" max="7184" width="11.85546875" customWidth="1"/>
    <col min="7185" max="7185" width="14.7109375" customWidth="1"/>
    <col min="7186" max="7186" width="9" bestFit="1" customWidth="1"/>
    <col min="7427" max="7427" width="4.7109375" bestFit="1" customWidth="1"/>
    <col min="7428" max="7428" width="9.7109375" bestFit="1" customWidth="1"/>
    <col min="7429" max="7429" width="10" bestFit="1" customWidth="1"/>
    <col min="7430" max="7430" width="8.85546875" bestFit="1" customWidth="1"/>
    <col min="7431" max="7431" width="22.85546875" customWidth="1"/>
    <col min="7432" max="7432" width="59.7109375" bestFit="1" customWidth="1"/>
    <col min="7433" max="7433" width="57.85546875" bestFit="1" customWidth="1"/>
    <col min="7434" max="7434" width="35.28515625" bestFit="1" customWidth="1"/>
    <col min="7435" max="7435" width="28.140625" bestFit="1" customWidth="1"/>
    <col min="7436" max="7436" width="33.140625" bestFit="1" customWidth="1"/>
    <col min="7437" max="7437" width="26" bestFit="1" customWidth="1"/>
    <col min="7438" max="7438" width="19.140625" bestFit="1" customWidth="1"/>
    <col min="7439" max="7439" width="10.42578125" customWidth="1"/>
    <col min="7440" max="7440" width="11.85546875" customWidth="1"/>
    <col min="7441" max="7441" width="14.7109375" customWidth="1"/>
    <col min="7442" max="7442" width="9" bestFit="1" customWidth="1"/>
    <col min="7683" max="7683" width="4.7109375" bestFit="1" customWidth="1"/>
    <col min="7684" max="7684" width="9.7109375" bestFit="1" customWidth="1"/>
    <col min="7685" max="7685" width="10" bestFit="1" customWidth="1"/>
    <col min="7686" max="7686" width="8.85546875" bestFit="1" customWidth="1"/>
    <col min="7687" max="7687" width="22.85546875" customWidth="1"/>
    <col min="7688" max="7688" width="59.7109375" bestFit="1" customWidth="1"/>
    <col min="7689" max="7689" width="57.85546875" bestFit="1" customWidth="1"/>
    <col min="7690" max="7690" width="35.28515625" bestFit="1" customWidth="1"/>
    <col min="7691" max="7691" width="28.140625" bestFit="1" customWidth="1"/>
    <col min="7692" max="7692" width="33.140625" bestFit="1" customWidth="1"/>
    <col min="7693" max="7693" width="26" bestFit="1" customWidth="1"/>
    <col min="7694" max="7694" width="19.140625" bestFit="1" customWidth="1"/>
    <col min="7695" max="7695" width="10.42578125" customWidth="1"/>
    <col min="7696" max="7696" width="11.85546875" customWidth="1"/>
    <col min="7697" max="7697" width="14.7109375" customWidth="1"/>
    <col min="7698" max="7698" width="9" bestFit="1" customWidth="1"/>
    <col min="7939" max="7939" width="4.7109375" bestFit="1" customWidth="1"/>
    <col min="7940" max="7940" width="9.7109375" bestFit="1" customWidth="1"/>
    <col min="7941" max="7941" width="10" bestFit="1" customWidth="1"/>
    <col min="7942" max="7942" width="8.85546875" bestFit="1" customWidth="1"/>
    <col min="7943" max="7943" width="22.85546875" customWidth="1"/>
    <col min="7944" max="7944" width="59.7109375" bestFit="1" customWidth="1"/>
    <col min="7945" max="7945" width="57.85546875" bestFit="1" customWidth="1"/>
    <col min="7946" max="7946" width="35.28515625" bestFit="1" customWidth="1"/>
    <col min="7947" max="7947" width="28.140625" bestFit="1" customWidth="1"/>
    <col min="7948" max="7948" width="33.140625" bestFit="1" customWidth="1"/>
    <col min="7949" max="7949" width="26" bestFit="1" customWidth="1"/>
    <col min="7950" max="7950" width="19.140625" bestFit="1" customWidth="1"/>
    <col min="7951" max="7951" width="10.42578125" customWidth="1"/>
    <col min="7952" max="7952" width="11.85546875" customWidth="1"/>
    <col min="7953" max="7953" width="14.7109375" customWidth="1"/>
    <col min="7954" max="7954" width="9" bestFit="1" customWidth="1"/>
    <col min="8195" max="8195" width="4.7109375" bestFit="1" customWidth="1"/>
    <col min="8196" max="8196" width="9.7109375" bestFit="1" customWidth="1"/>
    <col min="8197" max="8197" width="10" bestFit="1" customWidth="1"/>
    <col min="8198" max="8198" width="8.85546875" bestFit="1" customWidth="1"/>
    <col min="8199" max="8199" width="22.85546875" customWidth="1"/>
    <col min="8200" max="8200" width="59.7109375" bestFit="1" customWidth="1"/>
    <col min="8201" max="8201" width="57.85546875" bestFit="1" customWidth="1"/>
    <col min="8202" max="8202" width="35.28515625" bestFit="1" customWidth="1"/>
    <col min="8203" max="8203" width="28.140625" bestFit="1" customWidth="1"/>
    <col min="8204" max="8204" width="33.140625" bestFit="1" customWidth="1"/>
    <col min="8205" max="8205" width="26" bestFit="1" customWidth="1"/>
    <col min="8206" max="8206" width="19.140625" bestFit="1" customWidth="1"/>
    <col min="8207" max="8207" width="10.42578125" customWidth="1"/>
    <col min="8208" max="8208" width="11.85546875" customWidth="1"/>
    <col min="8209" max="8209" width="14.7109375" customWidth="1"/>
    <col min="8210" max="8210" width="9" bestFit="1" customWidth="1"/>
    <col min="8451" max="8451" width="4.7109375" bestFit="1" customWidth="1"/>
    <col min="8452" max="8452" width="9.7109375" bestFit="1" customWidth="1"/>
    <col min="8453" max="8453" width="10" bestFit="1" customWidth="1"/>
    <col min="8454" max="8454" width="8.85546875" bestFit="1" customWidth="1"/>
    <col min="8455" max="8455" width="22.85546875" customWidth="1"/>
    <col min="8456" max="8456" width="59.7109375" bestFit="1" customWidth="1"/>
    <col min="8457" max="8457" width="57.85546875" bestFit="1" customWidth="1"/>
    <col min="8458" max="8458" width="35.28515625" bestFit="1" customWidth="1"/>
    <col min="8459" max="8459" width="28.140625" bestFit="1" customWidth="1"/>
    <col min="8460" max="8460" width="33.140625" bestFit="1" customWidth="1"/>
    <col min="8461" max="8461" width="26" bestFit="1" customWidth="1"/>
    <col min="8462" max="8462" width="19.140625" bestFit="1" customWidth="1"/>
    <col min="8463" max="8463" width="10.42578125" customWidth="1"/>
    <col min="8464" max="8464" width="11.85546875" customWidth="1"/>
    <col min="8465" max="8465" width="14.7109375" customWidth="1"/>
    <col min="8466" max="8466" width="9" bestFit="1" customWidth="1"/>
    <col min="8707" max="8707" width="4.7109375" bestFit="1" customWidth="1"/>
    <col min="8708" max="8708" width="9.7109375" bestFit="1" customWidth="1"/>
    <col min="8709" max="8709" width="10" bestFit="1" customWidth="1"/>
    <col min="8710" max="8710" width="8.85546875" bestFit="1" customWidth="1"/>
    <col min="8711" max="8711" width="22.85546875" customWidth="1"/>
    <col min="8712" max="8712" width="59.7109375" bestFit="1" customWidth="1"/>
    <col min="8713" max="8713" width="57.85546875" bestFit="1" customWidth="1"/>
    <col min="8714" max="8714" width="35.28515625" bestFit="1" customWidth="1"/>
    <col min="8715" max="8715" width="28.140625" bestFit="1" customWidth="1"/>
    <col min="8716" max="8716" width="33.140625" bestFit="1" customWidth="1"/>
    <col min="8717" max="8717" width="26" bestFit="1" customWidth="1"/>
    <col min="8718" max="8718" width="19.140625" bestFit="1" customWidth="1"/>
    <col min="8719" max="8719" width="10.42578125" customWidth="1"/>
    <col min="8720" max="8720" width="11.85546875" customWidth="1"/>
    <col min="8721" max="8721" width="14.7109375" customWidth="1"/>
    <col min="8722" max="8722" width="9" bestFit="1" customWidth="1"/>
    <col min="8963" max="8963" width="4.7109375" bestFit="1" customWidth="1"/>
    <col min="8964" max="8964" width="9.7109375" bestFit="1" customWidth="1"/>
    <col min="8965" max="8965" width="10" bestFit="1" customWidth="1"/>
    <col min="8966" max="8966" width="8.85546875" bestFit="1" customWidth="1"/>
    <col min="8967" max="8967" width="22.85546875" customWidth="1"/>
    <col min="8968" max="8968" width="59.7109375" bestFit="1" customWidth="1"/>
    <col min="8969" max="8969" width="57.85546875" bestFit="1" customWidth="1"/>
    <col min="8970" max="8970" width="35.28515625" bestFit="1" customWidth="1"/>
    <col min="8971" max="8971" width="28.140625" bestFit="1" customWidth="1"/>
    <col min="8972" max="8972" width="33.140625" bestFit="1" customWidth="1"/>
    <col min="8973" max="8973" width="26" bestFit="1" customWidth="1"/>
    <col min="8974" max="8974" width="19.140625" bestFit="1" customWidth="1"/>
    <col min="8975" max="8975" width="10.42578125" customWidth="1"/>
    <col min="8976" max="8976" width="11.85546875" customWidth="1"/>
    <col min="8977" max="8977" width="14.7109375" customWidth="1"/>
    <col min="8978" max="8978" width="9" bestFit="1" customWidth="1"/>
    <col min="9219" max="9219" width="4.7109375" bestFit="1" customWidth="1"/>
    <col min="9220" max="9220" width="9.7109375" bestFit="1" customWidth="1"/>
    <col min="9221" max="9221" width="10" bestFit="1" customWidth="1"/>
    <col min="9222" max="9222" width="8.85546875" bestFit="1" customWidth="1"/>
    <col min="9223" max="9223" width="22.85546875" customWidth="1"/>
    <col min="9224" max="9224" width="59.7109375" bestFit="1" customWidth="1"/>
    <col min="9225" max="9225" width="57.85546875" bestFit="1" customWidth="1"/>
    <col min="9226" max="9226" width="35.28515625" bestFit="1" customWidth="1"/>
    <col min="9227" max="9227" width="28.140625" bestFit="1" customWidth="1"/>
    <col min="9228" max="9228" width="33.140625" bestFit="1" customWidth="1"/>
    <col min="9229" max="9229" width="26" bestFit="1" customWidth="1"/>
    <col min="9230" max="9230" width="19.140625" bestFit="1" customWidth="1"/>
    <col min="9231" max="9231" width="10.42578125" customWidth="1"/>
    <col min="9232" max="9232" width="11.85546875" customWidth="1"/>
    <col min="9233" max="9233" width="14.7109375" customWidth="1"/>
    <col min="9234" max="9234" width="9" bestFit="1" customWidth="1"/>
    <col min="9475" max="9475" width="4.7109375" bestFit="1" customWidth="1"/>
    <col min="9476" max="9476" width="9.7109375" bestFit="1" customWidth="1"/>
    <col min="9477" max="9477" width="10" bestFit="1" customWidth="1"/>
    <col min="9478" max="9478" width="8.85546875" bestFit="1" customWidth="1"/>
    <col min="9479" max="9479" width="22.85546875" customWidth="1"/>
    <col min="9480" max="9480" width="59.7109375" bestFit="1" customWidth="1"/>
    <col min="9481" max="9481" width="57.85546875" bestFit="1" customWidth="1"/>
    <col min="9482" max="9482" width="35.28515625" bestFit="1" customWidth="1"/>
    <col min="9483" max="9483" width="28.140625" bestFit="1" customWidth="1"/>
    <col min="9484" max="9484" width="33.140625" bestFit="1" customWidth="1"/>
    <col min="9485" max="9485" width="26" bestFit="1" customWidth="1"/>
    <col min="9486" max="9486" width="19.140625" bestFit="1" customWidth="1"/>
    <col min="9487" max="9487" width="10.42578125" customWidth="1"/>
    <col min="9488" max="9488" width="11.85546875" customWidth="1"/>
    <col min="9489" max="9489" width="14.7109375" customWidth="1"/>
    <col min="9490" max="9490" width="9" bestFit="1" customWidth="1"/>
    <col min="9731" max="9731" width="4.7109375" bestFit="1" customWidth="1"/>
    <col min="9732" max="9732" width="9.7109375" bestFit="1" customWidth="1"/>
    <col min="9733" max="9733" width="10" bestFit="1" customWidth="1"/>
    <col min="9734" max="9734" width="8.85546875" bestFit="1" customWidth="1"/>
    <col min="9735" max="9735" width="22.85546875" customWidth="1"/>
    <col min="9736" max="9736" width="59.7109375" bestFit="1" customWidth="1"/>
    <col min="9737" max="9737" width="57.85546875" bestFit="1" customWidth="1"/>
    <col min="9738" max="9738" width="35.28515625" bestFit="1" customWidth="1"/>
    <col min="9739" max="9739" width="28.140625" bestFit="1" customWidth="1"/>
    <col min="9740" max="9740" width="33.140625" bestFit="1" customWidth="1"/>
    <col min="9741" max="9741" width="26" bestFit="1" customWidth="1"/>
    <col min="9742" max="9742" width="19.140625" bestFit="1" customWidth="1"/>
    <col min="9743" max="9743" width="10.42578125" customWidth="1"/>
    <col min="9744" max="9744" width="11.85546875" customWidth="1"/>
    <col min="9745" max="9745" width="14.7109375" customWidth="1"/>
    <col min="9746" max="9746" width="9" bestFit="1" customWidth="1"/>
    <col min="9987" max="9987" width="4.7109375" bestFit="1" customWidth="1"/>
    <col min="9988" max="9988" width="9.7109375" bestFit="1" customWidth="1"/>
    <col min="9989" max="9989" width="10" bestFit="1" customWidth="1"/>
    <col min="9990" max="9990" width="8.85546875" bestFit="1" customWidth="1"/>
    <col min="9991" max="9991" width="22.85546875" customWidth="1"/>
    <col min="9992" max="9992" width="59.7109375" bestFit="1" customWidth="1"/>
    <col min="9993" max="9993" width="57.85546875" bestFit="1" customWidth="1"/>
    <col min="9994" max="9994" width="35.28515625" bestFit="1" customWidth="1"/>
    <col min="9995" max="9995" width="28.140625" bestFit="1" customWidth="1"/>
    <col min="9996" max="9996" width="33.140625" bestFit="1" customWidth="1"/>
    <col min="9997" max="9997" width="26" bestFit="1" customWidth="1"/>
    <col min="9998" max="9998" width="19.140625" bestFit="1" customWidth="1"/>
    <col min="9999" max="9999" width="10.42578125" customWidth="1"/>
    <col min="10000" max="10000" width="11.85546875" customWidth="1"/>
    <col min="10001" max="10001" width="14.7109375" customWidth="1"/>
    <col min="10002" max="10002" width="9" bestFit="1" customWidth="1"/>
    <col min="10243" max="10243" width="4.7109375" bestFit="1" customWidth="1"/>
    <col min="10244" max="10244" width="9.7109375" bestFit="1" customWidth="1"/>
    <col min="10245" max="10245" width="10" bestFit="1" customWidth="1"/>
    <col min="10246" max="10246" width="8.85546875" bestFit="1" customWidth="1"/>
    <col min="10247" max="10247" width="22.85546875" customWidth="1"/>
    <col min="10248" max="10248" width="59.7109375" bestFit="1" customWidth="1"/>
    <col min="10249" max="10249" width="57.85546875" bestFit="1" customWidth="1"/>
    <col min="10250" max="10250" width="35.28515625" bestFit="1" customWidth="1"/>
    <col min="10251" max="10251" width="28.140625" bestFit="1" customWidth="1"/>
    <col min="10252" max="10252" width="33.140625" bestFit="1" customWidth="1"/>
    <col min="10253" max="10253" width="26" bestFit="1" customWidth="1"/>
    <col min="10254" max="10254" width="19.140625" bestFit="1" customWidth="1"/>
    <col min="10255" max="10255" width="10.42578125" customWidth="1"/>
    <col min="10256" max="10256" width="11.85546875" customWidth="1"/>
    <col min="10257" max="10257" width="14.7109375" customWidth="1"/>
    <col min="10258" max="10258" width="9" bestFit="1" customWidth="1"/>
    <col min="10499" max="10499" width="4.7109375" bestFit="1" customWidth="1"/>
    <col min="10500" max="10500" width="9.7109375" bestFit="1" customWidth="1"/>
    <col min="10501" max="10501" width="10" bestFit="1" customWidth="1"/>
    <col min="10502" max="10502" width="8.85546875" bestFit="1" customWidth="1"/>
    <col min="10503" max="10503" width="22.85546875" customWidth="1"/>
    <col min="10504" max="10504" width="59.7109375" bestFit="1" customWidth="1"/>
    <col min="10505" max="10505" width="57.85546875" bestFit="1" customWidth="1"/>
    <col min="10506" max="10506" width="35.28515625" bestFit="1" customWidth="1"/>
    <col min="10507" max="10507" width="28.140625" bestFit="1" customWidth="1"/>
    <col min="10508" max="10508" width="33.140625" bestFit="1" customWidth="1"/>
    <col min="10509" max="10509" width="26" bestFit="1" customWidth="1"/>
    <col min="10510" max="10510" width="19.140625" bestFit="1" customWidth="1"/>
    <col min="10511" max="10511" width="10.42578125" customWidth="1"/>
    <col min="10512" max="10512" width="11.85546875" customWidth="1"/>
    <col min="10513" max="10513" width="14.7109375" customWidth="1"/>
    <col min="10514" max="10514" width="9" bestFit="1" customWidth="1"/>
    <col min="10755" max="10755" width="4.7109375" bestFit="1" customWidth="1"/>
    <col min="10756" max="10756" width="9.7109375" bestFit="1" customWidth="1"/>
    <col min="10757" max="10757" width="10" bestFit="1" customWidth="1"/>
    <col min="10758" max="10758" width="8.85546875" bestFit="1" customWidth="1"/>
    <col min="10759" max="10759" width="22.85546875" customWidth="1"/>
    <col min="10760" max="10760" width="59.7109375" bestFit="1" customWidth="1"/>
    <col min="10761" max="10761" width="57.85546875" bestFit="1" customWidth="1"/>
    <col min="10762" max="10762" width="35.28515625" bestFit="1" customWidth="1"/>
    <col min="10763" max="10763" width="28.140625" bestFit="1" customWidth="1"/>
    <col min="10764" max="10764" width="33.140625" bestFit="1" customWidth="1"/>
    <col min="10765" max="10765" width="26" bestFit="1" customWidth="1"/>
    <col min="10766" max="10766" width="19.140625" bestFit="1" customWidth="1"/>
    <col min="10767" max="10767" width="10.42578125" customWidth="1"/>
    <col min="10768" max="10768" width="11.85546875" customWidth="1"/>
    <col min="10769" max="10769" width="14.7109375" customWidth="1"/>
    <col min="10770" max="10770" width="9" bestFit="1" customWidth="1"/>
    <col min="11011" max="11011" width="4.7109375" bestFit="1" customWidth="1"/>
    <col min="11012" max="11012" width="9.7109375" bestFit="1" customWidth="1"/>
    <col min="11013" max="11013" width="10" bestFit="1" customWidth="1"/>
    <col min="11014" max="11014" width="8.85546875" bestFit="1" customWidth="1"/>
    <col min="11015" max="11015" width="22.85546875" customWidth="1"/>
    <col min="11016" max="11016" width="59.7109375" bestFit="1" customWidth="1"/>
    <col min="11017" max="11017" width="57.85546875" bestFit="1" customWidth="1"/>
    <col min="11018" max="11018" width="35.28515625" bestFit="1" customWidth="1"/>
    <col min="11019" max="11019" width="28.140625" bestFit="1" customWidth="1"/>
    <col min="11020" max="11020" width="33.140625" bestFit="1" customWidth="1"/>
    <col min="11021" max="11021" width="26" bestFit="1" customWidth="1"/>
    <col min="11022" max="11022" width="19.140625" bestFit="1" customWidth="1"/>
    <col min="11023" max="11023" width="10.42578125" customWidth="1"/>
    <col min="11024" max="11024" width="11.85546875" customWidth="1"/>
    <col min="11025" max="11025" width="14.7109375" customWidth="1"/>
    <col min="11026" max="11026" width="9" bestFit="1" customWidth="1"/>
    <col min="11267" max="11267" width="4.7109375" bestFit="1" customWidth="1"/>
    <col min="11268" max="11268" width="9.7109375" bestFit="1" customWidth="1"/>
    <col min="11269" max="11269" width="10" bestFit="1" customWidth="1"/>
    <col min="11270" max="11270" width="8.85546875" bestFit="1" customWidth="1"/>
    <col min="11271" max="11271" width="22.85546875" customWidth="1"/>
    <col min="11272" max="11272" width="59.7109375" bestFit="1" customWidth="1"/>
    <col min="11273" max="11273" width="57.85546875" bestFit="1" customWidth="1"/>
    <col min="11274" max="11274" width="35.28515625" bestFit="1" customWidth="1"/>
    <col min="11275" max="11275" width="28.140625" bestFit="1" customWidth="1"/>
    <col min="11276" max="11276" width="33.140625" bestFit="1" customWidth="1"/>
    <col min="11277" max="11277" width="26" bestFit="1" customWidth="1"/>
    <col min="11278" max="11278" width="19.140625" bestFit="1" customWidth="1"/>
    <col min="11279" max="11279" width="10.42578125" customWidth="1"/>
    <col min="11280" max="11280" width="11.85546875" customWidth="1"/>
    <col min="11281" max="11281" width="14.7109375" customWidth="1"/>
    <col min="11282" max="11282" width="9" bestFit="1" customWidth="1"/>
    <col min="11523" max="11523" width="4.7109375" bestFit="1" customWidth="1"/>
    <col min="11524" max="11524" width="9.7109375" bestFit="1" customWidth="1"/>
    <col min="11525" max="11525" width="10" bestFit="1" customWidth="1"/>
    <col min="11526" max="11526" width="8.85546875" bestFit="1" customWidth="1"/>
    <col min="11527" max="11527" width="22.85546875" customWidth="1"/>
    <col min="11528" max="11528" width="59.7109375" bestFit="1" customWidth="1"/>
    <col min="11529" max="11529" width="57.85546875" bestFit="1" customWidth="1"/>
    <col min="11530" max="11530" width="35.28515625" bestFit="1" customWidth="1"/>
    <col min="11531" max="11531" width="28.140625" bestFit="1" customWidth="1"/>
    <col min="11532" max="11532" width="33.140625" bestFit="1" customWidth="1"/>
    <col min="11533" max="11533" width="26" bestFit="1" customWidth="1"/>
    <col min="11534" max="11534" width="19.140625" bestFit="1" customWidth="1"/>
    <col min="11535" max="11535" width="10.42578125" customWidth="1"/>
    <col min="11536" max="11536" width="11.85546875" customWidth="1"/>
    <col min="11537" max="11537" width="14.7109375" customWidth="1"/>
    <col min="11538" max="11538" width="9" bestFit="1" customWidth="1"/>
    <col min="11779" max="11779" width="4.7109375" bestFit="1" customWidth="1"/>
    <col min="11780" max="11780" width="9.7109375" bestFit="1" customWidth="1"/>
    <col min="11781" max="11781" width="10" bestFit="1" customWidth="1"/>
    <col min="11782" max="11782" width="8.85546875" bestFit="1" customWidth="1"/>
    <col min="11783" max="11783" width="22.85546875" customWidth="1"/>
    <col min="11784" max="11784" width="59.7109375" bestFit="1" customWidth="1"/>
    <col min="11785" max="11785" width="57.85546875" bestFit="1" customWidth="1"/>
    <col min="11786" max="11786" width="35.28515625" bestFit="1" customWidth="1"/>
    <col min="11787" max="11787" width="28.140625" bestFit="1" customWidth="1"/>
    <col min="11788" max="11788" width="33.140625" bestFit="1" customWidth="1"/>
    <col min="11789" max="11789" width="26" bestFit="1" customWidth="1"/>
    <col min="11790" max="11790" width="19.140625" bestFit="1" customWidth="1"/>
    <col min="11791" max="11791" width="10.42578125" customWidth="1"/>
    <col min="11792" max="11792" width="11.85546875" customWidth="1"/>
    <col min="11793" max="11793" width="14.7109375" customWidth="1"/>
    <col min="11794" max="11794" width="9" bestFit="1" customWidth="1"/>
    <col min="12035" max="12035" width="4.7109375" bestFit="1" customWidth="1"/>
    <col min="12036" max="12036" width="9.7109375" bestFit="1" customWidth="1"/>
    <col min="12037" max="12037" width="10" bestFit="1" customWidth="1"/>
    <col min="12038" max="12038" width="8.85546875" bestFit="1" customWidth="1"/>
    <col min="12039" max="12039" width="22.85546875" customWidth="1"/>
    <col min="12040" max="12040" width="59.7109375" bestFit="1" customWidth="1"/>
    <col min="12041" max="12041" width="57.85546875" bestFit="1" customWidth="1"/>
    <col min="12042" max="12042" width="35.28515625" bestFit="1" customWidth="1"/>
    <col min="12043" max="12043" width="28.140625" bestFit="1" customWidth="1"/>
    <col min="12044" max="12044" width="33.140625" bestFit="1" customWidth="1"/>
    <col min="12045" max="12045" width="26" bestFit="1" customWidth="1"/>
    <col min="12046" max="12046" width="19.140625" bestFit="1" customWidth="1"/>
    <col min="12047" max="12047" width="10.42578125" customWidth="1"/>
    <col min="12048" max="12048" width="11.85546875" customWidth="1"/>
    <col min="12049" max="12049" width="14.7109375" customWidth="1"/>
    <col min="12050" max="12050" width="9" bestFit="1" customWidth="1"/>
    <col min="12291" max="12291" width="4.7109375" bestFit="1" customWidth="1"/>
    <col min="12292" max="12292" width="9.7109375" bestFit="1" customWidth="1"/>
    <col min="12293" max="12293" width="10" bestFit="1" customWidth="1"/>
    <col min="12294" max="12294" width="8.85546875" bestFit="1" customWidth="1"/>
    <col min="12295" max="12295" width="22.85546875" customWidth="1"/>
    <col min="12296" max="12296" width="59.7109375" bestFit="1" customWidth="1"/>
    <col min="12297" max="12297" width="57.85546875" bestFit="1" customWidth="1"/>
    <col min="12298" max="12298" width="35.28515625" bestFit="1" customWidth="1"/>
    <col min="12299" max="12299" width="28.140625" bestFit="1" customWidth="1"/>
    <col min="12300" max="12300" width="33.140625" bestFit="1" customWidth="1"/>
    <col min="12301" max="12301" width="26" bestFit="1" customWidth="1"/>
    <col min="12302" max="12302" width="19.140625" bestFit="1" customWidth="1"/>
    <col min="12303" max="12303" width="10.42578125" customWidth="1"/>
    <col min="12304" max="12304" width="11.85546875" customWidth="1"/>
    <col min="12305" max="12305" width="14.7109375" customWidth="1"/>
    <col min="12306" max="12306" width="9" bestFit="1" customWidth="1"/>
    <col min="12547" max="12547" width="4.7109375" bestFit="1" customWidth="1"/>
    <col min="12548" max="12548" width="9.7109375" bestFit="1" customWidth="1"/>
    <col min="12549" max="12549" width="10" bestFit="1" customWidth="1"/>
    <col min="12550" max="12550" width="8.85546875" bestFit="1" customWidth="1"/>
    <col min="12551" max="12551" width="22.85546875" customWidth="1"/>
    <col min="12552" max="12552" width="59.7109375" bestFit="1" customWidth="1"/>
    <col min="12553" max="12553" width="57.85546875" bestFit="1" customWidth="1"/>
    <col min="12554" max="12554" width="35.28515625" bestFit="1" customWidth="1"/>
    <col min="12555" max="12555" width="28.140625" bestFit="1" customWidth="1"/>
    <col min="12556" max="12556" width="33.140625" bestFit="1" customWidth="1"/>
    <col min="12557" max="12557" width="26" bestFit="1" customWidth="1"/>
    <col min="12558" max="12558" width="19.140625" bestFit="1" customWidth="1"/>
    <col min="12559" max="12559" width="10.42578125" customWidth="1"/>
    <col min="12560" max="12560" width="11.85546875" customWidth="1"/>
    <col min="12561" max="12561" width="14.7109375" customWidth="1"/>
    <col min="12562" max="12562" width="9" bestFit="1" customWidth="1"/>
    <col min="12803" max="12803" width="4.7109375" bestFit="1" customWidth="1"/>
    <col min="12804" max="12804" width="9.7109375" bestFit="1" customWidth="1"/>
    <col min="12805" max="12805" width="10" bestFit="1" customWidth="1"/>
    <col min="12806" max="12806" width="8.85546875" bestFit="1" customWidth="1"/>
    <col min="12807" max="12807" width="22.85546875" customWidth="1"/>
    <col min="12808" max="12808" width="59.7109375" bestFit="1" customWidth="1"/>
    <col min="12809" max="12809" width="57.85546875" bestFit="1" customWidth="1"/>
    <col min="12810" max="12810" width="35.28515625" bestFit="1" customWidth="1"/>
    <col min="12811" max="12811" width="28.140625" bestFit="1" customWidth="1"/>
    <col min="12812" max="12812" width="33.140625" bestFit="1" customWidth="1"/>
    <col min="12813" max="12813" width="26" bestFit="1" customWidth="1"/>
    <col min="12814" max="12814" width="19.140625" bestFit="1" customWidth="1"/>
    <col min="12815" max="12815" width="10.42578125" customWidth="1"/>
    <col min="12816" max="12816" width="11.85546875" customWidth="1"/>
    <col min="12817" max="12817" width="14.7109375" customWidth="1"/>
    <col min="12818" max="12818" width="9" bestFit="1" customWidth="1"/>
    <col min="13059" max="13059" width="4.7109375" bestFit="1" customWidth="1"/>
    <col min="13060" max="13060" width="9.7109375" bestFit="1" customWidth="1"/>
    <col min="13061" max="13061" width="10" bestFit="1" customWidth="1"/>
    <col min="13062" max="13062" width="8.85546875" bestFit="1" customWidth="1"/>
    <col min="13063" max="13063" width="22.85546875" customWidth="1"/>
    <col min="13064" max="13064" width="59.7109375" bestFit="1" customWidth="1"/>
    <col min="13065" max="13065" width="57.85546875" bestFit="1" customWidth="1"/>
    <col min="13066" max="13066" width="35.28515625" bestFit="1" customWidth="1"/>
    <col min="13067" max="13067" width="28.140625" bestFit="1" customWidth="1"/>
    <col min="13068" max="13068" width="33.140625" bestFit="1" customWidth="1"/>
    <col min="13069" max="13069" width="26" bestFit="1" customWidth="1"/>
    <col min="13070" max="13070" width="19.140625" bestFit="1" customWidth="1"/>
    <col min="13071" max="13071" width="10.42578125" customWidth="1"/>
    <col min="13072" max="13072" width="11.85546875" customWidth="1"/>
    <col min="13073" max="13073" width="14.7109375" customWidth="1"/>
    <col min="13074" max="13074" width="9" bestFit="1" customWidth="1"/>
    <col min="13315" max="13315" width="4.7109375" bestFit="1" customWidth="1"/>
    <col min="13316" max="13316" width="9.7109375" bestFit="1" customWidth="1"/>
    <col min="13317" max="13317" width="10" bestFit="1" customWidth="1"/>
    <col min="13318" max="13318" width="8.85546875" bestFit="1" customWidth="1"/>
    <col min="13319" max="13319" width="22.85546875" customWidth="1"/>
    <col min="13320" max="13320" width="59.7109375" bestFit="1" customWidth="1"/>
    <col min="13321" max="13321" width="57.85546875" bestFit="1" customWidth="1"/>
    <col min="13322" max="13322" width="35.28515625" bestFit="1" customWidth="1"/>
    <col min="13323" max="13323" width="28.140625" bestFit="1" customWidth="1"/>
    <col min="13324" max="13324" width="33.140625" bestFit="1" customWidth="1"/>
    <col min="13325" max="13325" width="26" bestFit="1" customWidth="1"/>
    <col min="13326" max="13326" width="19.140625" bestFit="1" customWidth="1"/>
    <col min="13327" max="13327" width="10.42578125" customWidth="1"/>
    <col min="13328" max="13328" width="11.85546875" customWidth="1"/>
    <col min="13329" max="13329" width="14.7109375" customWidth="1"/>
    <col min="13330" max="13330" width="9" bestFit="1" customWidth="1"/>
    <col min="13571" max="13571" width="4.7109375" bestFit="1" customWidth="1"/>
    <col min="13572" max="13572" width="9.7109375" bestFit="1" customWidth="1"/>
    <col min="13573" max="13573" width="10" bestFit="1" customWidth="1"/>
    <col min="13574" max="13574" width="8.85546875" bestFit="1" customWidth="1"/>
    <col min="13575" max="13575" width="22.85546875" customWidth="1"/>
    <col min="13576" max="13576" width="59.7109375" bestFit="1" customWidth="1"/>
    <col min="13577" max="13577" width="57.85546875" bestFit="1" customWidth="1"/>
    <col min="13578" max="13578" width="35.28515625" bestFit="1" customWidth="1"/>
    <col min="13579" max="13579" width="28.140625" bestFit="1" customWidth="1"/>
    <col min="13580" max="13580" width="33.140625" bestFit="1" customWidth="1"/>
    <col min="13581" max="13581" width="26" bestFit="1" customWidth="1"/>
    <col min="13582" max="13582" width="19.140625" bestFit="1" customWidth="1"/>
    <col min="13583" max="13583" width="10.42578125" customWidth="1"/>
    <col min="13584" max="13584" width="11.85546875" customWidth="1"/>
    <col min="13585" max="13585" width="14.7109375" customWidth="1"/>
    <col min="13586" max="13586" width="9" bestFit="1" customWidth="1"/>
    <col min="13827" max="13827" width="4.7109375" bestFit="1" customWidth="1"/>
    <col min="13828" max="13828" width="9.7109375" bestFit="1" customWidth="1"/>
    <col min="13829" max="13829" width="10" bestFit="1" customWidth="1"/>
    <col min="13830" max="13830" width="8.85546875" bestFit="1" customWidth="1"/>
    <col min="13831" max="13831" width="22.85546875" customWidth="1"/>
    <col min="13832" max="13832" width="59.7109375" bestFit="1" customWidth="1"/>
    <col min="13833" max="13833" width="57.85546875" bestFit="1" customWidth="1"/>
    <col min="13834" max="13834" width="35.28515625" bestFit="1" customWidth="1"/>
    <col min="13835" max="13835" width="28.140625" bestFit="1" customWidth="1"/>
    <col min="13836" max="13836" width="33.140625" bestFit="1" customWidth="1"/>
    <col min="13837" max="13837" width="26" bestFit="1" customWidth="1"/>
    <col min="13838" max="13838" width="19.140625" bestFit="1" customWidth="1"/>
    <col min="13839" max="13839" width="10.42578125" customWidth="1"/>
    <col min="13840" max="13840" width="11.85546875" customWidth="1"/>
    <col min="13841" max="13841" width="14.7109375" customWidth="1"/>
    <col min="13842" max="13842" width="9" bestFit="1" customWidth="1"/>
    <col min="14083" max="14083" width="4.7109375" bestFit="1" customWidth="1"/>
    <col min="14084" max="14084" width="9.7109375" bestFit="1" customWidth="1"/>
    <col min="14085" max="14085" width="10" bestFit="1" customWidth="1"/>
    <col min="14086" max="14086" width="8.85546875" bestFit="1" customWidth="1"/>
    <col min="14087" max="14087" width="22.85546875" customWidth="1"/>
    <col min="14088" max="14088" width="59.7109375" bestFit="1" customWidth="1"/>
    <col min="14089" max="14089" width="57.85546875" bestFit="1" customWidth="1"/>
    <col min="14090" max="14090" width="35.28515625" bestFit="1" customWidth="1"/>
    <col min="14091" max="14091" width="28.140625" bestFit="1" customWidth="1"/>
    <col min="14092" max="14092" width="33.140625" bestFit="1" customWidth="1"/>
    <col min="14093" max="14093" width="26" bestFit="1" customWidth="1"/>
    <col min="14094" max="14094" width="19.140625" bestFit="1" customWidth="1"/>
    <col min="14095" max="14095" width="10.42578125" customWidth="1"/>
    <col min="14096" max="14096" width="11.85546875" customWidth="1"/>
    <col min="14097" max="14097" width="14.7109375" customWidth="1"/>
    <col min="14098" max="14098" width="9" bestFit="1" customWidth="1"/>
    <col min="14339" max="14339" width="4.7109375" bestFit="1" customWidth="1"/>
    <col min="14340" max="14340" width="9.7109375" bestFit="1" customWidth="1"/>
    <col min="14341" max="14341" width="10" bestFit="1" customWidth="1"/>
    <col min="14342" max="14342" width="8.85546875" bestFit="1" customWidth="1"/>
    <col min="14343" max="14343" width="22.85546875" customWidth="1"/>
    <col min="14344" max="14344" width="59.7109375" bestFit="1" customWidth="1"/>
    <col min="14345" max="14345" width="57.85546875" bestFit="1" customWidth="1"/>
    <col min="14346" max="14346" width="35.28515625" bestFit="1" customWidth="1"/>
    <col min="14347" max="14347" width="28.140625" bestFit="1" customWidth="1"/>
    <col min="14348" max="14348" width="33.140625" bestFit="1" customWidth="1"/>
    <col min="14349" max="14349" width="26" bestFit="1" customWidth="1"/>
    <col min="14350" max="14350" width="19.140625" bestFit="1" customWidth="1"/>
    <col min="14351" max="14351" width="10.42578125" customWidth="1"/>
    <col min="14352" max="14352" width="11.85546875" customWidth="1"/>
    <col min="14353" max="14353" width="14.7109375" customWidth="1"/>
    <col min="14354" max="14354" width="9" bestFit="1" customWidth="1"/>
    <col min="14595" max="14595" width="4.7109375" bestFit="1" customWidth="1"/>
    <col min="14596" max="14596" width="9.7109375" bestFit="1" customWidth="1"/>
    <col min="14597" max="14597" width="10" bestFit="1" customWidth="1"/>
    <col min="14598" max="14598" width="8.85546875" bestFit="1" customWidth="1"/>
    <col min="14599" max="14599" width="22.85546875" customWidth="1"/>
    <col min="14600" max="14600" width="59.7109375" bestFit="1" customWidth="1"/>
    <col min="14601" max="14601" width="57.85546875" bestFit="1" customWidth="1"/>
    <col min="14602" max="14602" width="35.28515625" bestFit="1" customWidth="1"/>
    <col min="14603" max="14603" width="28.140625" bestFit="1" customWidth="1"/>
    <col min="14604" max="14604" width="33.140625" bestFit="1" customWidth="1"/>
    <col min="14605" max="14605" width="26" bestFit="1" customWidth="1"/>
    <col min="14606" max="14606" width="19.140625" bestFit="1" customWidth="1"/>
    <col min="14607" max="14607" width="10.42578125" customWidth="1"/>
    <col min="14608" max="14608" width="11.85546875" customWidth="1"/>
    <col min="14609" max="14609" width="14.7109375" customWidth="1"/>
    <col min="14610" max="14610" width="9" bestFit="1" customWidth="1"/>
    <col min="14851" max="14851" width="4.7109375" bestFit="1" customWidth="1"/>
    <col min="14852" max="14852" width="9.7109375" bestFit="1" customWidth="1"/>
    <col min="14853" max="14853" width="10" bestFit="1" customWidth="1"/>
    <col min="14854" max="14854" width="8.85546875" bestFit="1" customWidth="1"/>
    <col min="14855" max="14855" width="22.85546875" customWidth="1"/>
    <col min="14856" max="14856" width="59.7109375" bestFit="1" customWidth="1"/>
    <col min="14857" max="14857" width="57.85546875" bestFit="1" customWidth="1"/>
    <col min="14858" max="14858" width="35.28515625" bestFit="1" customWidth="1"/>
    <col min="14859" max="14859" width="28.140625" bestFit="1" customWidth="1"/>
    <col min="14860" max="14860" width="33.140625" bestFit="1" customWidth="1"/>
    <col min="14861" max="14861" width="26" bestFit="1" customWidth="1"/>
    <col min="14862" max="14862" width="19.140625" bestFit="1" customWidth="1"/>
    <col min="14863" max="14863" width="10.42578125" customWidth="1"/>
    <col min="14864" max="14864" width="11.85546875" customWidth="1"/>
    <col min="14865" max="14865" width="14.7109375" customWidth="1"/>
    <col min="14866" max="14866" width="9" bestFit="1" customWidth="1"/>
    <col min="15107" max="15107" width="4.7109375" bestFit="1" customWidth="1"/>
    <col min="15108" max="15108" width="9.7109375" bestFit="1" customWidth="1"/>
    <col min="15109" max="15109" width="10" bestFit="1" customWidth="1"/>
    <col min="15110" max="15110" width="8.85546875" bestFit="1" customWidth="1"/>
    <col min="15111" max="15111" width="22.85546875" customWidth="1"/>
    <col min="15112" max="15112" width="59.7109375" bestFit="1" customWidth="1"/>
    <col min="15113" max="15113" width="57.85546875" bestFit="1" customWidth="1"/>
    <col min="15114" max="15114" width="35.28515625" bestFit="1" customWidth="1"/>
    <col min="15115" max="15115" width="28.140625" bestFit="1" customWidth="1"/>
    <col min="15116" max="15116" width="33.140625" bestFit="1" customWidth="1"/>
    <col min="15117" max="15117" width="26" bestFit="1" customWidth="1"/>
    <col min="15118" max="15118" width="19.140625" bestFit="1" customWidth="1"/>
    <col min="15119" max="15119" width="10.42578125" customWidth="1"/>
    <col min="15120" max="15120" width="11.85546875" customWidth="1"/>
    <col min="15121" max="15121" width="14.7109375" customWidth="1"/>
    <col min="15122" max="15122" width="9" bestFit="1" customWidth="1"/>
    <col min="15363" max="15363" width="4.7109375" bestFit="1" customWidth="1"/>
    <col min="15364" max="15364" width="9.7109375" bestFit="1" customWidth="1"/>
    <col min="15365" max="15365" width="10" bestFit="1" customWidth="1"/>
    <col min="15366" max="15366" width="8.85546875" bestFit="1" customWidth="1"/>
    <col min="15367" max="15367" width="22.85546875" customWidth="1"/>
    <col min="15368" max="15368" width="59.7109375" bestFit="1" customWidth="1"/>
    <col min="15369" max="15369" width="57.85546875" bestFit="1" customWidth="1"/>
    <col min="15370" max="15370" width="35.28515625" bestFit="1" customWidth="1"/>
    <col min="15371" max="15371" width="28.140625" bestFit="1" customWidth="1"/>
    <col min="15372" max="15372" width="33.140625" bestFit="1" customWidth="1"/>
    <col min="15373" max="15373" width="26" bestFit="1" customWidth="1"/>
    <col min="15374" max="15374" width="19.140625" bestFit="1" customWidth="1"/>
    <col min="15375" max="15375" width="10.42578125" customWidth="1"/>
    <col min="15376" max="15376" width="11.85546875" customWidth="1"/>
    <col min="15377" max="15377" width="14.7109375" customWidth="1"/>
    <col min="15378" max="15378" width="9" bestFit="1" customWidth="1"/>
    <col min="15619" max="15619" width="4.7109375" bestFit="1" customWidth="1"/>
    <col min="15620" max="15620" width="9.7109375" bestFit="1" customWidth="1"/>
    <col min="15621" max="15621" width="10" bestFit="1" customWidth="1"/>
    <col min="15622" max="15622" width="8.85546875" bestFit="1" customWidth="1"/>
    <col min="15623" max="15623" width="22.85546875" customWidth="1"/>
    <col min="15624" max="15624" width="59.7109375" bestFit="1" customWidth="1"/>
    <col min="15625" max="15625" width="57.85546875" bestFit="1" customWidth="1"/>
    <col min="15626" max="15626" width="35.28515625" bestFit="1" customWidth="1"/>
    <col min="15627" max="15627" width="28.140625" bestFit="1" customWidth="1"/>
    <col min="15628" max="15628" width="33.140625" bestFit="1" customWidth="1"/>
    <col min="15629" max="15629" width="26" bestFit="1" customWidth="1"/>
    <col min="15630" max="15630" width="19.140625" bestFit="1" customWidth="1"/>
    <col min="15631" max="15631" width="10.42578125" customWidth="1"/>
    <col min="15632" max="15632" width="11.85546875" customWidth="1"/>
    <col min="15633" max="15633" width="14.7109375" customWidth="1"/>
    <col min="15634" max="15634" width="9" bestFit="1" customWidth="1"/>
    <col min="15875" max="15875" width="4.7109375" bestFit="1" customWidth="1"/>
    <col min="15876" max="15876" width="9.7109375" bestFit="1" customWidth="1"/>
    <col min="15877" max="15877" width="10" bestFit="1" customWidth="1"/>
    <col min="15878" max="15878" width="8.85546875" bestFit="1" customWidth="1"/>
    <col min="15879" max="15879" width="22.85546875" customWidth="1"/>
    <col min="15880" max="15880" width="59.7109375" bestFit="1" customWidth="1"/>
    <col min="15881" max="15881" width="57.85546875" bestFit="1" customWidth="1"/>
    <col min="15882" max="15882" width="35.28515625" bestFit="1" customWidth="1"/>
    <col min="15883" max="15883" width="28.140625" bestFit="1" customWidth="1"/>
    <col min="15884" max="15884" width="33.140625" bestFit="1" customWidth="1"/>
    <col min="15885" max="15885" width="26" bestFit="1" customWidth="1"/>
    <col min="15886" max="15886" width="19.140625" bestFit="1" customWidth="1"/>
    <col min="15887" max="15887" width="10.42578125" customWidth="1"/>
    <col min="15888" max="15888" width="11.85546875" customWidth="1"/>
    <col min="15889" max="15889" width="14.7109375" customWidth="1"/>
    <col min="15890" max="15890" width="9" bestFit="1" customWidth="1"/>
    <col min="16131" max="16131" width="4.7109375" bestFit="1" customWidth="1"/>
    <col min="16132" max="16132" width="9.7109375" bestFit="1" customWidth="1"/>
    <col min="16133" max="16133" width="10" bestFit="1" customWidth="1"/>
    <col min="16134" max="16134" width="8.85546875" bestFit="1" customWidth="1"/>
    <col min="16135" max="16135" width="22.85546875" customWidth="1"/>
    <col min="16136" max="16136" width="59.7109375" bestFit="1" customWidth="1"/>
    <col min="16137" max="16137" width="57.85546875" bestFit="1" customWidth="1"/>
    <col min="16138" max="16138" width="35.28515625" bestFit="1" customWidth="1"/>
    <col min="16139" max="16139" width="28.140625" bestFit="1" customWidth="1"/>
    <col min="16140" max="16140" width="33.140625" bestFit="1" customWidth="1"/>
    <col min="16141" max="16141" width="26" bestFit="1" customWidth="1"/>
    <col min="16142" max="16142" width="19.140625" bestFit="1" customWidth="1"/>
    <col min="16143" max="16143" width="10.42578125" customWidth="1"/>
    <col min="16144" max="16144" width="11.85546875" customWidth="1"/>
    <col min="16145" max="16145" width="14.7109375" customWidth="1"/>
    <col min="16146" max="16146" width="9" bestFit="1" customWidth="1"/>
  </cols>
  <sheetData>
    <row r="1" spans="1:19" ht="18.75">
      <c r="A1" s="96"/>
      <c r="B1" s="96"/>
      <c r="C1" s="96"/>
      <c r="D1" s="96"/>
      <c r="E1" s="96"/>
      <c r="F1" s="96"/>
      <c r="G1" s="96"/>
      <c r="H1" s="96"/>
      <c r="I1" s="96"/>
      <c r="J1" s="96"/>
      <c r="K1" s="96"/>
      <c r="L1" s="96"/>
      <c r="M1" s="97"/>
      <c r="N1" s="97"/>
      <c r="O1" s="97"/>
      <c r="P1" s="97"/>
      <c r="Q1" s="96"/>
      <c r="R1" s="96"/>
    </row>
    <row r="2" spans="1:19" ht="18.75">
      <c r="A2" s="98" t="s">
        <v>3532</v>
      </c>
      <c r="B2" s="96"/>
      <c r="C2" s="96"/>
      <c r="D2" s="96"/>
      <c r="E2" s="96"/>
      <c r="F2" s="96"/>
      <c r="G2" s="96"/>
      <c r="H2" s="96"/>
      <c r="I2" s="96"/>
      <c r="J2" s="96"/>
      <c r="K2" s="96"/>
      <c r="L2" s="96"/>
      <c r="M2" s="97"/>
      <c r="N2" s="97"/>
      <c r="O2" s="97"/>
      <c r="P2" s="97"/>
      <c r="Q2" s="96"/>
      <c r="R2" s="96"/>
    </row>
    <row r="3" spans="1:19" ht="18.75">
      <c r="A3" s="96"/>
      <c r="B3" s="96"/>
      <c r="C3" s="96"/>
      <c r="D3" s="96"/>
      <c r="E3" s="96"/>
      <c r="F3" s="96"/>
      <c r="G3" s="96"/>
      <c r="H3" s="96"/>
      <c r="I3" s="96"/>
      <c r="J3" s="96"/>
      <c r="K3" s="96"/>
      <c r="L3" s="96"/>
      <c r="M3" s="97"/>
      <c r="N3" s="97"/>
      <c r="O3" s="97"/>
      <c r="P3" s="97"/>
      <c r="Q3" s="96"/>
      <c r="R3" s="96"/>
    </row>
    <row r="4" spans="1:19" s="4" customFormat="1" ht="47.25" customHeight="1">
      <c r="A4" s="596" t="s">
        <v>0</v>
      </c>
      <c r="B4" s="598" t="s">
        <v>1</v>
      </c>
      <c r="C4" s="598" t="s">
        <v>2</v>
      </c>
      <c r="D4" s="598" t="s">
        <v>3</v>
      </c>
      <c r="E4" s="596" t="s">
        <v>4</v>
      </c>
      <c r="F4" s="596" t="s">
        <v>5</v>
      </c>
      <c r="G4" s="596" t="s">
        <v>6</v>
      </c>
      <c r="H4" s="601" t="s">
        <v>7</v>
      </c>
      <c r="I4" s="601"/>
      <c r="J4" s="596" t="s">
        <v>8</v>
      </c>
      <c r="K4" s="602" t="s">
        <v>9</v>
      </c>
      <c r="L4" s="774"/>
      <c r="M4" s="604" t="s">
        <v>10</v>
      </c>
      <c r="N4" s="604"/>
      <c r="O4" s="604" t="s">
        <v>11</v>
      </c>
      <c r="P4" s="604"/>
      <c r="Q4" s="596" t="s">
        <v>12</v>
      </c>
      <c r="R4" s="598" t="s">
        <v>13</v>
      </c>
      <c r="S4" s="3"/>
    </row>
    <row r="5" spans="1:19" s="4" customFormat="1" ht="35.25" customHeight="1">
      <c r="A5" s="597"/>
      <c r="B5" s="599"/>
      <c r="C5" s="599"/>
      <c r="D5" s="599"/>
      <c r="E5" s="597"/>
      <c r="F5" s="597"/>
      <c r="G5" s="597"/>
      <c r="H5" s="278" t="s">
        <v>14</v>
      </c>
      <c r="I5" s="278" t="s">
        <v>15</v>
      </c>
      <c r="J5" s="597"/>
      <c r="K5" s="279">
        <v>2018</v>
      </c>
      <c r="L5" s="279">
        <v>2019</v>
      </c>
      <c r="M5" s="283">
        <v>2018</v>
      </c>
      <c r="N5" s="283">
        <v>2019</v>
      </c>
      <c r="O5" s="283">
        <v>2018</v>
      </c>
      <c r="P5" s="283">
        <v>2019</v>
      </c>
      <c r="Q5" s="597"/>
      <c r="R5" s="599"/>
      <c r="S5" s="3"/>
    </row>
    <row r="6" spans="1:19" s="4" customFormat="1" ht="15.75" customHeight="1">
      <c r="A6" s="281" t="s">
        <v>16</v>
      </c>
      <c r="B6" s="278" t="s">
        <v>17</v>
      </c>
      <c r="C6" s="278" t="s">
        <v>18</v>
      </c>
      <c r="D6" s="278" t="s">
        <v>19</v>
      </c>
      <c r="E6" s="281" t="s">
        <v>20</v>
      </c>
      <c r="F6" s="281" t="s">
        <v>21</v>
      </c>
      <c r="G6" s="281" t="s">
        <v>22</v>
      </c>
      <c r="H6" s="278" t="s">
        <v>23</v>
      </c>
      <c r="I6" s="278" t="s">
        <v>24</v>
      </c>
      <c r="J6" s="281" t="s">
        <v>25</v>
      </c>
      <c r="K6" s="279" t="s">
        <v>26</v>
      </c>
      <c r="L6" s="279" t="s">
        <v>27</v>
      </c>
      <c r="M6" s="280" t="s">
        <v>28</v>
      </c>
      <c r="N6" s="280" t="s">
        <v>29</v>
      </c>
      <c r="O6" s="280" t="s">
        <v>30</v>
      </c>
      <c r="P6" s="280" t="s">
        <v>31</v>
      </c>
      <c r="Q6" s="281" t="s">
        <v>32</v>
      </c>
      <c r="R6" s="278" t="s">
        <v>33</v>
      </c>
      <c r="S6" s="3"/>
    </row>
    <row r="7" spans="1:19" s="10" customFormat="1" ht="116.25" customHeight="1">
      <c r="A7" s="585">
        <v>1</v>
      </c>
      <c r="B7" s="585">
        <v>1.2</v>
      </c>
      <c r="C7" s="585">
        <v>4</v>
      </c>
      <c r="D7" s="543">
        <v>2</v>
      </c>
      <c r="E7" s="830" t="s">
        <v>464</v>
      </c>
      <c r="F7" s="543" t="s">
        <v>465</v>
      </c>
      <c r="G7" s="543" t="s">
        <v>466</v>
      </c>
      <c r="H7" s="290" t="s">
        <v>467</v>
      </c>
      <c r="I7" s="290">
        <v>150</v>
      </c>
      <c r="J7" s="903" t="s">
        <v>468</v>
      </c>
      <c r="K7" s="661" t="s">
        <v>50</v>
      </c>
      <c r="L7" s="661"/>
      <c r="M7" s="665">
        <v>17250</v>
      </c>
      <c r="N7" s="665"/>
      <c r="O7" s="665">
        <v>17250</v>
      </c>
      <c r="P7" s="665"/>
      <c r="Q7" s="543" t="s">
        <v>469</v>
      </c>
      <c r="R7" s="543" t="s">
        <v>470</v>
      </c>
      <c r="S7" s="9"/>
    </row>
    <row r="8" spans="1:19" s="10" customFormat="1" ht="78" customHeight="1">
      <c r="A8" s="685"/>
      <c r="B8" s="685"/>
      <c r="C8" s="685"/>
      <c r="D8" s="544"/>
      <c r="E8" s="831"/>
      <c r="F8" s="544"/>
      <c r="G8" s="544"/>
      <c r="H8" s="290" t="s">
        <v>42</v>
      </c>
      <c r="I8" s="290">
        <v>150</v>
      </c>
      <c r="J8" s="903"/>
      <c r="K8" s="683"/>
      <c r="L8" s="683"/>
      <c r="M8" s="684"/>
      <c r="N8" s="684"/>
      <c r="O8" s="684"/>
      <c r="P8" s="684"/>
      <c r="Q8" s="544"/>
      <c r="R8" s="544"/>
      <c r="S8" s="9"/>
    </row>
    <row r="9" spans="1:19" s="10" customFormat="1" ht="217.5" customHeight="1">
      <c r="A9" s="244">
        <v>2</v>
      </c>
      <c r="B9" s="244">
        <v>1</v>
      </c>
      <c r="C9" s="244">
        <v>4</v>
      </c>
      <c r="D9" s="246">
        <v>2</v>
      </c>
      <c r="E9" s="295" t="s">
        <v>471</v>
      </c>
      <c r="F9" s="246" t="s">
        <v>472</v>
      </c>
      <c r="G9" s="244" t="s">
        <v>89</v>
      </c>
      <c r="H9" s="246" t="s">
        <v>239</v>
      </c>
      <c r="I9" s="244">
        <v>20</v>
      </c>
      <c r="J9" s="246" t="s">
        <v>473</v>
      </c>
      <c r="K9" s="245" t="s">
        <v>50</v>
      </c>
      <c r="L9" s="245"/>
      <c r="M9" s="247">
        <v>24415.17</v>
      </c>
      <c r="N9" s="247"/>
      <c r="O9" s="247">
        <v>24415.17</v>
      </c>
      <c r="P9" s="247"/>
      <c r="Q9" s="246" t="s">
        <v>469</v>
      </c>
      <c r="R9" s="246" t="s">
        <v>470</v>
      </c>
      <c r="S9" s="9"/>
    </row>
    <row r="10" spans="1:19" s="99" customFormat="1" ht="231" customHeight="1">
      <c r="A10" s="296">
        <v>3</v>
      </c>
      <c r="B10" s="296">
        <v>1</v>
      </c>
      <c r="C10" s="296">
        <v>4</v>
      </c>
      <c r="D10" s="296">
        <v>5</v>
      </c>
      <c r="E10" s="297" t="s">
        <v>474</v>
      </c>
      <c r="F10" s="242" t="s">
        <v>475</v>
      </c>
      <c r="G10" s="242" t="s">
        <v>476</v>
      </c>
      <c r="H10" s="242" t="s">
        <v>239</v>
      </c>
      <c r="I10" s="296">
        <v>25</v>
      </c>
      <c r="J10" s="242" t="s">
        <v>477</v>
      </c>
      <c r="K10" s="242" t="s">
        <v>50</v>
      </c>
      <c r="L10" s="31"/>
      <c r="M10" s="42">
        <v>40000</v>
      </c>
      <c r="N10" s="286"/>
      <c r="O10" s="42">
        <v>40000</v>
      </c>
      <c r="P10" s="286"/>
      <c r="Q10" s="246" t="s">
        <v>469</v>
      </c>
      <c r="R10" s="246" t="s">
        <v>470</v>
      </c>
    </row>
    <row r="11" spans="1:19" s="11" customFormat="1" ht="191.25" customHeight="1">
      <c r="A11" s="242">
        <v>4</v>
      </c>
      <c r="B11" s="298">
        <v>1</v>
      </c>
      <c r="C11" s="242">
        <v>4</v>
      </c>
      <c r="D11" s="242">
        <v>5</v>
      </c>
      <c r="E11" s="297" t="s">
        <v>478</v>
      </c>
      <c r="F11" s="242" t="s">
        <v>479</v>
      </c>
      <c r="G11" s="242" t="s">
        <v>476</v>
      </c>
      <c r="H11" s="242" t="s">
        <v>42</v>
      </c>
      <c r="I11" s="242">
        <v>30</v>
      </c>
      <c r="J11" s="242" t="s">
        <v>480</v>
      </c>
      <c r="K11" s="242" t="s">
        <v>50</v>
      </c>
      <c r="L11" s="248"/>
      <c r="M11" s="299">
        <v>15230.96</v>
      </c>
      <c r="N11" s="248"/>
      <c r="O11" s="299">
        <v>15230.96</v>
      </c>
      <c r="P11" s="248"/>
      <c r="Q11" s="246" t="s">
        <v>469</v>
      </c>
      <c r="R11" s="246" t="s">
        <v>470</v>
      </c>
    </row>
    <row r="12" spans="1:19" s="101" customFormat="1" ht="150">
      <c r="A12" s="527">
        <v>5</v>
      </c>
      <c r="B12" s="244">
        <v>1</v>
      </c>
      <c r="C12" s="244">
        <v>4</v>
      </c>
      <c r="D12" s="246">
        <v>5</v>
      </c>
      <c r="E12" s="246" t="s">
        <v>1307</v>
      </c>
      <c r="F12" s="246" t="s">
        <v>1308</v>
      </c>
      <c r="G12" s="246" t="s">
        <v>37</v>
      </c>
      <c r="H12" s="245" t="s">
        <v>42</v>
      </c>
      <c r="I12" s="69" t="s">
        <v>194</v>
      </c>
      <c r="J12" s="246" t="s">
        <v>1309</v>
      </c>
      <c r="K12" s="245" t="s">
        <v>289</v>
      </c>
      <c r="L12" s="245"/>
      <c r="M12" s="247">
        <v>25528.5</v>
      </c>
      <c r="N12" s="247"/>
      <c r="O12" s="247">
        <v>22028.5</v>
      </c>
      <c r="P12" s="247"/>
      <c r="Q12" s="246" t="s">
        <v>1310</v>
      </c>
      <c r="R12" s="246" t="s">
        <v>1311</v>
      </c>
    </row>
    <row r="13" spans="1:19" s="312" customFormat="1">
      <c r="A13" s="300"/>
      <c r="B13" s="301"/>
      <c r="C13" s="301"/>
      <c r="D13" s="301"/>
      <c r="E13" s="301"/>
      <c r="F13" s="301"/>
      <c r="G13" s="301"/>
      <c r="H13" s="301"/>
      <c r="I13" s="301"/>
      <c r="J13" s="301"/>
      <c r="K13" s="301"/>
      <c r="L13" s="301"/>
      <c r="M13" s="302"/>
      <c r="N13" s="302"/>
      <c r="O13" s="302"/>
      <c r="P13" s="302"/>
      <c r="Q13" s="301"/>
      <c r="R13" s="301"/>
    </row>
    <row r="14" spans="1:19" s="282" customFormat="1">
      <c r="A14" s="300"/>
      <c r="B14" s="301"/>
      <c r="C14" s="301"/>
      <c r="D14" s="301"/>
      <c r="E14" s="301"/>
      <c r="F14" s="301"/>
      <c r="G14" s="301"/>
      <c r="H14" s="301"/>
      <c r="I14" s="301"/>
      <c r="J14" s="301"/>
      <c r="K14" s="301"/>
      <c r="L14" s="301"/>
      <c r="M14" s="897" t="s">
        <v>130</v>
      </c>
      <c r="N14" s="897"/>
      <c r="O14" s="897" t="s">
        <v>131</v>
      </c>
      <c r="P14" s="897"/>
      <c r="Q14" s="301"/>
      <c r="R14" s="301"/>
    </row>
    <row r="15" spans="1:19" s="11" customFormat="1" ht="18.75">
      <c r="A15" s="100"/>
      <c r="B15" s="96"/>
      <c r="C15" s="96"/>
      <c r="D15" s="96"/>
      <c r="E15" s="96"/>
      <c r="F15" s="96"/>
      <c r="G15" s="96"/>
      <c r="H15" s="96"/>
      <c r="I15" s="96"/>
      <c r="J15" s="96"/>
      <c r="K15" s="96"/>
      <c r="L15" s="96"/>
      <c r="M15" s="284" t="s">
        <v>107</v>
      </c>
      <c r="N15" s="284" t="s">
        <v>108</v>
      </c>
      <c r="O15" s="284" t="s">
        <v>107</v>
      </c>
      <c r="P15" s="284" t="s">
        <v>108</v>
      </c>
      <c r="Q15" s="96"/>
      <c r="R15" s="96"/>
    </row>
    <row r="16" spans="1:19" s="11" customFormat="1" ht="18.75">
      <c r="A16" s="96"/>
      <c r="B16" s="96"/>
      <c r="C16" s="96"/>
      <c r="D16" s="96"/>
      <c r="E16" s="96"/>
      <c r="F16" s="96"/>
      <c r="G16" s="96"/>
      <c r="H16" s="96"/>
      <c r="I16" s="96"/>
      <c r="J16" s="96"/>
      <c r="K16" s="96"/>
      <c r="L16" s="96"/>
      <c r="M16" s="285">
        <v>4</v>
      </c>
      <c r="N16" s="286">
        <f>O10+O9+O7+O11</f>
        <v>96896.13</v>
      </c>
      <c r="O16" s="287">
        <v>1</v>
      </c>
      <c r="P16" s="212">
        <v>22028.5</v>
      </c>
      <c r="Q16" s="96"/>
      <c r="R16" s="96"/>
    </row>
    <row r="17" spans="1:18" s="11" customFormat="1" ht="18.75">
      <c r="A17" s="96"/>
      <c r="B17" s="96"/>
      <c r="C17" s="96"/>
      <c r="D17" s="96"/>
      <c r="E17" s="96"/>
      <c r="F17" s="96"/>
      <c r="G17" s="96"/>
      <c r="H17" s="96"/>
      <c r="I17" s="96"/>
      <c r="J17" s="96"/>
      <c r="K17" s="96"/>
      <c r="L17" s="96"/>
      <c r="M17" s="97"/>
      <c r="N17" s="97"/>
      <c r="O17" s="97"/>
      <c r="P17" s="97"/>
      <c r="Q17" s="96"/>
      <c r="R17" s="96"/>
    </row>
    <row r="18" spans="1:18" s="11" customFormat="1">
      <c r="M18" s="12"/>
      <c r="N18" s="12"/>
      <c r="O18" s="12"/>
      <c r="P18" s="12"/>
    </row>
    <row r="19" spans="1:18" s="11" customFormat="1">
      <c r="M19" s="12"/>
      <c r="N19" s="12"/>
      <c r="O19" s="12"/>
      <c r="P19" s="12"/>
    </row>
    <row r="20" spans="1:18" s="11" customFormat="1">
      <c r="M20" s="12"/>
      <c r="N20" s="12"/>
      <c r="O20" s="12"/>
      <c r="P20" s="12"/>
    </row>
    <row r="21" spans="1:18" s="11" customFormat="1">
      <c r="M21" s="12"/>
      <c r="N21" s="12"/>
      <c r="O21" s="12"/>
      <c r="P21" s="12"/>
    </row>
    <row r="22" spans="1:18" s="11" customFormat="1">
      <c r="M22" s="12"/>
      <c r="N22" s="12"/>
      <c r="O22" s="12"/>
      <c r="P22" s="12"/>
    </row>
    <row r="23" spans="1:18" s="11" customFormat="1">
      <c r="M23" s="12"/>
      <c r="N23" s="12"/>
      <c r="O23" s="12"/>
      <c r="P23" s="12"/>
    </row>
    <row r="24" spans="1:18" s="11" customFormat="1">
      <c r="M24" s="12"/>
      <c r="N24" s="12"/>
      <c r="O24" s="12"/>
      <c r="P24" s="12"/>
    </row>
    <row r="25" spans="1:18" s="11" customFormat="1">
      <c r="M25" s="12"/>
      <c r="N25" s="12"/>
      <c r="O25" s="12"/>
      <c r="P25" s="12"/>
    </row>
    <row r="26" spans="1:18" s="11" customFormat="1">
      <c r="M26" s="12"/>
      <c r="N26" s="12"/>
      <c r="O26" s="12"/>
      <c r="P26" s="12"/>
    </row>
    <row r="27" spans="1:18" s="11" customFormat="1">
      <c r="M27" s="12"/>
      <c r="N27" s="12"/>
      <c r="O27" s="12"/>
      <c r="P27" s="12"/>
    </row>
    <row r="28" spans="1:18" s="11" customFormat="1">
      <c r="M28" s="12"/>
      <c r="N28" s="12"/>
      <c r="O28" s="12"/>
      <c r="P28" s="12"/>
    </row>
    <row r="29" spans="1:18" s="11" customFormat="1">
      <c r="M29" s="12"/>
      <c r="N29" s="12"/>
      <c r="O29" s="12"/>
      <c r="P29" s="12"/>
    </row>
    <row r="30" spans="1:18" s="11" customFormat="1">
      <c r="M30" s="12"/>
      <c r="N30" s="12"/>
      <c r="O30" s="12"/>
      <c r="P30" s="12"/>
    </row>
    <row r="31" spans="1:18" s="11" customFormat="1">
      <c r="M31" s="12"/>
      <c r="N31" s="12"/>
      <c r="O31" s="12"/>
      <c r="P31" s="12"/>
    </row>
    <row r="32" spans="1:18" s="11" customFormat="1">
      <c r="M32" s="12"/>
      <c r="N32" s="12"/>
      <c r="O32" s="12"/>
      <c r="P32" s="12"/>
    </row>
    <row r="33" spans="7:16" s="11" customFormat="1">
      <c r="M33" s="12"/>
      <c r="N33" s="12"/>
      <c r="O33" s="12"/>
      <c r="P33" s="12"/>
    </row>
    <row r="34" spans="7:16" s="11" customFormat="1">
      <c r="G34" s="73"/>
      <c r="M34" s="12"/>
      <c r="N34" s="12"/>
      <c r="O34" s="12"/>
      <c r="P34" s="12"/>
    </row>
    <row r="35" spans="7:16" s="11" customFormat="1">
      <c r="M35" s="12"/>
      <c r="N35" s="12"/>
      <c r="O35" s="12"/>
      <c r="P35" s="12"/>
    </row>
    <row r="36" spans="7:16" s="11" customFormat="1">
      <c r="M36" s="12"/>
      <c r="N36" s="12"/>
      <c r="O36" s="12"/>
      <c r="P36" s="12"/>
    </row>
    <row r="37" spans="7:16" s="11" customFormat="1">
      <c r="M37" s="12"/>
      <c r="N37" s="12"/>
      <c r="O37" s="12"/>
      <c r="P37" s="12"/>
    </row>
    <row r="38" spans="7:16" s="11" customFormat="1">
      <c r="M38" s="12"/>
      <c r="N38" s="12"/>
      <c r="O38" s="12"/>
      <c r="P38" s="12"/>
    </row>
    <row r="39" spans="7:16" s="11" customFormat="1">
      <c r="M39" s="12"/>
      <c r="N39" s="12"/>
      <c r="O39" s="12"/>
      <c r="P39" s="12"/>
    </row>
    <row r="40" spans="7:16" s="11" customFormat="1">
      <c r="M40" s="12"/>
      <c r="N40" s="12"/>
      <c r="O40" s="12"/>
      <c r="P40" s="12"/>
    </row>
    <row r="41" spans="7:16" s="11" customFormat="1">
      <c r="M41" s="12"/>
      <c r="N41" s="12"/>
      <c r="O41" s="12"/>
      <c r="P41" s="12"/>
    </row>
    <row r="42" spans="7:16" s="11" customFormat="1">
      <c r="M42" s="12"/>
      <c r="N42" s="12"/>
      <c r="O42" s="12"/>
      <c r="P42" s="12"/>
    </row>
    <row r="43" spans="7:16" s="11" customFormat="1">
      <c r="M43" s="12"/>
      <c r="N43" s="12"/>
      <c r="O43" s="12"/>
      <c r="P43" s="12"/>
    </row>
    <row r="44" spans="7:16" s="11" customFormat="1">
      <c r="M44" s="12"/>
      <c r="N44" s="12"/>
      <c r="O44" s="12"/>
      <c r="P44" s="12"/>
    </row>
    <row r="45" spans="7:16" s="11" customFormat="1">
      <c r="M45" s="12"/>
      <c r="N45" s="12"/>
      <c r="O45" s="12"/>
      <c r="P45" s="12"/>
    </row>
    <row r="46" spans="7:16" s="11" customFormat="1">
      <c r="M46" s="12"/>
      <c r="N46" s="12"/>
      <c r="O46" s="12"/>
      <c r="P46" s="12"/>
    </row>
    <row r="47" spans="7:16" s="11" customFormat="1">
      <c r="M47" s="12"/>
      <c r="N47" s="12"/>
      <c r="O47" s="12"/>
      <c r="P47" s="12"/>
    </row>
    <row r="48" spans="7:16" s="11" customFormat="1">
      <c r="M48" s="12"/>
      <c r="N48" s="12"/>
      <c r="O48" s="12"/>
      <c r="P48" s="12"/>
    </row>
    <row r="49" spans="13:16" s="11" customFormat="1">
      <c r="M49" s="12"/>
      <c r="N49" s="12"/>
      <c r="O49" s="12"/>
      <c r="P49" s="12"/>
    </row>
    <row r="50" spans="13:16" s="11" customFormat="1">
      <c r="M50" s="12"/>
      <c r="N50" s="12"/>
      <c r="O50" s="12"/>
      <c r="P50" s="12"/>
    </row>
    <row r="51" spans="13:16" s="11" customFormat="1">
      <c r="M51" s="12"/>
      <c r="N51" s="12"/>
      <c r="O51" s="12"/>
      <c r="P51" s="12"/>
    </row>
    <row r="52" spans="13:16" s="11" customFormat="1">
      <c r="M52" s="12"/>
      <c r="N52" s="12"/>
      <c r="O52" s="12"/>
      <c r="P52" s="12"/>
    </row>
    <row r="53" spans="13:16" s="11" customFormat="1">
      <c r="M53" s="12"/>
      <c r="N53" s="12"/>
      <c r="O53" s="12"/>
      <c r="P53" s="12"/>
    </row>
    <row r="54" spans="13:16" s="11" customFormat="1">
      <c r="M54" s="12"/>
      <c r="N54" s="12"/>
      <c r="O54" s="12"/>
      <c r="P54" s="12"/>
    </row>
    <row r="55" spans="13:16" s="11" customFormat="1">
      <c r="M55" s="12"/>
      <c r="N55" s="12"/>
      <c r="O55" s="12"/>
      <c r="P55" s="12"/>
    </row>
    <row r="56" spans="13:16" s="11" customFormat="1">
      <c r="M56" s="12"/>
      <c r="N56" s="12"/>
      <c r="O56" s="12"/>
      <c r="P56" s="12"/>
    </row>
    <row r="57" spans="13:16" s="11" customFormat="1">
      <c r="M57" s="12"/>
      <c r="N57" s="12"/>
      <c r="O57" s="12"/>
      <c r="P57" s="12"/>
    </row>
    <row r="58" spans="13:16" s="11" customFormat="1">
      <c r="M58" s="12"/>
      <c r="N58" s="12"/>
      <c r="O58" s="12"/>
      <c r="P58" s="12"/>
    </row>
    <row r="59" spans="13:16" s="11" customFormat="1">
      <c r="M59" s="12"/>
      <c r="N59" s="12"/>
      <c r="O59" s="12"/>
      <c r="P59" s="12"/>
    </row>
    <row r="60" spans="13:16" s="11" customFormat="1">
      <c r="M60" s="12"/>
      <c r="N60" s="12"/>
      <c r="O60" s="12"/>
      <c r="P60" s="12"/>
    </row>
    <row r="61" spans="13:16" s="11" customFormat="1">
      <c r="M61" s="12"/>
      <c r="N61" s="12"/>
      <c r="O61" s="12"/>
      <c r="P61" s="12"/>
    </row>
    <row r="62" spans="13:16" s="11" customFormat="1">
      <c r="M62" s="12"/>
      <c r="N62" s="12"/>
      <c r="O62" s="12"/>
      <c r="P62" s="12"/>
    </row>
    <row r="63" spans="13:16" s="11" customFormat="1">
      <c r="M63" s="12"/>
      <c r="N63" s="12"/>
      <c r="O63" s="12"/>
      <c r="P63" s="12"/>
    </row>
    <row r="64" spans="13:16" s="11" customFormat="1">
      <c r="M64" s="12"/>
      <c r="N64" s="12"/>
      <c r="O64" s="12"/>
      <c r="P64" s="12"/>
    </row>
    <row r="65" spans="13:16" s="11" customFormat="1">
      <c r="M65" s="12"/>
      <c r="N65" s="12"/>
      <c r="O65" s="12"/>
      <c r="P65" s="12"/>
    </row>
    <row r="66" spans="13:16" s="11" customFormat="1">
      <c r="M66" s="12"/>
      <c r="N66" s="12"/>
      <c r="O66" s="12"/>
      <c r="P66" s="12"/>
    </row>
    <row r="67" spans="13:16" s="11" customFormat="1">
      <c r="M67" s="12"/>
      <c r="N67" s="12"/>
      <c r="O67" s="12"/>
      <c r="P67" s="12"/>
    </row>
    <row r="68" spans="13:16" s="11" customFormat="1">
      <c r="M68" s="12"/>
      <c r="N68" s="12"/>
      <c r="O68" s="12"/>
      <c r="P68" s="12"/>
    </row>
    <row r="69" spans="13:16" s="11" customFormat="1">
      <c r="M69" s="12"/>
      <c r="N69" s="12"/>
      <c r="O69" s="12"/>
      <c r="P69" s="12"/>
    </row>
    <row r="70" spans="13:16" s="11" customFormat="1">
      <c r="M70" s="12"/>
      <c r="N70" s="12"/>
      <c r="O70" s="12"/>
      <c r="P70" s="12"/>
    </row>
    <row r="71" spans="13:16" s="11" customFormat="1">
      <c r="M71" s="12"/>
      <c r="N71" s="12"/>
      <c r="O71" s="12"/>
      <c r="P71" s="12"/>
    </row>
    <row r="72" spans="13:16" s="11" customFormat="1">
      <c r="M72" s="12"/>
      <c r="N72" s="12"/>
      <c r="O72" s="12"/>
      <c r="P72" s="12"/>
    </row>
    <row r="73" spans="13:16" s="11" customFormat="1">
      <c r="M73" s="12"/>
      <c r="N73" s="12"/>
      <c r="O73" s="12"/>
      <c r="P73" s="12"/>
    </row>
    <row r="74" spans="13:16" s="11" customFormat="1">
      <c r="M74" s="12"/>
      <c r="N74" s="12"/>
      <c r="O74" s="12"/>
      <c r="P74" s="12"/>
    </row>
    <row r="75" spans="13:16" s="11" customFormat="1">
      <c r="M75" s="12"/>
      <c r="N75" s="12"/>
      <c r="O75" s="12"/>
      <c r="P75" s="12"/>
    </row>
    <row r="76" spans="13:16" s="11" customFormat="1">
      <c r="M76" s="12"/>
      <c r="N76" s="12"/>
      <c r="O76" s="12"/>
      <c r="P76" s="12"/>
    </row>
    <row r="77" spans="13:16" s="11" customFormat="1">
      <c r="M77" s="12"/>
      <c r="N77" s="12"/>
      <c r="O77" s="12"/>
      <c r="P77" s="12"/>
    </row>
    <row r="78" spans="13:16" s="11" customFormat="1">
      <c r="M78" s="12"/>
      <c r="N78" s="12"/>
      <c r="O78" s="12"/>
      <c r="P78" s="12"/>
    </row>
    <row r="79" spans="13:16" s="11" customFormat="1">
      <c r="M79" s="12"/>
      <c r="N79" s="12"/>
      <c r="O79" s="12"/>
      <c r="P79" s="12"/>
    </row>
    <row r="80" spans="13:16" s="11" customFormat="1">
      <c r="M80" s="12"/>
      <c r="N80" s="12"/>
      <c r="O80" s="12"/>
      <c r="P80" s="12"/>
    </row>
    <row r="81" spans="13:16" s="11" customFormat="1">
      <c r="M81" s="12"/>
      <c r="N81" s="12"/>
      <c r="O81" s="12"/>
      <c r="P81" s="12"/>
    </row>
    <row r="82" spans="13:16" s="11" customFormat="1">
      <c r="M82" s="12"/>
      <c r="N82" s="12"/>
      <c r="O82" s="12"/>
      <c r="P82" s="12"/>
    </row>
    <row r="83" spans="13:16" s="11" customFormat="1">
      <c r="M83" s="12"/>
      <c r="N83" s="12"/>
      <c r="O83" s="12"/>
      <c r="P83" s="12"/>
    </row>
    <row r="84" spans="13:16" s="11" customFormat="1">
      <c r="M84" s="12"/>
      <c r="N84" s="12"/>
      <c r="O84" s="12"/>
      <c r="P84" s="12"/>
    </row>
    <row r="85" spans="13:16" s="11" customFormat="1">
      <c r="M85" s="12"/>
      <c r="N85" s="12"/>
      <c r="O85" s="12"/>
      <c r="P85" s="12"/>
    </row>
    <row r="86" spans="13:16" s="11" customFormat="1">
      <c r="M86" s="12"/>
      <c r="N86" s="12"/>
      <c r="O86" s="12"/>
      <c r="P86" s="12"/>
    </row>
    <row r="87" spans="13:16" s="11" customFormat="1">
      <c r="M87" s="12"/>
      <c r="N87" s="12"/>
      <c r="O87" s="12"/>
      <c r="P87" s="12"/>
    </row>
    <row r="88" spans="13:16" s="11" customFormat="1">
      <c r="M88" s="12"/>
      <c r="N88" s="12"/>
      <c r="O88" s="12"/>
      <c r="P88" s="12"/>
    </row>
    <row r="89" spans="13:16" s="11" customFormat="1">
      <c r="M89" s="12"/>
      <c r="N89" s="12"/>
      <c r="O89" s="12"/>
      <c r="P89" s="12"/>
    </row>
    <row r="90" spans="13:16" s="11" customFormat="1">
      <c r="M90" s="12"/>
      <c r="N90" s="12"/>
      <c r="O90" s="12"/>
      <c r="P90" s="12"/>
    </row>
    <row r="91" spans="13:16" s="11" customFormat="1">
      <c r="M91" s="12"/>
      <c r="N91" s="12"/>
      <c r="O91" s="12"/>
      <c r="P91" s="12"/>
    </row>
    <row r="92" spans="13:16" s="11" customFormat="1">
      <c r="M92" s="12"/>
      <c r="N92" s="12"/>
      <c r="O92" s="12"/>
      <c r="P92" s="12"/>
    </row>
    <row r="93" spans="13:16" s="11" customFormat="1">
      <c r="M93" s="12"/>
      <c r="N93" s="12"/>
      <c r="O93" s="12"/>
      <c r="P93" s="12"/>
    </row>
    <row r="94" spans="13:16" s="11" customFormat="1">
      <c r="M94" s="12"/>
      <c r="N94" s="12"/>
      <c r="O94" s="12"/>
      <c r="P94" s="12"/>
    </row>
    <row r="95" spans="13:16" s="11" customFormat="1">
      <c r="M95" s="12"/>
      <c r="N95" s="12"/>
      <c r="O95" s="12"/>
      <c r="P95" s="12"/>
    </row>
    <row r="96" spans="13:16" s="11" customFormat="1">
      <c r="M96" s="12"/>
      <c r="N96" s="12"/>
      <c r="O96" s="12"/>
      <c r="P96" s="12"/>
    </row>
    <row r="97" spans="13:16" s="11" customFormat="1">
      <c r="M97" s="12"/>
      <c r="N97" s="12"/>
      <c r="O97" s="12"/>
      <c r="P97" s="12"/>
    </row>
    <row r="98" spans="13:16" s="11" customFormat="1">
      <c r="M98" s="12"/>
      <c r="N98" s="12"/>
      <c r="O98" s="12"/>
      <c r="P98" s="12"/>
    </row>
    <row r="99" spans="13:16" s="11" customFormat="1">
      <c r="M99" s="12"/>
      <c r="N99" s="12"/>
      <c r="O99" s="12"/>
      <c r="P99" s="12"/>
    </row>
    <row r="100" spans="13:16" s="11" customFormat="1">
      <c r="M100" s="12"/>
      <c r="N100" s="12"/>
      <c r="O100" s="12"/>
      <c r="P100" s="12"/>
    </row>
    <row r="101" spans="13:16" s="11" customFormat="1">
      <c r="M101" s="12"/>
      <c r="N101" s="12"/>
      <c r="O101" s="12"/>
      <c r="P101" s="12"/>
    </row>
    <row r="102" spans="13:16" s="11" customFormat="1">
      <c r="M102" s="12"/>
      <c r="N102" s="12"/>
      <c r="O102" s="12"/>
      <c r="P102" s="12"/>
    </row>
    <row r="103" spans="13:16" s="11" customFormat="1">
      <c r="M103" s="12"/>
      <c r="N103" s="12"/>
      <c r="O103" s="12"/>
      <c r="P103" s="12"/>
    </row>
    <row r="104" spans="13:16" s="11" customFormat="1">
      <c r="M104" s="12"/>
      <c r="N104" s="12"/>
      <c r="O104" s="12"/>
      <c r="P104" s="12"/>
    </row>
    <row r="105" spans="13:16" s="11" customFormat="1">
      <c r="M105" s="12"/>
      <c r="N105" s="12"/>
      <c r="O105" s="12"/>
      <c r="P105" s="12"/>
    </row>
    <row r="106" spans="13:16" s="11" customFormat="1">
      <c r="M106" s="12"/>
      <c r="N106" s="12"/>
      <c r="O106" s="12"/>
      <c r="P106" s="12"/>
    </row>
    <row r="107" spans="13:16" s="11" customFormat="1">
      <c r="M107" s="12"/>
      <c r="N107" s="12"/>
      <c r="O107" s="12"/>
      <c r="P107" s="12"/>
    </row>
    <row r="108" spans="13:16" s="11" customFormat="1">
      <c r="M108" s="12"/>
      <c r="N108" s="12"/>
      <c r="O108" s="12"/>
      <c r="P108" s="12"/>
    </row>
    <row r="109" spans="13:16" s="11" customFormat="1">
      <c r="M109" s="12"/>
      <c r="N109" s="12"/>
      <c r="O109" s="12"/>
      <c r="P109" s="12"/>
    </row>
    <row r="110" spans="13:16" s="11" customFormat="1">
      <c r="M110" s="12"/>
      <c r="N110" s="12"/>
      <c r="O110" s="12"/>
      <c r="P110" s="12"/>
    </row>
    <row r="111" spans="13:16" s="11" customFormat="1">
      <c r="M111" s="12"/>
      <c r="N111" s="12"/>
      <c r="O111" s="12"/>
      <c r="P111" s="12"/>
    </row>
    <row r="112" spans="13:16" s="11" customFormat="1">
      <c r="M112" s="12"/>
      <c r="N112" s="12"/>
      <c r="O112" s="12"/>
      <c r="P112" s="12"/>
    </row>
    <row r="113" spans="13:16" s="11" customFormat="1">
      <c r="M113" s="12"/>
      <c r="N113" s="12"/>
      <c r="O113" s="12"/>
      <c r="P113" s="12"/>
    </row>
    <row r="114" spans="13:16" s="11" customFormat="1">
      <c r="M114" s="12"/>
      <c r="N114" s="12"/>
      <c r="O114" s="12"/>
      <c r="P114" s="12"/>
    </row>
    <row r="115" spans="13:16" s="11" customFormat="1">
      <c r="M115" s="12"/>
      <c r="N115" s="12"/>
      <c r="O115" s="12"/>
      <c r="P115" s="12"/>
    </row>
    <row r="116" spans="13:16" s="11" customFormat="1">
      <c r="M116" s="12"/>
      <c r="N116" s="12"/>
      <c r="O116" s="12"/>
      <c r="P116" s="12"/>
    </row>
    <row r="117" spans="13:16" s="11" customFormat="1">
      <c r="M117" s="12"/>
      <c r="N117" s="12"/>
      <c r="O117" s="12"/>
      <c r="P117" s="12"/>
    </row>
    <row r="118" spans="13:16" s="11" customFormat="1">
      <c r="M118" s="12"/>
      <c r="N118" s="12"/>
      <c r="O118" s="12"/>
      <c r="P118" s="12"/>
    </row>
    <row r="119" spans="13:16" s="11" customFormat="1">
      <c r="M119" s="12"/>
      <c r="N119" s="12"/>
      <c r="O119" s="12"/>
      <c r="P119" s="12"/>
    </row>
    <row r="120" spans="13:16" s="11" customFormat="1">
      <c r="M120" s="12"/>
      <c r="N120" s="12"/>
      <c r="O120" s="12"/>
      <c r="P120" s="12"/>
    </row>
    <row r="121" spans="13:16" s="11" customFormat="1">
      <c r="M121" s="12"/>
      <c r="N121" s="12"/>
      <c r="O121" s="12"/>
      <c r="P121" s="12"/>
    </row>
    <row r="122" spans="13:16" s="11" customFormat="1">
      <c r="M122" s="12"/>
      <c r="N122" s="12"/>
      <c r="O122" s="12"/>
      <c r="P122" s="12"/>
    </row>
    <row r="123" spans="13:16" s="11" customFormat="1">
      <c r="M123" s="12"/>
      <c r="N123" s="12"/>
      <c r="O123" s="12"/>
      <c r="P123" s="12"/>
    </row>
    <row r="124" spans="13:16" s="11" customFormat="1">
      <c r="M124" s="12"/>
      <c r="N124" s="12"/>
      <c r="O124" s="12"/>
      <c r="P124" s="12"/>
    </row>
    <row r="125" spans="13:16" s="11" customFormat="1">
      <c r="M125" s="12"/>
      <c r="N125" s="12"/>
      <c r="O125" s="12"/>
      <c r="P125" s="12"/>
    </row>
    <row r="126" spans="13:16" s="11" customFormat="1">
      <c r="M126" s="12"/>
      <c r="N126" s="12"/>
      <c r="O126" s="12"/>
      <c r="P126" s="12"/>
    </row>
    <row r="127" spans="13:16" s="11" customFormat="1">
      <c r="M127" s="12"/>
      <c r="N127" s="12"/>
      <c r="O127" s="12"/>
      <c r="P127" s="12"/>
    </row>
    <row r="128" spans="13:16" s="11" customFormat="1">
      <c r="M128" s="12"/>
      <c r="N128" s="12"/>
      <c r="O128" s="12"/>
      <c r="P128" s="12"/>
    </row>
    <row r="129" spans="13:16" s="11" customFormat="1">
      <c r="M129" s="12"/>
      <c r="N129" s="12"/>
      <c r="O129" s="12"/>
      <c r="P129" s="12"/>
    </row>
    <row r="130" spans="13:16" s="11" customFormat="1">
      <c r="M130" s="12"/>
      <c r="N130" s="12"/>
      <c r="O130" s="12"/>
      <c r="P130" s="12"/>
    </row>
    <row r="131" spans="13:16" s="11" customFormat="1">
      <c r="M131" s="12"/>
      <c r="N131" s="12"/>
      <c r="O131" s="12"/>
      <c r="P131" s="12"/>
    </row>
    <row r="132" spans="13:16" s="11" customFormat="1">
      <c r="M132" s="12"/>
      <c r="N132" s="12"/>
      <c r="O132" s="12"/>
      <c r="P132" s="12"/>
    </row>
    <row r="133" spans="13:16" s="11" customFormat="1">
      <c r="M133" s="12"/>
      <c r="N133" s="12"/>
      <c r="O133" s="12"/>
      <c r="P133" s="12"/>
    </row>
    <row r="134" spans="13:16" s="11" customFormat="1">
      <c r="M134" s="12"/>
      <c r="N134" s="12"/>
      <c r="O134" s="12"/>
      <c r="P134" s="12"/>
    </row>
    <row r="135" spans="13:16" s="11" customFormat="1">
      <c r="M135" s="12"/>
      <c r="N135" s="12"/>
      <c r="O135" s="12"/>
      <c r="P135" s="12"/>
    </row>
    <row r="136" spans="13:16" s="11" customFormat="1">
      <c r="M136" s="12"/>
      <c r="N136" s="12"/>
      <c r="O136" s="12"/>
      <c r="P136" s="12"/>
    </row>
    <row r="137" spans="13:16" s="11" customFormat="1">
      <c r="M137" s="12"/>
      <c r="N137" s="12"/>
      <c r="O137" s="12"/>
      <c r="P137" s="12"/>
    </row>
    <row r="138" spans="13:16" s="11" customFormat="1">
      <c r="M138" s="12"/>
      <c r="N138" s="12"/>
      <c r="O138" s="12"/>
      <c r="P138" s="12"/>
    </row>
    <row r="139" spans="13:16" s="11" customFormat="1">
      <c r="M139" s="12"/>
      <c r="N139" s="12"/>
      <c r="O139" s="12"/>
      <c r="P139" s="12"/>
    </row>
    <row r="140" spans="13:16" s="11" customFormat="1">
      <c r="M140" s="12"/>
      <c r="N140" s="12"/>
      <c r="O140" s="12"/>
      <c r="P140" s="12"/>
    </row>
    <row r="141" spans="13:16" s="11" customFormat="1">
      <c r="M141" s="12"/>
      <c r="N141" s="12"/>
      <c r="O141" s="12"/>
      <c r="P141" s="12"/>
    </row>
    <row r="142" spans="13:16" s="11" customFormat="1">
      <c r="M142" s="12"/>
      <c r="N142" s="12"/>
      <c r="O142" s="12"/>
      <c r="P142" s="12"/>
    </row>
    <row r="143" spans="13:16" s="11" customFormat="1">
      <c r="M143" s="12"/>
      <c r="N143" s="12"/>
      <c r="O143" s="12"/>
      <c r="P143" s="12"/>
    </row>
    <row r="144" spans="13:16" s="11" customFormat="1">
      <c r="M144" s="12"/>
      <c r="N144" s="12"/>
      <c r="O144" s="12"/>
      <c r="P144" s="12"/>
    </row>
    <row r="145" spans="12:16" s="11" customFormat="1">
      <c r="M145" s="12"/>
      <c r="N145" s="12"/>
      <c r="O145" s="12"/>
      <c r="P145" s="12"/>
    </row>
    <row r="146" spans="12:16" s="11" customFormat="1">
      <c r="M146" s="12"/>
      <c r="N146" s="12"/>
      <c r="O146" s="12"/>
      <c r="P146" s="12"/>
    </row>
    <row r="147" spans="12:16" s="11" customFormat="1">
      <c r="M147" s="12"/>
      <c r="N147" s="12"/>
      <c r="O147" s="12"/>
      <c r="P147" s="12"/>
    </row>
    <row r="148" spans="12:16" s="11" customFormat="1">
      <c r="M148" s="12"/>
      <c r="N148" s="12"/>
      <c r="O148" s="12"/>
      <c r="P148" s="12"/>
    </row>
    <row r="149" spans="12:16" s="11" customFormat="1">
      <c r="L149"/>
      <c r="M149" s="12"/>
      <c r="N149" s="12"/>
      <c r="O149" s="12"/>
      <c r="P149" s="12"/>
    </row>
  </sheetData>
  <mergeCells count="32">
    <mergeCell ref="F4:F5"/>
    <mergeCell ref="A4:A5"/>
    <mergeCell ref="B4:B5"/>
    <mergeCell ref="C4:C5"/>
    <mergeCell ref="D4:D5"/>
    <mergeCell ref="E4:E5"/>
    <mergeCell ref="Q4:Q5"/>
    <mergeCell ref="R4:R5"/>
    <mergeCell ref="A7:A8"/>
    <mergeCell ref="B7:B8"/>
    <mergeCell ref="C7:C8"/>
    <mergeCell ref="D7:D8"/>
    <mergeCell ref="E7:E8"/>
    <mergeCell ref="F7:F8"/>
    <mergeCell ref="G7:G8"/>
    <mergeCell ref="J7:J8"/>
    <mergeCell ref="G4:G5"/>
    <mergeCell ref="H4:I4"/>
    <mergeCell ref="J4:J5"/>
    <mergeCell ref="K4:L4"/>
    <mergeCell ref="M4:N4"/>
    <mergeCell ref="O4:P4"/>
    <mergeCell ref="M14:N14"/>
    <mergeCell ref="O14:P14"/>
    <mergeCell ref="Q7:Q8"/>
    <mergeCell ref="R7:R8"/>
    <mergeCell ref="K7:K8"/>
    <mergeCell ref="L7:L8"/>
    <mergeCell ref="M7:M8"/>
    <mergeCell ref="N7:N8"/>
    <mergeCell ref="O7:O8"/>
    <mergeCell ref="P7:P8"/>
  </mergeCell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sheetPr codeName="Arkusz36"/>
  <dimension ref="A1:E41"/>
  <sheetViews>
    <sheetView workbookViewId="0">
      <selection activeCell="H10" sqref="H10"/>
    </sheetView>
  </sheetViews>
  <sheetFormatPr defaultRowHeight="15"/>
  <cols>
    <col min="1" max="1" width="25.85546875" customWidth="1"/>
    <col min="3" max="3" width="14.42578125" customWidth="1"/>
    <col min="5" max="5" width="15.28515625" customWidth="1"/>
  </cols>
  <sheetData>
    <row r="1" spans="1:5">
      <c r="A1" t="s">
        <v>3534</v>
      </c>
    </row>
    <row r="2" spans="1:5">
      <c r="A2" s="1" t="s">
        <v>3533</v>
      </c>
    </row>
    <row r="4" spans="1:5">
      <c r="A4" s="904"/>
      <c r="B4" s="904" t="s">
        <v>130</v>
      </c>
      <c r="C4" s="904"/>
      <c r="D4" s="904" t="s">
        <v>131</v>
      </c>
      <c r="E4" s="904"/>
    </row>
    <row r="5" spans="1:5">
      <c r="A5" s="904"/>
      <c r="B5" s="227" t="s">
        <v>1269</v>
      </c>
      <c r="C5" s="227" t="s">
        <v>108</v>
      </c>
      <c r="D5" s="227" t="s">
        <v>1269</v>
      </c>
      <c r="E5" s="227" t="s">
        <v>108</v>
      </c>
    </row>
    <row r="6" spans="1:5">
      <c r="A6" s="228" t="s">
        <v>1270</v>
      </c>
      <c r="B6" s="26">
        <v>8</v>
      </c>
      <c r="C6" s="27">
        <v>182000</v>
      </c>
      <c r="D6" s="28">
        <v>8</v>
      </c>
      <c r="E6" s="27">
        <v>320396.65000000002</v>
      </c>
    </row>
    <row r="7" spans="1:5">
      <c r="A7" s="228" t="s">
        <v>1271</v>
      </c>
      <c r="B7" s="26">
        <v>7</v>
      </c>
      <c r="C7" s="27">
        <v>270250</v>
      </c>
      <c r="D7" s="28">
        <v>11</v>
      </c>
      <c r="E7" s="27">
        <v>341372.58</v>
      </c>
    </row>
    <row r="8" spans="1:5">
      <c r="A8" s="228" t="s">
        <v>1272</v>
      </c>
      <c r="B8" s="28">
        <v>10</v>
      </c>
      <c r="C8" s="27">
        <v>410000</v>
      </c>
      <c r="D8" s="26">
        <v>19</v>
      </c>
      <c r="E8" s="27">
        <v>836319.08</v>
      </c>
    </row>
    <row r="9" spans="1:5">
      <c r="A9" s="228" t="s">
        <v>1273</v>
      </c>
      <c r="B9" s="26">
        <v>17</v>
      </c>
      <c r="C9" s="27">
        <v>320000</v>
      </c>
      <c r="D9" s="26">
        <v>22</v>
      </c>
      <c r="E9" s="27">
        <v>436360.17</v>
      </c>
    </row>
    <row r="10" spans="1:5">
      <c r="A10" s="228" t="s">
        <v>1274</v>
      </c>
      <c r="B10" s="26">
        <v>5</v>
      </c>
      <c r="C10" s="27">
        <v>215000</v>
      </c>
      <c r="D10" s="26">
        <v>10</v>
      </c>
      <c r="E10" s="27">
        <v>492684.84</v>
      </c>
    </row>
    <row r="11" spans="1:5">
      <c r="A11" s="228" t="s">
        <v>1275</v>
      </c>
      <c r="B11" s="26">
        <v>2</v>
      </c>
      <c r="C11" s="27">
        <v>177950</v>
      </c>
      <c r="D11" s="28">
        <v>12</v>
      </c>
      <c r="E11" s="27">
        <v>1126962.45</v>
      </c>
    </row>
    <row r="12" spans="1:5">
      <c r="A12" s="228" t="s">
        <v>1276</v>
      </c>
      <c r="B12" s="26">
        <v>12</v>
      </c>
      <c r="C12" s="27">
        <v>560000</v>
      </c>
      <c r="D12" s="28">
        <v>36</v>
      </c>
      <c r="E12" s="27">
        <v>832490.06</v>
      </c>
    </row>
    <row r="13" spans="1:5">
      <c r="A13" s="228" t="s">
        <v>1277</v>
      </c>
      <c r="B13" s="26">
        <v>8</v>
      </c>
      <c r="C13" s="27">
        <v>247000</v>
      </c>
      <c r="D13" s="28">
        <v>13</v>
      </c>
      <c r="E13" s="27">
        <v>209841.76</v>
      </c>
    </row>
    <row r="14" spans="1:5">
      <c r="A14" s="228" t="s">
        <v>1278</v>
      </c>
      <c r="B14" s="188">
        <v>2</v>
      </c>
      <c r="C14" s="27">
        <v>310000</v>
      </c>
      <c r="D14" s="28">
        <v>18</v>
      </c>
      <c r="E14" s="27">
        <v>382972.1</v>
      </c>
    </row>
    <row r="15" spans="1:5">
      <c r="A15" s="228" t="s">
        <v>1279</v>
      </c>
      <c r="B15" s="26">
        <v>11</v>
      </c>
      <c r="C15" s="212">
        <v>292625</v>
      </c>
      <c r="D15" s="28">
        <v>23</v>
      </c>
      <c r="E15" s="27">
        <v>631542.94999999995</v>
      </c>
    </row>
    <row r="16" spans="1:5">
      <c r="A16" s="228" t="s">
        <v>1280</v>
      </c>
      <c r="B16" s="26">
        <v>2</v>
      </c>
      <c r="C16" s="27">
        <v>250000</v>
      </c>
      <c r="D16" s="28">
        <v>20</v>
      </c>
      <c r="E16" s="27">
        <v>766574.33</v>
      </c>
    </row>
    <row r="17" spans="1:5">
      <c r="A17" s="228" t="s">
        <v>1281</v>
      </c>
      <c r="B17" s="26">
        <v>2</v>
      </c>
      <c r="C17" s="27">
        <v>185000</v>
      </c>
      <c r="D17" s="28">
        <v>15</v>
      </c>
      <c r="E17" s="27">
        <v>418374.58</v>
      </c>
    </row>
    <row r="18" spans="1:5">
      <c r="A18" s="228" t="s">
        <v>1282</v>
      </c>
      <c r="B18" s="26">
        <v>7</v>
      </c>
      <c r="C18" s="27">
        <v>152500</v>
      </c>
      <c r="D18" s="28">
        <v>9</v>
      </c>
      <c r="E18" s="27">
        <v>257224.69</v>
      </c>
    </row>
    <row r="19" spans="1:5">
      <c r="A19" s="228" t="s">
        <v>1283</v>
      </c>
      <c r="B19" s="26">
        <v>5</v>
      </c>
      <c r="C19" s="27">
        <v>195270</v>
      </c>
      <c r="D19" s="28">
        <v>5</v>
      </c>
      <c r="E19" s="27">
        <v>158356.47</v>
      </c>
    </row>
    <row r="20" spans="1:5">
      <c r="A20" s="228" t="s">
        <v>1284</v>
      </c>
      <c r="B20" s="26">
        <v>14</v>
      </c>
      <c r="C20" s="27">
        <v>505000</v>
      </c>
      <c r="D20" s="28">
        <v>22</v>
      </c>
      <c r="E20" s="27">
        <v>522158.75</v>
      </c>
    </row>
    <row r="21" spans="1:5">
      <c r="A21" s="228" t="s">
        <v>1285</v>
      </c>
      <c r="B21" s="41">
        <v>13</v>
      </c>
      <c r="C21" s="226">
        <v>602500</v>
      </c>
      <c r="D21" s="28">
        <v>23</v>
      </c>
      <c r="E21" s="27">
        <v>594454.77</v>
      </c>
    </row>
    <row r="22" spans="1:5">
      <c r="A22" s="229" t="s">
        <v>1304</v>
      </c>
      <c r="B22" s="41">
        <v>35</v>
      </c>
      <c r="C22" s="226">
        <v>11716661</v>
      </c>
      <c r="D22" s="43">
        <v>53</v>
      </c>
      <c r="E22" s="85">
        <v>7893592.3499999996</v>
      </c>
    </row>
    <row r="23" spans="1:5">
      <c r="A23" s="229" t="s">
        <v>1303</v>
      </c>
      <c r="B23" s="41">
        <v>1</v>
      </c>
      <c r="C23" s="226">
        <v>100000</v>
      </c>
      <c r="D23" s="43"/>
      <c r="E23" s="85"/>
    </row>
    <row r="24" spans="1:5" ht="30">
      <c r="A24" s="229" t="s">
        <v>40</v>
      </c>
      <c r="B24" s="41">
        <v>7</v>
      </c>
      <c r="C24" s="85">
        <v>450000</v>
      </c>
      <c r="D24" s="211">
        <v>3</v>
      </c>
      <c r="E24" s="354">
        <v>424525.76</v>
      </c>
    </row>
    <row r="25" spans="1:5">
      <c r="A25" s="228" t="s">
        <v>1286</v>
      </c>
      <c r="B25" s="26">
        <v>4</v>
      </c>
      <c r="C25" s="27">
        <v>105956.37</v>
      </c>
      <c r="D25" s="28">
        <v>1</v>
      </c>
      <c r="E25" s="212">
        <v>79820.19</v>
      </c>
    </row>
    <row r="26" spans="1:5">
      <c r="A26" s="228" t="s">
        <v>1287</v>
      </c>
      <c r="B26" s="213">
        <v>3</v>
      </c>
      <c r="C26" s="214">
        <v>77670.37</v>
      </c>
      <c r="D26" s="215">
        <v>1</v>
      </c>
      <c r="E26" s="350">
        <v>39884.9</v>
      </c>
    </row>
    <row r="27" spans="1:5">
      <c r="A27" s="228" t="s">
        <v>1288</v>
      </c>
      <c r="B27" s="213">
        <v>5</v>
      </c>
      <c r="C27" s="214">
        <v>164868.68</v>
      </c>
      <c r="D27" s="216">
        <v>1</v>
      </c>
      <c r="E27" s="217">
        <v>22810</v>
      </c>
    </row>
    <row r="28" spans="1:5">
      <c r="A28" s="228" t="s">
        <v>1289</v>
      </c>
      <c r="B28" s="26">
        <v>10</v>
      </c>
      <c r="C28" s="27">
        <v>191753.5</v>
      </c>
      <c r="D28" s="218">
        <v>1</v>
      </c>
      <c r="E28" s="221">
        <v>20246.5</v>
      </c>
    </row>
    <row r="29" spans="1:5">
      <c r="A29" s="228" t="s">
        <v>1290</v>
      </c>
      <c r="B29" s="26">
        <v>5</v>
      </c>
      <c r="C29" s="27">
        <v>128000</v>
      </c>
      <c r="D29" s="28">
        <v>1</v>
      </c>
      <c r="E29" s="219">
        <v>20153.5</v>
      </c>
    </row>
    <row r="30" spans="1:5">
      <c r="A30" s="228" t="s">
        <v>1291</v>
      </c>
      <c r="B30" s="26">
        <v>4</v>
      </c>
      <c r="C30" s="27">
        <v>148000</v>
      </c>
      <c r="D30" s="28">
        <v>1</v>
      </c>
      <c r="E30" s="219">
        <v>20963.5</v>
      </c>
    </row>
    <row r="31" spans="1:5">
      <c r="A31" s="228" t="s">
        <v>1292</v>
      </c>
      <c r="B31" s="26">
        <v>9</v>
      </c>
      <c r="C31" s="27">
        <v>105600</v>
      </c>
      <c r="D31" s="215">
        <v>1</v>
      </c>
      <c r="E31" s="221">
        <v>67706.5</v>
      </c>
    </row>
    <row r="32" spans="1:5">
      <c r="A32" s="228" t="s">
        <v>1293</v>
      </c>
      <c r="B32" s="26">
        <v>1</v>
      </c>
      <c r="C32" s="27">
        <v>15300</v>
      </c>
      <c r="D32" s="215">
        <v>1</v>
      </c>
      <c r="E32" s="328">
        <v>20716</v>
      </c>
    </row>
    <row r="33" spans="1:5">
      <c r="A33" s="228" t="s">
        <v>1294</v>
      </c>
      <c r="B33" s="26">
        <v>2</v>
      </c>
      <c r="C33" s="27">
        <v>194400</v>
      </c>
      <c r="D33" s="215">
        <v>1</v>
      </c>
      <c r="E33" s="328">
        <v>48600</v>
      </c>
    </row>
    <row r="34" spans="1:5">
      <c r="A34" s="228" t="s">
        <v>1295</v>
      </c>
      <c r="B34" s="26">
        <v>4</v>
      </c>
      <c r="C34" s="27">
        <v>100000</v>
      </c>
      <c r="D34" s="28">
        <v>2</v>
      </c>
      <c r="E34" s="212">
        <v>29168.04</v>
      </c>
    </row>
    <row r="35" spans="1:5">
      <c r="A35" s="228" t="s">
        <v>1296</v>
      </c>
      <c r="B35" s="26">
        <v>4</v>
      </c>
      <c r="C35" s="27">
        <v>82449.209999999992</v>
      </c>
      <c r="D35" s="215">
        <v>2</v>
      </c>
      <c r="E35" s="328">
        <v>46614.5</v>
      </c>
    </row>
    <row r="36" spans="1:5">
      <c r="A36" s="228" t="s">
        <v>1297</v>
      </c>
      <c r="B36" s="26">
        <v>4</v>
      </c>
      <c r="C36" s="27">
        <v>180000</v>
      </c>
      <c r="D36" s="28">
        <v>1</v>
      </c>
      <c r="E36" s="212">
        <v>20786.5</v>
      </c>
    </row>
    <row r="37" spans="1:5">
      <c r="A37" s="228" t="s">
        <v>1298</v>
      </c>
      <c r="B37" s="26">
        <v>5</v>
      </c>
      <c r="C37" s="27">
        <v>235880</v>
      </c>
      <c r="D37" s="215">
        <v>1</v>
      </c>
      <c r="E37" s="328">
        <v>77165.38</v>
      </c>
    </row>
    <row r="38" spans="1:5">
      <c r="A38" s="228" t="s">
        <v>1299</v>
      </c>
      <c r="B38" s="26">
        <v>6</v>
      </c>
      <c r="C38" s="27">
        <v>129967.02</v>
      </c>
      <c r="D38" s="28">
        <v>1</v>
      </c>
      <c r="E38" s="212">
        <v>20246.5</v>
      </c>
    </row>
    <row r="39" spans="1:5">
      <c r="A39" s="228" t="s">
        <v>1300</v>
      </c>
      <c r="B39" s="26">
        <v>10</v>
      </c>
      <c r="C39" s="27">
        <v>267032.05</v>
      </c>
      <c r="D39" s="197">
        <v>1</v>
      </c>
      <c r="E39" s="221">
        <v>20963.5</v>
      </c>
    </row>
    <row r="40" spans="1:5">
      <c r="A40" s="228" t="s">
        <v>1301</v>
      </c>
      <c r="B40" s="26">
        <v>4</v>
      </c>
      <c r="C40" s="27">
        <v>96896.13</v>
      </c>
      <c r="D40" s="215">
        <v>1</v>
      </c>
      <c r="E40" s="221">
        <v>22028.5</v>
      </c>
    </row>
    <row r="41" spans="1:5">
      <c r="A41" s="228" t="s">
        <v>1302</v>
      </c>
      <c r="B41" s="220">
        <f>SUM(B6:B40)</f>
        <v>248</v>
      </c>
      <c r="C41" s="221">
        <f>SUM(C6:C40)</f>
        <v>19365529.330000002</v>
      </c>
      <c r="D41" s="220">
        <f t="shared" ref="D41:E41" si="0">SUM(D6:D40)</f>
        <v>340</v>
      </c>
      <c r="E41" s="221">
        <f t="shared" si="0"/>
        <v>17224078.349999998</v>
      </c>
    </row>
  </sheetData>
  <mergeCells count="3">
    <mergeCell ref="A4:A5"/>
    <mergeCell ref="B4:C4"/>
    <mergeCell ref="D4:E4"/>
  </mergeCells>
  <pageMargins left="0.7" right="0.7" top="0.75" bottom="0.75" header="0.3" footer="0.3"/>
</worksheet>
</file>

<file path=xl/worksheets/sheet4.xml><?xml version="1.0" encoding="utf-8"?>
<worksheet xmlns="http://schemas.openxmlformats.org/spreadsheetml/2006/main" xmlns:r="http://schemas.openxmlformats.org/officeDocument/2006/relationships">
  <sheetPr codeName="Arkusz4"/>
  <dimension ref="A1:X9751"/>
  <sheetViews>
    <sheetView topLeftCell="A43" zoomScale="55" zoomScaleNormal="55" workbookViewId="0">
      <selection activeCell="A46" sqref="A46"/>
    </sheetView>
  </sheetViews>
  <sheetFormatPr defaultRowHeight="15"/>
  <cols>
    <col min="1" max="1" width="5.28515625" customWidth="1"/>
    <col min="2" max="2" width="9.140625" style="195"/>
    <col min="3" max="3" width="9.140625" style="196"/>
    <col min="4" max="4" width="20.42578125" style="196" customWidth="1"/>
    <col min="5" max="5" width="35.7109375" style="195" customWidth="1"/>
    <col min="6" max="6" width="36.85546875" style="196" customWidth="1"/>
    <col min="7" max="7" width="29.5703125" style="196" customWidth="1"/>
    <col min="8" max="8" width="15.85546875" style="197" customWidth="1"/>
    <col min="9" max="9" width="15.28515625" style="197" customWidth="1"/>
    <col min="10" max="10" width="29.140625" style="195" customWidth="1"/>
    <col min="11" max="11" width="11.28515625" style="196" customWidth="1"/>
    <col min="12" max="12" width="9.140625" style="196"/>
    <col min="13" max="13" width="13.140625" style="435" customWidth="1"/>
    <col min="14" max="14" width="19" style="196" customWidth="1"/>
    <col min="15" max="15" width="14.42578125" style="435" customWidth="1"/>
    <col min="16" max="16" width="19.5703125" style="196" customWidth="1"/>
    <col min="17" max="17" width="22.5703125" style="196" customWidth="1"/>
    <col min="18" max="18" width="22.42578125" style="196" customWidth="1"/>
  </cols>
  <sheetData>
    <row r="1" spans="1:24">
      <c r="B1"/>
      <c r="C1"/>
      <c r="D1"/>
      <c r="E1"/>
      <c r="F1"/>
      <c r="G1"/>
      <c r="H1"/>
      <c r="I1"/>
      <c r="J1"/>
      <c r="K1"/>
      <c r="L1"/>
      <c r="M1" s="2"/>
      <c r="N1"/>
      <c r="O1" s="2"/>
      <c r="P1"/>
      <c r="Q1"/>
      <c r="R1"/>
    </row>
    <row r="2" spans="1:24">
      <c r="A2" s="1" t="s">
        <v>3503</v>
      </c>
      <c r="B2"/>
      <c r="C2"/>
      <c r="D2"/>
      <c r="E2"/>
      <c r="F2"/>
      <c r="G2"/>
      <c r="H2"/>
      <c r="I2"/>
      <c r="J2"/>
      <c r="K2"/>
      <c r="L2"/>
      <c r="M2" s="2"/>
      <c r="N2"/>
      <c r="O2" s="2"/>
      <c r="P2"/>
      <c r="Q2"/>
      <c r="R2"/>
    </row>
    <row r="3" spans="1:24">
      <c r="B3"/>
      <c r="C3"/>
      <c r="D3"/>
      <c r="E3"/>
      <c r="F3"/>
      <c r="G3"/>
      <c r="H3"/>
      <c r="I3"/>
      <c r="J3"/>
      <c r="K3"/>
      <c r="L3"/>
      <c r="M3" s="2"/>
      <c r="N3"/>
      <c r="O3" s="2"/>
      <c r="P3"/>
      <c r="Q3"/>
      <c r="R3"/>
    </row>
    <row r="4" spans="1:24" ht="40.5" customHeight="1">
      <c r="A4" s="596" t="s">
        <v>0</v>
      </c>
      <c r="B4" s="598" t="s">
        <v>1</v>
      </c>
      <c r="C4" s="598" t="s">
        <v>2</v>
      </c>
      <c r="D4" s="598" t="s">
        <v>3</v>
      </c>
      <c r="E4" s="596" t="s">
        <v>4</v>
      </c>
      <c r="F4" s="596" t="s">
        <v>5</v>
      </c>
      <c r="G4" s="596" t="s">
        <v>6</v>
      </c>
      <c r="H4" s="601" t="s">
        <v>7</v>
      </c>
      <c r="I4" s="601"/>
      <c r="J4" s="596" t="s">
        <v>8</v>
      </c>
      <c r="K4" s="602" t="s">
        <v>9</v>
      </c>
      <c r="L4" s="603"/>
      <c r="M4" s="604" t="s">
        <v>10</v>
      </c>
      <c r="N4" s="604"/>
      <c r="O4" s="604" t="s">
        <v>11</v>
      </c>
      <c r="P4" s="604"/>
      <c r="Q4" s="596" t="s">
        <v>12</v>
      </c>
      <c r="R4" s="598" t="s">
        <v>13</v>
      </c>
    </row>
    <row r="5" spans="1:24" ht="21.75" customHeight="1">
      <c r="A5" s="597"/>
      <c r="B5" s="599"/>
      <c r="C5" s="599"/>
      <c r="D5" s="599"/>
      <c r="E5" s="597"/>
      <c r="F5" s="597"/>
      <c r="G5" s="597"/>
      <c r="H5" s="359" t="s">
        <v>14</v>
      </c>
      <c r="I5" s="359" t="s">
        <v>15</v>
      </c>
      <c r="J5" s="597"/>
      <c r="K5" s="360">
        <v>2018</v>
      </c>
      <c r="L5" s="360">
        <v>2019</v>
      </c>
      <c r="M5" s="361">
        <v>2018</v>
      </c>
      <c r="N5" s="283">
        <v>2019</v>
      </c>
      <c r="O5" s="361">
        <v>2018</v>
      </c>
      <c r="P5" s="283">
        <v>2019</v>
      </c>
      <c r="Q5" s="597"/>
      <c r="R5" s="599"/>
    </row>
    <row r="6" spans="1:24" ht="20.25" customHeight="1">
      <c r="A6" s="358" t="s">
        <v>16</v>
      </c>
      <c r="B6" s="359" t="s">
        <v>17</v>
      </c>
      <c r="C6" s="359" t="s">
        <v>18</v>
      </c>
      <c r="D6" s="359" t="s">
        <v>19</v>
      </c>
      <c r="E6" s="358" t="s">
        <v>20</v>
      </c>
      <c r="F6" s="358" t="s">
        <v>21</v>
      </c>
      <c r="G6" s="358" t="s">
        <v>22</v>
      </c>
      <c r="H6" s="359" t="s">
        <v>23</v>
      </c>
      <c r="I6" s="359" t="s">
        <v>24</v>
      </c>
      <c r="J6" s="358" t="s">
        <v>25</v>
      </c>
      <c r="K6" s="360" t="s">
        <v>26</v>
      </c>
      <c r="L6" s="360" t="s">
        <v>27</v>
      </c>
      <c r="M6" s="361" t="s">
        <v>28</v>
      </c>
      <c r="N6" s="361" t="s">
        <v>29</v>
      </c>
      <c r="O6" s="361" t="s">
        <v>30</v>
      </c>
      <c r="P6" s="361" t="s">
        <v>31</v>
      </c>
      <c r="Q6" s="358" t="s">
        <v>32</v>
      </c>
      <c r="R6" s="359" t="s">
        <v>33</v>
      </c>
    </row>
    <row r="7" spans="1:24" ht="15" customHeight="1">
      <c r="A7" s="693">
        <v>1</v>
      </c>
      <c r="B7" s="695">
        <v>1</v>
      </c>
      <c r="C7" s="691">
        <v>5</v>
      </c>
      <c r="D7" s="565">
        <v>4</v>
      </c>
      <c r="E7" s="692" t="s">
        <v>1098</v>
      </c>
      <c r="F7" s="565" t="s">
        <v>1099</v>
      </c>
      <c r="G7" s="565" t="s">
        <v>48</v>
      </c>
      <c r="H7" s="565" t="s">
        <v>1100</v>
      </c>
      <c r="I7" s="691">
        <v>2</v>
      </c>
      <c r="J7" s="692" t="s">
        <v>1101</v>
      </c>
      <c r="K7" s="688" t="s">
        <v>43</v>
      </c>
      <c r="L7" s="688"/>
      <c r="M7" s="552">
        <v>20000</v>
      </c>
      <c r="N7" s="689"/>
      <c r="O7" s="571">
        <v>20000</v>
      </c>
      <c r="P7" s="688"/>
      <c r="Q7" s="565" t="s">
        <v>1102</v>
      </c>
      <c r="R7" s="565" t="s">
        <v>1103</v>
      </c>
    </row>
    <row r="8" spans="1:24" s="198" customFormat="1" ht="52.5" customHeight="1">
      <c r="A8" s="694"/>
      <c r="B8" s="695"/>
      <c r="C8" s="691"/>
      <c r="D8" s="565"/>
      <c r="E8" s="692"/>
      <c r="F8" s="565"/>
      <c r="G8" s="565"/>
      <c r="H8" s="565"/>
      <c r="I8" s="691"/>
      <c r="J8" s="692"/>
      <c r="K8" s="688"/>
      <c r="L8" s="688"/>
      <c r="M8" s="553"/>
      <c r="N8" s="690"/>
      <c r="O8" s="571"/>
      <c r="P8" s="688"/>
      <c r="Q8" s="565"/>
      <c r="R8" s="565"/>
    </row>
    <row r="9" spans="1:24" s="172" customFormat="1" ht="78.75" customHeight="1">
      <c r="A9" s="526">
        <v>2</v>
      </c>
      <c r="B9" s="459">
        <v>1</v>
      </c>
      <c r="C9" s="455">
        <v>1</v>
      </c>
      <c r="D9" s="455">
        <v>6</v>
      </c>
      <c r="E9" s="459" t="s">
        <v>1104</v>
      </c>
      <c r="F9" s="455" t="s">
        <v>1105</v>
      </c>
      <c r="G9" s="455" t="s">
        <v>117</v>
      </c>
      <c r="H9" s="455" t="s">
        <v>1106</v>
      </c>
      <c r="I9" s="455">
        <v>15</v>
      </c>
      <c r="J9" s="459" t="s">
        <v>1107</v>
      </c>
      <c r="K9" s="455" t="s">
        <v>667</v>
      </c>
      <c r="L9" s="458"/>
      <c r="M9" s="433">
        <v>25000</v>
      </c>
      <c r="N9" s="455"/>
      <c r="O9" s="433">
        <v>25000</v>
      </c>
      <c r="P9" s="458"/>
      <c r="Q9" s="455" t="s">
        <v>1102</v>
      </c>
      <c r="R9" s="455" t="s">
        <v>1103</v>
      </c>
    </row>
    <row r="10" spans="1:24" s="172" customFormat="1" ht="78" customHeight="1">
      <c r="A10" s="525">
        <v>3</v>
      </c>
      <c r="B10" s="459">
        <v>1</v>
      </c>
      <c r="C10" s="455">
        <v>1</v>
      </c>
      <c r="D10" s="455">
        <v>6</v>
      </c>
      <c r="E10" s="459" t="s">
        <v>1108</v>
      </c>
      <c r="F10" s="455" t="s">
        <v>1105</v>
      </c>
      <c r="G10" s="455" t="s">
        <v>117</v>
      </c>
      <c r="H10" s="455" t="s">
        <v>112</v>
      </c>
      <c r="I10" s="455">
        <v>15</v>
      </c>
      <c r="J10" s="459" t="s">
        <v>1109</v>
      </c>
      <c r="K10" s="455" t="s">
        <v>50</v>
      </c>
      <c r="M10" s="433">
        <v>20000</v>
      </c>
      <c r="N10" s="455"/>
      <c r="O10" s="433">
        <v>20000</v>
      </c>
      <c r="Q10" s="455" t="s">
        <v>1102</v>
      </c>
      <c r="R10" s="455" t="s">
        <v>1103</v>
      </c>
    </row>
    <row r="11" spans="1:24" s="172" customFormat="1" ht="66.75" customHeight="1">
      <c r="A11" s="520">
        <v>4</v>
      </c>
      <c r="B11" s="459">
        <v>3</v>
      </c>
      <c r="C11" s="455">
        <v>1</v>
      </c>
      <c r="D11" s="455">
        <v>6</v>
      </c>
      <c r="E11" s="459" t="s">
        <v>1110</v>
      </c>
      <c r="F11" s="455" t="s">
        <v>1111</v>
      </c>
      <c r="G11" s="455" t="s">
        <v>1112</v>
      </c>
      <c r="H11" s="455" t="s">
        <v>1113</v>
      </c>
      <c r="I11" s="455">
        <v>150</v>
      </c>
      <c r="J11" s="459" t="s">
        <v>1114</v>
      </c>
      <c r="K11" s="455" t="s">
        <v>43</v>
      </c>
      <c r="M11" s="433">
        <v>20000</v>
      </c>
      <c r="N11" s="456"/>
      <c r="O11" s="433">
        <v>20000</v>
      </c>
      <c r="Q11" s="455" t="s">
        <v>1102</v>
      </c>
      <c r="R11" s="455" t="s">
        <v>1103</v>
      </c>
    </row>
    <row r="12" spans="1:24" s="416" customFormat="1" ht="90.75" customHeight="1">
      <c r="A12" s="455">
        <v>5</v>
      </c>
      <c r="B12" s="459">
        <v>3</v>
      </c>
      <c r="C12" s="455">
        <v>1</v>
      </c>
      <c r="D12" s="455">
        <v>6</v>
      </c>
      <c r="E12" s="459" t="s">
        <v>1115</v>
      </c>
      <c r="F12" s="455" t="s">
        <v>1116</v>
      </c>
      <c r="G12" s="455" t="s">
        <v>1117</v>
      </c>
      <c r="H12" s="455" t="s">
        <v>1118</v>
      </c>
      <c r="I12" s="458">
        <v>1</v>
      </c>
      <c r="J12" s="459" t="s">
        <v>1119</v>
      </c>
      <c r="K12" s="455" t="s">
        <v>378</v>
      </c>
      <c r="M12" s="433">
        <v>45000</v>
      </c>
      <c r="N12" s="455"/>
      <c r="O12" s="433">
        <v>45000</v>
      </c>
      <c r="Q12" s="455" t="s">
        <v>1102</v>
      </c>
      <c r="R12" s="455" t="s">
        <v>1103</v>
      </c>
    </row>
    <row r="13" spans="1:24" s="416" customFormat="1" ht="68.25" customHeight="1">
      <c r="A13" s="455">
        <v>6</v>
      </c>
      <c r="B13" s="459">
        <v>3</v>
      </c>
      <c r="C13" s="455">
        <v>1</v>
      </c>
      <c r="D13" s="455">
        <v>6</v>
      </c>
      <c r="E13" s="459" t="s">
        <v>1120</v>
      </c>
      <c r="F13" s="455" t="s">
        <v>1121</v>
      </c>
      <c r="G13" s="455" t="s">
        <v>2980</v>
      </c>
      <c r="H13" s="455" t="s">
        <v>1122</v>
      </c>
      <c r="I13" s="455">
        <v>10</v>
      </c>
      <c r="J13" s="459" t="s">
        <v>1123</v>
      </c>
      <c r="K13" s="455" t="s">
        <v>114</v>
      </c>
      <c r="M13" s="433">
        <v>35000</v>
      </c>
      <c r="N13" s="455"/>
      <c r="O13" s="433">
        <v>35000</v>
      </c>
      <c r="Q13" s="455" t="s">
        <v>1102</v>
      </c>
      <c r="R13" s="455" t="s">
        <v>1103</v>
      </c>
    </row>
    <row r="14" spans="1:24" s="172" customFormat="1" ht="68.25" customHeight="1">
      <c r="A14" s="455">
        <v>7</v>
      </c>
      <c r="B14" s="459">
        <v>1</v>
      </c>
      <c r="C14" s="455">
        <v>1</v>
      </c>
      <c r="D14" s="455">
        <v>6</v>
      </c>
      <c r="E14" s="459" t="s">
        <v>1124</v>
      </c>
      <c r="F14" s="455" t="s">
        <v>1125</v>
      </c>
      <c r="G14" s="455" t="s">
        <v>575</v>
      </c>
      <c r="H14" s="455" t="s">
        <v>1126</v>
      </c>
      <c r="I14" s="455">
        <v>1</v>
      </c>
      <c r="J14" s="459" t="s">
        <v>1127</v>
      </c>
      <c r="K14" s="455" t="s">
        <v>1128</v>
      </c>
      <c r="M14" s="433">
        <v>15000</v>
      </c>
      <c r="N14" s="455"/>
      <c r="O14" s="433">
        <v>15000</v>
      </c>
      <c r="Q14" s="455" t="s">
        <v>1102</v>
      </c>
      <c r="R14" s="455" t="s">
        <v>1103</v>
      </c>
    </row>
    <row r="15" spans="1:24" s="172" customFormat="1" ht="84" customHeight="1">
      <c r="A15" s="457">
        <v>8</v>
      </c>
      <c r="B15" s="459">
        <v>1</v>
      </c>
      <c r="C15" s="455">
        <v>1</v>
      </c>
      <c r="D15" s="455">
        <v>9</v>
      </c>
      <c r="E15" s="459" t="s">
        <v>1129</v>
      </c>
      <c r="F15" s="455" t="s">
        <v>2981</v>
      </c>
      <c r="G15" s="455" t="s">
        <v>1130</v>
      </c>
      <c r="H15" s="455" t="s">
        <v>1131</v>
      </c>
      <c r="I15" s="455">
        <v>10</v>
      </c>
      <c r="J15" s="459" t="s">
        <v>1123</v>
      </c>
      <c r="K15" s="455" t="s">
        <v>43</v>
      </c>
      <c r="M15" s="433">
        <v>18000</v>
      </c>
      <c r="N15" s="455"/>
      <c r="O15" s="433">
        <v>18000</v>
      </c>
      <c r="Q15" s="455" t="s">
        <v>1102</v>
      </c>
      <c r="R15" s="455" t="s">
        <v>1103</v>
      </c>
      <c r="X15" s="172" t="s">
        <v>396</v>
      </c>
    </row>
    <row r="16" spans="1:24" s="172" customFormat="1" ht="83.25" customHeight="1">
      <c r="A16" s="457">
        <v>9</v>
      </c>
      <c r="B16" s="459">
        <v>6</v>
      </c>
      <c r="C16" s="455">
        <v>1</v>
      </c>
      <c r="D16" s="455">
        <v>9</v>
      </c>
      <c r="E16" s="459" t="s">
        <v>1132</v>
      </c>
      <c r="F16" s="455" t="s">
        <v>1133</v>
      </c>
      <c r="G16" s="455" t="s">
        <v>750</v>
      </c>
      <c r="H16" s="455" t="s">
        <v>1113</v>
      </c>
      <c r="I16" s="455">
        <v>100</v>
      </c>
      <c r="J16" s="459" t="s">
        <v>1119</v>
      </c>
      <c r="K16" s="455" t="s">
        <v>1134</v>
      </c>
      <c r="M16" s="433">
        <v>15000</v>
      </c>
      <c r="N16" s="455"/>
      <c r="O16" s="433">
        <v>15000</v>
      </c>
      <c r="Q16" s="455" t="s">
        <v>1102</v>
      </c>
      <c r="R16" s="455" t="s">
        <v>1103</v>
      </c>
    </row>
    <row r="17" spans="1:19" s="172" customFormat="1" ht="68.25" customHeight="1">
      <c r="A17" s="457">
        <v>10</v>
      </c>
      <c r="B17" s="459">
        <v>6</v>
      </c>
      <c r="C17" s="455">
        <v>1</v>
      </c>
      <c r="D17" s="455">
        <v>9</v>
      </c>
      <c r="E17" s="459" t="s">
        <v>1135</v>
      </c>
      <c r="F17" s="455" t="s">
        <v>1136</v>
      </c>
      <c r="G17" s="455" t="s">
        <v>750</v>
      </c>
      <c r="H17" s="455" t="s">
        <v>1137</v>
      </c>
      <c r="I17" s="455">
        <v>1</v>
      </c>
      <c r="J17" s="459" t="s">
        <v>1119</v>
      </c>
      <c r="K17" s="455" t="s">
        <v>43</v>
      </c>
      <c r="L17" s="455"/>
      <c r="M17" s="433">
        <v>12000</v>
      </c>
      <c r="N17" s="455"/>
      <c r="O17" s="433">
        <v>12000</v>
      </c>
      <c r="Q17" s="455" t="s">
        <v>1102</v>
      </c>
      <c r="R17" s="455" t="s">
        <v>1103</v>
      </c>
    </row>
    <row r="18" spans="1:19" s="172" customFormat="1" ht="54.75" customHeight="1">
      <c r="A18" s="457">
        <v>11</v>
      </c>
      <c r="B18" s="459">
        <v>1</v>
      </c>
      <c r="C18" s="455">
        <v>1</v>
      </c>
      <c r="D18" s="455">
        <v>9</v>
      </c>
      <c r="E18" s="460" t="s">
        <v>1138</v>
      </c>
      <c r="F18" s="459" t="s">
        <v>1139</v>
      </c>
      <c r="G18" s="455" t="s">
        <v>1140</v>
      </c>
      <c r="H18" s="455" t="s">
        <v>1141</v>
      </c>
      <c r="I18" s="455">
        <v>1000</v>
      </c>
      <c r="J18" s="459" t="s">
        <v>1142</v>
      </c>
      <c r="K18" s="455" t="s">
        <v>43</v>
      </c>
      <c r="M18" s="433">
        <v>20000</v>
      </c>
      <c r="N18" s="455"/>
      <c r="O18" s="433">
        <v>20000</v>
      </c>
      <c r="Q18" s="455" t="s">
        <v>1102</v>
      </c>
      <c r="R18" s="455" t="s">
        <v>1103</v>
      </c>
    </row>
    <row r="19" spans="1:19" s="172" customFormat="1" ht="78" customHeight="1">
      <c r="A19" s="457">
        <v>12</v>
      </c>
      <c r="B19" s="459">
        <v>6</v>
      </c>
      <c r="C19" s="455">
        <v>1</v>
      </c>
      <c r="D19" s="455">
        <v>9</v>
      </c>
      <c r="E19" s="459" t="s">
        <v>1143</v>
      </c>
      <c r="F19" s="456" t="s">
        <v>1144</v>
      </c>
      <c r="G19" s="456" t="s">
        <v>1145</v>
      </c>
      <c r="H19" s="456" t="s">
        <v>1137</v>
      </c>
      <c r="I19" s="455">
        <v>2</v>
      </c>
      <c r="J19" s="459" t="s">
        <v>1119</v>
      </c>
      <c r="K19" s="455" t="s">
        <v>43</v>
      </c>
      <c r="M19" s="433">
        <v>15000</v>
      </c>
      <c r="N19" s="455"/>
      <c r="O19" s="433">
        <v>15000</v>
      </c>
      <c r="Q19" s="455" t="s">
        <v>1102</v>
      </c>
      <c r="R19" s="455" t="s">
        <v>1103</v>
      </c>
    </row>
    <row r="20" spans="1:19" s="172" customFormat="1" ht="77.25" customHeight="1">
      <c r="A20" s="457">
        <v>13</v>
      </c>
      <c r="B20" s="459">
        <v>3</v>
      </c>
      <c r="C20" s="455">
        <v>1</v>
      </c>
      <c r="D20" s="455">
        <v>9</v>
      </c>
      <c r="E20" s="459" t="s">
        <v>2982</v>
      </c>
      <c r="F20" s="465" t="s">
        <v>2983</v>
      </c>
      <c r="G20" s="455" t="s">
        <v>2984</v>
      </c>
      <c r="H20" s="456" t="s">
        <v>1137</v>
      </c>
      <c r="I20" s="455">
        <v>2</v>
      </c>
      <c r="J20" s="459" t="s">
        <v>2985</v>
      </c>
      <c r="K20" s="455" t="s">
        <v>1128</v>
      </c>
      <c r="M20" s="433">
        <v>20000</v>
      </c>
      <c r="N20" s="455"/>
      <c r="O20" s="433">
        <v>20000</v>
      </c>
      <c r="Q20" s="455" t="s">
        <v>1102</v>
      </c>
      <c r="R20" s="455" t="s">
        <v>1103</v>
      </c>
    </row>
    <row r="21" spans="1:19" s="172" customFormat="1" ht="79.5" customHeight="1">
      <c r="A21" s="525">
        <v>14</v>
      </c>
      <c r="B21" s="459">
        <v>1</v>
      </c>
      <c r="C21" s="455">
        <v>3</v>
      </c>
      <c r="D21" s="455">
        <v>10</v>
      </c>
      <c r="E21" s="459" t="s">
        <v>1149</v>
      </c>
      <c r="F21" s="455" t="s">
        <v>1150</v>
      </c>
      <c r="G21" s="455" t="s">
        <v>1151</v>
      </c>
      <c r="H21" s="455" t="s">
        <v>112</v>
      </c>
      <c r="I21" s="455">
        <v>5000</v>
      </c>
      <c r="J21" s="459" t="s">
        <v>1119</v>
      </c>
      <c r="K21" s="455" t="s">
        <v>137</v>
      </c>
      <c r="M21" s="433">
        <v>10000</v>
      </c>
      <c r="N21" s="455"/>
      <c r="O21" s="433">
        <v>10000</v>
      </c>
      <c r="Q21" s="455" t="s">
        <v>1102</v>
      </c>
      <c r="R21" s="455" t="s">
        <v>1103</v>
      </c>
    </row>
    <row r="22" spans="1:19" s="172" customFormat="1" ht="83.25" customHeight="1">
      <c r="A22" s="525">
        <v>15</v>
      </c>
      <c r="B22" s="459">
        <v>1</v>
      </c>
      <c r="C22" s="455">
        <v>5</v>
      </c>
      <c r="D22" s="455">
        <v>11</v>
      </c>
      <c r="E22" s="459" t="s">
        <v>1152</v>
      </c>
      <c r="F22" s="455" t="s">
        <v>1153</v>
      </c>
      <c r="G22" s="455" t="s">
        <v>1154</v>
      </c>
      <c r="H22" s="455" t="s">
        <v>1113</v>
      </c>
      <c r="I22" s="458">
        <v>80</v>
      </c>
      <c r="J22" s="459" t="s">
        <v>1119</v>
      </c>
      <c r="K22" s="455" t="s">
        <v>1155</v>
      </c>
      <c r="M22" s="433">
        <v>10000</v>
      </c>
      <c r="N22" s="455"/>
      <c r="O22" s="433">
        <v>10000</v>
      </c>
      <c r="Q22" s="455" t="s">
        <v>1102</v>
      </c>
      <c r="R22" s="455" t="s">
        <v>1103</v>
      </c>
    </row>
    <row r="23" spans="1:19" s="172" customFormat="1" ht="81.75" customHeight="1">
      <c r="A23" s="525">
        <v>16</v>
      </c>
      <c r="B23" s="459">
        <v>1</v>
      </c>
      <c r="C23" s="455">
        <v>2</v>
      </c>
      <c r="D23" s="455">
        <v>12</v>
      </c>
      <c r="E23" s="459" t="s">
        <v>2986</v>
      </c>
      <c r="F23" s="455" t="s">
        <v>2987</v>
      </c>
      <c r="G23" s="455" t="s">
        <v>2988</v>
      </c>
      <c r="H23" s="455" t="s">
        <v>61</v>
      </c>
      <c r="I23" s="455">
        <v>1500</v>
      </c>
      <c r="J23" s="459" t="s">
        <v>1142</v>
      </c>
      <c r="K23" s="455" t="s">
        <v>43</v>
      </c>
      <c r="M23" s="433">
        <v>10000</v>
      </c>
      <c r="N23" s="455"/>
      <c r="O23" s="433">
        <v>10000</v>
      </c>
      <c r="Q23" s="455" t="s">
        <v>1102</v>
      </c>
      <c r="R23" s="455" t="s">
        <v>1103</v>
      </c>
    </row>
    <row r="24" spans="1:19" ht="57.75" customHeight="1">
      <c r="A24" s="520">
        <v>17</v>
      </c>
      <c r="B24" s="459">
        <v>1</v>
      </c>
      <c r="C24" s="455">
        <v>3</v>
      </c>
      <c r="D24" s="455">
        <v>13</v>
      </c>
      <c r="E24" s="459" t="s">
        <v>1146</v>
      </c>
      <c r="F24" s="455" t="s">
        <v>1147</v>
      </c>
      <c r="G24" s="455" t="s">
        <v>1862</v>
      </c>
      <c r="H24" s="455" t="s">
        <v>1148</v>
      </c>
      <c r="I24" s="455">
        <v>100</v>
      </c>
      <c r="J24" s="459" t="s">
        <v>1142</v>
      </c>
      <c r="K24" s="455" t="s">
        <v>1155</v>
      </c>
      <c r="M24" s="433">
        <v>10000</v>
      </c>
      <c r="N24" s="389"/>
      <c r="O24" s="433">
        <v>10000</v>
      </c>
      <c r="Q24" s="455" t="s">
        <v>1102</v>
      </c>
      <c r="R24" s="455" t="s">
        <v>1103</v>
      </c>
    </row>
    <row r="25" spans="1:19" s="311" customFormat="1" ht="87.75" customHeight="1">
      <c r="A25" s="522">
        <v>18</v>
      </c>
      <c r="B25" s="259">
        <v>6</v>
      </c>
      <c r="C25" s="259">
        <v>5</v>
      </c>
      <c r="D25" s="259">
        <v>4</v>
      </c>
      <c r="E25" s="259" t="s">
        <v>1701</v>
      </c>
      <c r="F25" s="259" t="s">
        <v>1702</v>
      </c>
      <c r="G25" s="259" t="s">
        <v>117</v>
      </c>
      <c r="H25" s="263" t="s">
        <v>1703</v>
      </c>
      <c r="I25" s="69" t="s">
        <v>1704</v>
      </c>
      <c r="J25" s="259" t="s">
        <v>1705</v>
      </c>
      <c r="K25" s="263" t="s">
        <v>1706</v>
      </c>
      <c r="L25" s="263"/>
      <c r="M25" s="362">
        <v>79900</v>
      </c>
      <c r="N25" s="390"/>
      <c r="O25" s="362">
        <v>79900</v>
      </c>
      <c r="P25" s="322"/>
      <c r="Q25" s="259" t="s">
        <v>1707</v>
      </c>
      <c r="R25" s="259" t="s">
        <v>1708</v>
      </c>
      <c r="S25" s="310"/>
    </row>
    <row r="26" spans="1:19" s="311" customFormat="1" ht="51.75" customHeight="1">
      <c r="A26" s="522">
        <v>19</v>
      </c>
      <c r="B26" s="259">
        <v>6</v>
      </c>
      <c r="C26" s="259">
        <v>5</v>
      </c>
      <c r="D26" s="259">
        <v>4</v>
      </c>
      <c r="E26" s="259" t="s">
        <v>1709</v>
      </c>
      <c r="F26" s="259" t="s">
        <v>1710</v>
      </c>
      <c r="G26" s="259" t="s">
        <v>48</v>
      </c>
      <c r="H26" s="259" t="s">
        <v>1711</v>
      </c>
      <c r="I26" s="69" t="s">
        <v>1704</v>
      </c>
      <c r="J26" s="259" t="s">
        <v>1712</v>
      </c>
      <c r="K26" s="259" t="s">
        <v>1706</v>
      </c>
      <c r="L26" s="259"/>
      <c r="M26" s="362">
        <v>20100</v>
      </c>
      <c r="N26" s="390"/>
      <c r="O26" s="362">
        <v>20100</v>
      </c>
      <c r="P26" s="259"/>
      <c r="Q26" s="259" t="s">
        <v>1713</v>
      </c>
      <c r="R26" s="259" t="s">
        <v>1714</v>
      </c>
      <c r="S26" s="310"/>
    </row>
    <row r="27" spans="1:19" s="311" customFormat="1" ht="90.75" customHeight="1">
      <c r="A27" s="522">
        <v>20</v>
      </c>
      <c r="B27" s="259">
        <v>1</v>
      </c>
      <c r="C27" s="259">
        <v>1</v>
      </c>
      <c r="D27" s="259">
        <v>6</v>
      </c>
      <c r="E27" s="259" t="s">
        <v>1715</v>
      </c>
      <c r="F27" s="259" t="s">
        <v>1716</v>
      </c>
      <c r="G27" s="259" t="s">
        <v>37</v>
      </c>
      <c r="H27" s="259" t="s">
        <v>1717</v>
      </c>
      <c r="I27" s="69" t="s">
        <v>1718</v>
      </c>
      <c r="J27" s="259" t="s">
        <v>1719</v>
      </c>
      <c r="K27" s="259" t="s">
        <v>1706</v>
      </c>
      <c r="L27" s="259"/>
      <c r="M27" s="362">
        <v>14327</v>
      </c>
      <c r="N27" s="390"/>
      <c r="O27" s="362">
        <v>12792</v>
      </c>
      <c r="P27" s="259"/>
      <c r="Q27" s="259" t="s">
        <v>1720</v>
      </c>
      <c r="R27" s="259" t="s">
        <v>1721</v>
      </c>
      <c r="S27" s="310"/>
    </row>
    <row r="28" spans="1:19" s="311" customFormat="1" ht="236.25" customHeight="1">
      <c r="A28" s="522">
        <v>21</v>
      </c>
      <c r="B28" s="259">
        <v>1</v>
      </c>
      <c r="C28" s="259">
        <v>1</v>
      </c>
      <c r="D28" s="259">
        <v>6</v>
      </c>
      <c r="E28" s="259" t="s">
        <v>1722</v>
      </c>
      <c r="F28" s="259" t="s">
        <v>1723</v>
      </c>
      <c r="G28" s="259" t="s">
        <v>1724</v>
      </c>
      <c r="H28" s="259" t="s">
        <v>1725</v>
      </c>
      <c r="I28" s="69" t="s">
        <v>1726</v>
      </c>
      <c r="J28" s="259" t="s">
        <v>1727</v>
      </c>
      <c r="K28" s="259" t="s">
        <v>43</v>
      </c>
      <c r="L28" s="259"/>
      <c r="M28" s="362">
        <v>54187.05</v>
      </c>
      <c r="N28" s="390"/>
      <c r="O28" s="362">
        <v>49180.95</v>
      </c>
      <c r="P28" s="259"/>
      <c r="Q28" s="259" t="s">
        <v>1728</v>
      </c>
      <c r="R28" s="259" t="s">
        <v>1729</v>
      </c>
      <c r="S28" s="310"/>
    </row>
    <row r="29" spans="1:19" s="311" customFormat="1" ht="107.25" customHeight="1">
      <c r="A29" s="522">
        <v>22</v>
      </c>
      <c r="B29" s="259">
        <v>6</v>
      </c>
      <c r="C29" s="259">
        <v>1</v>
      </c>
      <c r="D29" s="259">
        <v>6</v>
      </c>
      <c r="E29" s="259" t="s">
        <v>1730</v>
      </c>
      <c r="F29" s="259" t="s">
        <v>1731</v>
      </c>
      <c r="G29" s="259" t="s">
        <v>37</v>
      </c>
      <c r="H29" s="259" t="s">
        <v>1717</v>
      </c>
      <c r="I29" s="69" t="s">
        <v>1732</v>
      </c>
      <c r="J29" s="259" t="s">
        <v>1733</v>
      </c>
      <c r="K29" s="259" t="s">
        <v>50</v>
      </c>
      <c r="L29" s="259"/>
      <c r="M29" s="362">
        <v>10760</v>
      </c>
      <c r="N29" s="390"/>
      <c r="O29" s="362">
        <v>9760</v>
      </c>
      <c r="P29" s="259"/>
      <c r="Q29" s="259" t="s">
        <v>1734</v>
      </c>
      <c r="R29" s="259" t="s">
        <v>1735</v>
      </c>
      <c r="S29" s="310"/>
    </row>
    <row r="30" spans="1:19" s="311" customFormat="1" ht="75" customHeight="1">
      <c r="A30" s="522">
        <v>23</v>
      </c>
      <c r="B30" s="259">
        <v>1</v>
      </c>
      <c r="C30" s="259">
        <v>1</v>
      </c>
      <c r="D30" s="259">
        <v>6</v>
      </c>
      <c r="E30" s="259" t="s">
        <v>1736</v>
      </c>
      <c r="F30" s="259" t="s">
        <v>1737</v>
      </c>
      <c r="G30" s="259" t="s">
        <v>117</v>
      </c>
      <c r="H30" s="259" t="s">
        <v>1703</v>
      </c>
      <c r="I30" s="69" t="s">
        <v>1738</v>
      </c>
      <c r="J30" s="259" t="s">
        <v>1739</v>
      </c>
      <c r="K30" s="259" t="s">
        <v>137</v>
      </c>
      <c r="L30" s="259"/>
      <c r="M30" s="42">
        <v>9000.09</v>
      </c>
      <c r="N30" s="390"/>
      <c r="O30" s="362">
        <v>7500.09</v>
      </c>
      <c r="P30" s="259"/>
      <c r="Q30" s="259" t="s">
        <v>1740</v>
      </c>
      <c r="R30" s="259" t="s">
        <v>1741</v>
      </c>
      <c r="S30" s="310"/>
    </row>
    <row r="31" spans="1:19" s="311" customFormat="1" ht="99" customHeight="1">
      <c r="A31" s="522">
        <v>24</v>
      </c>
      <c r="B31" s="259">
        <v>1</v>
      </c>
      <c r="C31" s="259">
        <v>1</v>
      </c>
      <c r="D31" s="259">
        <v>6</v>
      </c>
      <c r="E31" s="259" t="s">
        <v>1742</v>
      </c>
      <c r="F31" s="259" t="s">
        <v>1743</v>
      </c>
      <c r="G31" s="259" t="s">
        <v>117</v>
      </c>
      <c r="H31" s="259" t="s">
        <v>1703</v>
      </c>
      <c r="I31" s="69" t="s">
        <v>1744</v>
      </c>
      <c r="J31" s="259" t="s">
        <v>1745</v>
      </c>
      <c r="K31" s="259" t="s">
        <v>289</v>
      </c>
      <c r="L31" s="259"/>
      <c r="M31" s="362">
        <v>25630.49</v>
      </c>
      <c r="N31" s="390"/>
      <c r="O31" s="362">
        <v>25630.49</v>
      </c>
      <c r="P31" s="259"/>
      <c r="Q31" s="259" t="s">
        <v>1746</v>
      </c>
      <c r="R31" s="259" t="s">
        <v>1747</v>
      </c>
      <c r="S31" s="310"/>
    </row>
    <row r="32" spans="1:19" s="311" customFormat="1" ht="153" customHeight="1">
      <c r="A32" s="522">
        <v>25</v>
      </c>
      <c r="B32" s="259">
        <v>2</v>
      </c>
      <c r="C32" s="259">
        <v>1</v>
      </c>
      <c r="D32" s="259">
        <v>6</v>
      </c>
      <c r="E32" s="259" t="s">
        <v>1748</v>
      </c>
      <c r="F32" s="259" t="s">
        <v>1749</v>
      </c>
      <c r="G32" s="259" t="s">
        <v>117</v>
      </c>
      <c r="H32" s="259" t="s">
        <v>1703</v>
      </c>
      <c r="I32" s="69" t="s">
        <v>1750</v>
      </c>
      <c r="J32" s="259" t="s">
        <v>1751</v>
      </c>
      <c r="K32" s="259" t="s">
        <v>43</v>
      </c>
      <c r="L32" s="259"/>
      <c r="M32" s="362">
        <v>30017.8</v>
      </c>
      <c r="N32" s="390"/>
      <c r="O32" s="362">
        <v>27172.799999999999</v>
      </c>
      <c r="P32" s="259"/>
      <c r="Q32" s="259" t="s">
        <v>1752</v>
      </c>
      <c r="R32" s="259" t="s">
        <v>1753</v>
      </c>
      <c r="S32" s="310"/>
    </row>
    <row r="33" spans="1:19" s="311" customFormat="1" ht="83.25" customHeight="1">
      <c r="A33" s="522">
        <v>26</v>
      </c>
      <c r="B33" s="259">
        <v>6</v>
      </c>
      <c r="C33" s="259">
        <v>1</v>
      </c>
      <c r="D33" s="259">
        <v>9</v>
      </c>
      <c r="E33" s="259" t="s">
        <v>1754</v>
      </c>
      <c r="F33" s="259" t="s">
        <v>1755</v>
      </c>
      <c r="G33" s="259" t="s">
        <v>48</v>
      </c>
      <c r="H33" s="259" t="s">
        <v>1711</v>
      </c>
      <c r="I33" s="69" t="s">
        <v>1744</v>
      </c>
      <c r="J33" s="259" t="s">
        <v>1756</v>
      </c>
      <c r="K33" s="259" t="s">
        <v>137</v>
      </c>
      <c r="L33" s="259"/>
      <c r="M33" s="362">
        <v>15000</v>
      </c>
      <c r="N33" s="390"/>
      <c r="O33" s="362">
        <v>13500</v>
      </c>
      <c r="P33" s="259"/>
      <c r="Q33" s="259" t="s">
        <v>1757</v>
      </c>
      <c r="R33" s="259" t="s">
        <v>1758</v>
      </c>
      <c r="S33" s="310"/>
    </row>
    <row r="34" spans="1:19" s="311" customFormat="1" ht="109.5" customHeight="1">
      <c r="A34" s="522">
        <v>27</v>
      </c>
      <c r="B34" s="259">
        <v>1</v>
      </c>
      <c r="C34" s="259">
        <v>1</v>
      </c>
      <c r="D34" s="259">
        <v>9</v>
      </c>
      <c r="E34" s="259" t="s">
        <v>1759</v>
      </c>
      <c r="F34" s="259" t="s">
        <v>1760</v>
      </c>
      <c r="G34" s="259" t="s">
        <v>1761</v>
      </c>
      <c r="H34" s="259" t="s">
        <v>1762</v>
      </c>
      <c r="I34" s="69" t="s">
        <v>1763</v>
      </c>
      <c r="J34" s="259" t="s">
        <v>1764</v>
      </c>
      <c r="K34" s="259" t="s">
        <v>667</v>
      </c>
      <c r="L34" s="259"/>
      <c r="M34" s="362">
        <v>12000</v>
      </c>
      <c r="N34" s="390"/>
      <c r="O34" s="362">
        <v>10800</v>
      </c>
      <c r="P34" s="259"/>
      <c r="Q34" s="259" t="s">
        <v>1757</v>
      </c>
      <c r="R34" s="259" t="s">
        <v>1758</v>
      </c>
      <c r="S34" s="310"/>
    </row>
    <row r="35" spans="1:19" s="311" customFormat="1" ht="136.5" customHeight="1">
      <c r="A35" s="522">
        <v>28</v>
      </c>
      <c r="B35" s="259">
        <v>1</v>
      </c>
      <c r="C35" s="259">
        <v>1</v>
      </c>
      <c r="D35" s="259">
        <v>9</v>
      </c>
      <c r="E35" s="259" t="s">
        <v>1765</v>
      </c>
      <c r="F35" s="259" t="s">
        <v>1766</v>
      </c>
      <c r="G35" s="259" t="s">
        <v>1767</v>
      </c>
      <c r="H35" s="259" t="s">
        <v>1768</v>
      </c>
      <c r="I35" s="69" t="s">
        <v>1769</v>
      </c>
      <c r="J35" s="259" t="s">
        <v>1770</v>
      </c>
      <c r="K35" s="259" t="s">
        <v>289</v>
      </c>
      <c r="L35" s="259"/>
      <c r="M35" s="362">
        <v>23964.87</v>
      </c>
      <c r="N35" s="390"/>
      <c r="O35" s="362">
        <v>19664.87</v>
      </c>
      <c r="P35" s="259"/>
      <c r="Q35" s="259" t="s">
        <v>1771</v>
      </c>
      <c r="R35" s="259" t="s">
        <v>1772</v>
      </c>
      <c r="S35" s="310"/>
    </row>
    <row r="36" spans="1:19" s="311" customFormat="1" ht="162" customHeight="1">
      <c r="A36" s="522">
        <v>29</v>
      </c>
      <c r="B36" s="259">
        <v>6</v>
      </c>
      <c r="C36" s="259">
        <v>1</v>
      </c>
      <c r="D36" s="259">
        <v>9</v>
      </c>
      <c r="E36" s="259" t="s">
        <v>1773</v>
      </c>
      <c r="F36" s="259" t="s">
        <v>1774</v>
      </c>
      <c r="G36" s="259" t="s">
        <v>48</v>
      </c>
      <c r="H36" s="259" t="s">
        <v>1711</v>
      </c>
      <c r="I36" s="69" t="s">
        <v>1744</v>
      </c>
      <c r="J36" s="259" t="s">
        <v>1775</v>
      </c>
      <c r="K36" s="259" t="s">
        <v>296</v>
      </c>
      <c r="L36" s="259"/>
      <c r="M36" s="362">
        <v>15000</v>
      </c>
      <c r="N36" s="390"/>
      <c r="O36" s="362">
        <v>13500</v>
      </c>
      <c r="P36" s="259"/>
      <c r="Q36" s="259" t="s">
        <v>1757</v>
      </c>
      <c r="R36" s="259" t="s">
        <v>1758</v>
      </c>
      <c r="S36" s="310"/>
    </row>
    <row r="37" spans="1:19" s="311" customFormat="1" ht="87" customHeight="1">
      <c r="A37" s="522">
        <v>30</v>
      </c>
      <c r="B37" s="259">
        <v>1</v>
      </c>
      <c r="C37" s="259">
        <v>1</v>
      </c>
      <c r="D37" s="259">
        <v>9</v>
      </c>
      <c r="E37" s="259" t="s">
        <v>1776</v>
      </c>
      <c r="F37" s="259" t="s">
        <v>1737</v>
      </c>
      <c r="G37" s="259" t="s">
        <v>117</v>
      </c>
      <c r="H37" s="259" t="s">
        <v>1703</v>
      </c>
      <c r="I37" s="69" t="s">
        <v>1744</v>
      </c>
      <c r="J37" s="259" t="s">
        <v>1777</v>
      </c>
      <c r="K37" s="259" t="s">
        <v>318</v>
      </c>
      <c r="L37" s="259"/>
      <c r="M37" s="362">
        <v>32646.400000000001</v>
      </c>
      <c r="N37" s="390"/>
      <c r="O37" s="362">
        <v>26906.400000000001</v>
      </c>
      <c r="P37" s="259"/>
      <c r="Q37" s="259" t="s">
        <v>1740</v>
      </c>
      <c r="R37" s="259" t="s">
        <v>1741</v>
      </c>
      <c r="S37" s="310"/>
    </row>
    <row r="38" spans="1:19" s="311" customFormat="1" ht="77.25" customHeight="1">
      <c r="A38" s="522">
        <v>31</v>
      </c>
      <c r="B38" s="259">
        <v>1</v>
      </c>
      <c r="C38" s="259">
        <v>1</v>
      </c>
      <c r="D38" s="259">
        <v>9</v>
      </c>
      <c r="E38" s="259" t="s">
        <v>1778</v>
      </c>
      <c r="F38" s="259" t="s">
        <v>1779</v>
      </c>
      <c r="G38" s="259" t="s">
        <v>89</v>
      </c>
      <c r="H38" s="259" t="s">
        <v>1780</v>
      </c>
      <c r="I38" s="69" t="s">
        <v>1738</v>
      </c>
      <c r="J38" s="259" t="s">
        <v>1781</v>
      </c>
      <c r="K38" s="259" t="s">
        <v>137</v>
      </c>
      <c r="L38" s="259"/>
      <c r="M38" s="362">
        <v>11055</v>
      </c>
      <c r="N38" s="390"/>
      <c r="O38" s="362">
        <v>9919</v>
      </c>
      <c r="P38" s="259"/>
      <c r="Q38" s="259" t="s">
        <v>1752</v>
      </c>
      <c r="R38" s="259" t="s">
        <v>1782</v>
      </c>
      <c r="S38" s="310"/>
    </row>
    <row r="39" spans="1:19" s="311" customFormat="1" ht="62.25" customHeight="1">
      <c r="A39" s="522">
        <v>32</v>
      </c>
      <c r="B39" s="259">
        <v>6</v>
      </c>
      <c r="C39" s="259">
        <v>1</v>
      </c>
      <c r="D39" s="259">
        <v>9</v>
      </c>
      <c r="E39" s="259" t="s">
        <v>1783</v>
      </c>
      <c r="F39" s="259" t="s">
        <v>1784</v>
      </c>
      <c r="G39" s="259" t="s">
        <v>1522</v>
      </c>
      <c r="H39" s="259" t="s">
        <v>1785</v>
      </c>
      <c r="I39" s="69" t="s">
        <v>1786</v>
      </c>
      <c r="J39" s="259" t="s">
        <v>1787</v>
      </c>
      <c r="K39" s="259" t="s">
        <v>289</v>
      </c>
      <c r="L39" s="259"/>
      <c r="M39" s="362">
        <v>29540</v>
      </c>
      <c r="N39" s="390"/>
      <c r="O39" s="338">
        <v>23900</v>
      </c>
      <c r="P39" s="259"/>
      <c r="Q39" s="259" t="s">
        <v>1740</v>
      </c>
      <c r="R39" s="259" t="s">
        <v>1741</v>
      </c>
      <c r="S39" s="310"/>
    </row>
    <row r="40" spans="1:19" s="311" customFormat="1" ht="95.25" customHeight="1">
      <c r="A40" s="522">
        <v>33</v>
      </c>
      <c r="B40" s="259">
        <v>6</v>
      </c>
      <c r="C40" s="259">
        <v>1</v>
      </c>
      <c r="D40" s="259">
        <v>9</v>
      </c>
      <c r="E40" s="259" t="s">
        <v>1788</v>
      </c>
      <c r="F40" s="259" t="s">
        <v>1789</v>
      </c>
      <c r="G40" s="259" t="s">
        <v>1522</v>
      </c>
      <c r="H40" s="259" t="s">
        <v>1785</v>
      </c>
      <c r="I40" s="69" t="s">
        <v>1790</v>
      </c>
      <c r="J40" s="259" t="s">
        <v>1791</v>
      </c>
      <c r="K40" s="259" t="s">
        <v>289</v>
      </c>
      <c r="L40" s="259"/>
      <c r="M40" s="362">
        <v>20814</v>
      </c>
      <c r="N40" s="390"/>
      <c r="O40" s="362">
        <v>17814</v>
      </c>
      <c r="P40" s="259"/>
      <c r="Q40" s="259" t="s">
        <v>1792</v>
      </c>
      <c r="R40" s="259" t="s">
        <v>1793</v>
      </c>
      <c r="S40" s="310"/>
    </row>
    <row r="41" spans="1:19" s="311" customFormat="1" ht="90" customHeight="1">
      <c r="A41" s="522">
        <v>34</v>
      </c>
      <c r="B41" s="259">
        <v>6</v>
      </c>
      <c r="C41" s="259">
        <v>3</v>
      </c>
      <c r="D41" s="259">
        <v>10</v>
      </c>
      <c r="E41" s="259" t="s">
        <v>1794</v>
      </c>
      <c r="F41" s="259" t="s">
        <v>1795</v>
      </c>
      <c r="G41" s="259" t="s">
        <v>1796</v>
      </c>
      <c r="H41" s="259" t="s">
        <v>1797</v>
      </c>
      <c r="I41" s="69" t="s">
        <v>1790</v>
      </c>
      <c r="J41" s="259" t="s">
        <v>1798</v>
      </c>
      <c r="K41" s="259" t="s">
        <v>289</v>
      </c>
      <c r="L41" s="259"/>
      <c r="M41" s="362">
        <v>17240</v>
      </c>
      <c r="N41" s="390"/>
      <c r="O41" s="362">
        <v>15240</v>
      </c>
      <c r="P41" s="259"/>
      <c r="Q41" s="259" t="s">
        <v>1799</v>
      </c>
      <c r="R41" s="259" t="s">
        <v>1800</v>
      </c>
      <c r="S41" s="310"/>
    </row>
    <row r="42" spans="1:19" s="311" customFormat="1" ht="132" customHeight="1">
      <c r="A42" s="522">
        <v>35</v>
      </c>
      <c r="B42" s="259">
        <v>3</v>
      </c>
      <c r="C42" s="259">
        <v>3</v>
      </c>
      <c r="D42" s="259">
        <v>10</v>
      </c>
      <c r="E42" s="259" t="s">
        <v>1801</v>
      </c>
      <c r="F42" s="259" t="s">
        <v>1802</v>
      </c>
      <c r="G42" s="259" t="s">
        <v>594</v>
      </c>
      <c r="H42" s="259" t="s">
        <v>1803</v>
      </c>
      <c r="I42" s="69" t="s">
        <v>1804</v>
      </c>
      <c r="J42" s="259" t="s">
        <v>1805</v>
      </c>
      <c r="K42" s="259" t="s">
        <v>43</v>
      </c>
      <c r="L42" s="259"/>
      <c r="M42" s="362">
        <v>11144.2</v>
      </c>
      <c r="N42" s="390"/>
      <c r="O42" s="362">
        <v>3658.4</v>
      </c>
      <c r="P42" s="259"/>
      <c r="Q42" s="259" t="s">
        <v>176</v>
      </c>
      <c r="R42" s="259" t="s">
        <v>1806</v>
      </c>
      <c r="S42" s="310"/>
    </row>
    <row r="43" spans="1:19" s="311" customFormat="1" ht="82.5" customHeight="1">
      <c r="A43" s="522">
        <v>36</v>
      </c>
      <c r="B43" s="259">
        <v>1</v>
      </c>
      <c r="C43" s="259">
        <v>5</v>
      </c>
      <c r="D43" s="259">
        <v>11</v>
      </c>
      <c r="E43" s="259" t="s">
        <v>1754</v>
      </c>
      <c r="F43" s="259" t="s">
        <v>1807</v>
      </c>
      <c r="G43" s="259" t="s">
        <v>613</v>
      </c>
      <c r="H43" s="259" t="s">
        <v>1808</v>
      </c>
      <c r="I43" s="69" t="s">
        <v>1809</v>
      </c>
      <c r="J43" s="259" t="s">
        <v>1810</v>
      </c>
      <c r="K43" s="259" t="s">
        <v>289</v>
      </c>
      <c r="L43" s="259"/>
      <c r="M43" s="362">
        <v>25000</v>
      </c>
      <c r="N43" s="390"/>
      <c r="O43" s="362">
        <v>22000</v>
      </c>
      <c r="P43" s="259"/>
      <c r="Q43" s="259" t="s">
        <v>1811</v>
      </c>
      <c r="R43" s="259" t="s">
        <v>1812</v>
      </c>
      <c r="S43" s="310"/>
    </row>
    <row r="44" spans="1:19" s="311" customFormat="1" ht="146.25" customHeight="1">
      <c r="A44" s="522">
        <v>37</v>
      </c>
      <c r="B44" s="259">
        <v>1</v>
      </c>
      <c r="C44" s="259">
        <v>3</v>
      </c>
      <c r="D44" s="259">
        <v>13</v>
      </c>
      <c r="E44" s="259" t="s">
        <v>1813</v>
      </c>
      <c r="F44" s="259" t="s">
        <v>1814</v>
      </c>
      <c r="G44" s="259" t="s">
        <v>613</v>
      </c>
      <c r="H44" s="259" t="s">
        <v>1815</v>
      </c>
      <c r="I44" s="69" t="s">
        <v>1816</v>
      </c>
      <c r="J44" s="259" t="s">
        <v>1817</v>
      </c>
      <c r="K44" s="259" t="s">
        <v>137</v>
      </c>
      <c r="L44" s="259"/>
      <c r="M44" s="362">
        <v>13873.93</v>
      </c>
      <c r="N44" s="390"/>
      <c r="O44" s="362">
        <v>12529.93</v>
      </c>
      <c r="P44" s="259"/>
      <c r="Q44" s="259" t="s">
        <v>1752</v>
      </c>
      <c r="R44" s="259" t="s">
        <v>1753</v>
      </c>
      <c r="S44" s="310"/>
    </row>
    <row r="45" spans="1:19" s="311" customFormat="1" ht="94.5" customHeight="1">
      <c r="A45" s="522">
        <v>38</v>
      </c>
      <c r="B45" s="259">
        <v>2</v>
      </c>
      <c r="C45" s="259">
        <v>1</v>
      </c>
      <c r="D45" s="259">
        <v>13</v>
      </c>
      <c r="E45" s="259" t="s">
        <v>1818</v>
      </c>
      <c r="F45" s="259" t="s">
        <v>1819</v>
      </c>
      <c r="G45" s="391" t="s">
        <v>575</v>
      </c>
      <c r="H45" s="259" t="s">
        <v>1820</v>
      </c>
      <c r="I45" s="69" t="s">
        <v>1821</v>
      </c>
      <c r="J45" s="259" t="s">
        <v>1822</v>
      </c>
      <c r="K45" s="259" t="s">
        <v>127</v>
      </c>
      <c r="L45" s="259"/>
      <c r="M45" s="362">
        <v>19823.32</v>
      </c>
      <c r="N45" s="390"/>
      <c r="O45" s="362">
        <v>9605.92</v>
      </c>
      <c r="P45" s="259"/>
      <c r="Q45" s="259" t="s">
        <v>176</v>
      </c>
      <c r="R45" s="259" t="s">
        <v>1806</v>
      </c>
      <c r="S45" s="310"/>
    </row>
    <row r="46" spans="1:19" s="311" customFormat="1" ht="99.75" customHeight="1">
      <c r="A46" s="528">
        <v>39</v>
      </c>
      <c r="B46" s="259">
        <v>4</v>
      </c>
      <c r="C46" s="259">
        <v>3</v>
      </c>
      <c r="D46" s="259">
        <v>13</v>
      </c>
      <c r="E46" s="259" t="s">
        <v>1823</v>
      </c>
      <c r="F46" s="259" t="s">
        <v>1824</v>
      </c>
      <c r="G46" s="259" t="s">
        <v>575</v>
      </c>
      <c r="H46" s="259" t="s">
        <v>1825</v>
      </c>
      <c r="I46" s="69" t="s">
        <v>1826</v>
      </c>
      <c r="J46" s="259" t="s">
        <v>1827</v>
      </c>
      <c r="K46" s="263" t="s">
        <v>43</v>
      </c>
      <c r="L46" s="263"/>
      <c r="M46" s="362">
        <v>12325.2</v>
      </c>
      <c r="N46" s="390"/>
      <c r="O46" s="362">
        <v>5285.32</v>
      </c>
      <c r="P46" s="322"/>
      <c r="Q46" s="259" t="s">
        <v>176</v>
      </c>
      <c r="R46" s="259" t="s">
        <v>1806</v>
      </c>
      <c r="S46" s="310"/>
    </row>
    <row r="47" spans="1:19" ht="21.75" customHeight="1">
      <c r="A47" s="312"/>
      <c r="B47" s="312"/>
      <c r="C47" s="312"/>
      <c r="D47" s="312"/>
      <c r="E47" s="312"/>
      <c r="F47" s="312"/>
      <c r="G47" s="312"/>
      <c r="H47" s="312"/>
      <c r="I47" s="312"/>
      <c r="J47" s="312"/>
      <c r="K47" s="312"/>
      <c r="L47" s="312"/>
      <c r="M47" s="12"/>
      <c r="N47" s="312"/>
      <c r="O47" s="12"/>
      <c r="P47" s="312"/>
      <c r="Q47" s="312"/>
      <c r="R47" s="312"/>
    </row>
    <row r="48" spans="1:19" ht="18.75" customHeight="1">
      <c r="A48" s="312"/>
      <c r="B48" s="312"/>
      <c r="C48" s="312"/>
      <c r="D48" s="312"/>
      <c r="E48" s="312"/>
      <c r="F48" s="312"/>
      <c r="G48" s="312"/>
      <c r="H48" s="312"/>
      <c r="I48" s="312"/>
      <c r="J48" s="312"/>
      <c r="K48" s="312"/>
      <c r="L48" s="312"/>
      <c r="M48" s="12"/>
      <c r="N48" s="312"/>
      <c r="O48" s="12"/>
      <c r="P48" s="312"/>
      <c r="Q48" s="312"/>
      <c r="R48" s="312"/>
    </row>
    <row r="49" spans="1:18" ht="18.75" customHeight="1">
      <c r="A49" s="312"/>
      <c r="B49" s="312"/>
      <c r="C49" s="312"/>
      <c r="D49" s="312"/>
      <c r="E49" s="312"/>
      <c r="F49" s="312"/>
      <c r="G49" s="312"/>
      <c r="H49" s="312"/>
      <c r="I49" s="312"/>
      <c r="J49" s="312"/>
      <c r="K49" s="312"/>
      <c r="L49" s="312"/>
      <c r="M49" s="12"/>
      <c r="N49" s="656" t="s">
        <v>130</v>
      </c>
      <c r="O49" s="657"/>
      <c r="P49" s="657" t="s">
        <v>131</v>
      </c>
      <c r="Q49" s="658"/>
      <c r="R49" s="312"/>
    </row>
    <row r="50" spans="1:18" ht="18.75" customHeight="1">
      <c r="A50" s="312"/>
      <c r="B50" s="312"/>
      <c r="C50" s="312"/>
      <c r="D50" s="312"/>
      <c r="E50" s="312"/>
      <c r="F50" s="312"/>
      <c r="G50" s="312"/>
      <c r="H50" s="312"/>
      <c r="I50" s="312"/>
      <c r="J50" s="312"/>
      <c r="K50" s="312"/>
      <c r="L50" s="312"/>
      <c r="M50" s="12"/>
      <c r="N50" s="284" t="s">
        <v>107</v>
      </c>
      <c r="O50" s="436" t="s">
        <v>108</v>
      </c>
      <c r="P50" s="284" t="s">
        <v>107</v>
      </c>
      <c r="Q50" s="284" t="s">
        <v>108</v>
      </c>
      <c r="R50" s="312"/>
    </row>
    <row r="51" spans="1:18" ht="18.75" customHeight="1">
      <c r="A51" s="312"/>
      <c r="B51" s="312"/>
      <c r="C51" s="312"/>
      <c r="D51" s="312"/>
      <c r="E51" s="312"/>
      <c r="F51" s="312"/>
      <c r="G51" s="312"/>
      <c r="H51" s="312"/>
      <c r="I51" s="312"/>
      <c r="J51" s="312"/>
      <c r="K51" s="312"/>
      <c r="L51" s="312"/>
      <c r="M51" s="12"/>
      <c r="N51" s="285">
        <v>17</v>
      </c>
      <c r="O51" s="314">
        <v>320000</v>
      </c>
      <c r="P51" s="287">
        <v>22</v>
      </c>
      <c r="Q51" s="212">
        <v>436360.17</v>
      </c>
      <c r="R51" s="312"/>
    </row>
    <row r="52" spans="1:18" ht="18.75" customHeight="1">
      <c r="A52" s="312"/>
      <c r="B52" s="312"/>
      <c r="C52" s="312"/>
      <c r="D52" s="312"/>
      <c r="E52" s="312"/>
      <c r="F52" s="312"/>
      <c r="G52" s="312"/>
      <c r="H52" s="312"/>
      <c r="I52" s="312"/>
      <c r="J52" s="312"/>
      <c r="K52" s="312"/>
      <c r="L52" s="312"/>
      <c r="M52" s="12"/>
      <c r="N52" s="312"/>
      <c r="O52" s="12"/>
      <c r="P52" s="312"/>
      <c r="Q52" s="312"/>
      <c r="R52" s="312"/>
    </row>
    <row r="53" spans="1:18" ht="18.75" customHeight="1">
      <c r="A53" s="312"/>
      <c r="B53" s="312"/>
      <c r="C53" s="312"/>
      <c r="D53" s="312"/>
      <c r="E53" s="312"/>
      <c r="F53" s="312"/>
      <c r="G53" s="312"/>
      <c r="H53" s="312"/>
      <c r="I53" s="312"/>
      <c r="J53" s="312"/>
      <c r="K53" s="312"/>
      <c r="L53" s="312"/>
      <c r="M53" s="12"/>
      <c r="N53" s="312"/>
      <c r="O53" s="12"/>
      <c r="P53" s="312"/>
      <c r="Q53" s="312"/>
      <c r="R53" s="312"/>
    </row>
    <row r="54" spans="1:18" ht="18.75" customHeight="1">
      <c r="A54" s="312"/>
      <c r="B54" s="312"/>
      <c r="C54" s="312"/>
      <c r="D54" s="312"/>
      <c r="E54" s="312"/>
      <c r="F54" s="312"/>
      <c r="G54" s="312"/>
      <c r="H54" s="312"/>
      <c r="I54" s="312"/>
      <c r="J54" s="312"/>
      <c r="K54" s="312"/>
      <c r="L54" s="312"/>
      <c r="M54" s="12"/>
      <c r="N54" s="312"/>
      <c r="O54" s="12"/>
      <c r="P54" s="312"/>
      <c r="Q54" s="312"/>
      <c r="R54" s="312"/>
    </row>
    <row r="55" spans="1:18" ht="18.75" customHeight="1">
      <c r="A55" s="312"/>
      <c r="B55" s="312"/>
      <c r="C55" s="312"/>
      <c r="D55" s="312"/>
      <c r="E55" s="312"/>
      <c r="F55" s="312"/>
      <c r="G55" s="312"/>
      <c r="H55" s="312"/>
      <c r="I55" s="312"/>
      <c r="J55" s="312"/>
      <c r="K55" s="312"/>
      <c r="L55" s="312"/>
      <c r="M55" s="12"/>
      <c r="N55" s="312"/>
      <c r="O55" s="12"/>
      <c r="P55" s="312"/>
      <c r="Q55" s="312"/>
      <c r="R55" s="312"/>
    </row>
    <row r="56" spans="1:18" ht="18.75" customHeight="1">
      <c r="A56" s="312"/>
      <c r="B56" s="312"/>
      <c r="C56" s="312"/>
      <c r="D56" s="312"/>
      <c r="E56" s="312"/>
      <c r="F56" s="312"/>
      <c r="G56" s="312"/>
      <c r="H56" s="312"/>
      <c r="I56" s="312"/>
      <c r="J56" s="312"/>
      <c r="K56" s="312"/>
      <c r="L56" s="312"/>
      <c r="M56" s="12"/>
      <c r="N56" s="312"/>
      <c r="O56" s="12"/>
      <c r="P56" s="312"/>
      <c r="Q56" s="312"/>
      <c r="R56" s="312"/>
    </row>
    <row r="57" spans="1:18" ht="18.75" customHeight="1">
      <c r="A57" s="312"/>
      <c r="B57" s="312"/>
      <c r="C57" s="312"/>
      <c r="D57" s="312"/>
      <c r="E57" s="312"/>
      <c r="F57" s="312"/>
      <c r="G57" s="312"/>
      <c r="H57" s="312"/>
      <c r="I57" s="312"/>
      <c r="J57" s="312"/>
      <c r="K57" s="312"/>
      <c r="L57" s="312"/>
      <c r="M57" s="12"/>
      <c r="N57" s="312"/>
      <c r="O57" s="12"/>
      <c r="P57" s="312"/>
      <c r="Q57" s="312"/>
      <c r="R57" s="312"/>
    </row>
    <row r="58" spans="1:18" ht="18.75" customHeight="1">
      <c r="A58" s="312"/>
      <c r="B58" s="312"/>
      <c r="C58" s="312"/>
      <c r="D58" s="312"/>
      <c r="E58" s="312"/>
      <c r="F58" s="312"/>
      <c r="G58" s="312"/>
      <c r="H58" s="312"/>
      <c r="I58" s="312"/>
      <c r="J58" s="312"/>
      <c r="K58" s="312"/>
      <c r="L58" s="312"/>
      <c r="M58" s="12"/>
      <c r="N58" s="312"/>
      <c r="O58" s="12"/>
      <c r="P58" s="312"/>
      <c r="Q58" s="312"/>
      <c r="R58" s="312"/>
    </row>
    <row r="59" spans="1:18" ht="18.75" customHeight="1">
      <c r="A59" s="312"/>
      <c r="B59" s="312"/>
      <c r="C59" s="312"/>
      <c r="D59" s="312"/>
      <c r="E59" s="312"/>
      <c r="F59" s="312"/>
      <c r="G59" s="312"/>
      <c r="H59" s="312"/>
      <c r="I59" s="312"/>
      <c r="J59" s="312"/>
      <c r="K59" s="312"/>
      <c r="L59" s="312"/>
      <c r="M59" s="12"/>
      <c r="N59" s="312"/>
      <c r="O59" s="12"/>
      <c r="P59" s="312"/>
      <c r="Q59" s="312"/>
      <c r="R59" s="312"/>
    </row>
    <row r="60" spans="1:18" ht="18.75" customHeight="1">
      <c r="A60" s="312"/>
      <c r="B60" s="312"/>
      <c r="C60" s="312"/>
      <c r="D60" s="312"/>
      <c r="E60" s="312"/>
      <c r="F60" s="312"/>
      <c r="G60" s="312"/>
      <c r="H60" s="312"/>
      <c r="I60" s="312"/>
      <c r="J60" s="312"/>
      <c r="K60" s="312"/>
      <c r="L60" s="312"/>
      <c r="M60" s="12"/>
      <c r="N60" s="312"/>
      <c r="O60" s="12"/>
      <c r="P60" s="312"/>
      <c r="Q60" s="312"/>
      <c r="R60" s="312"/>
    </row>
    <row r="61" spans="1:18" ht="18.75" customHeight="1">
      <c r="A61" s="312"/>
      <c r="B61" s="312"/>
      <c r="C61" s="312"/>
      <c r="D61" s="312"/>
      <c r="E61" s="312"/>
      <c r="F61" s="312"/>
      <c r="G61" s="312"/>
      <c r="H61" s="312"/>
      <c r="I61" s="312"/>
      <c r="J61" s="312"/>
      <c r="K61" s="312"/>
      <c r="L61" s="312"/>
      <c r="M61" s="12"/>
      <c r="N61" s="312"/>
      <c r="O61" s="12"/>
      <c r="P61" s="312"/>
      <c r="Q61" s="312"/>
      <c r="R61" s="312"/>
    </row>
    <row r="62" spans="1:18" ht="21" customHeight="1">
      <c r="A62" s="312"/>
      <c r="B62" s="312"/>
      <c r="C62" s="312"/>
      <c r="D62" s="312"/>
      <c r="E62" s="312"/>
      <c r="F62" s="312"/>
      <c r="G62" s="312"/>
      <c r="H62" s="312"/>
      <c r="I62" s="312"/>
      <c r="J62" s="312"/>
      <c r="K62" s="312"/>
      <c r="L62" s="312"/>
      <c r="M62" s="12"/>
      <c r="N62" s="312"/>
      <c r="O62" s="12"/>
      <c r="P62" s="312"/>
      <c r="Q62" s="312"/>
      <c r="R62" s="312"/>
    </row>
    <row r="63" spans="1:18" ht="38.25" customHeight="1">
      <c r="A63" s="312"/>
      <c r="B63" s="312"/>
      <c r="C63" s="312"/>
      <c r="D63" s="312"/>
      <c r="E63" s="312"/>
      <c r="F63" s="312"/>
      <c r="G63" s="312"/>
      <c r="H63" s="312"/>
      <c r="I63" s="312"/>
      <c r="J63" s="312"/>
      <c r="K63" s="312"/>
      <c r="L63" s="312"/>
      <c r="M63" s="12"/>
      <c r="N63" s="312"/>
      <c r="O63" s="12"/>
      <c r="P63" s="312"/>
      <c r="Q63" s="312"/>
      <c r="R63" s="312"/>
    </row>
    <row r="64" spans="1:18" ht="21" customHeight="1">
      <c r="A64" s="312"/>
      <c r="B64" s="312"/>
      <c r="C64" s="312"/>
      <c r="D64" s="312"/>
      <c r="E64" s="312"/>
      <c r="F64" s="312"/>
      <c r="G64" s="312"/>
      <c r="H64" s="312"/>
      <c r="I64" s="312"/>
      <c r="J64" s="312"/>
      <c r="K64" s="312"/>
      <c r="L64" s="312"/>
      <c r="M64" s="12"/>
      <c r="N64" s="312"/>
      <c r="O64" s="12"/>
      <c r="P64" s="312"/>
      <c r="Q64" s="312"/>
      <c r="R64" s="312"/>
    </row>
    <row r="65" spans="1:18" ht="78.75" customHeight="1">
      <c r="A65" s="312"/>
      <c r="B65" s="312"/>
      <c r="C65" s="312"/>
      <c r="D65" s="312"/>
      <c r="E65" s="312"/>
      <c r="F65" s="312"/>
      <c r="G65" s="312"/>
      <c r="H65" s="312"/>
      <c r="I65" s="312"/>
      <c r="J65" s="312"/>
      <c r="K65" s="312"/>
      <c r="L65" s="312"/>
      <c r="M65" s="12"/>
      <c r="N65" s="312"/>
      <c r="O65" s="12"/>
      <c r="P65" s="312"/>
      <c r="Q65" s="312"/>
      <c r="R65" s="312"/>
    </row>
    <row r="66" spans="1:18" ht="21" customHeight="1">
      <c r="A66" s="312"/>
      <c r="B66" s="312"/>
      <c r="C66" s="312"/>
      <c r="D66" s="312"/>
      <c r="E66" s="312"/>
      <c r="F66" s="312"/>
      <c r="G66" s="312"/>
      <c r="H66" s="312"/>
      <c r="I66" s="312"/>
      <c r="J66" s="312"/>
      <c r="K66" s="312"/>
      <c r="L66" s="312"/>
      <c r="M66" s="12"/>
      <c r="N66" s="312"/>
      <c r="O66" s="12"/>
      <c r="P66" s="312"/>
      <c r="Q66" s="312"/>
      <c r="R66" s="312"/>
    </row>
    <row r="67" spans="1:18" ht="99.75" customHeight="1">
      <c r="A67" s="312"/>
      <c r="B67" s="312"/>
      <c r="C67" s="312"/>
      <c r="D67" s="312"/>
      <c r="E67" s="312"/>
      <c r="F67" s="312"/>
      <c r="G67" s="312"/>
      <c r="H67" s="312"/>
      <c r="I67" s="312"/>
      <c r="J67" s="312"/>
      <c r="K67" s="312"/>
      <c r="L67" s="312"/>
      <c r="M67" s="12"/>
      <c r="N67" s="312"/>
      <c r="O67" s="12"/>
      <c r="P67" s="312"/>
      <c r="Q67" s="312"/>
      <c r="R67" s="312"/>
    </row>
    <row r="68" spans="1:18" ht="21" customHeight="1">
      <c r="A68" s="312"/>
      <c r="B68" s="312"/>
      <c r="C68" s="312"/>
      <c r="D68" s="312"/>
      <c r="E68" s="312"/>
      <c r="F68" s="312"/>
      <c r="G68" s="312"/>
      <c r="H68" s="312"/>
      <c r="I68" s="312"/>
      <c r="J68" s="312"/>
      <c r="K68" s="312"/>
      <c r="L68" s="312"/>
      <c r="M68" s="12"/>
      <c r="N68" s="312"/>
      <c r="O68" s="12"/>
      <c r="P68" s="312"/>
      <c r="Q68" s="312"/>
      <c r="R68" s="312"/>
    </row>
    <row r="69" spans="1:18" ht="116.25" customHeight="1">
      <c r="A69" s="312"/>
      <c r="B69" s="312"/>
      <c r="C69" s="312"/>
      <c r="D69" s="312"/>
      <c r="E69" s="312"/>
      <c r="F69" s="312"/>
      <c r="G69" s="312"/>
      <c r="H69" s="312"/>
      <c r="I69" s="312"/>
      <c r="J69" s="312"/>
      <c r="K69" s="312"/>
      <c r="L69" s="312"/>
      <c r="M69" s="12"/>
      <c r="N69" s="312"/>
      <c r="O69" s="12"/>
      <c r="P69" s="312"/>
      <c r="Q69" s="312"/>
      <c r="R69" s="312"/>
    </row>
    <row r="70" spans="1:18" ht="21" customHeight="1">
      <c r="A70" s="312"/>
      <c r="B70" s="312"/>
      <c r="C70" s="312"/>
      <c r="D70" s="312"/>
      <c r="E70" s="312"/>
      <c r="F70" s="312"/>
      <c r="G70" s="312"/>
      <c r="H70" s="312"/>
      <c r="I70" s="312"/>
      <c r="J70" s="312"/>
      <c r="K70" s="312"/>
      <c r="L70" s="312"/>
      <c r="M70" s="12"/>
      <c r="N70" s="312"/>
      <c r="O70" s="12"/>
      <c r="P70" s="312"/>
      <c r="Q70" s="312"/>
      <c r="R70" s="312"/>
    </row>
    <row r="71" spans="1:18" ht="61.5" customHeight="1">
      <c r="A71" s="312"/>
      <c r="B71" s="312"/>
      <c r="C71" s="312"/>
      <c r="D71" s="312"/>
      <c r="E71" s="312"/>
      <c r="F71" s="312"/>
      <c r="G71" s="312"/>
      <c r="H71" s="312"/>
      <c r="I71" s="312"/>
      <c r="J71" s="312"/>
      <c r="K71" s="312"/>
      <c r="L71" s="312"/>
      <c r="M71" s="12"/>
      <c r="N71" s="312"/>
      <c r="O71" s="12"/>
      <c r="P71" s="312"/>
      <c r="Q71" s="312"/>
      <c r="R71" s="312"/>
    </row>
    <row r="72" spans="1:18" ht="21" customHeight="1">
      <c r="A72" s="312"/>
      <c r="B72" s="312"/>
      <c r="C72" s="312"/>
      <c r="D72" s="312"/>
      <c r="E72" s="312"/>
      <c r="F72" s="312"/>
      <c r="G72" s="312"/>
      <c r="H72" s="312"/>
      <c r="I72" s="312"/>
      <c r="J72" s="312"/>
      <c r="K72" s="312"/>
      <c r="L72" s="312"/>
      <c r="M72" s="12"/>
      <c r="N72" s="312"/>
      <c r="O72" s="12"/>
      <c r="P72" s="312"/>
      <c r="Q72" s="312"/>
      <c r="R72" s="312"/>
    </row>
    <row r="73" spans="1:18" ht="49.5" customHeight="1">
      <c r="B73"/>
      <c r="C73"/>
      <c r="D73"/>
      <c r="E73"/>
      <c r="F73"/>
      <c r="G73"/>
      <c r="H73"/>
      <c r="I73"/>
      <c r="J73"/>
      <c r="K73"/>
      <c r="L73"/>
      <c r="M73" s="2"/>
      <c r="N73"/>
      <c r="O73" s="2"/>
      <c r="P73"/>
      <c r="Q73"/>
      <c r="R73"/>
    </row>
    <row r="74" spans="1:18" ht="21" customHeight="1">
      <c r="B74"/>
      <c r="C74"/>
      <c r="D74"/>
      <c r="E74"/>
      <c r="F74"/>
      <c r="G74"/>
      <c r="H74"/>
      <c r="I74"/>
      <c r="J74"/>
      <c r="K74"/>
      <c r="L74"/>
      <c r="M74" s="2"/>
      <c r="N74"/>
      <c r="O74" s="2"/>
      <c r="P74"/>
      <c r="Q74"/>
      <c r="R74"/>
    </row>
    <row r="75" spans="1:18" ht="37.5" customHeight="1">
      <c r="B75"/>
      <c r="C75"/>
      <c r="D75"/>
      <c r="E75"/>
      <c r="F75"/>
      <c r="G75"/>
      <c r="H75"/>
      <c r="I75"/>
      <c r="J75"/>
      <c r="K75"/>
      <c r="L75"/>
      <c r="M75" s="2"/>
      <c r="N75"/>
      <c r="O75" s="2"/>
      <c r="P75"/>
      <c r="Q75"/>
      <c r="R75"/>
    </row>
    <row r="76" spans="1:18" ht="21" customHeight="1">
      <c r="B76"/>
      <c r="C76"/>
      <c r="D76"/>
      <c r="E76"/>
      <c r="F76"/>
      <c r="G76"/>
      <c r="H76"/>
      <c r="I76"/>
      <c r="J76"/>
      <c r="K76"/>
      <c r="L76"/>
      <c r="M76" s="2"/>
      <c r="N76"/>
      <c r="O76" s="2"/>
      <c r="P76"/>
      <c r="Q76"/>
      <c r="R76"/>
    </row>
    <row r="77" spans="1:18" ht="53.25" customHeight="1">
      <c r="B77"/>
      <c r="C77"/>
      <c r="D77"/>
      <c r="E77"/>
      <c r="F77"/>
      <c r="G77"/>
      <c r="H77"/>
      <c r="I77"/>
      <c r="J77"/>
      <c r="K77"/>
      <c r="L77"/>
      <c r="M77" s="2"/>
      <c r="N77"/>
      <c r="O77" s="2"/>
      <c r="P77"/>
      <c r="Q77"/>
      <c r="R77"/>
    </row>
    <row r="78" spans="1:18" ht="21" customHeight="1">
      <c r="B78"/>
      <c r="C78"/>
      <c r="D78"/>
      <c r="E78"/>
      <c r="F78"/>
      <c r="G78"/>
      <c r="H78"/>
      <c r="I78"/>
      <c r="J78"/>
      <c r="K78"/>
      <c r="L78"/>
      <c r="M78" s="2"/>
      <c r="N78"/>
      <c r="O78" s="2"/>
      <c r="P78"/>
      <c r="Q78"/>
      <c r="R78"/>
    </row>
    <row r="79" spans="1:18" ht="46.5" customHeight="1">
      <c r="B79"/>
      <c r="C79"/>
      <c r="D79"/>
      <c r="E79"/>
      <c r="F79"/>
      <c r="G79"/>
      <c r="H79"/>
      <c r="I79"/>
      <c r="J79"/>
      <c r="K79"/>
      <c r="L79"/>
      <c r="M79" s="2"/>
      <c r="N79"/>
      <c r="O79" s="2"/>
      <c r="P79"/>
      <c r="Q79"/>
      <c r="R79"/>
    </row>
    <row r="80" spans="1:18" ht="21" customHeight="1">
      <c r="B80"/>
      <c r="C80"/>
      <c r="D80"/>
      <c r="E80"/>
      <c r="F80"/>
      <c r="G80"/>
      <c r="H80"/>
      <c r="I80"/>
      <c r="J80"/>
      <c r="K80"/>
      <c r="L80"/>
      <c r="M80" s="2"/>
      <c r="N80"/>
      <c r="O80" s="2"/>
      <c r="P80"/>
      <c r="Q80"/>
      <c r="R80"/>
    </row>
    <row r="81" spans="2:18" ht="90.75" customHeight="1">
      <c r="B81"/>
      <c r="C81"/>
      <c r="D81"/>
      <c r="E81"/>
      <c r="F81"/>
      <c r="G81"/>
      <c r="H81"/>
      <c r="I81"/>
      <c r="J81"/>
      <c r="K81"/>
      <c r="L81"/>
      <c r="M81" s="2"/>
      <c r="N81"/>
      <c r="O81" s="2"/>
      <c r="P81"/>
      <c r="Q81"/>
      <c r="R81"/>
    </row>
    <row r="82" spans="2:18" ht="21" customHeight="1">
      <c r="B82"/>
      <c r="C82"/>
      <c r="D82"/>
      <c r="E82"/>
      <c r="F82"/>
      <c r="G82"/>
      <c r="H82"/>
      <c r="I82"/>
      <c r="J82"/>
      <c r="K82"/>
      <c r="L82"/>
      <c r="M82" s="2"/>
      <c r="N82"/>
      <c r="O82" s="2"/>
      <c r="P82"/>
      <c r="Q82"/>
      <c r="R82"/>
    </row>
    <row r="83" spans="2:18" ht="53.25" customHeight="1">
      <c r="B83"/>
      <c r="C83"/>
      <c r="D83"/>
      <c r="E83"/>
      <c r="F83"/>
      <c r="G83"/>
      <c r="H83"/>
      <c r="I83"/>
      <c r="J83"/>
      <c r="K83"/>
      <c r="L83"/>
      <c r="M83" s="2"/>
      <c r="N83"/>
      <c r="O83" s="2"/>
      <c r="P83"/>
      <c r="Q83"/>
      <c r="R83"/>
    </row>
    <row r="84" spans="2:18" ht="21" customHeight="1">
      <c r="B84"/>
      <c r="C84"/>
      <c r="D84"/>
      <c r="E84"/>
      <c r="F84"/>
      <c r="G84"/>
      <c r="H84"/>
      <c r="I84"/>
      <c r="J84"/>
      <c r="K84"/>
      <c r="L84"/>
      <c r="M84" s="2"/>
      <c r="N84"/>
      <c r="O84" s="2"/>
      <c r="P84"/>
      <c r="Q84"/>
      <c r="R84"/>
    </row>
    <row r="85" spans="2:18" ht="82.5" customHeight="1">
      <c r="B85"/>
      <c r="C85"/>
      <c r="D85"/>
      <c r="E85"/>
      <c r="F85"/>
      <c r="G85"/>
      <c r="H85"/>
      <c r="I85"/>
      <c r="J85"/>
      <c r="K85"/>
      <c r="L85"/>
      <c r="M85" s="2"/>
      <c r="N85"/>
      <c r="O85" s="2"/>
      <c r="P85"/>
      <c r="Q85"/>
      <c r="R85"/>
    </row>
    <row r="86" spans="2:18" ht="21" customHeight="1">
      <c r="B86"/>
      <c r="C86"/>
      <c r="D86"/>
      <c r="E86"/>
      <c r="F86"/>
      <c r="G86"/>
      <c r="H86"/>
      <c r="I86"/>
      <c r="J86"/>
      <c r="K86"/>
      <c r="L86"/>
      <c r="M86" s="2"/>
      <c r="N86"/>
      <c r="O86" s="2"/>
      <c r="P86"/>
      <c r="Q86"/>
      <c r="R86"/>
    </row>
    <row r="87" spans="2:18" ht="44.25" customHeight="1">
      <c r="B87"/>
      <c r="C87"/>
      <c r="D87"/>
      <c r="E87"/>
      <c r="F87"/>
      <c r="G87"/>
      <c r="H87"/>
      <c r="I87"/>
      <c r="J87"/>
      <c r="K87"/>
      <c r="L87"/>
      <c r="M87" s="2"/>
      <c r="N87"/>
      <c r="O87" s="2"/>
      <c r="P87"/>
      <c r="Q87"/>
      <c r="R87"/>
    </row>
    <row r="88" spans="2:18" ht="21" customHeight="1">
      <c r="B88"/>
      <c r="C88"/>
      <c r="D88"/>
      <c r="E88"/>
      <c r="F88"/>
      <c r="G88"/>
      <c r="H88"/>
      <c r="I88"/>
      <c r="J88"/>
      <c r="K88"/>
      <c r="L88"/>
      <c r="M88" s="2"/>
      <c r="N88"/>
      <c r="O88" s="2"/>
      <c r="P88"/>
      <c r="Q88"/>
      <c r="R88"/>
    </row>
    <row r="89" spans="2:18" ht="52.5" customHeight="1">
      <c r="B89"/>
      <c r="C89"/>
      <c r="D89"/>
      <c r="E89"/>
      <c r="F89"/>
      <c r="G89"/>
      <c r="H89"/>
      <c r="I89"/>
      <c r="J89"/>
      <c r="K89"/>
      <c r="L89"/>
      <c r="M89" s="2"/>
      <c r="N89"/>
      <c r="O89" s="2"/>
      <c r="P89"/>
      <c r="Q89"/>
      <c r="R89"/>
    </row>
    <row r="90" spans="2:18" ht="18" customHeight="1">
      <c r="B90"/>
      <c r="C90"/>
      <c r="D90"/>
      <c r="E90"/>
      <c r="F90"/>
      <c r="G90"/>
      <c r="H90"/>
      <c r="I90"/>
      <c r="J90"/>
      <c r="K90"/>
      <c r="L90"/>
      <c r="M90" s="2"/>
      <c r="N90"/>
      <c r="O90" s="2"/>
      <c r="P90"/>
      <c r="Q90"/>
      <c r="R90"/>
    </row>
    <row r="91" spans="2:18">
      <c r="B91"/>
      <c r="C91"/>
      <c r="D91"/>
      <c r="E91"/>
      <c r="F91"/>
      <c r="G91"/>
      <c r="H91"/>
      <c r="I91"/>
      <c r="J91"/>
      <c r="K91"/>
      <c r="L91"/>
      <c r="M91" s="2"/>
      <c r="N91"/>
      <c r="O91" s="2"/>
      <c r="P91"/>
      <c r="Q91"/>
      <c r="R91"/>
    </row>
    <row r="92" spans="2:18">
      <c r="B92"/>
      <c r="C92"/>
      <c r="D92"/>
      <c r="E92"/>
      <c r="F92"/>
      <c r="G92"/>
      <c r="H92"/>
      <c r="I92"/>
      <c r="J92"/>
      <c r="K92"/>
      <c r="L92"/>
      <c r="M92" s="2"/>
      <c r="N92"/>
      <c r="O92" s="2"/>
      <c r="P92"/>
      <c r="Q92"/>
      <c r="R92"/>
    </row>
    <row r="93" spans="2:18">
      <c r="B93"/>
      <c r="C93"/>
      <c r="D93"/>
      <c r="E93"/>
      <c r="F93"/>
      <c r="G93"/>
      <c r="H93"/>
      <c r="I93"/>
      <c r="J93"/>
      <c r="K93"/>
      <c r="L93"/>
      <c r="M93" s="2"/>
      <c r="N93"/>
      <c r="O93" s="2"/>
      <c r="P93"/>
      <c r="Q93"/>
      <c r="R93"/>
    </row>
    <row r="94" spans="2:18">
      <c r="B94"/>
      <c r="C94"/>
      <c r="D94"/>
      <c r="E94"/>
      <c r="F94"/>
      <c r="G94"/>
      <c r="H94"/>
      <c r="I94"/>
      <c r="J94"/>
      <c r="K94"/>
      <c r="L94"/>
      <c r="M94" s="2"/>
      <c r="N94"/>
      <c r="O94" s="2"/>
      <c r="P94"/>
      <c r="Q94"/>
      <c r="R94"/>
    </row>
    <row r="95" spans="2:18">
      <c r="B95"/>
      <c r="C95"/>
      <c r="D95"/>
      <c r="E95"/>
      <c r="F95"/>
      <c r="G95"/>
      <c r="H95"/>
      <c r="I95"/>
      <c r="J95"/>
      <c r="K95"/>
      <c r="L95"/>
      <c r="M95" s="2"/>
      <c r="N95"/>
      <c r="O95" s="2"/>
      <c r="P95"/>
      <c r="Q95"/>
      <c r="R95"/>
    </row>
    <row r="96" spans="2:18">
      <c r="B96"/>
      <c r="C96"/>
      <c r="D96"/>
      <c r="E96"/>
      <c r="F96"/>
      <c r="G96"/>
      <c r="H96"/>
      <c r="I96"/>
      <c r="J96"/>
      <c r="K96"/>
      <c r="L96"/>
      <c r="M96" s="2"/>
      <c r="N96"/>
      <c r="O96" s="2"/>
      <c r="P96"/>
      <c r="Q96"/>
      <c r="R96"/>
    </row>
    <row r="97" spans="2:18">
      <c r="B97"/>
      <c r="C97"/>
      <c r="D97"/>
      <c r="E97"/>
      <c r="F97"/>
      <c r="G97"/>
      <c r="H97"/>
      <c r="I97"/>
      <c r="J97"/>
      <c r="K97"/>
      <c r="L97"/>
      <c r="M97" s="2"/>
      <c r="N97"/>
      <c r="O97" s="2"/>
      <c r="P97"/>
      <c r="Q97"/>
      <c r="R97"/>
    </row>
    <row r="98" spans="2:18">
      <c r="B98"/>
      <c r="C98"/>
      <c r="D98"/>
      <c r="E98"/>
      <c r="F98"/>
      <c r="G98"/>
      <c r="H98"/>
      <c r="I98"/>
      <c r="J98"/>
      <c r="K98"/>
      <c r="L98"/>
      <c r="M98" s="2"/>
      <c r="N98"/>
      <c r="O98" s="2"/>
      <c r="P98"/>
      <c r="Q98"/>
      <c r="R98"/>
    </row>
    <row r="99" spans="2:18">
      <c r="B99"/>
      <c r="C99"/>
      <c r="D99"/>
      <c r="E99"/>
      <c r="F99"/>
      <c r="G99"/>
      <c r="H99"/>
      <c r="I99"/>
      <c r="J99"/>
      <c r="K99"/>
      <c r="L99"/>
      <c r="M99" s="2"/>
      <c r="N99"/>
      <c r="O99" s="2"/>
      <c r="P99"/>
      <c r="Q99"/>
      <c r="R99"/>
    </row>
    <row r="100" spans="2:18">
      <c r="B100"/>
      <c r="C100"/>
      <c r="D100"/>
      <c r="E100"/>
      <c r="F100"/>
      <c r="G100"/>
      <c r="H100"/>
      <c r="I100"/>
      <c r="J100"/>
      <c r="K100"/>
      <c r="L100"/>
      <c r="M100" s="2"/>
      <c r="N100"/>
      <c r="O100" s="2"/>
      <c r="P100"/>
      <c r="Q100"/>
      <c r="R100"/>
    </row>
    <row r="101" spans="2:18">
      <c r="B101"/>
      <c r="C101"/>
      <c r="D101"/>
      <c r="E101"/>
      <c r="F101"/>
      <c r="G101"/>
      <c r="H101"/>
      <c r="I101"/>
      <c r="J101"/>
      <c r="K101"/>
      <c r="L101"/>
      <c r="M101" s="2"/>
      <c r="N101"/>
      <c r="O101" s="2"/>
      <c r="P101"/>
      <c r="Q101"/>
      <c r="R101"/>
    </row>
    <row r="102" spans="2:18">
      <c r="B102"/>
      <c r="C102"/>
      <c r="D102"/>
      <c r="E102"/>
      <c r="F102"/>
      <c r="G102"/>
      <c r="H102"/>
      <c r="I102"/>
      <c r="J102"/>
      <c r="K102"/>
      <c r="L102"/>
      <c r="M102" s="2"/>
      <c r="N102"/>
      <c r="O102" s="2"/>
      <c r="P102"/>
      <c r="Q102"/>
      <c r="R102"/>
    </row>
    <row r="103" spans="2:18">
      <c r="B103"/>
      <c r="C103"/>
      <c r="D103"/>
      <c r="E103"/>
      <c r="F103"/>
      <c r="G103"/>
      <c r="H103"/>
      <c r="I103"/>
      <c r="J103"/>
      <c r="K103"/>
      <c r="L103"/>
      <c r="M103" s="2"/>
      <c r="N103"/>
      <c r="O103" s="2"/>
      <c r="P103"/>
      <c r="Q103"/>
      <c r="R103"/>
    </row>
    <row r="104" spans="2:18">
      <c r="B104"/>
      <c r="C104"/>
      <c r="D104"/>
      <c r="E104"/>
      <c r="F104"/>
      <c r="G104"/>
      <c r="H104"/>
      <c r="I104"/>
      <c r="J104"/>
      <c r="K104"/>
      <c r="L104"/>
      <c r="M104" s="2"/>
      <c r="N104"/>
      <c r="O104" s="2"/>
      <c r="P104"/>
      <c r="Q104"/>
      <c r="R104"/>
    </row>
    <row r="105" spans="2:18">
      <c r="B105"/>
      <c r="C105"/>
      <c r="D105"/>
      <c r="E105"/>
      <c r="F105"/>
      <c r="G105"/>
      <c r="H105"/>
      <c r="I105"/>
      <c r="J105"/>
      <c r="K105"/>
      <c r="L105"/>
      <c r="M105" s="2"/>
      <c r="N105"/>
      <c r="O105" s="2"/>
      <c r="P105"/>
      <c r="Q105"/>
      <c r="R105"/>
    </row>
    <row r="106" spans="2:18">
      <c r="B106"/>
      <c r="C106"/>
      <c r="D106"/>
      <c r="E106"/>
      <c r="F106"/>
      <c r="G106"/>
      <c r="H106"/>
      <c r="I106"/>
      <c r="J106"/>
      <c r="K106"/>
      <c r="L106"/>
      <c r="M106" s="2"/>
      <c r="N106"/>
      <c r="O106" s="2"/>
      <c r="P106"/>
      <c r="Q106"/>
      <c r="R106"/>
    </row>
    <row r="107" spans="2:18">
      <c r="B107"/>
      <c r="C107"/>
      <c r="D107"/>
      <c r="E107"/>
      <c r="F107"/>
      <c r="G107"/>
      <c r="H107"/>
      <c r="I107"/>
      <c r="J107"/>
      <c r="K107"/>
      <c r="L107"/>
      <c r="M107" s="2"/>
      <c r="N107"/>
      <c r="O107" s="2"/>
      <c r="P107"/>
      <c r="Q107"/>
      <c r="R107"/>
    </row>
    <row r="108" spans="2:18">
      <c r="B108"/>
      <c r="C108"/>
      <c r="D108"/>
      <c r="E108"/>
      <c r="F108"/>
      <c r="G108"/>
      <c r="H108"/>
      <c r="I108"/>
      <c r="J108"/>
      <c r="K108"/>
      <c r="L108"/>
      <c r="M108" s="2"/>
      <c r="N108"/>
      <c r="O108" s="2"/>
      <c r="P108"/>
      <c r="Q108"/>
      <c r="R108"/>
    </row>
    <row r="109" spans="2:18">
      <c r="B109"/>
      <c r="C109"/>
      <c r="D109"/>
      <c r="E109"/>
      <c r="F109"/>
      <c r="G109"/>
      <c r="H109"/>
      <c r="I109"/>
      <c r="J109"/>
      <c r="K109"/>
      <c r="L109"/>
      <c r="M109" s="2"/>
      <c r="N109"/>
      <c r="O109" s="2"/>
      <c r="P109"/>
      <c r="Q109"/>
      <c r="R109"/>
    </row>
    <row r="110" spans="2:18">
      <c r="B110"/>
      <c r="C110"/>
      <c r="D110"/>
      <c r="E110"/>
      <c r="F110"/>
      <c r="G110"/>
      <c r="H110"/>
      <c r="I110"/>
      <c r="J110"/>
      <c r="K110"/>
      <c r="L110"/>
      <c r="M110" s="2"/>
      <c r="N110"/>
      <c r="O110" s="2"/>
      <c r="P110"/>
      <c r="Q110"/>
      <c r="R110"/>
    </row>
    <row r="111" spans="2:18">
      <c r="B111"/>
      <c r="C111"/>
      <c r="D111"/>
      <c r="E111"/>
      <c r="F111"/>
      <c r="G111"/>
      <c r="H111"/>
      <c r="I111"/>
      <c r="J111"/>
      <c r="K111"/>
      <c r="L111"/>
      <c r="M111" s="2"/>
      <c r="N111"/>
      <c r="O111" s="2"/>
      <c r="P111"/>
      <c r="Q111"/>
      <c r="R111"/>
    </row>
    <row r="112" spans="2:18">
      <c r="B112"/>
      <c r="C112"/>
      <c r="D112"/>
      <c r="E112"/>
      <c r="F112"/>
      <c r="G112"/>
      <c r="H112"/>
      <c r="I112"/>
      <c r="J112"/>
      <c r="K112"/>
      <c r="L112"/>
      <c r="M112" s="2"/>
      <c r="N112"/>
      <c r="O112" s="2"/>
      <c r="P112"/>
      <c r="Q112"/>
      <c r="R112"/>
    </row>
    <row r="113" spans="2:18">
      <c r="B113"/>
      <c r="C113"/>
      <c r="D113"/>
      <c r="E113"/>
      <c r="F113"/>
      <c r="G113"/>
      <c r="H113"/>
      <c r="I113"/>
      <c r="J113"/>
      <c r="K113"/>
      <c r="L113"/>
      <c r="M113" s="2"/>
      <c r="N113"/>
      <c r="O113" s="2"/>
      <c r="P113"/>
      <c r="Q113"/>
      <c r="R113"/>
    </row>
    <row r="114" spans="2:18">
      <c r="B114"/>
      <c r="C114"/>
      <c r="D114"/>
      <c r="E114"/>
      <c r="F114"/>
      <c r="G114"/>
      <c r="H114"/>
      <c r="I114"/>
      <c r="J114"/>
      <c r="K114"/>
      <c r="L114"/>
      <c r="M114" s="2"/>
      <c r="N114"/>
      <c r="O114" s="2"/>
      <c r="P114"/>
      <c r="Q114"/>
      <c r="R114"/>
    </row>
    <row r="115" spans="2:18">
      <c r="B115"/>
      <c r="C115"/>
      <c r="D115"/>
      <c r="E115"/>
      <c r="F115"/>
      <c r="G115"/>
      <c r="H115"/>
      <c r="I115"/>
      <c r="J115"/>
      <c r="K115"/>
      <c r="L115"/>
      <c r="M115" s="2"/>
      <c r="N115"/>
      <c r="O115" s="2"/>
      <c r="P115"/>
      <c r="Q115"/>
      <c r="R115"/>
    </row>
    <row r="116" spans="2:18">
      <c r="B116"/>
      <c r="C116"/>
      <c r="D116"/>
      <c r="E116"/>
      <c r="F116"/>
      <c r="G116"/>
      <c r="H116"/>
      <c r="I116"/>
      <c r="J116"/>
      <c r="K116"/>
      <c r="L116"/>
      <c r="M116" s="2"/>
      <c r="N116"/>
      <c r="O116" s="2"/>
      <c r="P116"/>
      <c r="Q116"/>
      <c r="R116"/>
    </row>
    <row r="117" spans="2:18">
      <c r="B117"/>
      <c r="C117"/>
      <c r="D117"/>
      <c r="E117"/>
      <c r="F117"/>
      <c r="G117"/>
      <c r="H117"/>
      <c r="I117"/>
      <c r="J117"/>
      <c r="K117"/>
      <c r="L117"/>
      <c r="M117" s="2"/>
      <c r="N117"/>
      <c r="O117" s="2"/>
      <c r="P117"/>
      <c r="Q117"/>
      <c r="R117"/>
    </row>
    <row r="118" spans="2:18">
      <c r="B118"/>
      <c r="C118"/>
      <c r="D118"/>
      <c r="E118"/>
      <c r="F118"/>
      <c r="G118"/>
      <c r="H118"/>
      <c r="I118"/>
      <c r="J118"/>
      <c r="K118"/>
      <c r="L118"/>
      <c r="M118" s="2"/>
      <c r="N118"/>
      <c r="O118" s="2"/>
      <c r="P118"/>
      <c r="Q118"/>
      <c r="R118"/>
    </row>
    <row r="119" spans="2:18">
      <c r="B119"/>
      <c r="C119"/>
      <c r="D119"/>
      <c r="E119"/>
      <c r="F119"/>
      <c r="G119"/>
      <c r="H119"/>
      <c r="I119"/>
      <c r="J119"/>
      <c r="K119"/>
      <c r="L119"/>
      <c r="M119" s="2"/>
      <c r="N119"/>
      <c r="O119" s="2"/>
      <c r="P119"/>
      <c r="Q119"/>
      <c r="R119"/>
    </row>
    <row r="120" spans="2:18">
      <c r="B120"/>
      <c r="C120"/>
      <c r="D120"/>
      <c r="E120"/>
      <c r="F120"/>
      <c r="G120"/>
      <c r="H120"/>
      <c r="I120"/>
      <c r="J120"/>
      <c r="K120"/>
      <c r="L120"/>
      <c r="M120" s="2"/>
      <c r="N120"/>
      <c r="O120" s="2"/>
      <c r="P120"/>
      <c r="Q120"/>
      <c r="R120"/>
    </row>
    <row r="121" spans="2:18">
      <c r="B121"/>
      <c r="C121"/>
      <c r="D121"/>
      <c r="E121"/>
      <c r="F121"/>
      <c r="G121"/>
      <c r="H121"/>
      <c r="I121"/>
      <c r="J121"/>
      <c r="K121"/>
      <c r="L121"/>
      <c r="M121" s="2"/>
      <c r="N121"/>
      <c r="O121" s="2"/>
      <c r="P121"/>
      <c r="Q121"/>
      <c r="R121"/>
    </row>
    <row r="122" spans="2:18">
      <c r="B122"/>
      <c r="C122"/>
      <c r="D122"/>
      <c r="E122"/>
      <c r="F122"/>
      <c r="G122"/>
      <c r="H122"/>
      <c r="I122"/>
      <c r="J122"/>
      <c r="K122"/>
      <c r="L122"/>
      <c r="M122" s="2"/>
      <c r="N122"/>
      <c r="O122" s="2"/>
      <c r="P122"/>
      <c r="Q122"/>
      <c r="R122"/>
    </row>
    <row r="123" spans="2:18">
      <c r="B123"/>
      <c r="C123"/>
      <c r="D123"/>
      <c r="E123"/>
      <c r="F123"/>
      <c r="G123"/>
      <c r="H123"/>
      <c r="I123"/>
      <c r="J123"/>
      <c r="K123"/>
      <c r="L123"/>
      <c r="M123" s="2"/>
      <c r="N123"/>
      <c r="O123" s="2"/>
      <c r="P123"/>
      <c r="Q123"/>
      <c r="R123"/>
    </row>
    <row r="124" spans="2:18">
      <c r="B124"/>
      <c r="C124"/>
      <c r="D124"/>
      <c r="E124"/>
      <c r="F124"/>
      <c r="G124"/>
      <c r="H124"/>
      <c r="I124"/>
      <c r="J124"/>
      <c r="K124"/>
      <c r="L124"/>
      <c r="M124" s="2"/>
      <c r="N124"/>
      <c r="O124" s="2"/>
      <c r="P124"/>
      <c r="Q124"/>
      <c r="R124"/>
    </row>
    <row r="125" spans="2:18">
      <c r="B125"/>
      <c r="C125"/>
      <c r="D125"/>
      <c r="E125"/>
      <c r="F125"/>
      <c r="G125"/>
      <c r="H125"/>
      <c r="I125"/>
      <c r="J125"/>
      <c r="K125"/>
      <c r="L125"/>
      <c r="M125" s="2"/>
      <c r="N125"/>
      <c r="O125" s="2"/>
      <c r="P125"/>
      <c r="Q125"/>
      <c r="R125"/>
    </row>
    <row r="126" spans="2:18">
      <c r="B126"/>
      <c r="C126"/>
      <c r="D126"/>
      <c r="E126"/>
      <c r="F126"/>
      <c r="G126"/>
      <c r="H126"/>
      <c r="I126"/>
      <c r="J126"/>
      <c r="K126"/>
      <c r="L126"/>
      <c r="M126" s="2"/>
      <c r="N126"/>
      <c r="O126" s="2"/>
      <c r="P126"/>
      <c r="Q126"/>
      <c r="R126"/>
    </row>
    <row r="127" spans="2:18">
      <c r="B127"/>
      <c r="C127"/>
      <c r="D127"/>
      <c r="E127"/>
      <c r="F127"/>
      <c r="G127"/>
      <c r="H127"/>
      <c r="I127"/>
      <c r="J127"/>
      <c r="K127"/>
      <c r="L127"/>
      <c r="M127" s="2"/>
      <c r="N127"/>
      <c r="O127" s="2"/>
      <c r="P127"/>
      <c r="Q127"/>
      <c r="R127"/>
    </row>
    <row r="128" spans="2:18">
      <c r="B128"/>
      <c r="C128"/>
      <c r="D128"/>
      <c r="E128"/>
      <c r="F128"/>
      <c r="G128"/>
      <c r="H128"/>
      <c r="I128"/>
      <c r="J128"/>
      <c r="K128"/>
      <c r="L128"/>
      <c r="M128" s="2"/>
      <c r="N128"/>
      <c r="O128" s="2"/>
      <c r="P128"/>
      <c r="Q128"/>
      <c r="R128"/>
    </row>
    <row r="129" spans="2:18">
      <c r="B129"/>
      <c r="C129"/>
      <c r="D129"/>
      <c r="E129"/>
      <c r="F129"/>
      <c r="G129"/>
      <c r="H129"/>
      <c r="I129"/>
      <c r="J129"/>
      <c r="K129"/>
      <c r="L129"/>
      <c r="M129" s="2"/>
      <c r="N129"/>
      <c r="O129" s="2"/>
      <c r="P129"/>
      <c r="Q129"/>
      <c r="R129"/>
    </row>
    <row r="130" spans="2:18">
      <c r="B130"/>
      <c r="C130"/>
      <c r="D130"/>
      <c r="E130"/>
      <c r="F130"/>
      <c r="G130"/>
      <c r="H130"/>
      <c r="I130"/>
      <c r="J130"/>
      <c r="K130"/>
      <c r="L130"/>
      <c r="M130" s="2"/>
      <c r="N130"/>
      <c r="O130" s="2"/>
      <c r="P130"/>
      <c r="Q130"/>
      <c r="R130"/>
    </row>
    <row r="131" spans="2:18">
      <c r="B131"/>
      <c r="C131"/>
      <c r="D131"/>
      <c r="E131"/>
      <c r="F131"/>
      <c r="G131"/>
      <c r="H131"/>
      <c r="I131"/>
      <c r="J131"/>
      <c r="K131"/>
      <c r="L131"/>
      <c r="M131" s="2"/>
      <c r="N131"/>
      <c r="O131" s="2"/>
      <c r="P131"/>
      <c r="Q131"/>
      <c r="R131"/>
    </row>
    <row r="132" spans="2:18">
      <c r="B132"/>
      <c r="C132"/>
      <c r="D132"/>
      <c r="E132"/>
      <c r="F132"/>
      <c r="G132"/>
      <c r="H132"/>
      <c r="I132"/>
      <c r="J132"/>
      <c r="K132"/>
      <c r="L132"/>
      <c r="M132" s="2"/>
      <c r="N132"/>
      <c r="O132" s="2"/>
      <c r="P132"/>
      <c r="Q132"/>
      <c r="R132"/>
    </row>
    <row r="133" spans="2:18">
      <c r="B133"/>
      <c r="C133"/>
      <c r="D133"/>
      <c r="E133"/>
      <c r="F133"/>
      <c r="G133"/>
      <c r="H133"/>
      <c r="I133"/>
      <c r="J133"/>
      <c r="K133"/>
      <c r="L133"/>
      <c r="M133" s="2"/>
      <c r="N133"/>
      <c r="O133" s="2"/>
      <c r="P133"/>
      <c r="Q133"/>
      <c r="R133"/>
    </row>
    <row r="134" spans="2:18">
      <c r="B134"/>
      <c r="C134"/>
      <c r="D134"/>
      <c r="E134"/>
      <c r="F134"/>
      <c r="G134"/>
      <c r="H134"/>
      <c r="I134"/>
      <c r="J134"/>
      <c r="K134"/>
      <c r="L134"/>
      <c r="M134" s="2"/>
      <c r="N134"/>
      <c r="O134" s="2"/>
      <c r="P134"/>
      <c r="Q134"/>
      <c r="R134"/>
    </row>
    <row r="135" spans="2:18">
      <c r="B135"/>
      <c r="C135"/>
      <c r="D135"/>
      <c r="E135"/>
      <c r="F135"/>
      <c r="G135"/>
      <c r="H135"/>
      <c r="I135"/>
      <c r="J135"/>
      <c r="K135"/>
      <c r="L135"/>
      <c r="M135" s="2"/>
      <c r="N135"/>
      <c r="O135" s="2"/>
      <c r="P135"/>
      <c r="Q135"/>
      <c r="R135"/>
    </row>
    <row r="136" spans="2:18">
      <c r="B136"/>
      <c r="C136"/>
      <c r="D136"/>
      <c r="E136"/>
      <c r="F136"/>
      <c r="G136"/>
      <c r="H136"/>
      <c r="I136"/>
      <c r="J136"/>
      <c r="K136"/>
      <c r="L136"/>
      <c r="M136" s="2"/>
      <c r="N136"/>
      <c r="O136" s="2"/>
      <c r="P136"/>
      <c r="Q136"/>
      <c r="R136"/>
    </row>
    <row r="137" spans="2:18">
      <c r="B137"/>
      <c r="C137"/>
      <c r="D137"/>
      <c r="E137"/>
      <c r="F137"/>
      <c r="G137"/>
      <c r="H137"/>
      <c r="I137"/>
      <c r="J137"/>
      <c r="K137"/>
      <c r="L137"/>
      <c r="M137" s="2"/>
      <c r="N137"/>
      <c r="O137" s="2"/>
      <c r="P137"/>
      <c r="Q137"/>
      <c r="R137"/>
    </row>
    <row r="138" spans="2:18">
      <c r="B138"/>
      <c r="C138"/>
      <c r="D138"/>
      <c r="E138"/>
      <c r="F138"/>
      <c r="G138"/>
      <c r="H138"/>
      <c r="I138"/>
      <c r="J138"/>
      <c r="K138"/>
      <c r="L138"/>
      <c r="M138" s="2"/>
      <c r="N138"/>
      <c r="O138" s="2"/>
      <c r="P138"/>
      <c r="Q138"/>
      <c r="R138"/>
    </row>
    <row r="139" spans="2:18">
      <c r="B139"/>
      <c r="C139"/>
      <c r="D139"/>
      <c r="E139"/>
      <c r="F139"/>
      <c r="G139"/>
      <c r="H139"/>
      <c r="I139"/>
      <c r="J139"/>
      <c r="K139"/>
      <c r="L139"/>
      <c r="M139" s="2"/>
      <c r="N139"/>
      <c r="O139" s="2"/>
      <c r="P139"/>
      <c r="Q139"/>
      <c r="R139"/>
    </row>
    <row r="140" spans="2:18">
      <c r="B140"/>
      <c r="C140"/>
      <c r="D140"/>
      <c r="E140"/>
      <c r="F140"/>
      <c r="G140"/>
      <c r="H140"/>
      <c r="I140"/>
      <c r="J140"/>
      <c r="K140"/>
      <c r="L140"/>
      <c r="M140" s="2"/>
      <c r="N140"/>
      <c r="O140" s="2"/>
      <c r="P140"/>
      <c r="Q140"/>
      <c r="R140"/>
    </row>
    <row r="141" spans="2:18">
      <c r="B141"/>
      <c r="C141"/>
      <c r="D141"/>
      <c r="E141"/>
      <c r="F141"/>
      <c r="G141"/>
      <c r="H141"/>
      <c r="I141"/>
      <c r="J141"/>
      <c r="K141"/>
      <c r="L141"/>
      <c r="M141" s="2"/>
      <c r="N141"/>
      <c r="O141" s="2"/>
      <c r="P141"/>
      <c r="Q141"/>
      <c r="R141"/>
    </row>
    <row r="142" spans="2:18">
      <c r="B142"/>
      <c r="C142"/>
      <c r="D142"/>
      <c r="E142"/>
      <c r="F142"/>
      <c r="G142"/>
      <c r="H142"/>
      <c r="I142"/>
      <c r="J142"/>
      <c r="K142"/>
      <c r="L142"/>
      <c r="M142" s="2"/>
      <c r="N142"/>
      <c r="O142" s="2"/>
      <c r="P142"/>
      <c r="Q142"/>
      <c r="R142"/>
    </row>
    <row r="143" spans="2:18">
      <c r="B143"/>
      <c r="C143"/>
      <c r="D143"/>
      <c r="E143"/>
      <c r="F143"/>
      <c r="G143"/>
      <c r="H143"/>
      <c r="I143"/>
      <c r="J143"/>
      <c r="K143"/>
      <c r="L143"/>
      <c r="M143" s="2"/>
      <c r="N143"/>
      <c r="O143" s="2"/>
      <c r="P143"/>
      <c r="Q143"/>
      <c r="R143"/>
    </row>
    <row r="144" spans="2:18">
      <c r="B144"/>
      <c r="C144"/>
      <c r="D144"/>
      <c r="E144"/>
      <c r="F144"/>
      <c r="G144"/>
      <c r="H144"/>
      <c r="I144"/>
      <c r="J144"/>
      <c r="K144"/>
      <c r="L144"/>
      <c r="M144" s="2"/>
      <c r="N144"/>
      <c r="O144" s="2"/>
      <c r="P144"/>
      <c r="Q144"/>
      <c r="R144"/>
    </row>
    <row r="145" spans="2:18">
      <c r="B145"/>
      <c r="C145"/>
      <c r="D145"/>
      <c r="E145"/>
      <c r="F145"/>
      <c r="G145"/>
      <c r="H145"/>
      <c r="I145"/>
      <c r="J145"/>
      <c r="K145"/>
      <c r="L145"/>
      <c r="M145" s="2"/>
      <c r="N145"/>
      <c r="O145" s="2"/>
      <c r="P145"/>
      <c r="Q145"/>
      <c r="R145"/>
    </row>
    <row r="146" spans="2:18">
      <c r="B146"/>
      <c r="C146"/>
      <c r="D146"/>
      <c r="E146"/>
      <c r="F146"/>
      <c r="G146"/>
      <c r="H146"/>
      <c r="I146"/>
      <c r="J146"/>
      <c r="K146"/>
      <c r="L146"/>
      <c r="M146" s="2"/>
      <c r="N146"/>
      <c r="O146" s="2"/>
      <c r="P146"/>
      <c r="Q146"/>
      <c r="R146"/>
    </row>
    <row r="147" spans="2:18">
      <c r="B147"/>
      <c r="C147"/>
      <c r="D147"/>
      <c r="E147"/>
      <c r="F147"/>
      <c r="G147"/>
      <c r="H147"/>
      <c r="I147"/>
      <c r="J147"/>
      <c r="K147"/>
      <c r="L147"/>
      <c r="M147" s="2"/>
      <c r="N147"/>
      <c r="O147" s="2"/>
      <c r="P147"/>
      <c r="Q147"/>
      <c r="R147"/>
    </row>
    <row r="148" spans="2:18">
      <c r="B148"/>
      <c r="C148"/>
      <c r="D148"/>
      <c r="E148"/>
      <c r="F148"/>
      <c r="G148"/>
      <c r="H148"/>
      <c r="I148"/>
      <c r="J148"/>
      <c r="K148"/>
      <c r="L148"/>
      <c r="M148" s="2"/>
      <c r="N148"/>
      <c r="O148" s="2"/>
      <c r="P148"/>
      <c r="Q148"/>
      <c r="R148"/>
    </row>
    <row r="149" spans="2:18">
      <c r="B149"/>
      <c r="C149"/>
      <c r="D149"/>
      <c r="E149"/>
      <c r="F149"/>
      <c r="G149"/>
      <c r="H149"/>
      <c r="I149"/>
      <c r="J149"/>
      <c r="K149"/>
      <c r="L149"/>
      <c r="M149" s="2"/>
      <c r="N149"/>
      <c r="O149" s="2"/>
      <c r="P149"/>
      <c r="Q149"/>
      <c r="R149"/>
    </row>
    <row r="150" spans="2:18">
      <c r="B150"/>
      <c r="C150"/>
      <c r="D150"/>
      <c r="E150"/>
      <c r="F150"/>
      <c r="G150"/>
      <c r="H150"/>
      <c r="I150"/>
      <c r="J150"/>
      <c r="K150"/>
      <c r="L150"/>
      <c r="M150" s="2"/>
      <c r="N150"/>
      <c r="O150" s="2"/>
      <c r="P150"/>
      <c r="Q150"/>
      <c r="R150"/>
    </row>
    <row r="151" spans="2:18">
      <c r="B151"/>
      <c r="C151"/>
      <c r="D151"/>
      <c r="E151"/>
      <c r="F151"/>
      <c r="G151"/>
      <c r="H151"/>
      <c r="I151"/>
      <c r="J151"/>
      <c r="K151"/>
      <c r="L151"/>
      <c r="M151" s="2"/>
      <c r="N151"/>
      <c r="O151" s="2"/>
      <c r="P151"/>
      <c r="Q151"/>
      <c r="R151"/>
    </row>
    <row r="152" spans="2:18">
      <c r="B152"/>
      <c r="C152"/>
      <c r="D152"/>
      <c r="E152"/>
      <c r="F152"/>
      <c r="G152"/>
      <c r="H152"/>
      <c r="I152"/>
      <c r="J152"/>
      <c r="K152"/>
      <c r="L152"/>
      <c r="M152" s="2"/>
      <c r="N152"/>
      <c r="O152" s="2"/>
      <c r="P152"/>
      <c r="Q152"/>
      <c r="R152"/>
    </row>
    <row r="153" spans="2:18">
      <c r="B153"/>
      <c r="C153"/>
      <c r="D153"/>
      <c r="E153"/>
      <c r="F153"/>
      <c r="G153"/>
      <c r="H153"/>
      <c r="I153"/>
      <c r="J153"/>
      <c r="K153"/>
      <c r="L153"/>
      <c r="M153" s="2"/>
      <c r="N153"/>
      <c r="O153" s="2"/>
      <c r="P153"/>
      <c r="Q153"/>
      <c r="R153"/>
    </row>
    <row r="154" spans="2:18">
      <c r="B154"/>
      <c r="C154"/>
      <c r="D154"/>
      <c r="E154"/>
      <c r="F154"/>
      <c r="G154"/>
      <c r="H154"/>
      <c r="I154"/>
      <c r="J154"/>
      <c r="K154"/>
      <c r="L154"/>
      <c r="M154" s="2"/>
      <c r="N154"/>
      <c r="O154" s="2"/>
      <c r="P154"/>
      <c r="Q154"/>
      <c r="R154"/>
    </row>
    <row r="155" spans="2:18">
      <c r="B155"/>
      <c r="C155"/>
      <c r="D155"/>
      <c r="E155"/>
      <c r="F155"/>
      <c r="G155"/>
      <c r="H155"/>
      <c r="I155"/>
      <c r="J155"/>
      <c r="K155"/>
      <c r="L155"/>
      <c r="M155" s="2"/>
      <c r="N155"/>
      <c r="O155" s="2"/>
      <c r="P155"/>
      <c r="Q155"/>
      <c r="R155"/>
    </row>
    <row r="156" spans="2:18">
      <c r="B156"/>
      <c r="C156"/>
      <c r="D156"/>
      <c r="E156"/>
      <c r="F156"/>
      <c r="G156"/>
      <c r="H156"/>
      <c r="I156"/>
      <c r="J156"/>
      <c r="K156"/>
      <c r="L156"/>
      <c r="M156" s="2"/>
      <c r="N156"/>
      <c r="O156" s="2"/>
      <c r="P156"/>
      <c r="Q156"/>
      <c r="R156"/>
    </row>
    <row r="157" spans="2:18">
      <c r="B157"/>
      <c r="C157"/>
      <c r="D157"/>
      <c r="E157"/>
      <c r="F157"/>
      <c r="G157"/>
      <c r="H157"/>
      <c r="I157"/>
      <c r="J157"/>
      <c r="K157"/>
      <c r="L157"/>
      <c r="M157" s="2"/>
      <c r="N157"/>
      <c r="O157" s="2"/>
      <c r="P157"/>
      <c r="Q157"/>
      <c r="R157"/>
    </row>
    <row r="158" spans="2:18">
      <c r="B158"/>
      <c r="C158"/>
      <c r="D158"/>
      <c r="E158"/>
      <c r="F158"/>
      <c r="G158"/>
      <c r="H158"/>
      <c r="I158"/>
      <c r="J158"/>
      <c r="K158"/>
      <c r="L158"/>
      <c r="M158" s="2"/>
      <c r="N158"/>
      <c r="O158" s="2"/>
      <c r="P158"/>
      <c r="Q158"/>
      <c r="R158"/>
    </row>
    <row r="159" spans="2:18">
      <c r="B159"/>
      <c r="C159"/>
      <c r="D159"/>
      <c r="E159"/>
      <c r="F159"/>
      <c r="G159"/>
      <c r="H159"/>
      <c r="I159"/>
      <c r="J159"/>
      <c r="K159"/>
      <c r="L159"/>
      <c r="M159" s="2"/>
      <c r="N159"/>
      <c r="O159" s="2"/>
      <c r="P159"/>
      <c r="Q159"/>
      <c r="R159"/>
    </row>
    <row r="160" spans="2:18">
      <c r="B160"/>
      <c r="C160"/>
      <c r="D160"/>
      <c r="E160"/>
      <c r="F160"/>
      <c r="G160"/>
      <c r="H160"/>
      <c r="I160"/>
      <c r="J160"/>
      <c r="K160"/>
      <c r="L160"/>
      <c r="M160" s="2"/>
      <c r="N160"/>
      <c r="O160" s="2"/>
      <c r="P160"/>
      <c r="Q160"/>
      <c r="R160"/>
    </row>
    <row r="161" spans="2:18">
      <c r="B161"/>
      <c r="C161"/>
      <c r="D161"/>
      <c r="E161"/>
      <c r="F161"/>
      <c r="G161"/>
      <c r="H161"/>
      <c r="I161"/>
      <c r="J161"/>
      <c r="K161"/>
      <c r="L161"/>
      <c r="M161" s="2"/>
      <c r="N161"/>
      <c r="O161" s="2"/>
      <c r="P161"/>
      <c r="Q161"/>
      <c r="R161"/>
    </row>
    <row r="162" spans="2:18">
      <c r="B162"/>
      <c r="C162"/>
      <c r="D162"/>
      <c r="E162"/>
      <c r="F162"/>
      <c r="G162"/>
      <c r="H162"/>
      <c r="I162"/>
      <c r="J162"/>
      <c r="K162"/>
      <c r="L162"/>
      <c r="M162" s="2"/>
      <c r="N162"/>
      <c r="O162" s="2"/>
      <c r="P162"/>
      <c r="Q162"/>
      <c r="R162"/>
    </row>
    <row r="163" spans="2:18">
      <c r="B163"/>
      <c r="C163"/>
      <c r="D163"/>
      <c r="E163"/>
      <c r="F163"/>
      <c r="G163"/>
      <c r="H163"/>
      <c r="I163"/>
      <c r="J163"/>
      <c r="K163"/>
      <c r="L163"/>
      <c r="M163" s="2"/>
      <c r="N163"/>
      <c r="O163" s="2"/>
      <c r="P163"/>
      <c r="Q163"/>
      <c r="R163"/>
    </row>
    <row r="164" spans="2:18">
      <c r="B164"/>
      <c r="C164"/>
      <c r="D164"/>
      <c r="E164"/>
      <c r="F164"/>
      <c r="G164"/>
      <c r="H164"/>
      <c r="I164"/>
      <c r="J164"/>
      <c r="K164"/>
      <c r="L164"/>
      <c r="M164" s="2"/>
      <c r="N164"/>
      <c r="O164" s="2"/>
      <c r="P164"/>
      <c r="Q164"/>
      <c r="R164"/>
    </row>
    <row r="165" spans="2:18">
      <c r="B165"/>
      <c r="C165"/>
      <c r="D165"/>
      <c r="E165"/>
      <c r="F165"/>
      <c r="G165"/>
      <c r="H165"/>
      <c r="I165"/>
      <c r="J165"/>
      <c r="K165"/>
      <c r="L165"/>
      <c r="M165" s="2"/>
      <c r="N165"/>
      <c r="O165" s="2"/>
      <c r="P165"/>
      <c r="Q165"/>
      <c r="R165"/>
    </row>
    <row r="166" spans="2:18">
      <c r="B166"/>
      <c r="C166"/>
      <c r="D166"/>
      <c r="E166"/>
      <c r="F166"/>
      <c r="G166"/>
      <c r="H166"/>
      <c r="I166"/>
      <c r="J166"/>
      <c r="K166"/>
      <c r="L166"/>
      <c r="M166" s="2"/>
      <c r="N166"/>
      <c r="O166" s="2"/>
      <c r="P166"/>
      <c r="Q166"/>
      <c r="R166"/>
    </row>
    <row r="167" spans="2:18">
      <c r="B167"/>
      <c r="C167"/>
      <c r="D167"/>
      <c r="E167"/>
      <c r="F167"/>
      <c r="G167"/>
      <c r="H167"/>
      <c r="I167"/>
      <c r="J167"/>
      <c r="K167"/>
      <c r="L167"/>
      <c r="M167" s="2"/>
      <c r="N167"/>
      <c r="O167" s="2"/>
      <c r="P167"/>
      <c r="Q167"/>
      <c r="R167"/>
    </row>
    <row r="168" spans="2:18">
      <c r="B168"/>
      <c r="C168"/>
      <c r="D168"/>
      <c r="E168"/>
      <c r="F168"/>
      <c r="G168"/>
      <c r="H168"/>
      <c r="I168"/>
      <c r="J168"/>
      <c r="K168"/>
      <c r="L168"/>
      <c r="M168" s="2"/>
      <c r="N168"/>
      <c r="O168" s="2"/>
      <c r="P168"/>
      <c r="Q168"/>
      <c r="R168"/>
    </row>
    <row r="169" spans="2:18">
      <c r="B169"/>
      <c r="C169"/>
      <c r="D169"/>
      <c r="E169"/>
      <c r="F169"/>
      <c r="G169"/>
      <c r="H169"/>
      <c r="I169"/>
      <c r="J169"/>
      <c r="K169"/>
      <c r="L169"/>
      <c r="M169" s="2"/>
      <c r="N169"/>
      <c r="O169" s="2"/>
      <c r="P169"/>
      <c r="Q169"/>
      <c r="R169"/>
    </row>
    <row r="170" spans="2:18">
      <c r="B170"/>
      <c r="C170"/>
      <c r="D170"/>
      <c r="E170"/>
      <c r="F170"/>
      <c r="G170"/>
      <c r="H170"/>
      <c r="I170"/>
      <c r="J170"/>
      <c r="K170"/>
      <c r="L170"/>
      <c r="M170" s="2"/>
      <c r="N170"/>
      <c r="O170" s="2"/>
      <c r="P170"/>
      <c r="Q170"/>
      <c r="R170"/>
    </row>
    <row r="171" spans="2:18">
      <c r="B171"/>
      <c r="C171"/>
      <c r="D171"/>
      <c r="E171"/>
      <c r="F171"/>
      <c r="G171"/>
      <c r="H171"/>
      <c r="I171"/>
      <c r="J171"/>
      <c r="K171"/>
      <c r="L171"/>
      <c r="M171" s="2"/>
      <c r="N171"/>
      <c r="O171" s="2"/>
      <c r="P171"/>
      <c r="Q171"/>
      <c r="R171"/>
    </row>
    <row r="172" spans="2:18">
      <c r="B172"/>
      <c r="C172"/>
      <c r="D172"/>
      <c r="E172"/>
      <c r="F172"/>
      <c r="G172"/>
      <c r="H172"/>
      <c r="I172"/>
      <c r="J172"/>
      <c r="K172"/>
      <c r="L172"/>
      <c r="M172" s="2"/>
      <c r="N172"/>
      <c r="O172" s="2"/>
      <c r="P172"/>
      <c r="Q172"/>
      <c r="R172"/>
    </row>
    <row r="173" spans="2:18">
      <c r="B173"/>
      <c r="C173"/>
      <c r="D173"/>
      <c r="E173"/>
      <c r="F173"/>
      <c r="G173"/>
      <c r="H173"/>
      <c r="I173"/>
      <c r="J173"/>
      <c r="K173"/>
      <c r="L173"/>
      <c r="M173" s="2"/>
      <c r="N173"/>
      <c r="O173" s="2"/>
      <c r="P173"/>
      <c r="Q173"/>
      <c r="R173"/>
    </row>
    <row r="174" spans="2:18">
      <c r="B174"/>
      <c r="C174"/>
      <c r="D174"/>
      <c r="E174"/>
      <c r="F174"/>
      <c r="G174"/>
      <c r="H174"/>
      <c r="I174"/>
      <c r="J174"/>
      <c r="K174"/>
      <c r="L174"/>
      <c r="M174" s="2"/>
      <c r="N174"/>
      <c r="O174" s="2"/>
      <c r="P174"/>
      <c r="Q174"/>
      <c r="R174"/>
    </row>
    <row r="175" spans="2:18">
      <c r="B175"/>
      <c r="C175"/>
      <c r="D175"/>
      <c r="E175"/>
      <c r="F175"/>
      <c r="G175"/>
      <c r="H175"/>
      <c r="I175"/>
      <c r="J175"/>
      <c r="K175"/>
      <c r="L175"/>
      <c r="M175" s="2"/>
      <c r="N175"/>
      <c r="O175" s="2"/>
      <c r="P175"/>
      <c r="Q175"/>
      <c r="R175"/>
    </row>
    <row r="176" spans="2:18">
      <c r="B176"/>
      <c r="C176"/>
      <c r="D176"/>
      <c r="E176"/>
      <c r="F176"/>
      <c r="G176"/>
      <c r="H176"/>
      <c r="I176"/>
      <c r="J176"/>
      <c r="K176"/>
      <c r="L176"/>
      <c r="M176" s="2"/>
      <c r="N176"/>
      <c r="O176" s="2"/>
      <c r="P176"/>
      <c r="Q176"/>
      <c r="R176"/>
    </row>
    <row r="177" spans="2:18">
      <c r="B177"/>
      <c r="C177"/>
      <c r="D177"/>
      <c r="E177"/>
      <c r="F177"/>
      <c r="G177"/>
      <c r="H177"/>
      <c r="I177"/>
      <c r="J177"/>
      <c r="K177"/>
      <c r="L177"/>
      <c r="M177" s="2"/>
      <c r="N177"/>
      <c r="O177" s="2"/>
      <c r="P177"/>
      <c r="Q177"/>
      <c r="R177"/>
    </row>
    <row r="178" spans="2:18">
      <c r="B178"/>
      <c r="C178"/>
      <c r="D178"/>
      <c r="E178"/>
      <c r="F178"/>
      <c r="G178"/>
      <c r="H178"/>
      <c r="I178"/>
      <c r="J178"/>
      <c r="K178"/>
      <c r="L178"/>
      <c r="M178" s="2"/>
      <c r="N178"/>
      <c r="O178" s="2"/>
      <c r="P178"/>
      <c r="Q178"/>
      <c r="R178"/>
    </row>
    <row r="179" spans="2:18">
      <c r="B179"/>
      <c r="C179"/>
      <c r="D179"/>
      <c r="E179"/>
      <c r="F179"/>
      <c r="G179"/>
      <c r="H179"/>
      <c r="I179"/>
      <c r="J179"/>
      <c r="K179"/>
      <c r="L179"/>
      <c r="M179" s="2"/>
      <c r="N179"/>
      <c r="O179" s="2"/>
      <c r="P179"/>
      <c r="Q179"/>
      <c r="R179"/>
    </row>
    <row r="180" spans="2:18">
      <c r="B180"/>
      <c r="C180"/>
      <c r="D180"/>
      <c r="E180"/>
      <c r="F180"/>
      <c r="G180"/>
      <c r="H180"/>
      <c r="I180"/>
      <c r="J180"/>
      <c r="K180"/>
      <c r="L180"/>
      <c r="M180" s="2"/>
      <c r="N180"/>
      <c r="O180" s="2"/>
      <c r="P180"/>
      <c r="Q180"/>
      <c r="R180"/>
    </row>
    <row r="181" spans="2:18">
      <c r="B181"/>
      <c r="C181"/>
      <c r="D181"/>
      <c r="E181"/>
      <c r="F181"/>
      <c r="G181"/>
      <c r="H181"/>
      <c r="I181"/>
      <c r="J181"/>
      <c r="K181"/>
      <c r="L181"/>
      <c r="M181" s="2"/>
      <c r="N181"/>
      <c r="O181" s="2"/>
      <c r="P181"/>
      <c r="Q181"/>
      <c r="R181"/>
    </row>
    <row r="182" spans="2:18">
      <c r="B182"/>
      <c r="C182"/>
      <c r="D182"/>
      <c r="E182"/>
      <c r="F182"/>
      <c r="G182"/>
      <c r="H182"/>
      <c r="I182"/>
      <c r="J182"/>
      <c r="K182"/>
      <c r="L182"/>
      <c r="M182" s="2"/>
      <c r="N182"/>
      <c r="O182" s="2"/>
      <c r="P182"/>
      <c r="Q182"/>
      <c r="R182"/>
    </row>
    <row r="183" spans="2:18">
      <c r="B183"/>
      <c r="C183"/>
      <c r="D183"/>
      <c r="E183"/>
      <c r="F183"/>
      <c r="G183"/>
      <c r="H183"/>
      <c r="I183"/>
      <c r="J183"/>
      <c r="K183"/>
      <c r="L183"/>
      <c r="M183" s="2"/>
      <c r="N183"/>
      <c r="O183" s="2"/>
      <c r="P183"/>
      <c r="Q183"/>
      <c r="R183"/>
    </row>
    <row r="184" spans="2:18">
      <c r="B184"/>
      <c r="C184"/>
      <c r="D184"/>
      <c r="E184"/>
      <c r="F184"/>
      <c r="G184"/>
      <c r="H184"/>
      <c r="I184"/>
      <c r="J184"/>
      <c r="K184"/>
      <c r="L184"/>
      <c r="M184" s="2"/>
      <c r="N184"/>
      <c r="O184" s="2"/>
      <c r="P184"/>
      <c r="Q184"/>
      <c r="R184"/>
    </row>
    <row r="185" spans="2:18">
      <c r="B185"/>
      <c r="C185"/>
      <c r="D185"/>
      <c r="E185"/>
      <c r="F185"/>
      <c r="G185"/>
      <c r="H185"/>
      <c r="I185"/>
      <c r="J185"/>
      <c r="K185"/>
      <c r="L185"/>
      <c r="M185" s="2"/>
      <c r="N185"/>
      <c r="O185" s="2"/>
      <c r="P185"/>
      <c r="Q185"/>
      <c r="R185"/>
    </row>
    <row r="186" spans="2:18">
      <c r="B186"/>
      <c r="C186"/>
      <c r="D186"/>
      <c r="E186"/>
      <c r="F186"/>
      <c r="G186"/>
      <c r="H186"/>
      <c r="I186"/>
      <c r="J186"/>
      <c r="K186"/>
      <c r="L186"/>
      <c r="M186" s="2"/>
      <c r="N186"/>
      <c r="O186" s="2"/>
      <c r="P186"/>
      <c r="Q186"/>
      <c r="R186"/>
    </row>
    <row r="187" spans="2:18">
      <c r="B187"/>
      <c r="C187"/>
      <c r="D187"/>
      <c r="E187"/>
      <c r="F187"/>
      <c r="G187"/>
      <c r="H187"/>
      <c r="I187"/>
      <c r="J187"/>
      <c r="K187"/>
      <c r="L187"/>
      <c r="M187" s="2"/>
      <c r="N187"/>
      <c r="O187" s="2"/>
      <c r="P187"/>
      <c r="Q187"/>
      <c r="R187"/>
    </row>
    <row r="188" spans="2:18">
      <c r="B188"/>
      <c r="C188"/>
      <c r="D188"/>
      <c r="E188"/>
      <c r="F188"/>
      <c r="G188"/>
      <c r="H188"/>
      <c r="I188"/>
      <c r="J188"/>
      <c r="K188"/>
      <c r="L188"/>
      <c r="M188" s="2"/>
      <c r="N188"/>
      <c r="O188" s="2"/>
      <c r="P188"/>
      <c r="Q188"/>
      <c r="R188"/>
    </row>
    <row r="189" spans="2:18">
      <c r="B189"/>
      <c r="C189"/>
      <c r="D189"/>
      <c r="E189"/>
      <c r="F189"/>
      <c r="G189"/>
      <c r="H189"/>
      <c r="I189"/>
      <c r="J189"/>
      <c r="K189"/>
      <c r="L189"/>
      <c r="M189" s="2"/>
      <c r="N189"/>
      <c r="O189" s="2"/>
      <c r="P189"/>
      <c r="Q189"/>
      <c r="R189"/>
    </row>
    <row r="190" spans="2:18">
      <c r="B190"/>
      <c r="C190"/>
      <c r="D190"/>
      <c r="E190"/>
      <c r="F190"/>
      <c r="G190"/>
      <c r="H190"/>
      <c r="I190"/>
      <c r="J190"/>
      <c r="K190"/>
      <c r="L190"/>
      <c r="M190" s="2"/>
      <c r="N190"/>
      <c r="O190" s="2"/>
      <c r="P190"/>
      <c r="Q190"/>
      <c r="R190"/>
    </row>
    <row r="191" spans="2:18">
      <c r="B191"/>
      <c r="C191"/>
      <c r="D191"/>
      <c r="E191"/>
      <c r="F191"/>
      <c r="G191"/>
      <c r="H191"/>
      <c r="I191"/>
      <c r="J191"/>
      <c r="K191"/>
      <c r="L191"/>
      <c r="M191" s="2"/>
      <c r="N191"/>
      <c r="O191" s="2"/>
      <c r="P191"/>
      <c r="Q191"/>
      <c r="R191"/>
    </row>
    <row r="192" spans="2:18">
      <c r="B192"/>
      <c r="C192"/>
      <c r="D192"/>
      <c r="E192"/>
      <c r="F192"/>
      <c r="G192"/>
      <c r="H192"/>
      <c r="I192"/>
      <c r="J192"/>
      <c r="K192"/>
      <c r="L192"/>
      <c r="M192" s="2"/>
      <c r="N192"/>
      <c r="O192" s="2"/>
      <c r="P192"/>
      <c r="Q192"/>
      <c r="R192"/>
    </row>
    <row r="193" spans="2:18">
      <c r="B193"/>
      <c r="C193"/>
      <c r="D193"/>
      <c r="E193"/>
      <c r="F193"/>
      <c r="G193"/>
      <c r="H193"/>
      <c r="I193"/>
      <c r="J193"/>
      <c r="K193"/>
      <c r="L193"/>
      <c r="M193" s="2"/>
      <c r="N193"/>
      <c r="O193" s="2"/>
      <c r="P193"/>
      <c r="Q193"/>
      <c r="R193"/>
    </row>
    <row r="194" spans="2:18">
      <c r="B194"/>
      <c r="C194"/>
      <c r="D194"/>
      <c r="E194"/>
      <c r="F194"/>
      <c r="G194"/>
      <c r="H194"/>
      <c r="I194"/>
      <c r="J194"/>
      <c r="K194"/>
      <c r="L194"/>
      <c r="M194" s="2"/>
      <c r="N194"/>
      <c r="O194" s="2"/>
      <c r="P194"/>
      <c r="Q194"/>
      <c r="R194"/>
    </row>
    <row r="195" spans="2:18">
      <c r="B195"/>
      <c r="C195"/>
      <c r="D195"/>
      <c r="E195"/>
      <c r="F195"/>
      <c r="G195"/>
      <c r="H195"/>
      <c r="I195"/>
      <c r="J195"/>
      <c r="K195"/>
      <c r="L195"/>
      <c r="M195" s="2"/>
      <c r="N195"/>
      <c r="O195" s="2"/>
      <c r="P195"/>
      <c r="Q195"/>
      <c r="R195"/>
    </row>
    <row r="196" spans="2:18">
      <c r="B196"/>
      <c r="C196"/>
      <c r="D196"/>
      <c r="E196"/>
      <c r="F196"/>
      <c r="G196"/>
      <c r="H196"/>
      <c r="I196"/>
      <c r="J196"/>
      <c r="K196"/>
      <c r="L196"/>
      <c r="M196" s="2"/>
      <c r="N196"/>
      <c r="O196" s="2"/>
      <c r="P196"/>
      <c r="Q196"/>
      <c r="R196"/>
    </row>
    <row r="197" spans="2:18">
      <c r="B197"/>
      <c r="C197"/>
      <c r="D197"/>
      <c r="E197"/>
      <c r="F197"/>
      <c r="G197"/>
      <c r="H197"/>
      <c r="I197"/>
      <c r="J197"/>
      <c r="K197"/>
      <c r="L197"/>
      <c r="M197" s="2"/>
      <c r="N197"/>
      <c r="O197" s="2"/>
      <c r="P197"/>
      <c r="Q197"/>
      <c r="R197"/>
    </row>
    <row r="198" spans="2:18">
      <c r="B198"/>
      <c r="C198"/>
      <c r="D198"/>
      <c r="E198"/>
      <c r="F198"/>
      <c r="G198"/>
      <c r="H198"/>
      <c r="I198"/>
      <c r="J198"/>
      <c r="K198"/>
      <c r="L198"/>
      <c r="M198" s="2"/>
      <c r="N198"/>
      <c r="O198" s="2"/>
      <c r="P198"/>
      <c r="Q198"/>
      <c r="R198"/>
    </row>
    <row r="199" spans="2:18">
      <c r="B199"/>
      <c r="C199"/>
      <c r="D199"/>
      <c r="E199"/>
      <c r="F199"/>
      <c r="G199"/>
      <c r="H199"/>
      <c r="I199"/>
      <c r="J199"/>
      <c r="K199"/>
      <c r="L199"/>
      <c r="M199" s="2"/>
      <c r="N199"/>
      <c r="O199" s="2"/>
      <c r="P199"/>
      <c r="Q199"/>
      <c r="R199"/>
    </row>
    <row r="200" spans="2:18">
      <c r="B200"/>
      <c r="C200"/>
      <c r="D200"/>
      <c r="E200"/>
      <c r="F200"/>
      <c r="G200"/>
      <c r="H200"/>
      <c r="I200"/>
      <c r="J200"/>
      <c r="K200"/>
      <c r="L200"/>
      <c r="M200" s="2"/>
      <c r="N200"/>
      <c r="O200" s="2"/>
      <c r="P200"/>
      <c r="Q200"/>
      <c r="R200"/>
    </row>
    <row r="201" spans="2:18">
      <c r="B201"/>
      <c r="C201"/>
      <c r="D201"/>
      <c r="E201"/>
      <c r="F201"/>
      <c r="G201"/>
      <c r="H201"/>
      <c r="I201"/>
      <c r="J201"/>
      <c r="K201"/>
      <c r="L201"/>
      <c r="M201" s="2"/>
      <c r="N201"/>
      <c r="O201" s="2"/>
      <c r="P201"/>
      <c r="Q201"/>
      <c r="R201"/>
    </row>
    <row r="202" spans="2:18">
      <c r="B202"/>
      <c r="C202"/>
      <c r="D202"/>
      <c r="E202"/>
      <c r="F202"/>
      <c r="G202"/>
      <c r="H202"/>
      <c r="I202"/>
      <c r="J202"/>
      <c r="K202"/>
      <c r="L202"/>
      <c r="M202" s="2"/>
      <c r="N202"/>
      <c r="O202" s="2"/>
      <c r="P202"/>
      <c r="Q202"/>
      <c r="R202"/>
    </row>
    <row r="203" spans="2:18">
      <c r="B203"/>
      <c r="C203"/>
      <c r="D203"/>
      <c r="E203"/>
      <c r="F203"/>
      <c r="G203"/>
      <c r="H203"/>
      <c r="I203"/>
      <c r="J203"/>
      <c r="K203"/>
      <c r="L203"/>
      <c r="M203" s="2"/>
      <c r="N203"/>
      <c r="O203" s="2"/>
      <c r="P203"/>
      <c r="Q203"/>
      <c r="R203"/>
    </row>
    <row r="204" spans="2:18">
      <c r="B204"/>
      <c r="C204"/>
      <c r="D204"/>
      <c r="E204"/>
      <c r="F204"/>
      <c r="G204"/>
      <c r="H204"/>
      <c r="I204"/>
      <c r="J204"/>
      <c r="K204"/>
      <c r="L204"/>
      <c r="M204" s="2"/>
      <c r="N204"/>
      <c r="O204" s="2"/>
      <c r="P204"/>
      <c r="Q204"/>
      <c r="R204"/>
    </row>
    <row r="205" spans="2:18">
      <c r="B205"/>
      <c r="C205"/>
      <c r="D205"/>
      <c r="E205"/>
      <c r="F205"/>
      <c r="G205"/>
      <c r="H205"/>
      <c r="I205"/>
      <c r="J205"/>
      <c r="K205"/>
      <c r="L205"/>
      <c r="M205" s="2"/>
      <c r="N205"/>
      <c r="O205" s="2"/>
      <c r="P205"/>
      <c r="Q205"/>
      <c r="R205"/>
    </row>
    <row r="206" spans="2:18">
      <c r="B206"/>
      <c r="C206"/>
      <c r="D206"/>
      <c r="E206"/>
      <c r="F206"/>
      <c r="G206"/>
      <c r="H206"/>
      <c r="I206"/>
      <c r="J206"/>
      <c r="K206"/>
      <c r="L206"/>
      <c r="M206" s="2"/>
      <c r="N206"/>
      <c r="O206" s="2"/>
      <c r="P206"/>
      <c r="Q206"/>
      <c r="R206"/>
    </row>
    <row r="207" spans="2:18">
      <c r="B207"/>
      <c r="C207"/>
      <c r="D207"/>
      <c r="E207"/>
      <c r="F207"/>
      <c r="G207"/>
      <c r="H207"/>
      <c r="I207"/>
      <c r="J207"/>
      <c r="K207"/>
      <c r="L207"/>
      <c r="M207" s="2"/>
      <c r="N207"/>
      <c r="O207" s="2"/>
      <c r="P207"/>
      <c r="Q207"/>
      <c r="R207"/>
    </row>
    <row r="208" spans="2:18">
      <c r="B208"/>
      <c r="C208"/>
      <c r="D208"/>
      <c r="E208"/>
      <c r="F208"/>
      <c r="G208"/>
      <c r="H208"/>
      <c r="I208"/>
      <c r="J208"/>
      <c r="K208"/>
      <c r="L208"/>
      <c r="M208" s="2"/>
      <c r="N208"/>
      <c r="O208" s="2"/>
      <c r="P208"/>
      <c r="Q208"/>
      <c r="R208"/>
    </row>
    <row r="209" spans="2:18">
      <c r="B209"/>
      <c r="C209"/>
      <c r="D209"/>
      <c r="E209"/>
      <c r="F209"/>
      <c r="G209"/>
      <c r="H209"/>
      <c r="I209"/>
      <c r="J209"/>
      <c r="K209"/>
      <c r="L209"/>
      <c r="M209" s="2"/>
      <c r="N209"/>
      <c r="O209" s="2"/>
      <c r="P209"/>
      <c r="Q209"/>
      <c r="R209"/>
    </row>
    <row r="210" spans="2:18">
      <c r="B210"/>
      <c r="C210"/>
      <c r="D210"/>
      <c r="E210"/>
      <c r="F210"/>
      <c r="G210"/>
      <c r="H210"/>
      <c r="I210"/>
      <c r="J210"/>
      <c r="K210"/>
      <c r="L210"/>
      <c r="M210" s="2"/>
      <c r="N210"/>
      <c r="O210" s="2"/>
      <c r="P210"/>
      <c r="Q210"/>
      <c r="R210"/>
    </row>
    <row r="211" spans="2:18">
      <c r="B211"/>
      <c r="C211"/>
      <c r="D211"/>
      <c r="E211"/>
      <c r="F211"/>
      <c r="G211"/>
      <c r="H211"/>
      <c r="I211"/>
      <c r="J211"/>
      <c r="K211"/>
      <c r="L211"/>
      <c r="M211" s="2"/>
      <c r="N211"/>
      <c r="O211" s="2"/>
      <c r="P211"/>
      <c r="Q211"/>
      <c r="R211"/>
    </row>
    <row r="212" spans="2:18">
      <c r="B212"/>
      <c r="C212"/>
      <c r="D212"/>
      <c r="E212"/>
      <c r="F212"/>
      <c r="G212"/>
      <c r="H212"/>
      <c r="I212"/>
      <c r="J212"/>
      <c r="K212"/>
      <c r="L212"/>
      <c r="M212" s="2"/>
      <c r="N212"/>
      <c r="O212" s="2"/>
      <c r="P212"/>
      <c r="Q212"/>
      <c r="R212"/>
    </row>
    <row r="213" spans="2:18">
      <c r="B213"/>
      <c r="C213"/>
      <c r="D213"/>
      <c r="E213"/>
      <c r="F213"/>
      <c r="G213"/>
      <c r="H213"/>
      <c r="I213"/>
      <c r="J213"/>
      <c r="K213"/>
      <c r="L213"/>
      <c r="M213" s="2"/>
      <c r="N213"/>
      <c r="O213" s="2"/>
      <c r="P213"/>
      <c r="Q213"/>
      <c r="R213"/>
    </row>
    <row r="214" spans="2:18">
      <c r="B214"/>
      <c r="C214"/>
      <c r="D214"/>
      <c r="E214"/>
      <c r="F214"/>
      <c r="G214"/>
      <c r="H214"/>
      <c r="I214"/>
      <c r="J214"/>
      <c r="K214"/>
      <c r="L214"/>
      <c r="M214" s="2"/>
      <c r="N214"/>
      <c r="O214" s="2"/>
      <c r="P214"/>
      <c r="Q214"/>
      <c r="R214"/>
    </row>
    <row r="215" spans="2:18">
      <c r="B215"/>
      <c r="C215"/>
      <c r="D215"/>
      <c r="E215"/>
      <c r="F215"/>
      <c r="G215"/>
      <c r="H215"/>
      <c r="I215"/>
      <c r="J215"/>
      <c r="K215"/>
      <c r="L215"/>
      <c r="M215" s="2"/>
      <c r="N215"/>
      <c r="O215" s="2"/>
      <c r="P215"/>
      <c r="Q215"/>
      <c r="R215"/>
    </row>
    <row r="216" spans="2:18">
      <c r="B216"/>
      <c r="C216"/>
      <c r="D216"/>
      <c r="E216"/>
      <c r="F216"/>
      <c r="G216"/>
      <c r="H216"/>
      <c r="I216"/>
      <c r="J216"/>
      <c r="K216"/>
      <c r="L216"/>
      <c r="M216" s="2"/>
      <c r="N216"/>
      <c r="O216" s="2"/>
      <c r="P216"/>
      <c r="Q216"/>
      <c r="R216"/>
    </row>
    <row r="217" spans="2:18">
      <c r="B217"/>
      <c r="C217"/>
      <c r="D217"/>
      <c r="E217"/>
      <c r="F217"/>
      <c r="G217"/>
      <c r="H217"/>
      <c r="I217"/>
      <c r="J217"/>
      <c r="K217"/>
      <c r="L217"/>
      <c r="M217" s="2"/>
      <c r="N217"/>
      <c r="O217" s="2"/>
      <c r="P217"/>
      <c r="Q217"/>
      <c r="R217"/>
    </row>
    <row r="218" spans="2:18">
      <c r="B218"/>
      <c r="C218"/>
      <c r="D218"/>
      <c r="E218"/>
      <c r="F218"/>
      <c r="G218"/>
      <c r="H218"/>
      <c r="I218"/>
      <c r="J218"/>
      <c r="K218"/>
      <c r="L218"/>
      <c r="M218" s="2"/>
      <c r="N218"/>
      <c r="O218" s="2"/>
      <c r="P218"/>
      <c r="Q218"/>
      <c r="R218"/>
    </row>
    <row r="219" spans="2:18">
      <c r="B219"/>
      <c r="C219"/>
      <c r="D219"/>
      <c r="E219"/>
      <c r="F219"/>
      <c r="G219"/>
      <c r="H219"/>
      <c r="I219"/>
      <c r="J219"/>
      <c r="K219"/>
      <c r="L219"/>
      <c r="M219" s="2"/>
      <c r="N219"/>
      <c r="O219" s="2"/>
      <c r="P219"/>
      <c r="Q219"/>
      <c r="R219"/>
    </row>
    <row r="220" spans="2:18">
      <c r="B220"/>
      <c r="C220"/>
      <c r="D220"/>
      <c r="E220"/>
      <c r="F220"/>
      <c r="G220"/>
      <c r="H220"/>
      <c r="I220"/>
      <c r="J220"/>
      <c r="K220"/>
      <c r="L220"/>
      <c r="M220" s="2"/>
      <c r="N220"/>
      <c r="O220" s="2"/>
      <c r="P220"/>
      <c r="Q220"/>
      <c r="R220"/>
    </row>
    <row r="221" spans="2:18">
      <c r="B221"/>
      <c r="C221"/>
      <c r="D221"/>
      <c r="E221"/>
      <c r="F221"/>
      <c r="G221"/>
      <c r="H221"/>
      <c r="I221"/>
      <c r="J221"/>
      <c r="K221"/>
      <c r="L221"/>
      <c r="M221" s="2"/>
      <c r="N221"/>
      <c r="O221" s="2"/>
      <c r="P221"/>
      <c r="Q221"/>
      <c r="R221"/>
    </row>
    <row r="222" spans="2:18">
      <c r="B222"/>
      <c r="C222"/>
      <c r="D222"/>
      <c r="E222"/>
      <c r="F222"/>
      <c r="G222"/>
      <c r="H222"/>
      <c r="I222"/>
      <c r="J222"/>
      <c r="K222"/>
      <c r="L222"/>
      <c r="M222" s="2"/>
      <c r="N222"/>
      <c r="O222" s="2"/>
      <c r="P222"/>
      <c r="Q222"/>
      <c r="R222"/>
    </row>
    <row r="223" spans="2:18">
      <c r="B223"/>
      <c r="C223"/>
      <c r="D223"/>
      <c r="E223"/>
      <c r="F223"/>
      <c r="G223"/>
      <c r="H223"/>
      <c r="I223"/>
      <c r="J223"/>
      <c r="K223"/>
      <c r="L223"/>
      <c r="M223" s="2"/>
      <c r="N223"/>
      <c r="O223" s="2"/>
      <c r="P223"/>
      <c r="Q223"/>
      <c r="R223"/>
    </row>
    <row r="224" spans="2:18">
      <c r="B224"/>
      <c r="C224"/>
      <c r="D224"/>
      <c r="E224"/>
      <c r="F224"/>
      <c r="G224"/>
      <c r="H224"/>
      <c r="I224"/>
      <c r="J224"/>
      <c r="K224"/>
      <c r="L224"/>
      <c r="M224" s="2"/>
      <c r="N224"/>
      <c r="O224" s="2"/>
      <c r="P224"/>
      <c r="Q224"/>
      <c r="R224"/>
    </row>
    <row r="225" spans="2:18">
      <c r="B225"/>
      <c r="C225"/>
      <c r="D225"/>
      <c r="E225"/>
      <c r="F225"/>
      <c r="G225"/>
      <c r="H225"/>
      <c r="I225"/>
      <c r="J225"/>
      <c r="K225"/>
      <c r="L225"/>
      <c r="M225" s="2"/>
      <c r="N225"/>
      <c r="O225" s="2"/>
      <c r="P225"/>
      <c r="Q225"/>
      <c r="R225"/>
    </row>
    <row r="226" spans="2:18">
      <c r="B226"/>
      <c r="C226"/>
      <c r="D226"/>
      <c r="E226"/>
      <c r="F226"/>
      <c r="G226"/>
      <c r="H226"/>
      <c r="I226"/>
      <c r="J226"/>
      <c r="K226"/>
      <c r="L226"/>
      <c r="M226" s="2"/>
      <c r="N226"/>
      <c r="O226" s="2"/>
      <c r="P226"/>
      <c r="Q226"/>
      <c r="R226"/>
    </row>
    <row r="227" spans="2:18">
      <c r="B227"/>
      <c r="C227"/>
      <c r="D227"/>
      <c r="E227"/>
      <c r="F227"/>
      <c r="G227"/>
      <c r="H227"/>
      <c r="I227"/>
      <c r="J227"/>
      <c r="K227"/>
      <c r="L227"/>
      <c r="M227" s="2"/>
      <c r="N227"/>
      <c r="O227" s="2"/>
      <c r="P227"/>
      <c r="Q227"/>
      <c r="R227"/>
    </row>
    <row r="228" spans="2:18">
      <c r="B228"/>
      <c r="C228"/>
      <c r="D228"/>
      <c r="E228"/>
      <c r="F228"/>
      <c r="G228"/>
      <c r="H228"/>
      <c r="I228"/>
      <c r="J228"/>
      <c r="K228"/>
      <c r="L228"/>
      <c r="M228" s="2"/>
      <c r="N228"/>
      <c r="O228" s="2"/>
      <c r="P228"/>
      <c r="Q228"/>
      <c r="R228"/>
    </row>
    <row r="229" spans="2:18">
      <c r="B229"/>
      <c r="C229"/>
      <c r="D229"/>
      <c r="E229"/>
      <c r="F229"/>
      <c r="G229"/>
      <c r="H229"/>
      <c r="I229"/>
      <c r="J229"/>
      <c r="K229"/>
      <c r="L229"/>
      <c r="M229" s="2"/>
      <c r="N229"/>
      <c r="O229" s="2"/>
      <c r="P229"/>
      <c r="Q229"/>
      <c r="R229"/>
    </row>
    <row r="230" spans="2:18">
      <c r="B230"/>
      <c r="C230"/>
      <c r="D230"/>
      <c r="E230"/>
      <c r="F230"/>
      <c r="G230"/>
      <c r="H230"/>
      <c r="I230"/>
      <c r="J230"/>
      <c r="K230"/>
      <c r="L230"/>
      <c r="M230" s="2"/>
      <c r="N230"/>
      <c r="O230" s="2"/>
      <c r="P230"/>
      <c r="Q230"/>
      <c r="R230"/>
    </row>
    <row r="231" spans="2:18">
      <c r="B231"/>
      <c r="C231"/>
      <c r="D231"/>
      <c r="E231"/>
      <c r="F231"/>
      <c r="G231"/>
      <c r="H231"/>
      <c r="I231"/>
      <c r="J231"/>
      <c r="K231"/>
      <c r="L231"/>
      <c r="M231" s="2"/>
      <c r="N231"/>
      <c r="O231" s="2"/>
      <c r="P231"/>
      <c r="Q231"/>
      <c r="R231"/>
    </row>
    <row r="232" spans="2:18">
      <c r="B232"/>
      <c r="C232"/>
      <c r="D232"/>
      <c r="E232"/>
      <c r="F232"/>
      <c r="G232"/>
      <c r="H232"/>
      <c r="I232"/>
      <c r="J232"/>
      <c r="K232"/>
      <c r="L232"/>
      <c r="M232" s="2"/>
      <c r="N232"/>
      <c r="O232" s="2"/>
      <c r="P232"/>
      <c r="Q232"/>
      <c r="R232"/>
    </row>
    <row r="233" spans="2:18">
      <c r="B233"/>
      <c r="C233"/>
      <c r="D233"/>
      <c r="E233"/>
      <c r="F233"/>
      <c r="G233"/>
      <c r="H233"/>
      <c r="I233"/>
      <c r="J233"/>
      <c r="K233"/>
      <c r="L233"/>
      <c r="M233" s="2"/>
      <c r="N233"/>
      <c r="O233" s="2"/>
      <c r="P233"/>
      <c r="Q233"/>
      <c r="R233"/>
    </row>
    <row r="234" spans="2:18">
      <c r="B234"/>
      <c r="C234"/>
      <c r="D234"/>
      <c r="E234"/>
      <c r="F234"/>
      <c r="G234"/>
      <c r="H234"/>
      <c r="I234"/>
      <c r="J234"/>
      <c r="K234"/>
      <c r="L234"/>
      <c r="M234" s="2"/>
      <c r="N234"/>
      <c r="O234" s="2"/>
      <c r="P234"/>
      <c r="Q234"/>
      <c r="R234"/>
    </row>
    <row r="235" spans="2:18">
      <c r="B235"/>
      <c r="C235"/>
      <c r="D235"/>
      <c r="E235"/>
      <c r="F235"/>
      <c r="G235"/>
      <c r="H235"/>
      <c r="I235"/>
      <c r="J235"/>
      <c r="K235"/>
      <c r="L235"/>
      <c r="M235" s="2"/>
      <c r="N235"/>
      <c r="O235" s="2"/>
      <c r="P235"/>
      <c r="Q235"/>
      <c r="R235"/>
    </row>
    <row r="236" spans="2:18">
      <c r="B236"/>
      <c r="C236"/>
      <c r="D236"/>
      <c r="E236"/>
      <c r="F236"/>
      <c r="G236"/>
      <c r="H236"/>
      <c r="I236"/>
      <c r="J236"/>
      <c r="K236"/>
      <c r="L236"/>
      <c r="M236" s="2"/>
      <c r="N236"/>
      <c r="O236" s="2"/>
      <c r="P236"/>
      <c r="Q236"/>
      <c r="R236"/>
    </row>
    <row r="237" spans="2:18">
      <c r="B237"/>
      <c r="C237"/>
      <c r="D237"/>
      <c r="E237"/>
      <c r="F237"/>
      <c r="G237"/>
      <c r="H237"/>
      <c r="I237"/>
      <c r="J237"/>
      <c r="K237"/>
      <c r="L237"/>
      <c r="M237" s="2"/>
      <c r="N237"/>
      <c r="O237" s="2"/>
      <c r="P237"/>
      <c r="Q237"/>
      <c r="R237"/>
    </row>
    <row r="238" spans="2:18">
      <c r="B238"/>
      <c r="C238"/>
      <c r="D238"/>
      <c r="E238"/>
      <c r="F238"/>
      <c r="G238"/>
      <c r="H238"/>
      <c r="I238"/>
      <c r="J238"/>
      <c r="K238"/>
      <c r="L238"/>
      <c r="M238" s="2"/>
      <c r="N238"/>
      <c r="O238" s="2"/>
      <c r="P238"/>
      <c r="Q238"/>
      <c r="R238"/>
    </row>
    <row r="239" spans="2:18">
      <c r="B239"/>
      <c r="C239"/>
      <c r="D239"/>
      <c r="E239"/>
      <c r="F239"/>
      <c r="G239"/>
      <c r="H239"/>
      <c r="I239"/>
      <c r="J239"/>
      <c r="K239"/>
      <c r="L239"/>
      <c r="M239" s="2"/>
      <c r="N239"/>
      <c r="O239" s="2"/>
      <c r="P239"/>
      <c r="Q239"/>
      <c r="R239"/>
    </row>
    <row r="240" spans="2:18">
      <c r="B240"/>
      <c r="C240"/>
      <c r="D240"/>
      <c r="E240"/>
      <c r="F240"/>
      <c r="G240"/>
      <c r="H240"/>
      <c r="I240"/>
      <c r="J240"/>
      <c r="K240"/>
      <c r="L240"/>
      <c r="M240" s="2"/>
      <c r="N240"/>
      <c r="O240" s="2"/>
      <c r="P240"/>
      <c r="Q240"/>
      <c r="R240"/>
    </row>
    <row r="241" spans="2:18">
      <c r="B241"/>
      <c r="C241"/>
      <c r="D241"/>
      <c r="E241"/>
      <c r="F241"/>
      <c r="G241"/>
      <c r="H241"/>
      <c r="I241"/>
      <c r="J241"/>
      <c r="K241"/>
      <c r="L241"/>
      <c r="M241" s="2"/>
      <c r="N241"/>
      <c r="O241" s="2"/>
      <c r="P241"/>
      <c r="Q241"/>
      <c r="R241"/>
    </row>
    <row r="242" spans="2:18">
      <c r="B242"/>
      <c r="C242"/>
      <c r="D242"/>
      <c r="E242"/>
      <c r="F242"/>
      <c r="G242"/>
      <c r="H242"/>
      <c r="I242"/>
      <c r="J242"/>
      <c r="K242"/>
      <c r="L242"/>
      <c r="M242" s="2"/>
      <c r="N242"/>
      <c r="O242" s="2"/>
      <c r="P242"/>
      <c r="Q242"/>
      <c r="R242"/>
    </row>
    <row r="243" spans="2:18">
      <c r="B243"/>
      <c r="C243"/>
      <c r="D243"/>
      <c r="E243"/>
      <c r="F243"/>
      <c r="G243"/>
      <c r="H243"/>
      <c r="I243"/>
      <c r="J243"/>
      <c r="K243"/>
      <c r="L243"/>
      <c r="M243" s="2"/>
      <c r="N243"/>
      <c r="O243" s="2"/>
      <c r="P243"/>
      <c r="Q243"/>
      <c r="R243"/>
    </row>
    <row r="244" spans="2:18">
      <c r="B244"/>
      <c r="C244"/>
      <c r="D244"/>
      <c r="E244"/>
      <c r="F244"/>
      <c r="G244"/>
      <c r="H244"/>
      <c r="I244"/>
      <c r="J244"/>
      <c r="K244"/>
      <c r="L244"/>
      <c r="M244" s="2"/>
      <c r="N244"/>
      <c r="O244" s="2"/>
      <c r="P244"/>
      <c r="Q244"/>
      <c r="R244"/>
    </row>
    <row r="245" spans="2:18">
      <c r="B245"/>
      <c r="C245"/>
      <c r="D245"/>
      <c r="E245"/>
      <c r="F245"/>
      <c r="G245"/>
      <c r="H245"/>
      <c r="I245"/>
      <c r="J245"/>
      <c r="K245"/>
      <c r="L245"/>
      <c r="M245" s="2"/>
      <c r="N245"/>
      <c r="O245" s="2"/>
      <c r="P245"/>
      <c r="Q245"/>
      <c r="R245"/>
    </row>
    <row r="246" spans="2:18">
      <c r="B246"/>
      <c r="C246"/>
      <c r="D246"/>
      <c r="E246"/>
      <c r="F246"/>
      <c r="G246"/>
      <c r="H246"/>
      <c r="I246"/>
      <c r="J246"/>
      <c r="K246"/>
      <c r="L246"/>
      <c r="M246" s="2"/>
      <c r="N246"/>
      <c r="O246" s="2"/>
      <c r="P246"/>
      <c r="Q246"/>
      <c r="R246"/>
    </row>
    <row r="247" spans="2:18">
      <c r="B247"/>
      <c r="C247"/>
      <c r="D247"/>
      <c r="E247"/>
      <c r="F247"/>
      <c r="G247"/>
      <c r="H247"/>
      <c r="I247"/>
      <c r="J247"/>
      <c r="K247"/>
      <c r="L247"/>
      <c r="M247" s="2"/>
      <c r="N247"/>
      <c r="O247" s="2"/>
      <c r="P247"/>
      <c r="Q247"/>
      <c r="R247"/>
    </row>
    <row r="248" spans="2:18">
      <c r="B248"/>
      <c r="C248"/>
      <c r="D248"/>
      <c r="E248"/>
      <c r="F248"/>
      <c r="G248"/>
      <c r="H248"/>
      <c r="I248"/>
      <c r="J248"/>
      <c r="K248"/>
      <c r="L248"/>
      <c r="M248" s="2"/>
      <c r="N248"/>
      <c r="O248" s="2"/>
      <c r="P248"/>
      <c r="Q248"/>
      <c r="R248"/>
    </row>
    <row r="249" spans="2:18">
      <c r="B249"/>
      <c r="C249"/>
      <c r="D249"/>
      <c r="E249"/>
      <c r="F249"/>
      <c r="G249"/>
      <c r="H249"/>
      <c r="I249"/>
      <c r="J249"/>
      <c r="K249"/>
      <c r="L249"/>
      <c r="M249" s="2"/>
      <c r="N249"/>
      <c r="O249" s="2"/>
      <c r="P249"/>
      <c r="Q249"/>
      <c r="R249"/>
    </row>
    <row r="250" spans="2:18">
      <c r="B250"/>
      <c r="C250"/>
      <c r="D250"/>
      <c r="E250"/>
      <c r="F250"/>
      <c r="G250"/>
      <c r="H250"/>
      <c r="I250"/>
      <c r="J250"/>
      <c r="K250"/>
      <c r="L250"/>
      <c r="M250" s="2"/>
      <c r="N250"/>
      <c r="O250" s="2"/>
      <c r="P250"/>
      <c r="Q250"/>
      <c r="R250"/>
    </row>
    <row r="251" spans="2:18">
      <c r="B251"/>
      <c r="C251"/>
      <c r="D251"/>
      <c r="E251"/>
      <c r="F251"/>
      <c r="G251"/>
      <c r="H251"/>
      <c r="I251"/>
      <c r="J251"/>
      <c r="K251"/>
      <c r="L251"/>
      <c r="M251" s="2"/>
      <c r="N251"/>
      <c r="O251" s="2"/>
      <c r="P251"/>
      <c r="Q251"/>
      <c r="R251"/>
    </row>
    <row r="252" spans="2:18">
      <c r="B252"/>
      <c r="C252"/>
      <c r="D252"/>
      <c r="E252"/>
      <c r="F252"/>
      <c r="G252"/>
      <c r="H252"/>
      <c r="I252"/>
      <c r="J252"/>
      <c r="K252"/>
      <c r="L252"/>
      <c r="M252" s="2"/>
      <c r="N252"/>
      <c r="O252" s="2"/>
      <c r="P252"/>
      <c r="Q252"/>
      <c r="R252"/>
    </row>
    <row r="253" spans="2:18">
      <c r="B253"/>
      <c r="C253"/>
      <c r="D253"/>
      <c r="E253"/>
      <c r="F253"/>
      <c r="G253"/>
      <c r="H253"/>
      <c r="I253"/>
      <c r="J253"/>
      <c r="K253"/>
      <c r="L253"/>
      <c r="M253" s="2"/>
      <c r="N253"/>
      <c r="O253" s="2"/>
      <c r="P253"/>
      <c r="Q253"/>
      <c r="R253"/>
    </row>
    <row r="254" spans="2:18">
      <c r="B254"/>
      <c r="C254"/>
      <c r="D254"/>
      <c r="E254"/>
      <c r="F254"/>
      <c r="G254"/>
      <c r="H254"/>
      <c r="I254"/>
      <c r="J254"/>
      <c r="K254"/>
      <c r="L254"/>
      <c r="M254" s="2"/>
      <c r="N254"/>
      <c r="O254" s="2"/>
      <c r="P254"/>
      <c r="Q254"/>
      <c r="R254"/>
    </row>
    <row r="255" spans="2:18">
      <c r="B255"/>
      <c r="C255"/>
      <c r="D255"/>
      <c r="E255"/>
      <c r="F255"/>
      <c r="G255"/>
      <c r="H255"/>
      <c r="I255"/>
      <c r="J255"/>
      <c r="K255"/>
      <c r="L255"/>
      <c r="M255" s="2"/>
      <c r="N255"/>
      <c r="O255" s="2"/>
      <c r="P255"/>
      <c r="Q255"/>
      <c r="R255"/>
    </row>
    <row r="256" spans="2:18">
      <c r="B256"/>
      <c r="C256"/>
      <c r="D256"/>
      <c r="E256"/>
      <c r="F256"/>
      <c r="G256"/>
      <c r="H256"/>
      <c r="I256"/>
      <c r="J256"/>
      <c r="K256"/>
      <c r="L256"/>
      <c r="M256" s="2"/>
      <c r="N256"/>
      <c r="O256" s="2"/>
      <c r="P256"/>
      <c r="Q256"/>
      <c r="R256"/>
    </row>
    <row r="257" spans="2:18">
      <c r="B257"/>
      <c r="C257"/>
      <c r="D257"/>
      <c r="E257"/>
      <c r="F257"/>
      <c r="G257"/>
      <c r="H257"/>
      <c r="I257"/>
      <c r="J257"/>
      <c r="K257"/>
      <c r="L257"/>
      <c r="M257" s="2"/>
      <c r="N257"/>
      <c r="O257" s="2"/>
      <c r="P257"/>
      <c r="Q257"/>
      <c r="R257"/>
    </row>
    <row r="258" spans="2:18">
      <c r="B258"/>
      <c r="C258"/>
      <c r="D258"/>
      <c r="E258"/>
      <c r="F258"/>
      <c r="G258"/>
      <c r="H258"/>
      <c r="I258"/>
      <c r="J258"/>
      <c r="K258"/>
      <c r="L258"/>
      <c r="M258" s="2"/>
      <c r="N258"/>
      <c r="O258" s="2"/>
      <c r="P258"/>
      <c r="Q258"/>
      <c r="R258"/>
    </row>
    <row r="259" spans="2:18">
      <c r="B259"/>
      <c r="C259"/>
      <c r="D259"/>
      <c r="E259"/>
      <c r="F259"/>
      <c r="G259"/>
      <c r="H259"/>
      <c r="I259"/>
      <c r="J259"/>
      <c r="K259"/>
      <c r="L259"/>
      <c r="M259" s="2"/>
      <c r="N259"/>
      <c r="O259" s="2"/>
      <c r="P259"/>
      <c r="Q259"/>
      <c r="R259"/>
    </row>
    <row r="260" spans="2:18">
      <c r="B260"/>
      <c r="C260"/>
      <c r="D260"/>
      <c r="E260"/>
      <c r="F260"/>
      <c r="G260"/>
      <c r="H260"/>
      <c r="I260"/>
      <c r="J260"/>
      <c r="K260"/>
      <c r="L260"/>
      <c r="M260" s="2"/>
      <c r="N260"/>
      <c r="O260" s="2"/>
      <c r="P260"/>
      <c r="Q260"/>
      <c r="R260"/>
    </row>
    <row r="261" spans="2:18">
      <c r="B261"/>
      <c r="C261"/>
      <c r="D261"/>
      <c r="E261"/>
      <c r="F261"/>
      <c r="G261"/>
      <c r="H261"/>
      <c r="I261"/>
      <c r="J261"/>
      <c r="K261"/>
      <c r="L261"/>
      <c r="M261" s="2"/>
      <c r="N261"/>
      <c r="O261" s="2"/>
      <c r="P261"/>
      <c r="Q261"/>
      <c r="R261"/>
    </row>
    <row r="262" spans="2:18">
      <c r="B262"/>
      <c r="C262"/>
      <c r="D262"/>
      <c r="E262"/>
      <c r="F262"/>
      <c r="G262"/>
      <c r="H262"/>
      <c r="I262"/>
      <c r="J262"/>
      <c r="K262"/>
      <c r="L262"/>
      <c r="M262" s="2"/>
      <c r="N262"/>
      <c r="O262" s="2"/>
      <c r="P262"/>
      <c r="Q262"/>
      <c r="R262"/>
    </row>
    <row r="263" spans="2:18">
      <c r="B263"/>
      <c r="C263"/>
      <c r="D263"/>
      <c r="E263"/>
      <c r="F263"/>
      <c r="G263"/>
      <c r="H263"/>
      <c r="I263"/>
      <c r="J263"/>
      <c r="K263"/>
      <c r="L263"/>
      <c r="M263" s="2"/>
      <c r="N263"/>
      <c r="O263" s="2"/>
      <c r="P263"/>
      <c r="Q263"/>
      <c r="R263"/>
    </row>
    <row r="264" spans="2:18">
      <c r="B264"/>
      <c r="C264"/>
      <c r="D264"/>
      <c r="E264"/>
      <c r="F264"/>
      <c r="G264"/>
      <c r="H264"/>
      <c r="I264"/>
      <c r="J264"/>
      <c r="K264"/>
      <c r="L264"/>
      <c r="M264" s="2"/>
      <c r="N264"/>
      <c r="O264" s="2"/>
      <c r="P264"/>
      <c r="Q264"/>
      <c r="R264"/>
    </row>
    <row r="265" spans="2:18">
      <c r="B265"/>
      <c r="C265"/>
      <c r="D265"/>
      <c r="E265"/>
      <c r="F265"/>
      <c r="G265"/>
      <c r="H265"/>
      <c r="I265"/>
      <c r="J265"/>
      <c r="K265"/>
      <c r="L265"/>
      <c r="M265" s="2"/>
      <c r="N265"/>
      <c r="O265" s="2"/>
      <c r="P265"/>
      <c r="Q265"/>
      <c r="R265"/>
    </row>
    <row r="266" spans="2:18">
      <c r="B266"/>
      <c r="C266"/>
      <c r="D266"/>
      <c r="E266"/>
      <c r="F266"/>
      <c r="G266"/>
      <c r="H266"/>
      <c r="I266"/>
      <c r="J266"/>
      <c r="K266"/>
      <c r="L266"/>
      <c r="M266" s="2"/>
      <c r="N266"/>
      <c r="O266" s="2"/>
      <c r="P266"/>
      <c r="Q266"/>
      <c r="R266"/>
    </row>
    <row r="267" spans="2:18">
      <c r="B267"/>
      <c r="C267"/>
      <c r="D267"/>
      <c r="E267"/>
      <c r="F267"/>
      <c r="G267"/>
      <c r="H267"/>
      <c r="I267"/>
      <c r="J267"/>
      <c r="K267"/>
      <c r="L267"/>
      <c r="M267" s="2"/>
      <c r="N267"/>
      <c r="O267" s="2"/>
      <c r="P267"/>
      <c r="Q267"/>
      <c r="R267"/>
    </row>
    <row r="268" spans="2:18">
      <c r="B268"/>
      <c r="C268"/>
      <c r="D268"/>
      <c r="E268"/>
      <c r="F268"/>
      <c r="G268"/>
      <c r="H268"/>
      <c r="I268"/>
      <c r="J268"/>
      <c r="K268"/>
      <c r="L268"/>
      <c r="M268" s="2"/>
      <c r="N268"/>
      <c r="O268" s="2"/>
      <c r="P268"/>
      <c r="Q268"/>
      <c r="R268"/>
    </row>
    <row r="269" spans="2:18">
      <c r="B269"/>
      <c r="C269"/>
      <c r="D269"/>
      <c r="E269"/>
      <c r="F269"/>
      <c r="G269"/>
      <c r="H269"/>
      <c r="I269"/>
      <c r="J269"/>
      <c r="K269"/>
      <c r="L269"/>
      <c r="M269" s="2"/>
      <c r="N269"/>
      <c r="O269" s="2"/>
      <c r="P269"/>
      <c r="Q269"/>
      <c r="R269"/>
    </row>
    <row r="270" spans="2:18">
      <c r="B270"/>
      <c r="C270"/>
      <c r="D270"/>
      <c r="E270"/>
      <c r="F270"/>
      <c r="G270"/>
      <c r="H270"/>
      <c r="I270"/>
      <c r="J270"/>
      <c r="K270"/>
      <c r="L270"/>
      <c r="M270" s="2"/>
      <c r="N270"/>
      <c r="O270" s="2"/>
      <c r="P270"/>
      <c r="Q270"/>
      <c r="R270"/>
    </row>
    <row r="271" spans="2:18">
      <c r="B271"/>
      <c r="C271"/>
      <c r="D271"/>
      <c r="E271"/>
      <c r="F271"/>
      <c r="G271"/>
      <c r="H271"/>
      <c r="I271"/>
      <c r="J271"/>
      <c r="K271"/>
      <c r="L271"/>
      <c r="M271" s="2"/>
      <c r="N271"/>
      <c r="O271" s="2"/>
      <c r="P271"/>
      <c r="Q271"/>
      <c r="R271"/>
    </row>
    <row r="272" spans="2:18">
      <c r="B272"/>
      <c r="C272"/>
      <c r="D272"/>
      <c r="E272"/>
      <c r="F272"/>
      <c r="G272"/>
      <c r="H272"/>
      <c r="I272"/>
      <c r="J272"/>
      <c r="K272"/>
      <c r="L272"/>
      <c r="M272" s="2"/>
      <c r="N272"/>
      <c r="O272" s="2"/>
      <c r="P272"/>
      <c r="Q272"/>
      <c r="R272"/>
    </row>
    <row r="273" spans="2:18">
      <c r="B273"/>
      <c r="C273"/>
      <c r="D273"/>
      <c r="E273"/>
      <c r="F273"/>
      <c r="G273"/>
      <c r="H273"/>
      <c r="I273"/>
      <c r="J273"/>
      <c r="K273"/>
      <c r="L273"/>
      <c r="M273" s="2"/>
      <c r="N273"/>
      <c r="O273" s="2"/>
      <c r="P273"/>
      <c r="Q273"/>
      <c r="R273"/>
    </row>
    <row r="274" spans="2:18">
      <c r="B274"/>
      <c r="C274"/>
      <c r="D274"/>
      <c r="E274"/>
      <c r="F274"/>
      <c r="G274"/>
      <c r="H274"/>
      <c r="I274"/>
      <c r="J274"/>
      <c r="K274"/>
      <c r="L274"/>
      <c r="M274" s="2"/>
      <c r="N274"/>
      <c r="O274" s="2"/>
      <c r="P274"/>
      <c r="Q274"/>
      <c r="R274"/>
    </row>
    <row r="275" spans="2:18">
      <c r="B275"/>
      <c r="C275"/>
      <c r="D275"/>
      <c r="E275"/>
      <c r="F275"/>
      <c r="G275"/>
      <c r="H275"/>
      <c r="I275"/>
      <c r="J275"/>
      <c r="K275"/>
      <c r="L275"/>
      <c r="M275" s="2"/>
      <c r="N275"/>
      <c r="O275" s="2"/>
      <c r="P275"/>
      <c r="Q275"/>
      <c r="R275"/>
    </row>
    <row r="276" spans="2:18">
      <c r="B276"/>
      <c r="C276"/>
      <c r="D276"/>
      <c r="E276"/>
      <c r="F276"/>
      <c r="G276"/>
      <c r="H276"/>
      <c r="I276"/>
      <c r="J276"/>
      <c r="K276"/>
      <c r="L276"/>
      <c r="M276" s="2"/>
      <c r="N276"/>
      <c r="O276" s="2"/>
      <c r="P276"/>
      <c r="Q276"/>
      <c r="R276"/>
    </row>
    <row r="277" spans="2:18">
      <c r="B277"/>
      <c r="C277"/>
      <c r="D277"/>
      <c r="E277"/>
      <c r="F277"/>
      <c r="G277"/>
      <c r="H277"/>
      <c r="I277"/>
      <c r="J277"/>
      <c r="K277"/>
      <c r="L277"/>
      <c r="M277" s="2"/>
      <c r="N277"/>
      <c r="O277" s="2"/>
      <c r="P277"/>
      <c r="Q277"/>
      <c r="R277"/>
    </row>
    <row r="278" spans="2:18">
      <c r="B278"/>
      <c r="C278"/>
      <c r="D278"/>
      <c r="E278"/>
      <c r="F278"/>
      <c r="G278"/>
      <c r="H278"/>
      <c r="I278"/>
      <c r="J278"/>
      <c r="K278"/>
      <c r="L278"/>
      <c r="M278" s="2"/>
      <c r="N278"/>
      <c r="O278" s="2"/>
      <c r="P278"/>
      <c r="Q278"/>
      <c r="R278"/>
    </row>
    <row r="279" spans="2:18">
      <c r="B279"/>
      <c r="C279"/>
      <c r="D279"/>
      <c r="E279"/>
      <c r="F279"/>
      <c r="G279"/>
      <c r="H279"/>
      <c r="I279"/>
      <c r="J279"/>
      <c r="K279"/>
      <c r="L279"/>
      <c r="M279" s="2"/>
      <c r="N279"/>
      <c r="O279" s="2"/>
      <c r="P279"/>
      <c r="Q279"/>
      <c r="R279"/>
    </row>
    <row r="280" spans="2:18">
      <c r="B280"/>
      <c r="C280"/>
      <c r="D280"/>
      <c r="E280"/>
      <c r="F280"/>
      <c r="G280"/>
      <c r="H280"/>
      <c r="I280"/>
      <c r="J280"/>
      <c r="K280"/>
      <c r="L280"/>
      <c r="M280" s="2"/>
      <c r="N280"/>
      <c r="O280" s="2"/>
      <c r="P280"/>
      <c r="Q280"/>
      <c r="R280"/>
    </row>
    <row r="281" spans="2:18">
      <c r="B281"/>
      <c r="C281"/>
      <c r="D281"/>
      <c r="E281"/>
      <c r="F281"/>
      <c r="G281"/>
      <c r="H281"/>
      <c r="I281"/>
      <c r="J281"/>
      <c r="K281"/>
      <c r="L281"/>
      <c r="M281" s="2"/>
      <c r="N281"/>
      <c r="O281" s="2"/>
      <c r="P281"/>
      <c r="Q281"/>
      <c r="R281"/>
    </row>
    <row r="282" spans="2:18">
      <c r="B282"/>
      <c r="C282"/>
      <c r="D282"/>
      <c r="E282"/>
      <c r="F282"/>
      <c r="G282"/>
      <c r="H282"/>
      <c r="I282"/>
      <c r="J282"/>
      <c r="K282"/>
      <c r="L282"/>
      <c r="M282" s="2"/>
      <c r="N282"/>
      <c r="O282" s="2"/>
      <c r="P282"/>
      <c r="Q282"/>
      <c r="R282"/>
    </row>
    <row r="283" spans="2:18">
      <c r="B283"/>
      <c r="C283"/>
      <c r="D283"/>
      <c r="E283"/>
      <c r="F283"/>
      <c r="G283"/>
      <c r="H283"/>
      <c r="I283"/>
      <c r="J283"/>
      <c r="K283"/>
      <c r="L283"/>
      <c r="M283" s="2"/>
      <c r="N283"/>
      <c r="O283" s="2"/>
      <c r="P283"/>
      <c r="Q283"/>
      <c r="R283"/>
    </row>
    <row r="284" spans="2:18">
      <c r="B284"/>
      <c r="C284"/>
      <c r="D284"/>
      <c r="E284"/>
      <c r="F284"/>
      <c r="G284"/>
      <c r="H284"/>
      <c r="I284"/>
      <c r="J284"/>
      <c r="K284"/>
      <c r="L284"/>
      <c r="M284" s="2"/>
      <c r="N284"/>
      <c r="O284" s="2"/>
      <c r="P284"/>
      <c r="Q284"/>
      <c r="R284"/>
    </row>
    <row r="285" spans="2:18">
      <c r="B285"/>
      <c r="C285"/>
      <c r="D285"/>
      <c r="E285"/>
      <c r="F285"/>
      <c r="G285"/>
      <c r="H285"/>
      <c r="I285"/>
      <c r="J285"/>
      <c r="K285"/>
      <c r="L285"/>
      <c r="M285" s="2"/>
      <c r="N285"/>
      <c r="O285" s="2"/>
      <c r="P285"/>
      <c r="Q285"/>
      <c r="R285"/>
    </row>
    <row r="286" spans="2:18">
      <c r="B286"/>
      <c r="C286"/>
      <c r="D286"/>
      <c r="E286"/>
      <c r="F286"/>
      <c r="G286"/>
      <c r="H286"/>
      <c r="I286"/>
      <c r="J286"/>
      <c r="K286"/>
      <c r="L286"/>
      <c r="M286" s="2"/>
      <c r="N286"/>
      <c r="O286" s="2"/>
      <c r="P286"/>
      <c r="Q286"/>
      <c r="R286"/>
    </row>
    <row r="287" spans="2:18">
      <c r="B287"/>
      <c r="C287"/>
      <c r="D287"/>
      <c r="E287"/>
      <c r="F287"/>
      <c r="G287"/>
      <c r="H287"/>
      <c r="I287"/>
      <c r="J287"/>
      <c r="K287"/>
      <c r="L287"/>
      <c r="M287" s="2"/>
      <c r="N287"/>
      <c r="O287" s="2"/>
      <c r="P287"/>
      <c r="Q287"/>
      <c r="R287"/>
    </row>
    <row r="288" spans="2:18">
      <c r="B288"/>
      <c r="C288"/>
      <c r="D288"/>
      <c r="E288"/>
      <c r="F288"/>
      <c r="G288"/>
      <c r="H288"/>
      <c r="I288"/>
      <c r="J288"/>
      <c r="K288"/>
      <c r="L288"/>
      <c r="M288" s="2"/>
      <c r="N288"/>
      <c r="O288" s="2"/>
      <c r="P288"/>
      <c r="Q288"/>
      <c r="R288"/>
    </row>
    <row r="289" spans="2:18">
      <c r="B289"/>
      <c r="C289"/>
      <c r="D289"/>
      <c r="E289"/>
      <c r="F289"/>
      <c r="G289"/>
      <c r="H289"/>
      <c r="I289"/>
      <c r="J289"/>
      <c r="K289"/>
      <c r="L289"/>
      <c r="M289" s="2"/>
      <c r="N289"/>
      <c r="O289" s="2"/>
      <c r="P289"/>
      <c r="Q289"/>
      <c r="R289"/>
    </row>
    <row r="290" spans="2:18">
      <c r="B290"/>
      <c r="C290"/>
      <c r="D290"/>
      <c r="E290"/>
      <c r="F290"/>
      <c r="G290"/>
      <c r="H290"/>
      <c r="I290"/>
      <c r="J290"/>
      <c r="K290"/>
      <c r="L290"/>
      <c r="M290" s="2"/>
      <c r="N290"/>
      <c r="O290" s="2"/>
      <c r="P290"/>
      <c r="Q290"/>
      <c r="R290"/>
    </row>
    <row r="291" spans="2:18">
      <c r="B291"/>
      <c r="C291"/>
      <c r="D291"/>
      <c r="E291"/>
      <c r="F291"/>
      <c r="G291"/>
      <c r="H291"/>
      <c r="I291"/>
      <c r="J291"/>
      <c r="K291"/>
      <c r="L291"/>
      <c r="M291" s="2"/>
      <c r="N291"/>
      <c r="O291" s="2"/>
      <c r="P291"/>
      <c r="Q291"/>
      <c r="R291"/>
    </row>
    <row r="292" spans="2:18">
      <c r="B292"/>
      <c r="C292"/>
      <c r="D292"/>
      <c r="E292"/>
      <c r="F292"/>
      <c r="G292"/>
      <c r="H292"/>
      <c r="I292"/>
      <c r="J292"/>
      <c r="K292"/>
      <c r="L292"/>
      <c r="M292" s="2"/>
      <c r="N292"/>
      <c r="O292" s="2"/>
      <c r="P292"/>
      <c r="Q292"/>
      <c r="R292"/>
    </row>
    <row r="293" spans="2:18">
      <c r="B293"/>
      <c r="C293"/>
      <c r="D293"/>
      <c r="E293"/>
      <c r="F293"/>
      <c r="G293"/>
      <c r="H293"/>
      <c r="I293"/>
      <c r="J293"/>
      <c r="K293"/>
      <c r="L293"/>
      <c r="M293" s="2"/>
      <c r="N293"/>
      <c r="O293" s="2"/>
      <c r="P293"/>
      <c r="Q293"/>
      <c r="R293"/>
    </row>
    <row r="294" spans="2:18">
      <c r="B294"/>
      <c r="C294"/>
      <c r="D294"/>
      <c r="E294"/>
      <c r="F294"/>
      <c r="G294"/>
      <c r="H294"/>
      <c r="I294"/>
      <c r="J294"/>
      <c r="K294"/>
      <c r="L294"/>
      <c r="M294" s="2"/>
      <c r="N294"/>
      <c r="O294" s="2"/>
      <c r="P294"/>
      <c r="Q294"/>
      <c r="R294"/>
    </row>
    <row r="295" spans="2:18">
      <c r="B295"/>
      <c r="C295"/>
      <c r="D295"/>
      <c r="E295"/>
      <c r="F295"/>
      <c r="G295"/>
      <c r="H295"/>
      <c r="I295"/>
      <c r="J295"/>
      <c r="K295"/>
      <c r="L295"/>
      <c r="M295" s="2"/>
      <c r="N295"/>
      <c r="O295" s="2"/>
      <c r="P295"/>
      <c r="Q295"/>
      <c r="R295"/>
    </row>
    <row r="296" spans="2:18">
      <c r="B296"/>
      <c r="C296"/>
      <c r="D296"/>
      <c r="E296"/>
      <c r="F296"/>
      <c r="G296"/>
      <c r="H296"/>
      <c r="I296"/>
      <c r="J296"/>
      <c r="K296"/>
      <c r="L296"/>
      <c r="M296" s="2"/>
      <c r="N296"/>
      <c r="O296" s="2"/>
      <c r="P296"/>
      <c r="Q296"/>
      <c r="R296"/>
    </row>
    <row r="297" spans="2:18">
      <c r="B297"/>
      <c r="C297"/>
      <c r="D297"/>
      <c r="E297"/>
      <c r="F297"/>
      <c r="G297"/>
      <c r="H297"/>
      <c r="I297"/>
      <c r="J297"/>
      <c r="K297"/>
      <c r="L297"/>
      <c r="M297" s="2"/>
      <c r="N297"/>
      <c r="O297" s="2"/>
      <c r="P297"/>
      <c r="Q297"/>
      <c r="R297"/>
    </row>
    <row r="298" spans="2:18">
      <c r="B298"/>
      <c r="C298"/>
      <c r="D298"/>
      <c r="E298"/>
      <c r="F298"/>
      <c r="G298"/>
      <c r="H298"/>
      <c r="I298"/>
      <c r="J298"/>
      <c r="K298"/>
      <c r="L298"/>
      <c r="M298" s="2"/>
      <c r="N298"/>
      <c r="O298" s="2"/>
      <c r="P298"/>
      <c r="Q298"/>
      <c r="R298"/>
    </row>
    <row r="299" spans="2:18">
      <c r="B299"/>
      <c r="C299"/>
      <c r="D299"/>
      <c r="E299"/>
      <c r="F299"/>
      <c r="G299"/>
      <c r="H299"/>
      <c r="I299"/>
      <c r="J299"/>
      <c r="K299"/>
      <c r="L299"/>
      <c r="M299" s="2"/>
      <c r="N299"/>
      <c r="O299" s="2"/>
      <c r="P299"/>
      <c r="Q299"/>
      <c r="R299"/>
    </row>
    <row r="300" spans="2:18">
      <c r="B300"/>
      <c r="C300"/>
      <c r="D300"/>
      <c r="E300"/>
      <c r="F300"/>
      <c r="G300"/>
      <c r="H300"/>
      <c r="I300"/>
      <c r="J300"/>
      <c r="K300"/>
      <c r="L300"/>
      <c r="M300" s="2"/>
      <c r="N300"/>
      <c r="O300" s="2"/>
      <c r="P300"/>
      <c r="Q300"/>
      <c r="R300"/>
    </row>
    <row r="301" spans="2:18">
      <c r="B301"/>
      <c r="C301"/>
      <c r="D301"/>
      <c r="E301"/>
      <c r="F301"/>
      <c r="G301"/>
      <c r="H301"/>
      <c r="I301"/>
      <c r="J301"/>
      <c r="K301"/>
      <c r="L301"/>
      <c r="M301" s="2"/>
      <c r="N301"/>
      <c r="O301" s="2"/>
      <c r="P301"/>
      <c r="Q301"/>
      <c r="R301"/>
    </row>
    <row r="302" spans="2:18">
      <c r="B302"/>
      <c r="C302"/>
      <c r="D302"/>
      <c r="E302"/>
      <c r="F302"/>
      <c r="G302"/>
      <c r="H302"/>
      <c r="I302"/>
      <c r="J302"/>
      <c r="K302"/>
      <c r="L302"/>
      <c r="M302" s="2"/>
      <c r="N302"/>
      <c r="O302" s="2"/>
      <c r="P302"/>
      <c r="Q302"/>
      <c r="R302"/>
    </row>
    <row r="303" spans="2:18">
      <c r="B303"/>
      <c r="C303"/>
      <c r="D303"/>
      <c r="E303"/>
      <c r="F303"/>
      <c r="G303"/>
      <c r="H303"/>
      <c r="I303"/>
      <c r="J303"/>
      <c r="K303"/>
      <c r="L303"/>
      <c r="M303" s="2"/>
      <c r="N303"/>
      <c r="O303" s="2"/>
      <c r="P303"/>
      <c r="Q303"/>
      <c r="R303"/>
    </row>
    <row r="304" spans="2:18">
      <c r="B304"/>
      <c r="C304"/>
      <c r="D304"/>
      <c r="E304"/>
      <c r="F304"/>
      <c r="G304"/>
      <c r="H304"/>
      <c r="I304"/>
      <c r="J304"/>
      <c r="K304"/>
      <c r="L304"/>
      <c r="M304" s="2"/>
      <c r="N304"/>
      <c r="O304" s="2"/>
      <c r="P304"/>
      <c r="Q304"/>
      <c r="R304"/>
    </row>
    <row r="305" spans="2:18">
      <c r="B305"/>
      <c r="C305"/>
      <c r="D305"/>
      <c r="E305"/>
      <c r="F305"/>
      <c r="G305"/>
      <c r="H305"/>
      <c r="I305"/>
      <c r="J305"/>
      <c r="K305"/>
      <c r="L305"/>
      <c r="M305" s="2"/>
      <c r="N305"/>
      <c r="O305" s="2"/>
      <c r="P305"/>
      <c r="Q305"/>
      <c r="R305"/>
    </row>
    <row r="306" spans="2:18">
      <c r="B306"/>
      <c r="C306"/>
      <c r="D306"/>
      <c r="E306"/>
      <c r="F306"/>
      <c r="G306"/>
      <c r="H306"/>
      <c r="I306"/>
      <c r="J306"/>
      <c r="K306"/>
      <c r="L306"/>
      <c r="M306" s="2"/>
      <c r="N306"/>
      <c r="O306" s="2"/>
      <c r="P306"/>
      <c r="Q306"/>
      <c r="R306"/>
    </row>
    <row r="307" spans="2:18">
      <c r="B307"/>
      <c r="C307"/>
      <c r="D307"/>
      <c r="E307"/>
      <c r="F307"/>
      <c r="G307"/>
      <c r="H307"/>
      <c r="I307"/>
      <c r="J307"/>
      <c r="K307"/>
      <c r="L307"/>
      <c r="M307" s="2"/>
      <c r="N307"/>
      <c r="O307" s="2"/>
      <c r="P307"/>
      <c r="Q307"/>
      <c r="R307"/>
    </row>
    <row r="308" spans="2:18">
      <c r="B308"/>
      <c r="C308"/>
      <c r="D308"/>
      <c r="E308"/>
      <c r="F308"/>
      <c r="G308"/>
      <c r="H308"/>
      <c r="I308"/>
      <c r="J308"/>
      <c r="K308"/>
      <c r="L308"/>
      <c r="M308" s="2"/>
      <c r="N308"/>
      <c r="O308" s="2"/>
      <c r="P308"/>
      <c r="Q308"/>
      <c r="R308"/>
    </row>
    <row r="309" spans="2:18">
      <c r="B309"/>
      <c r="C309"/>
      <c r="D309"/>
      <c r="E309"/>
      <c r="F309"/>
      <c r="G309"/>
      <c r="H309"/>
      <c r="I309"/>
      <c r="J309"/>
      <c r="K309"/>
      <c r="L309"/>
      <c r="M309" s="2"/>
      <c r="N309"/>
      <c r="O309" s="2"/>
      <c r="P309"/>
      <c r="Q309"/>
      <c r="R309"/>
    </row>
    <row r="310" spans="2:18">
      <c r="B310"/>
      <c r="C310"/>
      <c r="D310"/>
      <c r="E310"/>
      <c r="F310"/>
      <c r="G310"/>
      <c r="H310"/>
      <c r="I310"/>
      <c r="J310"/>
      <c r="K310"/>
      <c r="L310"/>
      <c r="M310" s="2"/>
      <c r="N310"/>
      <c r="O310" s="2"/>
      <c r="P310"/>
      <c r="Q310"/>
      <c r="R310"/>
    </row>
    <row r="311" spans="2:18">
      <c r="B311"/>
      <c r="C311"/>
      <c r="D311"/>
      <c r="E311"/>
      <c r="F311"/>
      <c r="G311"/>
      <c r="H311"/>
      <c r="I311"/>
      <c r="J311"/>
      <c r="K311"/>
      <c r="L311"/>
      <c r="M311" s="2"/>
      <c r="N311"/>
      <c r="O311" s="2"/>
      <c r="P311"/>
      <c r="Q311"/>
      <c r="R311"/>
    </row>
    <row r="312" spans="2:18">
      <c r="B312"/>
      <c r="C312"/>
      <c r="D312"/>
      <c r="E312"/>
      <c r="F312"/>
      <c r="G312"/>
      <c r="H312"/>
      <c r="I312"/>
      <c r="J312"/>
      <c r="K312"/>
      <c r="L312"/>
      <c r="M312" s="2"/>
      <c r="N312"/>
      <c r="O312" s="2"/>
      <c r="P312"/>
      <c r="Q312"/>
      <c r="R312"/>
    </row>
    <row r="313" spans="2:18">
      <c r="B313"/>
      <c r="C313"/>
      <c r="D313"/>
      <c r="E313"/>
      <c r="F313"/>
      <c r="G313"/>
      <c r="H313"/>
      <c r="I313"/>
      <c r="J313"/>
      <c r="K313"/>
      <c r="L313"/>
      <c r="M313" s="2"/>
      <c r="N313"/>
      <c r="O313" s="2"/>
      <c r="P313"/>
      <c r="Q313"/>
      <c r="R313"/>
    </row>
    <row r="314" spans="2:18">
      <c r="B314"/>
      <c r="C314"/>
      <c r="D314"/>
      <c r="E314"/>
      <c r="F314"/>
      <c r="G314"/>
      <c r="H314"/>
      <c r="I314"/>
      <c r="J314"/>
      <c r="K314"/>
      <c r="L314"/>
      <c r="M314" s="2"/>
      <c r="N314"/>
      <c r="O314" s="2"/>
      <c r="P314"/>
      <c r="Q314"/>
      <c r="R314"/>
    </row>
    <row r="315" spans="2:18">
      <c r="B315"/>
      <c r="C315"/>
      <c r="D315"/>
      <c r="E315"/>
      <c r="F315"/>
      <c r="G315"/>
      <c r="H315"/>
      <c r="I315"/>
      <c r="J315"/>
      <c r="K315"/>
      <c r="L315"/>
      <c r="M315" s="2"/>
      <c r="N315"/>
      <c r="O315" s="2"/>
      <c r="P315"/>
      <c r="Q315"/>
      <c r="R315"/>
    </row>
    <row r="316" spans="2:18">
      <c r="B316"/>
      <c r="C316"/>
      <c r="D316"/>
      <c r="E316"/>
      <c r="F316"/>
      <c r="G316"/>
      <c r="H316"/>
      <c r="I316"/>
      <c r="J316"/>
      <c r="K316"/>
      <c r="L316"/>
      <c r="M316" s="2"/>
      <c r="N316"/>
      <c r="O316" s="2"/>
      <c r="P316"/>
      <c r="Q316"/>
      <c r="R316"/>
    </row>
    <row r="317" spans="2:18">
      <c r="B317"/>
      <c r="C317"/>
      <c r="D317"/>
      <c r="E317"/>
      <c r="F317"/>
      <c r="G317"/>
      <c r="H317"/>
      <c r="I317"/>
      <c r="J317"/>
      <c r="K317"/>
      <c r="L317"/>
      <c r="M317" s="2"/>
      <c r="N317"/>
      <c r="O317" s="2"/>
      <c r="P317"/>
      <c r="Q317"/>
      <c r="R317"/>
    </row>
    <row r="318" spans="2:18">
      <c r="B318"/>
      <c r="C318"/>
      <c r="D318"/>
      <c r="E318"/>
      <c r="F318"/>
      <c r="G318"/>
      <c r="H318"/>
      <c r="I318"/>
      <c r="J318"/>
      <c r="K318"/>
      <c r="L318"/>
      <c r="M318" s="2"/>
      <c r="N318"/>
      <c r="O318" s="2"/>
      <c r="P318"/>
      <c r="Q318"/>
      <c r="R318"/>
    </row>
    <row r="319" spans="2:18">
      <c r="B319"/>
      <c r="C319"/>
      <c r="D319"/>
      <c r="E319"/>
      <c r="F319"/>
      <c r="G319"/>
      <c r="H319"/>
      <c r="I319"/>
      <c r="J319"/>
      <c r="K319"/>
      <c r="L319"/>
      <c r="M319" s="2"/>
      <c r="N319"/>
      <c r="O319" s="2"/>
      <c r="P319"/>
      <c r="Q319"/>
      <c r="R319"/>
    </row>
    <row r="320" spans="2:18">
      <c r="B320"/>
      <c r="C320"/>
      <c r="D320"/>
      <c r="E320"/>
      <c r="F320"/>
      <c r="G320"/>
      <c r="H320"/>
      <c r="I320"/>
      <c r="J320"/>
      <c r="K320"/>
      <c r="L320"/>
      <c r="M320" s="2"/>
      <c r="N320"/>
      <c r="O320" s="2"/>
      <c r="P320"/>
      <c r="Q320"/>
      <c r="R320"/>
    </row>
    <row r="321" spans="2:18">
      <c r="B321"/>
      <c r="C321"/>
      <c r="D321"/>
      <c r="E321"/>
      <c r="F321"/>
      <c r="G321"/>
      <c r="H321"/>
      <c r="I321"/>
      <c r="J321"/>
      <c r="K321"/>
      <c r="L321"/>
      <c r="M321" s="2"/>
      <c r="N321"/>
      <c r="O321" s="2"/>
      <c r="P321"/>
      <c r="Q321"/>
      <c r="R321"/>
    </row>
    <row r="322" spans="2:18">
      <c r="B322"/>
      <c r="C322"/>
      <c r="D322"/>
      <c r="E322"/>
      <c r="F322"/>
      <c r="G322"/>
      <c r="H322"/>
      <c r="I322"/>
      <c r="J322"/>
      <c r="K322"/>
      <c r="L322"/>
      <c r="M322" s="2"/>
      <c r="N322"/>
      <c r="O322" s="2"/>
      <c r="P322"/>
      <c r="Q322"/>
      <c r="R322"/>
    </row>
    <row r="323" spans="2:18">
      <c r="B323"/>
      <c r="C323"/>
      <c r="D323"/>
      <c r="E323"/>
      <c r="F323"/>
      <c r="G323"/>
      <c r="H323"/>
      <c r="I323"/>
      <c r="J323"/>
      <c r="K323"/>
      <c r="L323"/>
      <c r="M323" s="2"/>
      <c r="N323"/>
      <c r="O323" s="2"/>
      <c r="P323"/>
      <c r="Q323"/>
      <c r="R323"/>
    </row>
    <row r="324" spans="2:18">
      <c r="B324"/>
      <c r="C324"/>
      <c r="D324"/>
      <c r="E324"/>
      <c r="F324"/>
      <c r="G324"/>
      <c r="H324"/>
      <c r="I324"/>
      <c r="J324"/>
      <c r="K324"/>
      <c r="L324"/>
      <c r="M324" s="2"/>
      <c r="N324"/>
      <c r="O324" s="2"/>
      <c r="P324"/>
      <c r="Q324"/>
      <c r="R324"/>
    </row>
    <row r="325" spans="2:18">
      <c r="B325"/>
      <c r="C325"/>
      <c r="D325"/>
      <c r="E325"/>
      <c r="F325"/>
      <c r="G325"/>
      <c r="H325"/>
      <c r="I325"/>
      <c r="J325"/>
      <c r="K325"/>
      <c r="L325"/>
      <c r="M325" s="2"/>
      <c r="N325"/>
      <c r="O325" s="2"/>
      <c r="P325"/>
      <c r="Q325"/>
      <c r="R325"/>
    </row>
    <row r="326" spans="2:18">
      <c r="B326"/>
      <c r="C326"/>
      <c r="D326"/>
      <c r="E326"/>
      <c r="F326"/>
      <c r="G326"/>
      <c r="H326"/>
      <c r="I326"/>
      <c r="J326"/>
      <c r="K326"/>
      <c r="L326"/>
      <c r="M326" s="2"/>
      <c r="N326"/>
      <c r="O326" s="2"/>
      <c r="P326"/>
      <c r="Q326"/>
      <c r="R326"/>
    </row>
    <row r="327" spans="2:18">
      <c r="B327"/>
      <c r="C327"/>
      <c r="D327"/>
      <c r="E327"/>
      <c r="F327"/>
      <c r="G327"/>
      <c r="H327"/>
      <c r="I327"/>
      <c r="J327"/>
      <c r="K327"/>
      <c r="L327"/>
      <c r="M327" s="2"/>
      <c r="N327"/>
      <c r="O327" s="2"/>
      <c r="P327"/>
      <c r="Q327"/>
      <c r="R327"/>
    </row>
    <row r="328" spans="2:18">
      <c r="B328"/>
      <c r="C328"/>
      <c r="D328"/>
      <c r="E328"/>
      <c r="F328"/>
      <c r="G328"/>
      <c r="H328"/>
      <c r="I328"/>
      <c r="J328"/>
      <c r="K328"/>
      <c r="L328"/>
      <c r="M328" s="2"/>
      <c r="N328"/>
      <c r="O328" s="2"/>
      <c r="P328"/>
      <c r="Q328"/>
      <c r="R328"/>
    </row>
    <row r="329" spans="2:18">
      <c r="B329"/>
      <c r="C329"/>
      <c r="D329"/>
      <c r="E329"/>
      <c r="F329"/>
      <c r="G329"/>
      <c r="H329"/>
      <c r="I329"/>
      <c r="J329"/>
      <c r="K329"/>
      <c r="L329"/>
      <c r="M329" s="2"/>
      <c r="N329"/>
      <c r="O329" s="2"/>
      <c r="P329"/>
      <c r="Q329"/>
      <c r="R329"/>
    </row>
    <row r="330" spans="2:18">
      <c r="B330"/>
      <c r="C330"/>
      <c r="D330"/>
      <c r="E330"/>
      <c r="F330"/>
      <c r="G330"/>
      <c r="H330"/>
      <c r="I330"/>
      <c r="J330"/>
      <c r="K330"/>
      <c r="L330"/>
      <c r="M330" s="2"/>
      <c r="N330"/>
      <c r="O330" s="2"/>
      <c r="P330"/>
      <c r="Q330"/>
      <c r="R330"/>
    </row>
    <row r="331" spans="2:18">
      <c r="B331"/>
      <c r="C331"/>
      <c r="D331"/>
      <c r="E331"/>
      <c r="F331"/>
      <c r="G331"/>
      <c r="H331"/>
      <c r="I331"/>
      <c r="J331"/>
      <c r="K331"/>
      <c r="L331"/>
      <c r="M331" s="2"/>
      <c r="N331"/>
      <c r="O331" s="2"/>
      <c r="P331"/>
      <c r="Q331"/>
      <c r="R331"/>
    </row>
    <row r="332" spans="2:18">
      <c r="B332"/>
      <c r="C332"/>
      <c r="D332"/>
      <c r="E332"/>
      <c r="F332"/>
      <c r="G332"/>
      <c r="H332"/>
      <c r="I332"/>
      <c r="J332"/>
      <c r="K332"/>
      <c r="L332"/>
      <c r="M332" s="2"/>
      <c r="N332"/>
      <c r="O332" s="2"/>
      <c r="P332"/>
      <c r="Q332"/>
      <c r="R332"/>
    </row>
    <row r="333" spans="2:18">
      <c r="B333"/>
      <c r="C333"/>
      <c r="D333"/>
      <c r="E333"/>
      <c r="F333"/>
      <c r="G333"/>
      <c r="H333"/>
      <c r="I333"/>
      <c r="J333"/>
      <c r="K333"/>
      <c r="L333"/>
      <c r="M333" s="2"/>
      <c r="N333"/>
      <c r="O333" s="2"/>
      <c r="P333"/>
      <c r="Q333"/>
      <c r="R333"/>
    </row>
    <row r="334" spans="2:18">
      <c r="B334"/>
      <c r="C334"/>
      <c r="D334"/>
      <c r="E334"/>
      <c r="F334"/>
      <c r="G334"/>
      <c r="H334"/>
      <c r="I334"/>
      <c r="J334"/>
      <c r="K334"/>
      <c r="L334"/>
      <c r="M334" s="2"/>
      <c r="N334"/>
      <c r="O334" s="2"/>
      <c r="P334"/>
      <c r="Q334"/>
      <c r="R334"/>
    </row>
    <row r="335" spans="2:18">
      <c r="B335"/>
      <c r="C335"/>
      <c r="D335"/>
      <c r="E335"/>
      <c r="F335"/>
      <c r="G335"/>
      <c r="H335"/>
      <c r="I335"/>
      <c r="J335"/>
      <c r="K335"/>
      <c r="L335"/>
      <c r="M335" s="2"/>
      <c r="N335"/>
      <c r="O335" s="2"/>
      <c r="P335"/>
      <c r="Q335"/>
      <c r="R335"/>
    </row>
    <row r="336" spans="2:18">
      <c r="B336"/>
      <c r="C336"/>
      <c r="D336"/>
      <c r="E336"/>
      <c r="F336"/>
      <c r="G336"/>
      <c r="H336"/>
      <c r="I336"/>
      <c r="J336"/>
      <c r="K336"/>
      <c r="L336"/>
      <c r="M336" s="2"/>
      <c r="N336"/>
      <c r="O336" s="2"/>
      <c r="P336"/>
      <c r="Q336"/>
      <c r="R336"/>
    </row>
    <row r="337" spans="2:18">
      <c r="B337"/>
      <c r="C337"/>
      <c r="D337"/>
      <c r="E337"/>
      <c r="F337"/>
      <c r="G337"/>
      <c r="H337"/>
      <c r="I337"/>
      <c r="J337"/>
      <c r="K337"/>
      <c r="L337"/>
      <c r="M337" s="2"/>
      <c r="N337"/>
      <c r="O337" s="2"/>
      <c r="P337"/>
      <c r="Q337"/>
      <c r="R337"/>
    </row>
    <row r="338" spans="2:18">
      <c r="B338"/>
      <c r="C338"/>
      <c r="D338"/>
      <c r="E338"/>
      <c r="F338"/>
      <c r="G338"/>
      <c r="H338"/>
      <c r="I338"/>
      <c r="J338"/>
      <c r="K338"/>
      <c r="L338"/>
      <c r="M338" s="2"/>
      <c r="N338"/>
      <c r="O338" s="2"/>
      <c r="P338"/>
      <c r="Q338"/>
      <c r="R338"/>
    </row>
    <row r="339" spans="2:18">
      <c r="B339"/>
      <c r="C339"/>
      <c r="D339"/>
      <c r="E339"/>
      <c r="F339"/>
      <c r="G339"/>
      <c r="H339"/>
      <c r="I339"/>
      <c r="J339"/>
      <c r="K339"/>
      <c r="L339"/>
      <c r="M339" s="2"/>
      <c r="N339"/>
      <c r="O339" s="2"/>
      <c r="P339"/>
      <c r="Q339"/>
      <c r="R339"/>
    </row>
    <row r="340" spans="2:18">
      <c r="B340"/>
      <c r="C340"/>
      <c r="D340"/>
      <c r="E340"/>
      <c r="F340"/>
      <c r="G340"/>
      <c r="H340"/>
      <c r="I340"/>
      <c r="J340"/>
      <c r="K340"/>
      <c r="L340"/>
      <c r="M340" s="2"/>
      <c r="N340"/>
      <c r="O340" s="2"/>
      <c r="P340"/>
      <c r="Q340"/>
      <c r="R340"/>
    </row>
    <row r="341" spans="2:18">
      <c r="B341"/>
      <c r="C341"/>
      <c r="D341"/>
      <c r="E341"/>
      <c r="F341"/>
      <c r="G341"/>
      <c r="H341"/>
      <c r="I341"/>
      <c r="J341"/>
      <c r="K341"/>
      <c r="L341"/>
      <c r="M341" s="2"/>
      <c r="N341"/>
      <c r="O341" s="2"/>
      <c r="P341"/>
      <c r="Q341"/>
      <c r="R341"/>
    </row>
    <row r="342" spans="2:18">
      <c r="B342"/>
      <c r="C342"/>
      <c r="D342"/>
      <c r="E342"/>
      <c r="F342"/>
      <c r="G342"/>
      <c r="H342"/>
      <c r="I342"/>
      <c r="J342"/>
      <c r="K342"/>
      <c r="L342"/>
      <c r="M342" s="2"/>
      <c r="N342"/>
      <c r="O342" s="2"/>
      <c r="P342"/>
      <c r="Q342"/>
      <c r="R342"/>
    </row>
    <row r="343" spans="2:18">
      <c r="B343"/>
      <c r="C343"/>
      <c r="D343"/>
      <c r="E343"/>
      <c r="F343"/>
      <c r="G343"/>
      <c r="H343"/>
      <c r="I343"/>
      <c r="J343"/>
      <c r="K343"/>
      <c r="L343"/>
      <c r="M343" s="2"/>
      <c r="N343"/>
      <c r="O343" s="2"/>
      <c r="P343"/>
      <c r="Q343"/>
      <c r="R343"/>
    </row>
    <row r="344" spans="2:18">
      <c r="B344"/>
      <c r="C344"/>
      <c r="D344"/>
      <c r="E344"/>
      <c r="F344"/>
      <c r="G344"/>
      <c r="H344"/>
      <c r="I344"/>
      <c r="J344"/>
      <c r="K344"/>
      <c r="L344"/>
      <c r="M344" s="2"/>
      <c r="N344"/>
      <c r="O344" s="2"/>
      <c r="P344"/>
      <c r="Q344"/>
      <c r="R344"/>
    </row>
    <row r="345" spans="2:18">
      <c r="B345"/>
      <c r="C345"/>
      <c r="D345"/>
      <c r="E345"/>
      <c r="F345"/>
      <c r="G345"/>
      <c r="H345"/>
      <c r="I345"/>
      <c r="J345"/>
      <c r="K345"/>
      <c r="L345"/>
      <c r="M345" s="2"/>
      <c r="N345"/>
      <c r="O345" s="2"/>
      <c r="P345"/>
      <c r="Q345"/>
      <c r="R345"/>
    </row>
    <row r="346" spans="2:18">
      <c r="B346"/>
      <c r="C346"/>
      <c r="D346"/>
      <c r="E346"/>
      <c r="F346"/>
      <c r="G346"/>
      <c r="H346"/>
      <c r="I346"/>
      <c r="J346"/>
      <c r="K346"/>
      <c r="L346"/>
      <c r="M346" s="2"/>
      <c r="N346"/>
      <c r="O346" s="2"/>
      <c r="P346"/>
      <c r="Q346"/>
      <c r="R346"/>
    </row>
    <row r="347" spans="2:18">
      <c r="B347"/>
      <c r="C347"/>
      <c r="D347"/>
      <c r="E347"/>
      <c r="F347"/>
      <c r="G347"/>
      <c r="H347"/>
      <c r="I347"/>
      <c r="J347"/>
      <c r="K347"/>
      <c r="L347"/>
      <c r="M347" s="2"/>
      <c r="N347"/>
      <c r="O347" s="2"/>
      <c r="P347"/>
      <c r="Q347"/>
      <c r="R347"/>
    </row>
    <row r="348" spans="2:18">
      <c r="B348"/>
      <c r="C348"/>
      <c r="D348"/>
      <c r="E348"/>
      <c r="F348"/>
      <c r="G348"/>
      <c r="H348"/>
      <c r="I348"/>
      <c r="J348"/>
      <c r="K348"/>
      <c r="L348"/>
      <c r="M348" s="2"/>
      <c r="N348"/>
      <c r="O348" s="2"/>
      <c r="P348"/>
      <c r="Q348"/>
      <c r="R348"/>
    </row>
    <row r="349" spans="2:18">
      <c r="B349"/>
      <c r="C349"/>
      <c r="D349"/>
      <c r="E349"/>
      <c r="F349"/>
      <c r="G349"/>
      <c r="H349"/>
      <c r="I349"/>
      <c r="J349"/>
      <c r="K349"/>
      <c r="L349"/>
      <c r="M349" s="2"/>
      <c r="N349"/>
      <c r="O349" s="2"/>
      <c r="P349"/>
      <c r="Q349"/>
      <c r="R349"/>
    </row>
    <row r="350" spans="2:18">
      <c r="B350"/>
      <c r="C350"/>
      <c r="D350"/>
      <c r="E350"/>
      <c r="F350"/>
      <c r="G350"/>
      <c r="H350"/>
      <c r="I350"/>
      <c r="J350"/>
      <c r="K350"/>
      <c r="L350"/>
      <c r="M350" s="2"/>
      <c r="N350"/>
      <c r="O350" s="2"/>
      <c r="P350"/>
      <c r="Q350"/>
      <c r="R350"/>
    </row>
    <row r="351" spans="2:18">
      <c r="B351"/>
      <c r="C351"/>
      <c r="D351"/>
      <c r="E351"/>
      <c r="F351"/>
      <c r="G351"/>
      <c r="H351"/>
      <c r="I351"/>
      <c r="J351"/>
      <c r="K351"/>
      <c r="L351"/>
      <c r="M351" s="2"/>
      <c r="N351"/>
      <c r="O351" s="2"/>
      <c r="P351"/>
      <c r="Q351"/>
      <c r="R351"/>
    </row>
    <row r="352" spans="2:18">
      <c r="B352"/>
      <c r="C352"/>
      <c r="D352"/>
      <c r="E352"/>
      <c r="F352"/>
      <c r="G352"/>
      <c r="H352"/>
      <c r="I352"/>
      <c r="J352"/>
      <c r="K352"/>
      <c r="L352"/>
      <c r="M352" s="2"/>
      <c r="N352"/>
      <c r="O352" s="2"/>
      <c r="P352"/>
      <c r="Q352"/>
      <c r="R352"/>
    </row>
    <row r="353" spans="2:18">
      <c r="B353"/>
      <c r="C353"/>
      <c r="D353"/>
      <c r="E353"/>
      <c r="F353"/>
      <c r="G353"/>
      <c r="H353"/>
      <c r="I353"/>
      <c r="J353"/>
      <c r="K353"/>
      <c r="L353"/>
      <c r="M353" s="2"/>
      <c r="N353"/>
      <c r="O353" s="2"/>
      <c r="P353"/>
      <c r="Q353"/>
      <c r="R353"/>
    </row>
    <row r="354" spans="2:18">
      <c r="B354"/>
      <c r="C354"/>
      <c r="D354"/>
      <c r="E354"/>
      <c r="F354"/>
      <c r="G354"/>
      <c r="H354"/>
      <c r="I354"/>
      <c r="J354"/>
      <c r="K354"/>
      <c r="L354"/>
      <c r="M354" s="2"/>
      <c r="N354"/>
      <c r="O354" s="2"/>
      <c r="P354"/>
      <c r="Q354"/>
      <c r="R354"/>
    </row>
    <row r="355" spans="2:18">
      <c r="B355"/>
      <c r="C355"/>
      <c r="D355"/>
      <c r="E355"/>
      <c r="F355"/>
      <c r="G355"/>
      <c r="H355"/>
      <c r="I355"/>
      <c r="J355"/>
      <c r="K355"/>
      <c r="L355"/>
      <c r="M355" s="2"/>
      <c r="N355"/>
      <c r="O355" s="2"/>
      <c r="P355"/>
      <c r="Q355"/>
      <c r="R355"/>
    </row>
    <row r="356" spans="2:18">
      <c r="B356"/>
      <c r="C356"/>
      <c r="D356"/>
      <c r="E356"/>
      <c r="F356"/>
      <c r="G356"/>
      <c r="H356"/>
      <c r="I356"/>
      <c r="J356"/>
      <c r="K356"/>
      <c r="L356"/>
      <c r="M356" s="2"/>
      <c r="N356"/>
      <c r="O356" s="2"/>
      <c r="P356"/>
      <c r="Q356"/>
      <c r="R356"/>
    </row>
    <row r="357" spans="2:18">
      <c r="B357"/>
      <c r="C357"/>
      <c r="D357"/>
      <c r="E357"/>
      <c r="F357"/>
      <c r="G357"/>
      <c r="H357"/>
      <c r="I357"/>
      <c r="J357"/>
      <c r="K357"/>
      <c r="L357"/>
      <c r="M357" s="2"/>
      <c r="N357"/>
      <c r="O357" s="2"/>
      <c r="P357"/>
      <c r="Q357"/>
      <c r="R357"/>
    </row>
    <row r="358" spans="2:18">
      <c r="B358"/>
      <c r="C358"/>
      <c r="D358"/>
      <c r="E358"/>
      <c r="F358"/>
      <c r="G358"/>
      <c r="H358"/>
      <c r="I358"/>
      <c r="J358"/>
      <c r="K358"/>
      <c r="L358"/>
      <c r="M358" s="2"/>
      <c r="N358"/>
      <c r="O358" s="2"/>
      <c r="P358"/>
      <c r="Q358"/>
      <c r="R358"/>
    </row>
    <row r="359" spans="2:18">
      <c r="B359"/>
      <c r="C359"/>
      <c r="D359"/>
      <c r="E359"/>
      <c r="F359"/>
      <c r="G359"/>
      <c r="H359"/>
      <c r="I359"/>
      <c r="J359"/>
      <c r="K359"/>
      <c r="L359"/>
      <c r="M359" s="2"/>
      <c r="N359"/>
      <c r="O359" s="2"/>
      <c r="P359"/>
      <c r="Q359"/>
      <c r="R359"/>
    </row>
    <row r="360" spans="2:18">
      <c r="B360"/>
      <c r="C360"/>
      <c r="D360"/>
      <c r="E360"/>
      <c r="F360"/>
      <c r="G360"/>
      <c r="H360"/>
      <c r="I360"/>
      <c r="J360"/>
      <c r="K360"/>
      <c r="L360"/>
      <c r="M360" s="2"/>
      <c r="N360"/>
      <c r="O360" s="2"/>
      <c r="P360"/>
      <c r="Q360"/>
      <c r="R360"/>
    </row>
    <row r="361" spans="2:18">
      <c r="B361"/>
      <c r="C361"/>
      <c r="D361"/>
      <c r="E361"/>
      <c r="F361"/>
      <c r="G361"/>
      <c r="H361"/>
      <c r="I361"/>
      <c r="J361"/>
      <c r="K361"/>
      <c r="L361"/>
      <c r="M361" s="2"/>
      <c r="N361"/>
      <c r="O361" s="2"/>
      <c r="P361"/>
      <c r="Q361"/>
      <c r="R361"/>
    </row>
    <row r="362" spans="2:18">
      <c r="B362"/>
      <c r="C362"/>
      <c r="D362"/>
      <c r="E362"/>
      <c r="F362"/>
      <c r="G362"/>
      <c r="H362"/>
      <c r="I362"/>
      <c r="J362"/>
      <c r="K362"/>
      <c r="L362"/>
      <c r="M362" s="2"/>
      <c r="N362"/>
      <c r="O362" s="2"/>
      <c r="P362"/>
      <c r="Q362"/>
      <c r="R362"/>
    </row>
    <row r="363" spans="2:18">
      <c r="B363"/>
      <c r="C363"/>
      <c r="D363"/>
      <c r="E363"/>
      <c r="F363"/>
      <c r="G363"/>
      <c r="H363"/>
      <c r="I363"/>
      <c r="J363"/>
      <c r="K363"/>
      <c r="L363"/>
      <c r="M363" s="2"/>
      <c r="N363"/>
      <c r="O363" s="2"/>
      <c r="P363"/>
      <c r="Q363"/>
      <c r="R363"/>
    </row>
    <row r="364" spans="2:18">
      <c r="B364"/>
      <c r="C364"/>
      <c r="D364"/>
      <c r="E364"/>
      <c r="F364"/>
      <c r="G364"/>
      <c r="H364"/>
      <c r="I364"/>
      <c r="J364"/>
      <c r="K364"/>
      <c r="L364"/>
      <c r="M364" s="2"/>
      <c r="N364"/>
      <c r="O364" s="2"/>
      <c r="P364"/>
      <c r="Q364"/>
      <c r="R364"/>
    </row>
    <row r="365" spans="2:18">
      <c r="B365"/>
      <c r="C365"/>
      <c r="D365"/>
      <c r="E365"/>
      <c r="F365"/>
      <c r="G365"/>
      <c r="H365"/>
      <c r="I365"/>
      <c r="J365"/>
      <c r="K365"/>
      <c r="L365"/>
      <c r="M365" s="2"/>
      <c r="N365"/>
      <c r="O365" s="2"/>
      <c r="P365"/>
      <c r="Q365"/>
      <c r="R365"/>
    </row>
    <row r="366" spans="2:18">
      <c r="B366"/>
      <c r="C366"/>
      <c r="D366"/>
      <c r="E366"/>
      <c r="F366"/>
      <c r="G366"/>
      <c r="H366"/>
      <c r="I366"/>
      <c r="J366"/>
      <c r="K366"/>
      <c r="L366"/>
      <c r="M366" s="2"/>
      <c r="N366"/>
      <c r="O366" s="2"/>
      <c r="P366"/>
      <c r="Q366"/>
      <c r="R366"/>
    </row>
    <row r="367" spans="2:18">
      <c r="B367"/>
      <c r="C367"/>
      <c r="D367"/>
      <c r="E367"/>
      <c r="F367"/>
      <c r="G367"/>
      <c r="H367"/>
      <c r="I367"/>
      <c r="J367"/>
      <c r="K367"/>
      <c r="L367"/>
      <c r="M367" s="2"/>
      <c r="N367"/>
      <c r="O367" s="2"/>
      <c r="P367"/>
      <c r="Q367"/>
      <c r="R367"/>
    </row>
    <row r="368" spans="2:18">
      <c r="B368"/>
      <c r="C368"/>
      <c r="D368"/>
      <c r="E368"/>
      <c r="F368"/>
      <c r="G368"/>
      <c r="H368"/>
      <c r="I368"/>
      <c r="J368"/>
      <c r="K368"/>
      <c r="L368"/>
      <c r="M368" s="2"/>
      <c r="N368"/>
      <c r="O368" s="2"/>
      <c r="P368"/>
      <c r="Q368"/>
      <c r="R368"/>
    </row>
    <row r="369" spans="2:18">
      <c r="B369"/>
      <c r="C369"/>
      <c r="D369"/>
      <c r="E369"/>
      <c r="F369"/>
      <c r="G369"/>
      <c r="H369"/>
      <c r="I369"/>
      <c r="J369"/>
      <c r="K369"/>
      <c r="L369"/>
      <c r="M369" s="2"/>
      <c r="N369"/>
      <c r="O369" s="2"/>
      <c r="P369"/>
      <c r="Q369"/>
      <c r="R369"/>
    </row>
    <row r="370" spans="2:18">
      <c r="B370"/>
      <c r="C370"/>
      <c r="D370"/>
      <c r="E370"/>
      <c r="F370"/>
      <c r="G370"/>
      <c r="H370"/>
      <c r="I370"/>
      <c r="J370"/>
      <c r="K370"/>
      <c r="L370"/>
      <c r="M370" s="2"/>
      <c r="N370"/>
      <c r="O370" s="2"/>
      <c r="P370"/>
      <c r="Q370"/>
      <c r="R370"/>
    </row>
    <row r="371" spans="2:18">
      <c r="B371"/>
      <c r="C371"/>
      <c r="D371"/>
      <c r="E371"/>
      <c r="F371"/>
      <c r="G371"/>
      <c r="H371"/>
      <c r="I371"/>
      <c r="J371"/>
      <c r="K371"/>
      <c r="L371"/>
      <c r="M371" s="2"/>
      <c r="N371"/>
      <c r="O371" s="2"/>
      <c r="P371"/>
      <c r="Q371"/>
      <c r="R371"/>
    </row>
    <row r="372" spans="2:18">
      <c r="B372"/>
      <c r="C372"/>
      <c r="D372"/>
      <c r="E372"/>
      <c r="F372"/>
      <c r="G372"/>
      <c r="H372"/>
      <c r="I372"/>
      <c r="J372"/>
      <c r="K372"/>
      <c r="L372"/>
      <c r="M372" s="2"/>
      <c r="N372"/>
      <c r="O372" s="2"/>
      <c r="P372"/>
      <c r="Q372"/>
      <c r="R372"/>
    </row>
    <row r="373" spans="2:18">
      <c r="B373"/>
      <c r="C373"/>
      <c r="D373"/>
      <c r="E373"/>
      <c r="F373"/>
      <c r="G373"/>
      <c r="H373"/>
      <c r="I373"/>
      <c r="J373"/>
      <c r="K373"/>
      <c r="L373"/>
      <c r="M373" s="2"/>
      <c r="N373"/>
      <c r="O373" s="2"/>
      <c r="P373"/>
      <c r="Q373"/>
      <c r="R373"/>
    </row>
    <row r="374" spans="2:18">
      <c r="B374"/>
      <c r="C374"/>
      <c r="D374"/>
      <c r="E374"/>
      <c r="F374"/>
      <c r="G374"/>
      <c r="H374"/>
      <c r="I374"/>
      <c r="J374"/>
      <c r="K374"/>
      <c r="L374"/>
      <c r="M374" s="2"/>
      <c r="N374"/>
      <c r="O374" s="2"/>
      <c r="P374"/>
      <c r="Q374"/>
      <c r="R374"/>
    </row>
    <row r="375" spans="2:18">
      <c r="B375"/>
      <c r="C375"/>
      <c r="D375"/>
      <c r="E375"/>
      <c r="F375"/>
      <c r="G375"/>
      <c r="H375"/>
      <c r="I375"/>
      <c r="J375"/>
      <c r="K375"/>
      <c r="L375"/>
      <c r="M375" s="2"/>
      <c r="N375"/>
      <c r="O375" s="2"/>
      <c r="P375"/>
      <c r="Q375"/>
      <c r="R375"/>
    </row>
    <row r="376" spans="2:18">
      <c r="B376"/>
      <c r="C376"/>
      <c r="D376"/>
      <c r="E376"/>
      <c r="F376"/>
      <c r="G376"/>
      <c r="H376"/>
      <c r="I376"/>
      <c r="J376"/>
      <c r="K376"/>
      <c r="L376"/>
      <c r="M376" s="2"/>
      <c r="N376"/>
      <c r="O376" s="2"/>
      <c r="P376"/>
      <c r="Q376"/>
      <c r="R376"/>
    </row>
    <row r="377" spans="2:18">
      <c r="B377"/>
      <c r="C377"/>
      <c r="D377"/>
      <c r="E377"/>
      <c r="F377"/>
      <c r="G377"/>
      <c r="H377"/>
      <c r="I377"/>
      <c r="J377"/>
      <c r="K377"/>
      <c r="L377"/>
      <c r="M377" s="2"/>
      <c r="N377"/>
      <c r="O377" s="2"/>
      <c r="P377"/>
      <c r="Q377"/>
      <c r="R377"/>
    </row>
    <row r="378" spans="2:18">
      <c r="B378"/>
      <c r="C378"/>
      <c r="D378"/>
      <c r="E378"/>
      <c r="F378"/>
      <c r="G378"/>
      <c r="H378"/>
      <c r="I378"/>
      <c r="J378"/>
      <c r="K378"/>
      <c r="L378"/>
      <c r="M378" s="2"/>
      <c r="N378"/>
      <c r="O378" s="2"/>
      <c r="P378"/>
      <c r="Q378"/>
      <c r="R378"/>
    </row>
    <row r="379" spans="2:18">
      <c r="B379"/>
      <c r="C379"/>
      <c r="D379"/>
      <c r="E379"/>
      <c r="F379"/>
      <c r="G379"/>
      <c r="H379"/>
      <c r="I379"/>
      <c r="J379"/>
      <c r="K379"/>
      <c r="L379"/>
      <c r="M379" s="2"/>
      <c r="N379"/>
      <c r="O379" s="2"/>
      <c r="P379"/>
      <c r="Q379"/>
      <c r="R379"/>
    </row>
    <row r="380" spans="2:18">
      <c r="B380"/>
      <c r="C380"/>
      <c r="D380"/>
      <c r="E380"/>
      <c r="F380"/>
      <c r="G380"/>
      <c r="H380"/>
      <c r="I380"/>
      <c r="J380"/>
      <c r="K380"/>
      <c r="L380"/>
      <c r="M380" s="2"/>
      <c r="N380"/>
      <c r="O380" s="2"/>
      <c r="P380"/>
      <c r="Q380"/>
      <c r="R380"/>
    </row>
    <row r="381" spans="2:18">
      <c r="B381"/>
      <c r="C381"/>
      <c r="D381"/>
      <c r="E381"/>
      <c r="F381"/>
      <c r="G381"/>
      <c r="H381"/>
      <c r="I381"/>
      <c r="J381"/>
      <c r="K381"/>
      <c r="L381"/>
      <c r="M381" s="2"/>
      <c r="N381"/>
      <c r="O381" s="2"/>
      <c r="P381"/>
      <c r="Q381"/>
      <c r="R381"/>
    </row>
    <row r="382" spans="2:18">
      <c r="B382"/>
      <c r="C382"/>
      <c r="D382"/>
      <c r="E382"/>
      <c r="F382"/>
      <c r="G382"/>
      <c r="H382"/>
      <c r="I382"/>
      <c r="J382"/>
      <c r="K382"/>
      <c r="L382"/>
      <c r="M382" s="2"/>
      <c r="N382"/>
      <c r="O382" s="2"/>
      <c r="P382"/>
      <c r="Q382"/>
      <c r="R382"/>
    </row>
    <row r="383" spans="2:18">
      <c r="B383"/>
      <c r="C383"/>
      <c r="D383"/>
      <c r="E383"/>
      <c r="F383"/>
      <c r="G383"/>
      <c r="H383"/>
      <c r="I383"/>
      <c r="J383"/>
      <c r="K383"/>
      <c r="L383"/>
      <c r="M383" s="2"/>
      <c r="N383"/>
      <c r="O383" s="2"/>
      <c r="P383"/>
      <c r="Q383"/>
      <c r="R383"/>
    </row>
    <row r="384" spans="2:18">
      <c r="B384"/>
      <c r="C384"/>
      <c r="D384"/>
      <c r="E384"/>
      <c r="F384"/>
      <c r="G384"/>
      <c r="H384"/>
      <c r="I384"/>
      <c r="J384"/>
      <c r="K384"/>
      <c r="L384"/>
      <c r="M384" s="2"/>
      <c r="N384"/>
      <c r="O384" s="2"/>
      <c r="P384"/>
      <c r="Q384"/>
      <c r="R384"/>
    </row>
    <row r="385" spans="2:18">
      <c r="B385"/>
      <c r="C385"/>
      <c r="D385"/>
      <c r="E385"/>
      <c r="F385"/>
      <c r="G385"/>
      <c r="H385"/>
      <c r="I385"/>
      <c r="J385"/>
      <c r="K385"/>
      <c r="L385"/>
      <c r="M385" s="2"/>
      <c r="N385"/>
      <c r="O385" s="2"/>
      <c r="P385"/>
      <c r="Q385"/>
      <c r="R385"/>
    </row>
    <row r="386" spans="2:18">
      <c r="B386"/>
      <c r="C386"/>
      <c r="D386"/>
      <c r="E386"/>
      <c r="F386"/>
      <c r="G386"/>
      <c r="H386"/>
      <c r="I386"/>
      <c r="J386"/>
      <c r="K386"/>
      <c r="L386"/>
      <c r="M386" s="2"/>
      <c r="N386"/>
      <c r="O386" s="2"/>
      <c r="P386"/>
      <c r="Q386"/>
      <c r="R386"/>
    </row>
    <row r="387" spans="2:18">
      <c r="B387"/>
      <c r="C387"/>
      <c r="D387"/>
      <c r="E387"/>
      <c r="F387"/>
      <c r="G387"/>
      <c r="H387"/>
      <c r="I387"/>
      <c r="J387"/>
      <c r="K387"/>
      <c r="L387"/>
      <c r="M387" s="2"/>
      <c r="N387"/>
      <c r="O387" s="2"/>
      <c r="P387"/>
      <c r="Q387"/>
      <c r="R387"/>
    </row>
    <row r="388" spans="2:18">
      <c r="B388"/>
      <c r="C388"/>
      <c r="D388"/>
      <c r="E388"/>
      <c r="F388"/>
      <c r="G388"/>
      <c r="H388"/>
      <c r="I388"/>
      <c r="J388"/>
      <c r="K388"/>
      <c r="L388"/>
      <c r="M388" s="2"/>
      <c r="N388"/>
      <c r="O388" s="2"/>
      <c r="P388"/>
      <c r="Q388"/>
      <c r="R388"/>
    </row>
    <row r="389" spans="2:18">
      <c r="B389"/>
      <c r="C389"/>
      <c r="D389"/>
      <c r="E389"/>
      <c r="F389"/>
      <c r="G389"/>
      <c r="H389"/>
      <c r="I389"/>
      <c r="J389"/>
      <c r="K389"/>
      <c r="L389"/>
      <c r="M389" s="2"/>
      <c r="N389"/>
      <c r="O389" s="2"/>
      <c r="P389"/>
      <c r="Q389"/>
      <c r="R389"/>
    </row>
    <row r="390" spans="2:18">
      <c r="B390"/>
      <c r="C390"/>
      <c r="D390"/>
      <c r="E390"/>
      <c r="F390"/>
      <c r="G390"/>
      <c r="H390"/>
      <c r="I390"/>
      <c r="J390"/>
      <c r="K390"/>
      <c r="L390"/>
      <c r="M390" s="2"/>
      <c r="N390"/>
      <c r="O390" s="2"/>
      <c r="P390"/>
      <c r="Q390"/>
      <c r="R390"/>
    </row>
    <row r="391" spans="2:18">
      <c r="B391"/>
      <c r="C391"/>
      <c r="D391"/>
      <c r="E391"/>
      <c r="F391"/>
      <c r="G391"/>
      <c r="H391"/>
      <c r="I391"/>
      <c r="J391"/>
      <c r="K391"/>
      <c r="L391"/>
      <c r="M391" s="2"/>
      <c r="N391"/>
      <c r="O391" s="2"/>
      <c r="P391"/>
      <c r="Q391"/>
      <c r="R391"/>
    </row>
    <row r="392" spans="2:18">
      <c r="B392"/>
      <c r="C392"/>
      <c r="D392"/>
      <c r="E392"/>
      <c r="F392"/>
      <c r="G392"/>
      <c r="H392"/>
      <c r="I392"/>
      <c r="J392"/>
      <c r="K392"/>
      <c r="L392"/>
      <c r="M392" s="2"/>
      <c r="N392"/>
      <c r="O392" s="2"/>
      <c r="P392"/>
      <c r="Q392"/>
      <c r="R392"/>
    </row>
    <row r="393" spans="2:18">
      <c r="B393"/>
      <c r="C393"/>
      <c r="D393"/>
      <c r="E393"/>
      <c r="F393"/>
      <c r="G393"/>
      <c r="H393"/>
      <c r="I393"/>
      <c r="J393"/>
      <c r="K393"/>
      <c r="L393"/>
      <c r="M393" s="2"/>
      <c r="N393"/>
      <c r="O393" s="2"/>
      <c r="P393"/>
      <c r="Q393"/>
      <c r="R393"/>
    </row>
    <row r="394" spans="2:18">
      <c r="B394"/>
      <c r="C394"/>
      <c r="D394"/>
      <c r="E394"/>
      <c r="F394"/>
      <c r="G394"/>
      <c r="H394"/>
      <c r="I394"/>
      <c r="J394"/>
      <c r="K394"/>
      <c r="L394"/>
      <c r="M394" s="2"/>
      <c r="N394"/>
      <c r="O394" s="2"/>
      <c r="P394"/>
      <c r="Q394"/>
      <c r="R394"/>
    </row>
    <row r="395" spans="2:18">
      <c r="B395"/>
      <c r="C395"/>
      <c r="D395"/>
      <c r="E395"/>
      <c r="F395"/>
      <c r="G395"/>
      <c r="H395"/>
      <c r="I395"/>
      <c r="J395"/>
      <c r="K395"/>
      <c r="L395"/>
      <c r="M395" s="2"/>
      <c r="N395"/>
      <c r="O395" s="2"/>
      <c r="P395"/>
      <c r="Q395"/>
      <c r="R395"/>
    </row>
    <row r="396" spans="2:18">
      <c r="B396"/>
      <c r="C396"/>
      <c r="D396"/>
      <c r="E396"/>
      <c r="F396"/>
      <c r="G396"/>
      <c r="H396"/>
      <c r="I396"/>
      <c r="J396"/>
      <c r="K396"/>
      <c r="L396"/>
      <c r="M396" s="2"/>
      <c r="N396"/>
      <c r="O396" s="2"/>
      <c r="P396"/>
      <c r="Q396"/>
      <c r="R396"/>
    </row>
    <row r="397" spans="2:18">
      <c r="B397"/>
      <c r="C397"/>
      <c r="D397"/>
      <c r="E397"/>
      <c r="F397"/>
      <c r="G397"/>
      <c r="H397"/>
      <c r="I397"/>
      <c r="J397"/>
      <c r="K397"/>
      <c r="L397"/>
      <c r="M397" s="2"/>
      <c r="N397"/>
      <c r="O397" s="2"/>
      <c r="P397"/>
      <c r="Q397"/>
      <c r="R397"/>
    </row>
    <row r="398" spans="2:18">
      <c r="B398"/>
      <c r="C398"/>
      <c r="D398"/>
      <c r="E398"/>
      <c r="F398"/>
      <c r="G398"/>
      <c r="H398"/>
      <c r="I398"/>
      <c r="J398"/>
      <c r="K398"/>
      <c r="L398"/>
      <c r="M398" s="2"/>
      <c r="N398"/>
      <c r="O398" s="2"/>
      <c r="P398"/>
      <c r="Q398"/>
      <c r="R398"/>
    </row>
    <row r="399" spans="2:18">
      <c r="B399"/>
      <c r="C399"/>
      <c r="D399"/>
      <c r="E399"/>
      <c r="F399"/>
      <c r="G399"/>
      <c r="H399"/>
      <c r="I399"/>
      <c r="J399"/>
      <c r="K399"/>
      <c r="L399"/>
      <c r="M399" s="2"/>
      <c r="N399"/>
      <c r="O399" s="2"/>
      <c r="P399"/>
      <c r="Q399"/>
      <c r="R399"/>
    </row>
    <row r="400" spans="2:18">
      <c r="B400"/>
      <c r="C400"/>
      <c r="D400"/>
      <c r="E400"/>
      <c r="F400"/>
      <c r="G400"/>
      <c r="H400"/>
      <c r="I400"/>
      <c r="J400"/>
      <c r="K400"/>
      <c r="L400"/>
      <c r="M400" s="2"/>
      <c r="N400"/>
      <c r="O400" s="2"/>
      <c r="P400"/>
      <c r="Q400"/>
      <c r="R400"/>
    </row>
    <row r="401" spans="2:18">
      <c r="B401"/>
      <c r="C401"/>
      <c r="D401"/>
      <c r="E401"/>
      <c r="F401"/>
      <c r="G401"/>
      <c r="H401"/>
      <c r="I401"/>
      <c r="J401"/>
      <c r="K401"/>
      <c r="L401"/>
      <c r="M401" s="2"/>
      <c r="N401"/>
      <c r="O401" s="2"/>
      <c r="P401"/>
      <c r="Q401"/>
      <c r="R401"/>
    </row>
    <row r="402" spans="2:18">
      <c r="B402"/>
      <c r="C402"/>
      <c r="D402"/>
      <c r="E402"/>
      <c r="F402"/>
      <c r="G402"/>
      <c r="H402"/>
      <c r="I402"/>
      <c r="J402"/>
      <c r="K402"/>
      <c r="L402"/>
      <c r="M402" s="2"/>
      <c r="N402"/>
      <c r="O402" s="2"/>
      <c r="P402"/>
      <c r="Q402"/>
      <c r="R402"/>
    </row>
    <row r="403" spans="2:18">
      <c r="B403"/>
      <c r="C403"/>
      <c r="D403"/>
      <c r="E403"/>
      <c r="F403"/>
      <c r="G403"/>
      <c r="H403"/>
      <c r="I403"/>
      <c r="J403"/>
      <c r="K403"/>
      <c r="L403"/>
      <c r="M403" s="2"/>
      <c r="N403"/>
      <c r="O403" s="2"/>
      <c r="P403"/>
      <c r="Q403"/>
      <c r="R403"/>
    </row>
    <row r="404" spans="2:18">
      <c r="B404"/>
      <c r="C404"/>
      <c r="D404"/>
      <c r="E404"/>
      <c r="F404"/>
      <c r="G404"/>
      <c r="H404"/>
      <c r="I404"/>
      <c r="J404"/>
      <c r="K404"/>
      <c r="L404"/>
      <c r="M404" s="2"/>
      <c r="N404"/>
      <c r="O404" s="2"/>
      <c r="P404"/>
      <c r="Q404"/>
      <c r="R404"/>
    </row>
    <row r="405" spans="2:18">
      <c r="B405"/>
      <c r="C405"/>
      <c r="D405"/>
      <c r="E405"/>
      <c r="F405"/>
      <c r="G405"/>
      <c r="H405"/>
      <c r="I405"/>
      <c r="J405"/>
      <c r="K405"/>
      <c r="L405"/>
      <c r="M405" s="2"/>
      <c r="N405"/>
      <c r="O405" s="2"/>
      <c r="P405"/>
      <c r="Q405"/>
      <c r="R405"/>
    </row>
    <row r="406" spans="2:18">
      <c r="B406"/>
      <c r="C406"/>
      <c r="D406"/>
      <c r="E406"/>
      <c r="F406"/>
      <c r="G406"/>
      <c r="H406"/>
      <c r="I406"/>
      <c r="J406"/>
      <c r="K406"/>
      <c r="L406"/>
      <c r="M406" s="2"/>
      <c r="N406"/>
      <c r="O406" s="2"/>
      <c r="P406"/>
      <c r="Q406"/>
      <c r="R406"/>
    </row>
    <row r="407" spans="2:18">
      <c r="B407"/>
      <c r="C407"/>
      <c r="D407"/>
      <c r="E407"/>
      <c r="F407"/>
      <c r="G407"/>
      <c r="H407"/>
      <c r="I407"/>
      <c r="J407"/>
      <c r="K407"/>
      <c r="L407"/>
      <c r="M407" s="2"/>
      <c r="N407"/>
      <c r="O407" s="2"/>
      <c r="P407"/>
      <c r="Q407"/>
      <c r="R407"/>
    </row>
    <row r="408" spans="2:18">
      <c r="B408"/>
      <c r="C408"/>
      <c r="D408"/>
      <c r="E408"/>
      <c r="F408"/>
      <c r="G408"/>
      <c r="H408"/>
      <c r="I408"/>
      <c r="J408"/>
      <c r="K408"/>
      <c r="L408"/>
      <c r="M408" s="2"/>
      <c r="N408"/>
      <c r="O408" s="2"/>
      <c r="P408"/>
      <c r="Q408"/>
      <c r="R408"/>
    </row>
    <row r="409" spans="2:18">
      <c r="B409"/>
      <c r="C409"/>
      <c r="D409"/>
      <c r="E409"/>
      <c r="F409"/>
      <c r="G409"/>
      <c r="H409"/>
      <c r="I409"/>
      <c r="J409"/>
      <c r="K409"/>
      <c r="L409"/>
      <c r="M409" s="2"/>
      <c r="N409"/>
      <c r="O409" s="2"/>
      <c r="P409"/>
      <c r="Q409"/>
      <c r="R409"/>
    </row>
    <row r="410" spans="2:18">
      <c r="B410"/>
      <c r="C410"/>
      <c r="D410"/>
      <c r="E410"/>
      <c r="F410"/>
      <c r="G410"/>
      <c r="H410"/>
      <c r="I410"/>
      <c r="J410"/>
      <c r="K410"/>
      <c r="L410"/>
      <c r="M410" s="2"/>
      <c r="N410"/>
      <c r="O410" s="2"/>
      <c r="P410"/>
      <c r="Q410"/>
      <c r="R410"/>
    </row>
    <row r="411" spans="2:18">
      <c r="B411"/>
      <c r="C411"/>
      <c r="D411"/>
      <c r="E411"/>
      <c r="F411"/>
      <c r="G411"/>
      <c r="H411"/>
      <c r="I411"/>
      <c r="J411"/>
      <c r="K411"/>
      <c r="L411"/>
      <c r="M411" s="2"/>
      <c r="N411"/>
      <c r="O411" s="2"/>
      <c r="P411"/>
      <c r="Q411"/>
      <c r="R411"/>
    </row>
    <row r="412" spans="2:18">
      <c r="B412"/>
      <c r="C412"/>
      <c r="D412"/>
      <c r="E412"/>
      <c r="F412"/>
      <c r="G412"/>
      <c r="H412"/>
      <c r="I412"/>
      <c r="J412"/>
      <c r="K412"/>
      <c r="L412"/>
      <c r="M412" s="2"/>
      <c r="N412"/>
      <c r="O412" s="2"/>
      <c r="P412"/>
      <c r="Q412"/>
      <c r="R412"/>
    </row>
    <row r="413" spans="2:18">
      <c r="B413"/>
      <c r="C413"/>
      <c r="D413"/>
      <c r="E413"/>
      <c r="F413"/>
      <c r="G413"/>
      <c r="H413"/>
      <c r="I413"/>
      <c r="J413"/>
      <c r="K413"/>
      <c r="L413"/>
      <c r="M413" s="2"/>
      <c r="N413"/>
      <c r="O413" s="2"/>
      <c r="P413"/>
      <c r="Q413"/>
      <c r="R413"/>
    </row>
    <row r="414" spans="2:18">
      <c r="B414"/>
      <c r="C414"/>
      <c r="D414"/>
      <c r="E414"/>
      <c r="F414"/>
      <c r="G414"/>
      <c r="H414"/>
      <c r="I414"/>
      <c r="J414"/>
      <c r="K414"/>
      <c r="L414"/>
      <c r="M414" s="2"/>
      <c r="N414"/>
      <c r="O414" s="2"/>
      <c r="P414"/>
      <c r="Q414"/>
      <c r="R414"/>
    </row>
    <row r="415" spans="2:18">
      <c r="B415"/>
      <c r="C415"/>
      <c r="D415"/>
      <c r="E415"/>
      <c r="F415"/>
      <c r="G415"/>
      <c r="H415"/>
      <c r="I415"/>
      <c r="J415"/>
      <c r="K415"/>
      <c r="L415"/>
      <c r="M415" s="2"/>
      <c r="N415"/>
      <c r="O415" s="2"/>
      <c r="P415"/>
      <c r="Q415"/>
      <c r="R415"/>
    </row>
    <row r="416" spans="2:18">
      <c r="B416"/>
      <c r="C416"/>
      <c r="D416"/>
      <c r="E416"/>
      <c r="F416"/>
      <c r="G416"/>
      <c r="H416"/>
      <c r="I416"/>
      <c r="J416"/>
      <c r="K416"/>
      <c r="L416"/>
      <c r="M416" s="2"/>
      <c r="N416"/>
      <c r="O416" s="2"/>
      <c r="P416"/>
      <c r="Q416"/>
      <c r="R416"/>
    </row>
    <row r="417" spans="2:18">
      <c r="B417"/>
      <c r="C417"/>
      <c r="D417"/>
      <c r="E417"/>
      <c r="F417"/>
      <c r="G417"/>
      <c r="H417"/>
      <c r="I417"/>
      <c r="J417"/>
      <c r="K417"/>
      <c r="L417"/>
      <c r="M417" s="2"/>
      <c r="N417"/>
      <c r="O417" s="2"/>
      <c r="P417"/>
      <c r="Q417"/>
      <c r="R417"/>
    </row>
    <row r="418" spans="2:18">
      <c r="B418"/>
      <c r="C418"/>
      <c r="D418"/>
      <c r="E418"/>
      <c r="F418"/>
      <c r="G418"/>
      <c r="H418"/>
      <c r="I418"/>
      <c r="J418"/>
      <c r="K418"/>
      <c r="L418"/>
      <c r="M418" s="2"/>
      <c r="N418"/>
      <c r="O418" s="2"/>
      <c r="P418"/>
      <c r="Q418"/>
      <c r="R418"/>
    </row>
    <row r="419" spans="2:18">
      <c r="B419"/>
      <c r="C419"/>
      <c r="D419"/>
      <c r="E419"/>
      <c r="F419"/>
      <c r="G419"/>
      <c r="H419"/>
      <c r="I419"/>
      <c r="J419"/>
      <c r="K419"/>
      <c r="L419"/>
      <c r="M419" s="2"/>
      <c r="N419"/>
      <c r="O419" s="2"/>
      <c r="P419"/>
      <c r="Q419"/>
      <c r="R419"/>
    </row>
    <row r="420" spans="2:18">
      <c r="B420"/>
      <c r="C420"/>
      <c r="D420"/>
      <c r="E420"/>
      <c r="F420"/>
      <c r="G420"/>
      <c r="H420"/>
      <c r="I420"/>
      <c r="J420"/>
      <c r="K420"/>
      <c r="L420"/>
      <c r="M420" s="2"/>
      <c r="N420"/>
      <c r="O420" s="2"/>
      <c r="P420"/>
      <c r="Q420"/>
      <c r="R420"/>
    </row>
    <row r="421" spans="2:18">
      <c r="B421"/>
      <c r="C421"/>
      <c r="D421"/>
      <c r="E421"/>
      <c r="F421"/>
      <c r="G421"/>
      <c r="H421"/>
      <c r="I421"/>
      <c r="J421"/>
      <c r="K421"/>
      <c r="L421"/>
      <c r="M421" s="2"/>
      <c r="N421"/>
      <c r="O421" s="2"/>
      <c r="P421"/>
      <c r="Q421"/>
      <c r="R421"/>
    </row>
    <row r="422" spans="2:18">
      <c r="B422"/>
      <c r="C422"/>
      <c r="D422"/>
      <c r="E422"/>
      <c r="F422"/>
      <c r="G422"/>
      <c r="H422"/>
      <c r="I422"/>
      <c r="J422"/>
      <c r="K422"/>
      <c r="L422"/>
      <c r="M422" s="2"/>
      <c r="N422"/>
      <c r="O422" s="2"/>
      <c r="P422"/>
      <c r="Q422"/>
      <c r="R422"/>
    </row>
    <row r="423" spans="2:18">
      <c r="B423"/>
      <c r="C423"/>
      <c r="D423"/>
      <c r="E423"/>
      <c r="F423"/>
      <c r="G423"/>
      <c r="H423"/>
      <c r="I423"/>
      <c r="J423"/>
      <c r="K423"/>
      <c r="L423"/>
      <c r="M423" s="2"/>
      <c r="N423"/>
      <c r="O423" s="2"/>
      <c r="P423"/>
      <c r="Q423"/>
      <c r="R423"/>
    </row>
    <row r="424" spans="2:18">
      <c r="B424"/>
      <c r="C424"/>
      <c r="D424"/>
      <c r="E424"/>
      <c r="F424"/>
      <c r="G424"/>
      <c r="H424"/>
      <c r="I424"/>
      <c r="J424"/>
      <c r="K424"/>
      <c r="L424"/>
      <c r="M424" s="2"/>
      <c r="N424"/>
      <c r="O424" s="2"/>
      <c r="P424"/>
      <c r="Q424"/>
      <c r="R424"/>
    </row>
    <row r="425" spans="2:18">
      <c r="B425"/>
      <c r="C425"/>
      <c r="D425"/>
      <c r="E425"/>
      <c r="F425"/>
      <c r="G425"/>
      <c r="H425"/>
      <c r="I425"/>
      <c r="J425"/>
      <c r="K425"/>
      <c r="L425"/>
      <c r="M425" s="2"/>
      <c r="N425"/>
      <c r="O425" s="2"/>
      <c r="P425"/>
      <c r="Q425"/>
      <c r="R425"/>
    </row>
    <row r="426" spans="2:18">
      <c r="B426"/>
      <c r="C426"/>
      <c r="D426"/>
      <c r="E426"/>
      <c r="F426"/>
      <c r="G426"/>
      <c r="H426"/>
      <c r="I426"/>
      <c r="J426"/>
      <c r="K426"/>
      <c r="L426"/>
      <c r="M426" s="2"/>
      <c r="N426"/>
      <c r="O426" s="2"/>
      <c r="P426"/>
      <c r="Q426"/>
      <c r="R426"/>
    </row>
    <row r="427" spans="2:18">
      <c r="B427"/>
      <c r="C427"/>
      <c r="D427"/>
      <c r="E427"/>
      <c r="F427"/>
      <c r="G427"/>
      <c r="H427"/>
      <c r="I427"/>
      <c r="J427"/>
      <c r="K427"/>
      <c r="L427"/>
      <c r="M427" s="2"/>
      <c r="N427"/>
      <c r="O427" s="2"/>
      <c r="P427"/>
      <c r="Q427"/>
      <c r="R427"/>
    </row>
    <row r="428" spans="2:18">
      <c r="B428"/>
      <c r="C428"/>
      <c r="D428"/>
      <c r="E428"/>
      <c r="F428"/>
      <c r="G428"/>
      <c r="H428"/>
      <c r="I428"/>
      <c r="J428"/>
      <c r="K428"/>
      <c r="L428"/>
      <c r="M428" s="2"/>
      <c r="N428"/>
      <c r="O428" s="2"/>
      <c r="P428"/>
      <c r="Q428"/>
      <c r="R428"/>
    </row>
    <row r="429" spans="2:18">
      <c r="B429"/>
      <c r="C429"/>
      <c r="D429"/>
      <c r="E429"/>
      <c r="F429"/>
      <c r="G429"/>
      <c r="H429"/>
      <c r="I429"/>
      <c r="J429"/>
      <c r="K429"/>
      <c r="L429"/>
      <c r="M429" s="2"/>
      <c r="N429"/>
      <c r="O429" s="2"/>
      <c r="P429"/>
      <c r="Q429"/>
      <c r="R429"/>
    </row>
    <row r="430" spans="2:18">
      <c r="B430"/>
      <c r="C430"/>
      <c r="D430"/>
      <c r="E430"/>
      <c r="F430"/>
      <c r="G430"/>
      <c r="H430"/>
      <c r="I430"/>
      <c r="J430"/>
      <c r="K430"/>
      <c r="L430"/>
      <c r="M430" s="2"/>
      <c r="N430"/>
      <c r="O430" s="2"/>
      <c r="P430"/>
      <c r="Q430"/>
      <c r="R430"/>
    </row>
    <row r="431" spans="2:18">
      <c r="B431"/>
      <c r="C431"/>
      <c r="D431"/>
      <c r="E431"/>
      <c r="F431"/>
      <c r="G431"/>
      <c r="H431"/>
      <c r="I431"/>
      <c r="J431"/>
      <c r="K431"/>
      <c r="L431"/>
      <c r="M431" s="2"/>
      <c r="N431"/>
      <c r="O431" s="2"/>
      <c r="P431"/>
      <c r="Q431"/>
      <c r="R431"/>
    </row>
    <row r="432" spans="2:18">
      <c r="B432"/>
      <c r="C432"/>
      <c r="D432"/>
      <c r="E432"/>
      <c r="F432"/>
      <c r="G432"/>
      <c r="H432"/>
      <c r="I432"/>
      <c r="J432"/>
      <c r="K432"/>
      <c r="L432"/>
      <c r="M432" s="2"/>
      <c r="N432"/>
      <c r="O432" s="2"/>
      <c r="P432"/>
      <c r="Q432"/>
      <c r="R432"/>
    </row>
    <row r="433" spans="2:18">
      <c r="B433"/>
      <c r="C433"/>
      <c r="D433"/>
      <c r="E433"/>
      <c r="F433"/>
      <c r="G433"/>
      <c r="H433"/>
      <c r="I433"/>
      <c r="J433"/>
      <c r="K433"/>
      <c r="L433"/>
      <c r="M433" s="2"/>
      <c r="N433"/>
      <c r="O433" s="2"/>
      <c r="P433"/>
      <c r="Q433"/>
      <c r="R433"/>
    </row>
    <row r="434" spans="2:18">
      <c r="B434"/>
      <c r="C434"/>
      <c r="D434"/>
      <c r="E434"/>
      <c r="F434"/>
      <c r="G434"/>
      <c r="H434"/>
      <c r="I434"/>
      <c r="J434"/>
      <c r="K434"/>
      <c r="L434"/>
      <c r="M434" s="2"/>
      <c r="N434"/>
      <c r="O434" s="2"/>
      <c r="P434"/>
      <c r="Q434"/>
      <c r="R434"/>
    </row>
    <row r="435" spans="2:18">
      <c r="B435"/>
      <c r="C435"/>
      <c r="D435"/>
      <c r="E435"/>
      <c r="F435"/>
      <c r="G435"/>
      <c r="H435"/>
      <c r="I435"/>
      <c r="J435"/>
      <c r="K435"/>
      <c r="L435"/>
      <c r="M435" s="2"/>
      <c r="N435"/>
      <c r="O435" s="2"/>
      <c r="P435"/>
      <c r="Q435"/>
      <c r="R435"/>
    </row>
    <row r="436" spans="2:18">
      <c r="B436"/>
      <c r="C436"/>
      <c r="D436"/>
      <c r="E436"/>
      <c r="F436"/>
      <c r="G436"/>
      <c r="H436"/>
      <c r="I436"/>
      <c r="J436"/>
      <c r="K436"/>
      <c r="L436"/>
      <c r="M436" s="2"/>
      <c r="N436"/>
      <c r="O436" s="2"/>
      <c r="P436"/>
      <c r="Q436"/>
      <c r="R436"/>
    </row>
    <row r="437" spans="2:18">
      <c r="B437"/>
      <c r="C437"/>
      <c r="D437"/>
      <c r="E437"/>
      <c r="F437"/>
      <c r="G437"/>
      <c r="H437"/>
      <c r="I437"/>
      <c r="J437"/>
      <c r="K437"/>
      <c r="L437"/>
      <c r="M437" s="2"/>
      <c r="N437"/>
      <c r="O437" s="2"/>
      <c r="P437"/>
      <c r="Q437"/>
      <c r="R437"/>
    </row>
    <row r="438" spans="2:18">
      <c r="B438"/>
      <c r="C438"/>
      <c r="D438"/>
      <c r="E438"/>
      <c r="F438"/>
      <c r="G438"/>
      <c r="H438"/>
      <c r="I438"/>
      <c r="J438"/>
      <c r="K438"/>
      <c r="L438"/>
      <c r="M438" s="2"/>
      <c r="N438"/>
      <c r="O438" s="2"/>
      <c r="P438"/>
      <c r="Q438"/>
      <c r="R438"/>
    </row>
    <row r="439" spans="2:18">
      <c r="B439"/>
      <c r="C439"/>
      <c r="D439"/>
      <c r="E439"/>
      <c r="F439"/>
      <c r="G439"/>
      <c r="H439"/>
      <c r="I439"/>
      <c r="J439"/>
      <c r="K439"/>
      <c r="L439"/>
      <c r="M439" s="2"/>
      <c r="N439"/>
      <c r="O439" s="2"/>
      <c r="P439"/>
      <c r="Q439"/>
      <c r="R439"/>
    </row>
    <row r="440" spans="2:18">
      <c r="B440"/>
      <c r="C440"/>
      <c r="D440"/>
      <c r="E440"/>
      <c r="F440"/>
      <c r="G440"/>
      <c r="H440"/>
      <c r="I440"/>
      <c r="J440"/>
      <c r="K440"/>
      <c r="L440"/>
      <c r="M440" s="2"/>
      <c r="N440"/>
      <c r="O440" s="2"/>
      <c r="P440"/>
      <c r="Q440"/>
      <c r="R440"/>
    </row>
    <row r="441" spans="2:18">
      <c r="B441"/>
      <c r="C441"/>
      <c r="D441"/>
      <c r="E441"/>
      <c r="F441"/>
      <c r="G441"/>
      <c r="H441"/>
      <c r="I441"/>
      <c r="J441"/>
      <c r="K441"/>
      <c r="L441"/>
      <c r="M441" s="2"/>
      <c r="N441"/>
      <c r="O441" s="2"/>
      <c r="P441"/>
      <c r="Q441"/>
      <c r="R441"/>
    </row>
    <row r="442" spans="2:18">
      <c r="B442"/>
      <c r="C442"/>
      <c r="D442"/>
      <c r="E442"/>
      <c r="F442"/>
      <c r="G442"/>
      <c r="H442"/>
      <c r="I442"/>
      <c r="J442"/>
      <c r="K442"/>
      <c r="L442"/>
      <c r="M442" s="2"/>
      <c r="N442"/>
      <c r="O442" s="2"/>
      <c r="P442"/>
      <c r="Q442"/>
      <c r="R442"/>
    </row>
    <row r="443" spans="2:18">
      <c r="B443"/>
      <c r="C443"/>
      <c r="D443"/>
      <c r="E443"/>
      <c r="F443"/>
      <c r="G443"/>
      <c r="H443"/>
      <c r="I443"/>
      <c r="J443"/>
      <c r="K443"/>
      <c r="L443"/>
      <c r="M443" s="2"/>
      <c r="N443"/>
      <c r="O443" s="2"/>
      <c r="P443"/>
      <c r="Q443"/>
      <c r="R443"/>
    </row>
    <row r="444" spans="2:18">
      <c r="B444"/>
      <c r="C444"/>
      <c r="D444"/>
      <c r="E444"/>
      <c r="F444"/>
      <c r="G444"/>
      <c r="H444"/>
      <c r="I444"/>
      <c r="J444"/>
      <c r="K444"/>
      <c r="L444"/>
      <c r="M444" s="2"/>
      <c r="N444"/>
      <c r="O444" s="2"/>
      <c r="P444"/>
      <c r="Q444"/>
      <c r="R444"/>
    </row>
    <row r="445" spans="2:18">
      <c r="B445"/>
      <c r="C445"/>
      <c r="D445"/>
      <c r="E445"/>
      <c r="F445"/>
      <c r="G445"/>
      <c r="H445"/>
      <c r="I445"/>
      <c r="J445"/>
      <c r="K445"/>
      <c r="L445"/>
      <c r="M445" s="2"/>
      <c r="N445"/>
      <c r="O445" s="2"/>
      <c r="P445"/>
      <c r="Q445"/>
      <c r="R445"/>
    </row>
    <row r="446" spans="2:18">
      <c r="B446"/>
      <c r="C446"/>
      <c r="D446"/>
      <c r="E446"/>
      <c r="F446"/>
      <c r="G446"/>
      <c r="H446"/>
      <c r="I446"/>
      <c r="J446"/>
      <c r="K446"/>
      <c r="L446"/>
      <c r="M446" s="2"/>
      <c r="N446"/>
      <c r="O446" s="2"/>
      <c r="P446"/>
      <c r="Q446"/>
      <c r="R446"/>
    </row>
    <row r="447" spans="2:18">
      <c r="B447"/>
      <c r="C447"/>
      <c r="D447"/>
      <c r="E447"/>
      <c r="F447"/>
      <c r="G447"/>
      <c r="H447"/>
      <c r="I447"/>
      <c r="J447"/>
      <c r="K447"/>
      <c r="L447"/>
      <c r="M447" s="2"/>
      <c r="N447"/>
      <c r="O447" s="2"/>
      <c r="P447"/>
      <c r="Q447"/>
      <c r="R447"/>
    </row>
    <row r="448" spans="2:18">
      <c r="B448"/>
      <c r="C448"/>
      <c r="D448"/>
      <c r="E448"/>
      <c r="F448"/>
      <c r="G448"/>
      <c r="H448"/>
      <c r="I448"/>
      <c r="J448"/>
      <c r="K448"/>
      <c r="L448"/>
      <c r="M448" s="2"/>
      <c r="N448"/>
      <c r="O448" s="2"/>
      <c r="P448"/>
      <c r="Q448"/>
      <c r="R448"/>
    </row>
    <row r="449" spans="2:18">
      <c r="B449"/>
      <c r="C449"/>
      <c r="D449"/>
      <c r="E449"/>
      <c r="F449"/>
      <c r="G449"/>
      <c r="H449"/>
      <c r="I449"/>
      <c r="J449"/>
      <c r="K449"/>
      <c r="L449"/>
      <c r="M449" s="2"/>
      <c r="N449"/>
      <c r="O449" s="2"/>
      <c r="P449"/>
      <c r="Q449"/>
      <c r="R449"/>
    </row>
    <row r="450" spans="2:18">
      <c r="B450"/>
      <c r="C450"/>
      <c r="D450"/>
      <c r="E450"/>
      <c r="F450"/>
      <c r="G450"/>
      <c r="H450"/>
      <c r="I450"/>
      <c r="J450"/>
      <c r="K450"/>
      <c r="L450"/>
      <c r="M450" s="2"/>
      <c r="N450"/>
      <c r="O450" s="2"/>
      <c r="P450"/>
      <c r="Q450"/>
      <c r="R450"/>
    </row>
    <row r="451" spans="2:18">
      <c r="B451"/>
      <c r="C451"/>
      <c r="D451"/>
      <c r="E451"/>
      <c r="F451"/>
      <c r="G451"/>
      <c r="H451"/>
      <c r="I451"/>
      <c r="J451"/>
      <c r="K451"/>
      <c r="L451"/>
      <c r="M451" s="2"/>
      <c r="N451"/>
      <c r="O451" s="2"/>
      <c r="P451"/>
      <c r="Q451"/>
      <c r="R451"/>
    </row>
    <row r="452" spans="2:18">
      <c r="B452"/>
      <c r="C452"/>
      <c r="D452"/>
      <c r="E452"/>
      <c r="F452"/>
      <c r="G452"/>
      <c r="H452"/>
      <c r="I452"/>
      <c r="J452"/>
      <c r="K452"/>
      <c r="L452"/>
      <c r="M452" s="2"/>
      <c r="N452"/>
      <c r="O452" s="2"/>
      <c r="P452"/>
      <c r="Q452"/>
      <c r="R452"/>
    </row>
    <row r="453" spans="2:18">
      <c r="B453"/>
      <c r="C453"/>
      <c r="D453"/>
      <c r="E453"/>
      <c r="F453"/>
      <c r="G453"/>
      <c r="H453"/>
      <c r="I453"/>
      <c r="J453"/>
      <c r="K453"/>
      <c r="L453"/>
      <c r="M453" s="2"/>
      <c r="N453"/>
      <c r="O453" s="2"/>
      <c r="P453"/>
      <c r="Q453"/>
      <c r="R453"/>
    </row>
    <row r="454" spans="2:18">
      <c r="B454"/>
      <c r="C454"/>
      <c r="D454"/>
      <c r="E454"/>
      <c r="F454"/>
      <c r="G454"/>
      <c r="H454"/>
      <c r="I454"/>
      <c r="J454"/>
      <c r="K454"/>
      <c r="L454"/>
      <c r="M454" s="2"/>
      <c r="N454"/>
      <c r="O454" s="2"/>
      <c r="P454"/>
      <c r="Q454"/>
      <c r="R454"/>
    </row>
    <row r="455" spans="2:18">
      <c r="B455"/>
      <c r="C455"/>
      <c r="D455"/>
      <c r="E455"/>
      <c r="F455"/>
      <c r="G455"/>
      <c r="H455"/>
      <c r="I455"/>
      <c r="J455"/>
      <c r="K455"/>
      <c r="L455"/>
      <c r="M455" s="2"/>
      <c r="N455"/>
      <c r="O455" s="2"/>
      <c r="P455"/>
      <c r="Q455"/>
      <c r="R455"/>
    </row>
    <row r="456" spans="2:18">
      <c r="B456"/>
      <c r="C456"/>
      <c r="D456"/>
      <c r="E456"/>
      <c r="F456"/>
      <c r="G456"/>
      <c r="H456"/>
      <c r="I456"/>
      <c r="J456"/>
      <c r="K456"/>
      <c r="L456"/>
      <c r="M456" s="2"/>
      <c r="N456"/>
      <c r="O456" s="2"/>
      <c r="P456"/>
      <c r="Q456"/>
      <c r="R456"/>
    </row>
    <row r="457" spans="2:18">
      <c r="B457"/>
      <c r="C457"/>
      <c r="D457"/>
      <c r="E457"/>
      <c r="F457"/>
      <c r="G457"/>
      <c r="H457"/>
      <c r="I457"/>
      <c r="J457"/>
      <c r="K457"/>
      <c r="L457"/>
      <c r="M457" s="2"/>
      <c r="N457"/>
      <c r="O457" s="2"/>
      <c r="P457"/>
      <c r="Q457"/>
      <c r="R457"/>
    </row>
    <row r="458" spans="2:18">
      <c r="B458"/>
      <c r="C458"/>
      <c r="D458"/>
      <c r="E458"/>
      <c r="F458"/>
      <c r="G458"/>
      <c r="H458"/>
      <c r="I458"/>
      <c r="J458"/>
      <c r="K458"/>
      <c r="L458"/>
      <c r="M458" s="2"/>
      <c r="N458"/>
      <c r="O458" s="2"/>
      <c r="P458"/>
      <c r="Q458"/>
      <c r="R458"/>
    </row>
    <row r="459" spans="2:18">
      <c r="B459"/>
      <c r="C459"/>
      <c r="D459"/>
      <c r="E459"/>
      <c r="F459"/>
      <c r="G459"/>
      <c r="H459"/>
      <c r="I459"/>
      <c r="J459"/>
      <c r="K459"/>
      <c r="L459"/>
      <c r="M459" s="2"/>
      <c r="N459"/>
      <c r="O459" s="2"/>
      <c r="P459"/>
      <c r="Q459"/>
      <c r="R459"/>
    </row>
    <row r="460" spans="2:18">
      <c r="B460"/>
      <c r="C460"/>
      <c r="D460"/>
      <c r="E460"/>
      <c r="F460"/>
      <c r="G460"/>
      <c r="H460"/>
      <c r="I460"/>
      <c r="J460"/>
      <c r="K460"/>
      <c r="L460"/>
      <c r="M460" s="2"/>
      <c r="N460"/>
      <c r="O460" s="2"/>
      <c r="P460"/>
      <c r="Q460"/>
      <c r="R460"/>
    </row>
    <row r="461" spans="2:18">
      <c r="B461"/>
      <c r="C461"/>
      <c r="D461"/>
      <c r="E461"/>
      <c r="F461"/>
      <c r="G461"/>
      <c r="H461"/>
      <c r="I461"/>
      <c r="J461"/>
      <c r="K461"/>
      <c r="L461"/>
      <c r="M461" s="2"/>
      <c r="N461"/>
      <c r="O461" s="2"/>
      <c r="P461"/>
      <c r="Q461"/>
      <c r="R461"/>
    </row>
    <row r="462" spans="2:18">
      <c r="B462"/>
      <c r="C462"/>
      <c r="D462"/>
      <c r="E462"/>
      <c r="F462"/>
      <c r="G462"/>
      <c r="H462"/>
      <c r="I462"/>
      <c r="J462"/>
      <c r="K462"/>
      <c r="L462"/>
      <c r="M462" s="2"/>
      <c r="N462"/>
      <c r="O462" s="2"/>
      <c r="P462"/>
      <c r="Q462"/>
      <c r="R462"/>
    </row>
    <row r="463" spans="2:18">
      <c r="B463"/>
      <c r="C463"/>
      <c r="D463"/>
      <c r="E463"/>
      <c r="F463"/>
      <c r="G463"/>
      <c r="H463"/>
      <c r="I463"/>
      <c r="J463"/>
      <c r="K463"/>
      <c r="L463"/>
      <c r="M463" s="2"/>
      <c r="N463"/>
      <c r="O463" s="2"/>
      <c r="P463"/>
      <c r="Q463"/>
      <c r="R463"/>
    </row>
    <row r="464" spans="2:18">
      <c r="B464"/>
      <c r="C464"/>
      <c r="D464"/>
      <c r="E464"/>
      <c r="F464"/>
      <c r="G464"/>
      <c r="H464"/>
      <c r="I464"/>
      <c r="J464"/>
      <c r="K464"/>
      <c r="L464"/>
      <c r="M464" s="2"/>
      <c r="N464"/>
      <c r="O464" s="2"/>
      <c r="P464"/>
      <c r="Q464"/>
      <c r="R464"/>
    </row>
    <row r="465" spans="2:18">
      <c r="B465"/>
      <c r="C465"/>
      <c r="D465"/>
      <c r="E465"/>
      <c r="F465"/>
      <c r="G465"/>
      <c r="H465"/>
      <c r="I465"/>
      <c r="J465"/>
      <c r="K465"/>
      <c r="L465"/>
      <c r="M465" s="2"/>
      <c r="N465"/>
      <c r="O465" s="2"/>
      <c r="P465"/>
      <c r="Q465"/>
      <c r="R465"/>
    </row>
    <row r="466" spans="2:18">
      <c r="B466"/>
      <c r="C466"/>
      <c r="D466"/>
      <c r="E466"/>
      <c r="F466"/>
      <c r="G466"/>
      <c r="H466"/>
      <c r="I466"/>
      <c r="J466"/>
      <c r="K466"/>
      <c r="L466"/>
      <c r="M466" s="2"/>
      <c r="N466"/>
      <c r="O466" s="2"/>
      <c r="P466"/>
      <c r="Q466"/>
      <c r="R466"/>
    </row>
    <row r="467" spans="2:18">
      <c r="B467"/>
      <c r="C467"/>
      <c r="D467"/>
      <c r="E467"/>
      <c r="F467"/>
      <c r="G467"/>
      <c r="H467"/>
      <c r="I467"/>
      <c r="J467"/>
      <c r="K467"/>
      <c r="L467"/>
      <c r="M467" s="2"/>
      <c r="N467"/>
      <c r="O467" s="2"/>
      <c r="P467"/>
      <c r="Q467"/>
      <c r="R467"/>
    </row>
    <row r="468" spans="2:18">
      <c r="B468"/>
      <c r="C468"/>
      <c r="D468"/>
      <c r="E468"/>
      <c r="F468"/>
      <c r="G468"/>
      <c r="H468"/>
      <c r="I468"/>
      <c r="J468"/>
      <c r="K468"/>
      <c r="L468"/>
      <c r="M468" s="2"/>
      <c r="N468"/>
      <c r="O468" s="2"/>
      <c r="P468"/>
      <c r="Q468"/>
      <c r="R468"/>
    </row>
    <row r="469" spans="2:18">
      <c r="B469"/>
      <c r="C469"/>
      <c r="D469"/>
      <c r="E469"/>
      <c r="F469"/>
      <c r="G469"/>
      <c r="H469"/>
      <c r="I469"/>
      <c r="J469"/>
      <c r="K469"/>
      <c r="L469"/>
      <c r="M469" s="2"/>
      <c r="N469"/>
      <c r="O469" s="2"/>
      <c r="P469"/>
      <c r="Q469"/>
      <c r="R469"/>
    </row>
    <row r="470" spans="2:18">
      <c r="B470"/>
      <c r="C470"/>
      <c r="D470"/>
      <c r="E470"/>
      <c r="F470"/>
      <c r="G470"/>
      <c r="H470"/>
      <c r="I470"/>
      <c r="J470"/>
      <c r="K470"/>
      <c r="L470"/>
      <c r="M470" s="2"/>
      <c r="N470"/>
      <c r="O470" s="2"/>
      <c r="P470"/>
      <c r="Q470"/>
      <c r="R470"/>
    </row>
    <row r="471" spans="2:18">
      <c r="B471"/>
      <c r="C471"/>
      <c r="D471"/>
      <c r="E471"/>
      <c r="F471"/>
      <c r="G471"/>
      <c r="H471"/>
      <c r="I471"/>
      <c r="J471"/>
      <c r="K471"/>
      <c r="L471"/>
      <c r="M471" s="2"/>
      <c r="N471"/>
      <c r="O471" s="2"/>
      <c r="P471"/>
      <c r="Q471"/>
      <c r="R471"/>
    </row>
    <row r="472" spans="2:18">
      <c r="B472"/>
      <c r="C472"/>
      <c r="D472"/>
      <c r="E472"/>
      <c r="F472"/>
      <c r="G472"/>
      <c r="H472"/>
      <c r="I472"/>
      <c r="J472"/>
      <c r="K472"/>
      <c r="L472"/>
      <c r="M472" s="2"/>
      <c r="N472"/>
      <c r="O472" s="2"/>
      <c r="P472"/>
      <c r="Q472"/>
      <c r="R472"/>
    </row>
    <row r="473" spans="2:18">
      <c r="B473"/>
      <c r="C473"/>
      <c r="D473"/>
      <c r="E473"/>
      <c r="F473"/>
      <c r="G473"/>
      <c r="H473"/>
      <c r="I473"/>
      <c r="J473"/>
      <c r="K473"/>
      <c r="L473"/>
      <c r="M473" s="2"/>
      <c r="N473"/>
      <c r="O473" s="2"/>
      <c r="P473"/>
      <c r="Q473"/>
      <c r="R473"/>
    </row>
    <row r="474" spans="2:18">
      <c r="B474"/>
      <c r="C474"/>
      <c r="D474"/>
      <c r="E474"/>
      <c r="F474"/>
      <c r="G474"/>
      <c r="H474"/>
      <c r="I474"/>
      <c r="J474"/>
      <c r="K474"/>
      <c r="L474"/>
      <c r="M474" s="2"/>
      <c r="N474"/>
      <c r="O474" s="2"/>
      <c r="P474"/>
      <c r="Q474"/>
      <c r="R474"/>
    </row>
    <row r="475" spans="2:18">
      <c r="B475"/>
      <c r="C475"/>
      <c r="D475"/>
      <c r="E475"/>
      <c r="F475"/>
      <c r="G475"/>
      <c r="H475"/>
      <c r="I475"/>
      <c r="J475"/>
      <c r="K475"/>
      <c r="L475"/>
      <c r="M475" s="2"/>
      <c r="N475"/>
      <c r="O475" s="2"/>
      <c r="P475"/>
      <c r="Q475"/>
      <c r="R475"/>
    </row>
    <row r="476" spans="2:18">
      <c r="B476"/>
      <c r="C476"/>
      <c r="D476"/>
      <c r="E476"/>
      <c r="F476"/>
      <c r="G476"/>
      <c r="H476"/>
      <c r="I476"/>
      <c r="J476"/>
      <c r="K476"/>
      <c r="L476"/>
      <c r="M476" s="2"/>
      <c r="N476"/>
      <c r="O476" s="2"/>
      <c r="P476"/>
      <c r="Q476"/>
      <c r="R476"/>
    </row>
    <row r="477" spans="2:18">
      <c r="B477"/>
      <c r="C477"/>
      <c r="D477"/>
      <c r="E477"/>
      <c r="F477"/>
      <c r="G477"/>
      <c r="H477"/>
      <c r="I477"/>
      <c r="J477"/>
      <c r="K477"/>
      <c r="L477"/>
      <c r="M477" s="2"/>
      <c r="N477"/>
      <c r="O477" s="2"/>
      <c r="P477"/>
      <c r="Q477"/>
      <c r="R477"/>
    </row>
    <row r="478" spans="2:18">
      <c r="B478"/>
      <c r="C478"/>
      <c r="D478"/>
      <c r="E478"/>
      <c r="F478"/>
      <c r="G478"/>
      <c r="H478"/>
      <c r="I478"/>
      <c r="J478"/>
      <c r="K478"/>
      <c r="L478"/>
      <c r="M478" s="2"/>
      <c r="N478"/>
      <c r="O478" s="2"/>
      <c r="P478"/>
      <c r="Q478"/>
      <c r="R478"/>
    </row>
    <row r="479" spans="2:18">
      <c r="B479"/>
      <c r="C479"/>
      <c r="D479"/>
      <c r="E479"/>
      <c r="F479"/>
      <c r="G479"/>
      <c r="H479"/>
      <c r="I479"/>
      <c r="J479"/>
      <c r="K479"/>
      <c r="L479"/>
      <c r="M479" s="2"/>
      <c r="N479"/>
      <c r="O479" s="2"/>
      <c r="P479"/>
      <c r="Q479"/>
      <c r="R479"/>
    </row>
    <row r="480" spans="2:18">
      <c r="B480"/>
      <c r="C480"/>
      <c r="D480"/>
      <c r="E480"/>
      <c r="F480"/>
      <c r="G480"/>
      <c r="H480"/>
      <c r="I480"/>
      <c r="J480"/>
      <c r="K480"/>
      <c r="L480"/>
      <c r="M480" s="2"/>
      <c r="N480"/>
      <c r="O480" s="2"/>
      <c r="P480"/>
      <c r="Q480"/>
      <c r="R480"/>
    </row>
    <row r="481" spans="2:18">
      <c r="B481"/>
      <c r="C481"/>
      <c r="D481"/>
      <c r="E481"/>
      <c r="F481"/>
      <c r="G481"/>
      <c r="H481"/>
      <c r="I481"/>
      <c r="J481"/>
      <c r="K481"/>
      <c r="L481"/>
      <c r="M481" s="2"/>
      <c r="N481"/>
      <c r="O481" s="2"/>
      <c r="P481"/>
      <c r="Q481"/>
      <c r="R481"/>
    </row>
    <row r="482" spans="2:18">
      <c r="B482"/>
      <c r="C482"/>
      <c r="D482"/>
      <c r="E482"/>
      <c r="F482"/>
      <c r="G482"/>
      <c r="H482"/>
      <c r="I482"/>
      <c r="J482"/>
      <c r="K482"/>
      <c r="L482"/>
      <c r="M482" s="2"/>
      <c r="N482"/>
      <c r="O482" s="2"/>
      <c r="P482"/>
      <c r="Q482"/>
      <c r="R482"/>
    </row>
    <row r="483" spans="2:18">
      <c r="B483"/>
      <c r="C483"/>
      <c r="D483"/>
      <c r="E483"/>
      <c r="F483"/>
      <c r="G483"/>
      <c r="H483"/>
      <c r="I483"/>
      <c r="J483"/>
      <c r="K483"/>
      <c r="L483"/>
      <c r="M483" s="2"/>
      <c r="N483"/>
      <c r="O483" s="2"/>
      <c r="P483"/>
      <c r="Q483"/>
      <c r="R483"/>
    </row>
    <row r="484" spans="2:18">
      <c r="B484"/>
      <c r="C484"/>
      <c r="D484"/>
      <c r="E484"/>
      <c r="F484"/>
      <c r="G484"/>
      <c r="H484"/>
      <c r="I484"/>
      <c r="J484"/>
      <c r="K484"/>
      <c r="L484"/>
      <c r="M484" s="2"/>
      <c r="N484"/>
      <c r="O484" s="2"/>
      <c r="P484"/>
      <c r="Q484"/>
      <c r="R484"/>
    </row>
    <row r="485" spans="2:18">
      <c r="B485"/>
      <c r="C485"/>
      <c r="D485"/>
      <c r="E485"/>
      <c r="F485"/>
      <c r="G485"/>
      <c r="H485"/>
      <c r="I485"/>
      <c r="J485"/>
      <c r="K485"/>
      <c r="L485"/>
      <c r="M485" s="2"/>
      <c r="N485"/>
      <c r="O485" s="2"/>
      <c r="P485"/>
      <c r="Q485"/>
      <c r="R485"/>
    </row>
    <row r="486" spans="2:18">
      <c r="B486"/>
      <c r="C486"/>
      <c r="D486"/>
      <c r="E486"/>
      <c r="F486"/>
      <c r="G486"/>
      <c r="H486"/>
      <c r="I486"/>
      <c r="J486"/>
      <c r="K486"/>
      <c r="L486"/>
      <c r="M486" s="2"/>
      <c r="N486"/>
      <c r="O486" s="2"/>
      <c r="P486"/>
      <c r="Q486"/>
      <c r="R486"/>
    </row>
    <row r="487" spans="2:18">
      <c r="B487"/>
      <c r="C487"/>
      <c r="D487"/>
      <c r="E487"/>
      <c r="F487"/>
      <c r="G487"/>
      <c r="H487"/>
      <c r="I487"/>
      <c r="J487"/>
      <c r="K487"/>
      <c r="L487"/>
      <c r="M487" s="2"/>
      <c r="N487"/>
      <c r="O487" s="2"/>
      <c r="P487"/>
      <c r="Q487"/>
      <c r="R487"/>
    </row>
    <row r="488" spans="2:18">
      <c r="B488"/>
      <c r="C488"/>
      <c r="D488"/>
      <c r="E488"/>
      <c r="F488"/>
      <c r="G488"/>
      <c r="H488"/>
      <c r="I488"/>
      <c r="J488"/>
      <c r="K488"/>
      <c r="L488"/>
      <c r="M488" s="2"/>
      <c r="N488"/>
      <c r="O488" s="2"/>
      <c r="P488"/>
      <c r="Q488"/>
      <c r="R488"/>
    </row>
    <row r="489" spans="2:18">
      <c r="B489"/>
      <c r="C489"/>
      <c r="D489"/>
      <c r="E489"/>
      <c r="F489"/>
      <c r="G489"/>
      <c r="H489"/>
      <c r="I489"/>
      <c r="J489"/>
      <c r="K489"/>
      <c r="L489"/>
      <c r="M489" s="2"/>
      <c r="N489"/>
      <c r="O489" s="2"/>
      <c r="P489"/>
      <c r="Q489"/>
      <c r="R489"/>
    </row>
    <row r="490" spans="2:18">
      <c r="B490"/>
      <c r="C490"/>
      <c r="D490"/>
      <c r="E490"/>
      <c r="F490"/>
      <c r="G490"/>
      <c r="H490"/>
      <c r="I490"/>
      <c r="J490"/>
      <c r="K490"/>
      <c r="L490"/>
      <c r="M490" s="2"/>
      <c r="N490"/>
      <c r="O490" s="2"/>
      <c r="P490"/>
      <c r="Q490"/>
      <c r="R490"/>
    </row>
    <row r="491" spans="2:18">
      <c r="B491"/>
      <c r="C491"/>
      <c r="D491"/>
      <c r="E491"/>
      <c r="F491"/>
      <c r="G491"/>
      <c r="H491"/>
      <c r="I491"/>
      <c r="J491"/>
      <c r="K491"/>
      <c r="L491"/>
      <c r="M491" s="2"/>
      <c r="N491"/>
      <c r="O491" s="2"/>
      <c r="P491"/>
      <c r="Q491"/>
      <c r="R491"/>
    </row>
    <row r="492" spans="2:18">
      <c r="B492"/>
      <c r="C492"/>
      <c r="D492"/>
      <c r="E492"/>
      <c r="F492"/>
      <c r="G492"/>
      <c r="H492"/>
      <c r="I492"/>
      <c r="J492"/>
      <c r="K492"/>
      <c r="L492"/>
      <c r="M492" s="2"/>
      <c r="N492"/>
      <c r="O492" s="2"/>
      <c r="P492"/>
      <c r="Q492"/>
      <c r="R492"/>
    </row>
    <row r="493" spans="2:18">
      <c r="B493"/>
      <c r="C493"/>
      <c r="D493"/>
      <c r="E493"/>
      <c r="F493"/>
      <c r="G493"/>
      <c r="H493"/>
      <c r="I493"/>
      <c r="J493"/>
      <c r="K493"/>
      <c r="L493"/>
      <c r="M493" s="2"/>
      <c r="N493"/>
      <c r="O493" s="2"/>
      <c r="P493"/>
      <c r="Q493"/>
      <c r="R493"/>
    </row>
    <row r="494" spans="2:18">
      <c r="B494"/>
      <c r="C494"/>
      <c r="D494"/>
      <c r="E494"/>
      <c r="F494"/>
      <c r="G494"/>
      <c r="H494"/>
      <c r="I494"/>
      <c r="J494"/>
      <c r="K494"/>
      <c r="L494"/>
      <c r="M494" s="2"/>
      <c r="N494"/>
      <c r="O494" s="2"/>
      <c r="P494"/>
      <c r="Q494"/>
      <c r="R494"/>
    </row>
    <row r="495" spans="2:18">
      <c r="B495"/>
      <c r="C495"/>
      <c r="D495"/>
      <c r="E495"/>
      <c r="F495"/>
      <c r="G495"/>
      <c r="H495"/>
      <c r="I495"/>
      <c r="J495"/>
      <c r="K495"/>
      <c r="L495"/>
      <c r="M495" s="2"/>
      <c r="N495"/>
      <c r="O495" s="2"/>
      <c r="P495"/>
      <c r="Q495"/>
      <c r="R495"/>
    </row>
    <row r="496" spans="2:18">
      <c r="B496"/>
      <c r="C496"/>
      <c r="D496"/>
      <c r="E496"/>
      <c r="F496"/>
      <c r="G496"/>
      <c r="H496"/>
      <c r="I496"/>
      <c r="J496"/>
      <c r="K496"/>
      <c r="L496"/>
      <c r="M496" s="2"/>
      <c r="N496"/>
      <c r="O496" s="2"/>
      <c r="P496"/>
      <c r="Q496"/>
      <c r="R496"/>
    </row>
    <row r="497" spans="2:18">
      <c r="B497"/>
      <c r="C497"/>
      <c r="D497"/>
      <c r="E497"/>
      <c r="F497"/>
      <c r="G497"/>
      <c r="H497"/>
      <c r="I497"/>
      <c r="J497"/>
      <c r="K497"/>
      <c r="L497"/>
      <c r="M497" s="2"/>
      <c r="N497"/>
      <c r="O497" s="2"/>
      <c r="P497"/>
      <c r="Q497"/>
      <c r="R497"/>
    </row>
    <row r="498" spans="2:18">
      <c r="B498"/>
      <c r="C498"/>
      <c r="D498"/>
      <c r="E498"/>
      <c r="F498"/>
      <c r="G498"/>
      <c r="H498"/>
      <c r="I498"/>
      <c r="J498"/>
      <c r="K498"/>
      <c r="L498"/>
      <c r="M498" s="2"/>
      <c r="N498"/>
      <c r="O498" s="2"/>
      <c r="P498"/>
      <c r="Q498"/>
      <c r="R498"/>
    </row>
    <row r="499" spans="2:18">
      <c r="B499"/>
      <c r="C499"/>
      <c r="D499"/>
      <c r="E499"/>
      <c r="F499"/>
      <c r="G499"/>
      <c r="H499"/>
      <c r="I499"/>
      <c r="J499"/>
      <c r="K499"/>
      <c r="L499"/>
      <c r="M499" s="2"/>
      <c r="N499"/>
      <c r="O499" s="2"/>
      <c r="P499"/>
      <c r="Q499"/>
      <c r="R499"/>
    </row>
    <row r="500" spans="2:18">
      <c r="B500"/>
      <c r="C500"/>
      <c r="D500"/>
      <c r="E500"/>
      <c r="F500"/>
      <c r="G500"/>
      <c r="H500"/>
      <c r="I500"/>
      <c r="J500"/>
      <c r="K500"/>
      <c r="L500"/>
      <c r="M500" s="2"/>
      <c r="N500"/>
      <c r="O500" s="2"/>
      <c r="P500"/>
      <c r="Q500"/>
      <c r="R500"/>
    </row>
    <row r="501" spans="2:18">
      <c r="B501"/>
      <c r="C501"/>
      <c r="D501"/>
      <c r="E501"/>
      <c r="F501"/>
      <c r="G501"/>
      <c r="H501"/>
      <c r="I501"/>
      <c r="J501"/>
      <c r="K501"/>
      <c r="L501"/>
      <c r="M501" s="2"/>
      <c r="N501"/>
      <c r="O501" s="2"/>
      <c r="P501"/>
      <c r="Q501"/>
      <c r="R501"/>
    </row>
    <row r="502" spans="2:18">
      <c r="B502"/>
      <c r="C502"/>
      <c r="D502"/>
      <c r="E502"/>
      <c r="F502"/>
      <c r="G502"/>
      <c r="H502"/>
      <c r="I502"/>
      <c r="J502"/>
      <c r="K502"/>
      <c r="L502"/>
      <c r="M502" s="2"/>
      <c r="N502"/>
      <c r="O502" s="2"/>
      <c r="P502"/>
      <c r="Q502"/>
      <c r="R502"/>
    </row>
    <row r="503" spans="2:18">
      <c r="B503"/>
      <c r="C503"/>
      <c r="D503"/>
      <c r="E503"/>
      <c r="F503"/>
      <c r="G503"/>
      <c r="H503"/>
      <c r="I503"/>
      <c r="J503"/>
      <c r="K503"/>
      <c r="L503"/>
      <c r="M503" s="2"/>
      <c r="N503"/>
      <c r="O503" s="2"/>
      <c r="P503"/>
      <c r="Q503"/>
      <c r="R503"/>
    </row>
    <row r="504" spans="2:18">
      <c r="B504"/>
      <c r="C504"/>
      <c r="D504"/>
      <c r="E504"/>
      <c r="F504"/>
      <c r="G504"/>
      <c r="H504"/>
      <c r="I504"/>
      <c r="J504"/>
      <c r="K504"/>
      <c r="L504"/>
      <c r="M504" s="2"/>
      <c r="N504"/>
      <c r="O504" s="2"/>
      <c r="P504"/>
      <c r="Q504"/>
      <c r="R504"/>
    </row>
    <row r="505" spans="2:18">
      <c r="B505"/>
      <c r="C505"/>
      <c r="D505"/>
      <c r="E505"/>
      <c r="F505"/>
      <c r="G505"/>
      <c r="H505"/>
      <c r="I505"/>
      <c r="J505"/>
      <c r="K505"/>
      <c r="L505"/>
      <c r="M505" s="2"/>
      <c r="N505"/>
      <c r="O505" s="2"/>
      <c r="P505"/>
      <c r="Q505"/>
      <c r="R505"/>
    </row>
    <row r="506" spans="2:18">
      <c r="B506"/>
      <c r="C506"/>
      <c r="D506"/>
      <c r="E506"/>
      <c r="F506"/>
      <c r="G506"/>
      <c r="H506"/>
      <c r="I506"/>
      <c r="J506"/>
      <c r="K506"/>
      <c r="L506"/>
      <c r="M506" s="2"/>
      <c r="N506"/>
      <c r="O506" s="2"/>
      <c r="P506"/>
      <c r="Q506"/>
      <c r="R506"/>
    </row>
    <row r="507" spans="2:18">
      <c r="B507"/>
      <c r="C507"/>
      <c r="D507"/>
      <c r="E507"/>
      <c r="F507"/>
      <c r="G507"/>
      <c r="H507"/>
      <c r="I507"/>
      <c r="J507"/>
      <c r="K507"/>
      <c r="L507"/>
      <c r="M507" s="2"/>
      <c r="N507"/>
      <c r="O507" s="2"/>
      <c r="P507"/>
      <c r="Q507"/>
      <c r="R507"/>
    </row>
    <row r="508" spans="2:18">
      <c r="B508"/>
      <c r="C508"/>
      <c r="D508"/>
      <c r="E508"/>
      <c r="F508"/>
      <c r="G508"/>
      <c r="H508"/>
      <c r="I508"/>
      <c r="J508"/>
      <c r="K508"/>
      <c r="L508"/>
      <c r="M508" s="2"/>
      <c r="N508"/>
      <c r="O508" s="2"/>
      <c r="P508"/>
      <c r="Q508"/>
      <c r="R508"/>
    </row>
    <row r="509" spans="2:18">
      <c r="B509"/>
      <c r="C509"/>
      <c r="D509"/>
      <c r="E509"/>
      <c r="F509"/>
      <c r="G509"/>
      <c r="H509"/>
      <c r="I509"/>
      <c r="J509"/>
      <c r="K509"/>
      <c r="L509"/>
      <c r="M509" s="2"/>
      <c r="N509"/>
      <c r="O509" s="2"/>
      <c r="P509"/>
      <c r="Q509"/>
      <c r="R509"/>
    </row>
    <row r="510" spans="2:18">
      <c r="B510"/>
      <c r="C510"/>
      <c r="D510"/>
      <c r="E510"/>
      <c r="F510"/>
      <c r="G510"/>
      <c r="H510"/>
      <c r="I510"/>
      <c r="J510"/>
      <c r="K510"/>
      <c r="L510"/>
      <c r="M510" s="2"/>
      <c r="N510"/>
      <c r="O510" s="2"/>
      <c r="P510"/>
      <c r="Q510"/>
      <c r="R510"/>
    </row>
    <row r="511" spans="2:18">
      <c r="B511"/>
      <c r="C511"/>
      <c r="D511"/>
      <c r="E511"/>
      <c r="F511"/>
      <c r="G511"/>
      <c r="H511"/>
      <c r="I511"/>
      <c r="J511"/>
      <c r="K511"/>
      <c r="L511"/>
      <c r="M511" s="2"/>
      <c r="N511"/>
      <c r="O511" s="2"/>
      <c r="P511"/>
      <c r="Q511"/>
      <c r="R511"/>
    </row>
    <row r="512" spans="2:18">
      <c r="B512"/>
      <c r="C512"/>
      <c r="D512"/>
      <c r="E512"/>
      <c r="F512"/>
      <c r="G512"/>
      <c r="H512"/>
      <c r="I512"/>
      <c r="J512"/>
      <c r="K512"/>
      <c r="L512"/>
      <c r="M512" s="2"/>
      <c r="N512"/>
      <c r="O512" s="2"/>
      <c r="P512"/>
      <c r="Q512"/>
      <c r="R512"/>
    </row>
    <row r="513" spans="2:18">
      <c r="B513"/>
      <c r="C513"/>
      <c r="D513"/>
      <c r="E513"/>
      <c r="F513"/>
      <c r="G513"/>
      <c r="H513"/>
      <c r="I513"/>
      <c r="J513"/>
      <c r="K513"/>
      <c r="L513"/>
      <c r="M513" s="2"/>
      <c r="N513"/>
      <c r="O513" s="2"/>
      <c r="P513"/>
      <c r="Q513"/>
      <c r="R513"/>
    </row>
    <row r="514" spans="2:18">
      <c r="B514"/>
      <c r="C514"/>
      <c r="D514"/>
      <c r="E514"/>
      <c r="F514"/>
      <c r="G514"/>
      <c r="H514"/>
      <c r="I514"/>
      <c r="J514"/>
      <c r="K514"/>
      <c r="L514"/>
      <c r="M514" s="2"/>
      <c r="N514"/>
      <c r="O514" s="2"/>
      <c r="P514"/>
      <c r="Q514"/>
      <c r="R514"/>
    </row>
    <row r="515" spans="2:18">
      <c r="B515"/>
      <c r="C515"/>
      <c r="D515"/>
      <c r="E515"/>
      <c r="F515"/>
      <c r="G515"/>
      <c r="H515"/>
      <c r="I515"/>
      <c r="J515"/>
      <c r="K515"/>
      <c r="L515"/>
      <c r="M515" s="2"/>
      <c r="N515"/>
      <c r="O515" s="2"/>
      <c r="P515"/>
      <c r="Q515"/>
      <c r="R515"/>
    </row>
    <row r="516" spans="2:18">
      <c r="B516"/>
      <c r="C516"/>
      <c r="D516"/>
      <c r="E516"/>
      <c r="F516"/>
      <c r="G516"/>
      <c r="H516"/>
      <c r="I516"/>
      <c r="J516"/>
      <c r="K516"/>
      <c r="L516"/>
      <c r="M516" s="2"/>
      <c r="N516"/>
      <c r="O516" s="2"/>
      <c r="P516"/>
      <c r="Q516"/>
      <c r="R516"/>
    </row>
    <row r="517" spans="2:18">
      <c r="B517"/>
      <c r="C517"/>
      <c r="D517"/>
      <c r="E517"/>
      <c r="F517"/>
      <c r="G517"/>
      <c r="H517"/>
      <c r="I517"/>
      <c r="J517"/>
      <c r="K517"/>
      <c r="L517"/>
      <c r="M517" s="2"/>
      <c r="N517"/>
      <c r="O517" s="2"/>
      <c r="P517"/>
      <c r="Q517"/>
      <c r="R517"/>
    </row>
    <row r="518" spans="2:18">
      <c r="B518"/>
      <c r="C518"/>
      <c r="D518"/>
      <c r="E518"/>
      <c r="F518"/>
      <c r="G518"/>
      <c r="H518"/>
      <c r="I518"/>
      <c r="J518"/>
      <c r="K518"/>
      <c r="L518"/>
      <c r="M518" s="2"/>
      <c r="N518"/>
      <c r="O518" s="2"/>
      <c r="P518"/>
      <c r="Q518"/>
      <c r="R518"/>
    </row>
    <row r="519" spans="2:18">
      <c r="B519"/>
      <c r="C519"/>
      <c r="D519"/>
      <c r="E519"/>
      <c r="F519"/>
      <c r="G519"/>
      <c r="H519"/>
      <c r="I519"/>
      <c r="J519"/>
      <c r="K519"/>
      <c r="L519"/>
      <c r="M519" s="2"/>
      <c r="N519"/>
      <c r="O519" s="2"/>
      <c r="P519"/>
      <c r="Q519"/>
      <c r="R519"/>
    </row>
    <row r="520" spans="2:18">
      <c r="B520"/>
      <c r="C520"/>
      <c r="D520"/>
      <c r="E520"/>
      <c r="F520"/>
      <c r="G520"/>
      <c r="H520"/>
      <c r="I520"/>
      <c r="J520"/>
      <c r="K520"/>
      <c r="L520"/>
      <c r="M520" s="2"/>
      <c r="N520"/>
      <c r="O520" s="2"/>
      <c r="P520"/>
      <c r="Q520"/>
      <c r="R520"/>
    </row>
    <row r="521" spans="2:18">
      <c r="B521"/>
      <c r="C521"/>
      <c r="D521"/>
      <c r="E521"/>
      <c r="F521"/>
      <c r="G521"/>
      <c r="H521"/>
      <c r="I521"/>
      <c r="J521"/>
      <c r="K521"/>
      <c r="L521"/>
      <c r="M521" s="2"/>
      <c r="N521"/>
      <c r="O521" s="2"/>
      <c r="P521"/>
      <c r="Q521"/>
      <c r="R521"/>
    </row>
    <row r="522" spans="2:18">
      <c r="B522"/>
      <c r="C522"/>
      <c r="D522"/>
      <c r="E522"/>
      <c r="F522"/>
      <c r="G522"/>
      <c r="H522"/>
      <c r="I522"/>
      <c r="J522"/>
      <c r="K522"/>
      <c r="L522"/>
      <c r="M522" s="2"/>
      <c r="N522"/>
      <c r="O522" s="2"/>
      <c r="P522"/>
      <c r="Q522"/>
      <c r="R522"/>
    </row>
    <row r="523" spans="2:18">
      <c r="B523"/>
      <c r="C523"/>
      <c r="D523"/>
      <c r="E523"/>
      <c r="F523"/>
      <c r="G523"/>
      <c r="H523"/>
      <c r="I523"/>
      <c r="J523"/>
      <c r="K523"/>
      <c r="L523"/>
      <c r="M523" s="2"/>
      <c r="N523"/>
      <c r="O523" s="2"/>
      <c r="P523"/>
      <c r="Q523"/>
      <c r="R523"/>
    </row>
    <row r="524" spans="2:18">
      <c r="B524"/>
      <c r="C524"/>
      <c r="D524"/>
      <c r="E524"/>
      <c r="F524"/>
      <c r="G524"/>
      <c r="H524"/>
      <c r="I524"/>
      <c r="J524"/>
      <c r="K524"/>
      <c r="L524"/>
      <c r="M524" s="2"/>
      <c r="N524"/>
      <c r="O524" s="2"/>
      <c r="P524"/>
      <c r="Q524"/>
      <c r="R524"/>
    </row>
    <row r="525" spans="2:18">
      <c r="B525"/>
      <c r="C525"/>
      <c r="D525"/>
      <c r="E525"/>
      <c r="F525"/>
      <c r="G525"/>
      <c r="H525"/>
      <c r="I525"/>
      <c r="J525"/>
      <c r="K525"/>
      <c r="L525"/>
      <c r="M525" s="2"/>
      <c r="N525"/>
      <c r="O525" s="2"/>
      <c r="P525"/>
      <c r="Q525"/>
      <c r="R525"/>
    </row>
    <row r="526" spans="2:18">
      <c r="B526"/>
      <c r="C526"/>
      <c r="D526"/>
      <c r="E526"/>
      <c r="F526"/>
      <c r="G526"/>
      <c r="H526"/>
      <c r="I526"/>
      <c r="J526"/>
      <c r="K526"/>
      <c r="L526"/>
      <c r="M526" s="2"/>
      <c r="N526"/>
      <c r="O526" s="2"/>
      <c r="P526"/>
      <c r="Q526"/>
      <c r="R526"/>
    </row>
    <row r="527" spans="2:18">
      <c r="B527"/>
      <c r="C527"/>
      <c r="D527"/>
      <c r="E527"/>
      <c r="F527"/>
      <c r="G527"/>
      <c r="H527"/>
      <c r="I527"/>
      <c r="J527"/>
      <c r="K527"/>
      <c r="L527"/>
      <c r="M527" s="2"/>
      <c r="N527"/>
      <c r="O527" s="2"/>
      <c r="P527"/>
      <c r="Q527"/>
      <c r="R527"/>
    </row>
    <row r="528" spans="2:18">
      <c r="B528"/>
      <c r="C528"/>
      <c r="D528"/>
      <c r="E528"/>
      <c r="F528"/>
      <c r="G528"/>
      <c r="H528"/>
      <c r="I528"/>
      <c r="J528"/>
      <c r="K528"/>
      <c r="L528"/>
      <c r="M528" s="2"/>
      <c r="N528"/>
      <c r="O528" s="2"/>
      <c r="P528"/>
      <c r="Q528"/>
      <c r="R528"/>
    </row>
    <row r="529" spans="2:18">
      <c r="B529"/>
      <c r="C529"/>
      <c r="D529"/>
      <c r="E529"/>
      <c r="F529"/>
      <c r="G529"/>
      <c r="H529"/>
      <c r="I529"/>
      <c r="J529"/>
      <c r="K529"/>
      <c r="L529"/>
      <c r="M529" s="2"/>
      <c r="N529"/>
      <c r="O529" s="2"/>
      <c r="P529"/>
      <c r="Q529"/>
      <c r="R529"/>
    </row>
    <row r="530" spans="2:18">
      <c r="B530"/>
      <c r="C530"/>
      <c r="D530"/>
      <c r="E530"/>
      <c r="F530"/>
      <c r="G530"/>
      <c r="H530"/>
      <c r="I530"/>
      <c r="J530"/>
      <c r="K530"/>
      <c r="L530"/>
      <c r="M530" s="2"/>
      <c r="N530"/>
      <c r="O530" s="2"/>
      <c r="P530"/>
      <c r="Q530"/>
      <c r="R530"/>
    </row>
    <row r="531" spans="2:18">
      <c r="B531"/>
      <c r="C531"/>
      <c r="D531"/>
      <c r="E531"/>
      <c r="F531"/>
      <c r="G531"/>
      <c r="H531"/>
      <c r="I531"/>
      <c r="J531"/>
      <c r="K531"/>
      <c r="L531"/>
      <c r="M531" s="2"/>
      <c r="N531"/>
      <c r="O531" s="2"/>
      <c r="P531"/>
      <c r="Q531"/>
      <c r="R531"/>
    </row>
    <row r="532" spans="2:18">
      <c r="B532"/>
      <c r="C532"/>
      <c r="D532"/>
      <c r="E532"/>
      <c r="F532"/>
      <c r="G532"/>
      <c r="H532"/>
      <c r="I532"/>
      <c r="J532"/>
      <c r="K532"/>
      <c r="L532"/>
      <c r="M532" s="2"/>
      <c r="N532"/>
      <c r="O532" s="2"/>
      <c r="P532"/>
      <c r="Q532"/>
      <c r="R532"/>
    </row>
    <row r="533" spans="2:18">
      <c r="B533"/>
      <c r="C533"/>
      <c r="D533"/>
      <c r="E533"/>
      <c r="F533"/>
      <c r="G533"/>
      <c r="H533"/>
      <c r="I533"/>
      <c r="J533"/>
      <c r="K533"/>
      <c r="L533"/>
      <c r="M533" s="2"/>
      <c r="N533"/>
      <c r="O533" s="2"/>
      <c r="P533"/>
      <c r="Q533"/>
      <c r="R533"/>
    </row>
    <row r="534" spans="2:18">
      <c r="B534"/>
      <c r="C534"/>
      <c r="D534"/>
      <c r="E534"/>
      <c r="F534"/>
      <c r="G534"/>
      <c r="H534"/>
      <c r="I534"/>
      <c r="J534"/>
      <c r="K534"/>
      <c r="L534"/>
      <c r="M534" s="2"/>
      <c r="N534"/>
      <c r="O534" s="2"/>
      <c r="P534"/>
      <c r="Q534"/>
      <c r="R534"/>
    </row>
    <row r="535" spans="2:18">
      <c r="B535"/>
      <c r="C535"/>
      <c r="D535"/>
      <c r="E535"/>
      <c r="F535"/>
      <c r="G535"/>
      <c r="H535"/>
      <c r="I535"/>
      <c r="J535"/>
      <c r="K535"/>
      <c r="L535"/>
      <c r="M535" s="2"/>
      <c r="N535"/>
      <c r="O535" s="2"/>
      <c r="P535"/>
      <c r="Q535"/>
      <c r="R535"/>
    </row>
    <row r="536" spans="2:18">
      <c r="B536"/>
      <c r="C536"/>
      <c r="D536"/>
      <c r="E536"/>
      <c r="F536"/>
      <c r="G536"/>
      <c r="H536"/>
      <c r="I536"/>
      <c r="J536"/>
      <c r="K536"/>
      <c r="L536"/>
      <c r="M536" s="2"/>
      <c r="N536"/>
      <c r="O536" s="2"/>
      <c r="P536"/>
      <c r="Q536"/>
      <c r="R536"/>
    </row>
    <row r="537" spans="2:18">
      <c r="B537"/>
      <c r="C537"/>
      <c r="D537"/>
      <c r="E537"/>
      <c r="F537"/>
      <c r="G537"/>
      <c r="H537"/>
      <c r="I537"/>
      <c r="J537"/>
      <c r="K537"/>
      <c r="L537"/>
      <c r="M537" s="2"/>
      <c r="N537"/>
      <c r="O537" s="2"/>
      <c r="P537"/>
      <c r="Q537"/>
      <c r="R537"/>
    </row>
    <row r="538" spans="2:18">
      <c r="B538"/>
      <c r="C538"/>
      <c r="D538"/>
      <c r="E538"/>
      <c r="F538"/>
      <c r="G538"/>
      <c r="H538"/>
      <c r="I538"/>
      <c r="J538"/>
      <c r="K538"/>
      <c r="L538"/>
      <c r="M538" s="2"/>
      <c r="N538"/>
      <c r="O538" s="2"/>
      <c r="P538"/>
      <c r="Q538"/>
      <c r="R538"/>
    </row>
    <row r="539" spans="2:18">
      <c r="B539"/>
      <c r="C539"/>
      <c r="D539"/>
      <c r="E539"/>
      <c r="F539"/>
      <c r="G539"/>
      <c r="H539"/>
      <c r="I539"/>
      <c r="J539"/>
      <c r="K539"/>
      <c r="L539"/>
      <c r="M539" s="2"/>
      <c r="N539"/>
      <c r="O539" s="2"/>
      <c r="P539"/>
      <c r="Q539"/>
      <c r="R539"/>
    </row>
    <row r="540" spans="2:18">
      <c r="B540"/>
      <c r="C540"/>
      <c r="D540"/>
      <c r="E540"/>
      <c r="F540"/>
      <c r="G540"/>
      <c r="H540"/>
      <c r="I540"/>
      <c r="J540"/>
      <c r="K540"/>
      <c r="L540"/>
      <c r="M540" s="2"/>
      <c r="N540"/>
      <c r="O540" s="2"/>
      <c r="P540"/>
      <c r="Q540"/>
      <c r="R540"/>
    </row>
    <row r="541" spans="2:18">
      <c r="B541"/>
      <c r="C541"/>
      <c r="D541"/>
      <c r="E541"/>
      <c r="F541"/>
      <c r="G541"/>
      <c r="H541"/>
      <c r="I541"/>
      <c r="J541"/>
      <c r="K541"/>
      <c r="L541"/>
      <c r="M541" s="2"/>
      <c r="N541"/>
      <c r="O541" s="2"/>
      <c r="P541"/>
      <c r="Q541"/>
      <c r="R541"/>
    </row>
    <row r="542" spans="2:18">
      <c r="B542"/>
      <c r="C542"/>
      <c r="D542"/>
      <c r="E542"/>
      <c r="F542"/>
      <c r="G542"/>
      <c r="H542"/>
      <c r="I542"/>
      <c r="J542"/>
      <c r="K542"/>
      <c r="L542"/>
      <c r="M542" s="2"/>
      <c r="N542"/>
      <c r="O542" s="2"/>
      <c r="P542"/>
      <c r="Q542"/>
      <c r="R542"/>
    </row>
    <row r="543" spans="2:18">
      <c r="B543"/>
      <c r="C543"/>
      <c r="D543"/>
      <c r="E543"/>
      <c r="F543"/>
      <c r="G543"/>
      <c r="H543"/>
      <c r="I543"/>
      <c r="J543"/>
      <c r="K543"/>
      <c r="L543"/>
      <c r="M543" s="2"/>
      <c r="N543"/>
      <c r="O543" s="2"/>
      <c r="P543"/>
      <c r="Q543"/>
      <c r="R543"/>
    </row>
    <row r="544" spans="2:18">
      <c r="B544"/>
      <c r="C544"/>
      <c r="D544"/>
      <c r="E544"/>
      <c r="F544"/>
      <c r="G544"/>
      <c r="H544"/>
      <c r="I544"/>
      <c r="J544"/>
      <c r="K544"/>
      <c r="L544"/>
      <c r="M544" s="2"/>
      <c r="N544"/>
      <c r="O544" s="2"/>
      <c r="P544"/>
      <c r="Q544"/>
      <c r="R544"/>
    </row>
    <row r="545" spans="2:18">
      <c r="B545"/>
      <c r="C545"/>
      <c r="D545"/>
      <c r="E545"/>
      <c r="F545"/>
      <c r="G545"/>
      <c r="H545"/>
      <c r="I545"/>
      <c r="J545"/>
      <c r="K545"/>
      <c r="L545"/>
      <c r="M545" s="2"/>
      <c r="N545"/>
      <c r="O545" s="2"/>
      <c r="P545"/>
      <c r="Q545"/>
      <c r="R545"/>
    </row>
    <row r="546" spans="2:18">
      <c r="B546"/>
      <c r="C546"/>
      <c r="D546"/>
      <c r="E546"/>
      <c r="F546"/>
      <c r="G546"/>
      <c r="H546"/>
      <c r="I546"/>
      <c r="J546"/>
      <c r="K546"/>
      <c r="L546"/>
      <c r="M546" s="2"/>
      <c r="N546"/>
      <c r="O546" s="2"/>
      <c r="P546"/>
      <c r="Q546"/>
      <c r="R546"/>
    </row>
    <row r="547" spans="2:18">
      <c r="B547"/>
      <c r="C547"/>
      <c r="D547"/>
      <c r="E547"/>
      <c r="F547"/>
      <c r="G547"/>
      <c r="H547"/>
      <c r="I547"/>
      <c r="J547"/>
      <c r="K547"/>
      <c r="L547"/>
      <c r="M547" s="2"/>
      <c r="N547"/>
      <c r="O547" s="2"/>
      <c r="P547"/>
      <c r="Q547"/>
      <c r="R547"/>
    </row>
    <row r="548" spans="2:18">
      <c r="B548"/>
      <c r="C548"/>
      <c r="D548"/>
      <c r="E548"/>
      <c r="F548"/>
      <c r="G548"/>
      <c r="H548"/>
      <c r="I548"/>
      <c r="J548"/>
      <c r="K548"/>
      <c r="L548"/>
      <c r="M548" s="2"/>
      <c r="N548"/>
      <c r="O548" s="2"/>
      <c r="P548"/>
      <c r="Q548"/>
      <c r="R548"/>
    </row>
    <row r="549" spans="2:18">
      <c r="B549"/>
      <c r="C549"/>
      <c r="D549"/>
      <c r="E549"/>
      <c r="F549"/>
      <c r="G549"/>
      <c r="H549"/>
      <c r="I549"/>
      <c r="J549"/>
      <c r="K549"/>
      <c r="L549"/>
      <c r="M549" s="2"/>
      <c r="N549"/>
      <c r="O549" s="2"/>
      <c r="P549"/>
      <c r="Q549"/>
      <c r="R549"/>
    </row>
    <row r="550" spans="2:18">
      <c r="B550"/>
      <c r="C550"/>
      <c r="D550"/>
      <c r="E550"/>
      <c r="F550"/>
      <c r="G550"/>
      <c r="H550"/>
      <c r="I550"/>
      <c r="J550"/>
      <c r="K550"/>
      <c r="L550"/>
      <c r="M550" s="2"/>
      <c r="N550"/>
      <c r="O550" s="2"/>
      <c r="P550"/>
      <c r="Q550"/>
      <c r="R550"/>
    </row>
    <row r="551" spans="2:18">
      <c r="B551"/>
      <c r="C551"/>
      <c r="D551"/>
      <c r="E551"/>
      <c r="F551"/>
      <c r="G551"/>
      <c r="H551"/>
      <c r="I551"/>
      <c r="J551"/>
      <c r="K551"/>
      <c r="L551"/>
      <c r="M551" s="2"/>
      <c r="N551"/>
      <c r="O551" s="2"/>
      <c r="P551"/>
      <c r="Q551"/>
      <c r="R551"/>
    </row>
    <row r="552" spans="2:18">
      <c r="B552"/>
      <c r="C552"/>
      <c r="D552"/>
      <c r="E552"/>
      <c r="F552"/>
      <c r="G552"/>
      <c r="H552"/>
      <c r="I552"/>
      <c r="J552"/>
      <c r="K552"/>
      <c r="L552"/>
      <c r="M552" s="2"/>
      <c r="N552"/>
      <c r="O552" s="2"/>
      <c r="P552"/>
      <c r="Q552"/>
      <c r="R552"/>
    </row>
    <row r="553" spans="2:18">
      <c r="B553"/>
      <c r="C553"/>
      <c r="D553"/>
      <c r="E553"/>
      <c r="F553"/>
      <c r="G553"/>
      <c r="H553"/>
      <c r="I553"/>
      <c r="J553"/>
      <c r="K553"/>
      <c r="L553"/>
      <c r="M553" s="2"/>
      <c r="N553"/>
      <c r="O553" s="2"/>
      <c r="P553"/>
      <c r="Q553"/>
      <c r="R553"/>
    </row>
    <row r="554" spans="2:18">
      <c r="B554"/>
      <c r="C554"/>
      <c r="D554"/>
      <c r="E554"/>
      <c r="F554"/>
      <c r="G554"/>
      <c r="H554"/>
      <c r="I554"/>
      <c r="J554"/>
      <c r="K554"/>
      <c r="L554"/>
      <c r="M554" s="2"/>
      <c r="N554"/>
      <c r="O554" s="2"/>
      <c r="P554"/>
      <c r="Q554"/>
      <c r="R554"/>
    </row>
    <row r="555" spans="2:18">
      <c r="B555"/>
      <c r="C555"/>
      <c r="D555"/>
      <c r="E555"/>
      <c r="F555"/>
      <c r="G555"/>
      <c r="H555"/>
      <c r="I555"/>
      <c r="J555"/>
      <c r="K555"/>
      <c r="L555"/>
      <c r="M555" s="2"/>
      <c r="N555"/>
      <c r="O555" s="2"/>
      <c r="P555"/>
      <c r="Q555"/>
      <c r="R555"/>
    </row>
    <row r="556" spans="2:18">
      <c r="B556"/>
      <c r="C556"/>
      <c r="D556"/>
      <c r="E556"/>
      <c r="F556"/>
      <c r="G556"/>
      <c r="H556"/>
      <c r="I556"/>
      <c r="J556"/>
      <c r="K556"/>
      <c r="L556"/>
      <c r="M556" s="2"/>
      <c r="N556"/>
      <c r="O556" s="2"/>
      <c r="P556"/>
      <c r="Q556"/>
      <c r="R556"/>
    </row>
    <row r="557" spans="2:18">
      <c r="B557"/>
      <c r="C557"/>
      <c r="D557"/>
      <c r="E557"/>
      <c r="F557"/>
      <c r="G557"/>
      <c r="H557"/>
      <c r="I557"/>
      <c r="J557"/>
      <c r="K557"/>
      <c r="L557"/>
      <c r="M557" s="2"/>
      <c r="N557"/>
      <c r="O557" s="2"/>
      <c r="P557"/>
      <c r="Q557"/>
      <c r="R557"/>
    </row>
    <row r="558" spans="2:18">
      <c r="B558"/>
      <c r="C558"/>
      <c r="D558"/>
      <c r="E558"/>
      <c r="F558"/>
      <c r="G558"/>
      <c r="H558"/>
      <c r="I558"/>
      <c r="J558"/>
      <c r="K558"/>
      <c r="L558"/>
      <c r="M558" s="2"/>
      <c r="N558"/>
      <c r="O558" s="2"/>
      <c r="P558"/>
      <c r="Q558"/>
      <c r="R558"/>
    </row>
    <row r="559" spans="2:18">
      <c r="B559"/>
      <c r="C559"/>
      <c r="D559"/>
      <c r="E559"/>
      <c r="F559"/>
      <c r="G559"/>
      <c r="H559"/>
      <c r="I559"/>
      <c r="J559"/>
      <c r="K559"/>
      <c r="L559"/>
      <c r="M559" s="2"/>
      <c r="N559"/>
      <c r="O559" s="2"/>
      <c r="P559"/>
      <c r="Q559"/>
      <c r="R559"/>
    </row>
    <row r="560" spans="2:18">
      <c r="B560"/>
      <c r="C560"/>
      <c r="D560"/>
      <c r="E560"/>
      <c r="F560"/>
      <c r="G560"/>
      <c r="H560"/>
      <c r="I560"/>
      <c r="J560"/>
      <c r="K560"/>
      <c r="L560"/>
      <c r="M560" s="2"/>
      <c r="N560"/>
      <c r="O560" s="2"/>
      <c r="P560"/>
      <c r="Q560"/>
      <c r="R560"/>
    </row>
    <row r="561" spans="2:18">
      <c r="B561"/>
      <c r="C561"/>
      <c r="D561"/>
      <c r="E561"/>
      <c r="F561"/>
      <c r="G561"/>
      <c r="H561"/>
      <c r="I561"/>
      <c r="J561"/>
      <c r="K561"/>
      <c r="L561"/>
      <c r="M561" s="2"/>
      <c r="N561"/>
      <c r="O561" s="2"/>
      <c r="P561"/>
      <c r="Q561"/>
      <c r="R561"/>
    </row>
    <row r="562" spans="2:18">
      <c r="B562"/>
      <c r="C562"/>
      <c r="D562"/>
      <c r="E562"/>
      <c r="F562"/>
      <c r="G562"/>
      <c r="H562"/>
      <c r="I562"/>
      <c r="J562"/>
      <c r="K562"/>
      <c r="L562"/>
      <c r="M562" s="2"/>
      <c r="N562"/>
      <c r="O562" s="2"/>
      <c r="P562"/>
      <c r="Q562"/>
      <c r="R562"/>
    </row>
    <row r="563" spans="2:18">
      <c r="B563"/>
      <c r="C563"/>
      <c r="D563"/>
      <c r="E563"/>
      <c r="F563"/>
      <c r="G563"/>
      <c r="H563"/>
      <c r="I563"/>
      <c r="J563"/>
      <c r="K563"/>
      <c r="L563"/>
      <c r="M563" s="2"/>
      <c r="N563"/>
      <c r="O563" s="2"/>
      <c r="P563"/>
      <c r="Q563"/>
      <c r="R563"/>
    </row>
    <row r="564" spans="2:18">
      <c r="B564"/>
      <c r="C564"/>
      <c r="D564"/>
      <c r="E564"/>
      <c r="F564"/>
      <c r="G564"/>
      <c r="H564"/>
      <c r="I564"/>
      <c r="J564"/>
      <c r="K564"/>
      <c r="L564"/>
      <c r="M564" s="2"/>
      <c r="N564"/>
      <c r="O564" s="2"/>
      <c r="P564"/>
      <c r="Q564"/>
      <c r="R564"/>
    </row>
    <row r="565" spans="2:18">
      <c r="B565"/>
      <c r="C565"/>
      <c r="D565"/>
      <c r="E565"/>
      <c r="F565"/>
      <c r="G565"/>
      <c r="H565"/>
      <c r="I565"/>
      <c r="J565"/>
      <c r="K565"/>
      <c r="L565"/>
      <c r="M565" s="2"/>
      <c r="N565"/>
      <c r="O565" s="2"/>
      <c r="P565"/>
      <c r="Q565"/>
      <c r="R565"/>
    </row>
    <row r="566" spans="2:18">
      <c r="B566"/>
      <c r="C566"/>
      <c r="D566"/>
      <c r="E566"/>
      <c r="F566"/>
      <c r="G566"/>
      <c r="H566"/>
      <c r="I566"/>
      <c r="J566"/>
      <c r="K566"/>
      <c r="L566"/>
      <c r="M566" s="2"/>
      <c r="N566"/>
      <c r="O566" s="2"/>
      <c r="P566"/>
      <c r="Q566"/>
      <c r="R566"/>
    </row>
    <row r="567" spans="2:18">
      <c r="B567"/>
      <c r="C567"/>
      <c r="D567"/>
      <c r="E567"/>
      <c r="F567"/>
      <c r="G567"/>
      <c r="H567"/>
      <c r="I567"/>
      <c r="J567"/>
      <c r="K567"/>
      <c r="L567"/>
      <c r="M567" s="2"/>
      <c r="N567"/>
      <c r="O567" s="2"/>
      <c r="P567"/>
      <c r="Q567"/>
      <c r="R567"/>
    </row>
    <row r="568" spans="2:18">
      <c r="B568"/>
      <c r="C568"/>
      <c r="D568"/>
      <c r="E568"/>
      <c r="F568"/>
      <c r="G568"/>
      <c r="H568"/>
      <c r="I568"/>
      <c r="J568"/>
      <c r="K568"/>
      <c r="L568"/>
      <c r="M568" s="2"/>
      <c r="N568"/>
      <c r="O568" s="2"/>
      <c r="P568"/>
      <c r="Q568"/>
      <c r="R568"/>
    </row>
    <row r="569" spans="2:18">
      <c r="B569"/>
      <c r="C569"/>
      <c r="D569"/>
      <c r="E569"/>
      <c r="F569"/>
      <c r="G569"/>
      <c r="H569"/>
      <c r="I569"/>
      <c r="J569"/>
      <c r="K569"/>
      <c r="L569"/>
      <c r="M569" s="2"/>
      <c r="N569"/>
      <c r="O569" s="2"/>
      <c r="P569"/>
      <c r="Q569"/>
      <c r="R569"/>
    </row>
    <row r="570" spans="2:18">
      <c r="B570"/>
      <c r="C570"/>
      <c r="D570"/>
      <c r="E570"/>
      <c r="F570"/>
      <c r="G570"/>
      <c r="H570"/>
      <c r="I570"/>
      <c r="J570"/>
      <c r="K570"/>
      <c r="L570"/>
      <c r="M570" s="2"/>
      <c r="N570"/>
      <c r="O570" s="2"/>
      <c r="P570"/>
      <c r="Q570"/>
      <c r="R570"/>
    </row>
    <row r="571" spans="2:18">
      <c r="B571"/>
      <c r="C571"/>
      <c r="D571"/>
      <c r="E571"/>
      <c r="F571"/>
      <c r="G571"/>
      <c r="H571"/>
      <c r="I571"/>
      <c r="J571"/>
      <c r="K571"/>
      <c r="L571"/>
      <c r="M571" s="2"/>
      <c r="N571"/>
      <c r="O571" s="2"/>
      <c r="P571"/>
      <c r="Q571"/>
      <c r="R571"/>
    </row>
    <row r="572" spans="2:18">
      <c r="B572"/>
      <c r="C572"/>
      <c r="D572"/>
      <c r="E572"/>
      <c r="F572"/>
      <c r="G572"/>
      <c r="H572"/>
      <c r="I572"/>
      <c r="J572"/>
      <c r="K572"/>
      <c r="L572"/>
      <c r="M572" s="2"/>
      <c r="N572"/>
      <c r="O572" s="2"/>
      <c r="P572"/>
      <c r="Q572"/>
      <c r="R572"/>
    </row>
    <row r="573" spans="2:18">
      <c r="B573"/>
      <c r="C573"/>
      <c r="D573"/>
      <c r="E573"/>
      <c r="F573"/>
      <c r="G573"/>
      <c r="H573"/>
      <c r="I573"/>
      <c r="J573"/>
      <c r="K573"/>
      <c r="L573"/>
      <c r="M573" s="2"/>
      <c r="N573"/>
      <c r="O573" s="2"/>
      <c r="P573"/>
      <c r="Q573"/>
      <c r="R573"/>
    </row>
    <row r="574" spans="2:18">
      <c r="B574"/>
      <c r="C574"/>
      <c r="D574"/>
      <c r="E574"/>
      <c r="F574"/>
      <c r="G574"/>
      <c r="H574"/>
      <c r="I574"/>
      <c r="J574"/>
      <c r="K574"/>
      <c r="L574"/>
      <c r="M574" s="2"/>
      <c r="N574"/>
      <c r="O574" s="2"/>
      <c r="P574"/>
      <c r="Q574"/>
      <c r="R574"/>
    </row>
    <row r="575" spans="2:18">
      <c r="B575"/>
      <c r="C575"/>
      <c r="D575"/>
      <c r="E575"/>
      <c r="F575"/>
      <c r="G575"/>
      <c r="H575"/>
      <c r="I575"/>
      <c r="J575"/>
      <c r="K575"/>
      <c r="L575"/>
      <c r="M575" s="2"/>
      <c r="N575"/>
      <c r="O575" s="2"/>
      <c r="P575"/>
      <c r="Q575"/>
      <c r="R575"/>
    </row>
    <row r="576" spans="2:18">
      <c r="B576"/>
      <c r="C576"/>
      <c r="D576"/>
      <c r="E576"/>
      <c r="F576"/>
      <c r="G576"/>
      <c r="H576"/>
      <c r="I576"/>
      <c r="J576"/>
      <c r="K576"/>
      <c r="L576"/>
      <c r="M576" s="2"/>
      <c r="N576"/>
      <c r="O576" s="2"/>
      <c r="P576"/>
      <c r="Q576"/>
      <c r="R576"/>
    </row>
    <row r="577" spans="2:18">
      <c r="B577"/>
      <c r="C577"/>
      <c r="D577"/>
      <c r="E577"/>
      <c r="F577"/>
      <c r="G577"/>
      <c r="H577"/>
      <c r="I577"/>
      <c r="J577"/>
      <c r="K577"/>
      <c r="L577"/>
      <c r="M577" s="2"/>
      <c r="N577"/>
      <c r="O577" s="2"/>
      <c r="P577"/>
      <c r="Q577"/>
      <c r="R577"/>
    </row>
    <row r="578" spans="2:18">
      <c r="B578"/>
      <c r="C578"/>
      <c r="D578"/>
      <c r="E578"/>
      <c r="F578"/>
      <c r="G578"/>
      <c r="H578"/>
      <c r="I578"/>
      <c r="J578"/>
      <c r="K578"/>
      <c r="L578"/>
      <c r="M578" s="2"/>
      <c r="N578"/>
      <c r="O578" s="2"/>
      <c r="P578"/>
      <c r="Q578"/>
      <c r="R578"/>
    </row>
    <row r="579" spans="2:18">
      <c r="B579"/>
      <c r="C579"/>
      <c r="D579"/>
      <c r="E579"/>
      <c r="F579"/>
      <c r="G579"/>
      <c r="H579"/>
      <c r="I579"/>
      <c r="J579"/>
      <c r="K579"/>
      <c r="L579"/>
      <c r="M579" s="2"/>
      <c r="N579"/>
      <c r="O579" s="2"/>
      <c r="P579"/>
      <c r="Q579"/>
      <c r="R579"/>
    </row>
    <row r="580" spans="2:18">
      <c r="B580"/>
      <c r="C580"/>
      <c r="D580"/>
      <c r="E580"/>
      <c r="F580"/>
      <c r="G580"/>
      <c r="H580"/>
      <c r="I580"/>
      <c r="J580"/>
      <c r="K580"/>
      <c r="L580"/>
      <c r="M580" s="2"/>
      <c r="N580"/>
      <c r="O580" s="2"/>
      <c r="P580"/>
      <c r="Q580"/>
      <c r="R580"/>
    </row>
    <row r="581" spans="2:18">
      <c r="B581"/>
      <c r="C581"/>
      <c r="D581"/>
      <c r="E581"/>
      <c r="F581"/>
      <c r="G581"/>
      <c r="H581"/>
      <c r="I581"/>
      <c r="J581"/>
      <c r="K581"/>
      <c r="L581"/>
      <c r="M581" s="2"/>
      <c r="N581"/>
      <c r="O581" s="2"/>
      <c r="P581"/>
      <c r="Q581"/>
      <c r="R581"/>
    </row>
    <row r="582" spans="2:18">
      <c r="B582"/>
      <c r="C582"/>
      <c r="D582"/>
      <c r="E582"/>
      <c r="F582"/>
      <c r="G582"/>
      <c r="H582"/>
      <c r="I582"/>
      <c r="J582"/>
      <c r="K582"/>
      <c r="L582"/>
      <c r="M582" s="2"/>
      <c r="N582"/>
      <c r="O582" s="2"/>
      <c r="P582"/>
      <c r="Q582"/>
      <c r="R582"/>
    </row>
    <row r="583" spans="2:18">
      <c r="B583"/>
      <c r="C583"/>
      <c r="D583"/>
      <c r="E583"/>
      <c r="F583"/>
      <c r="G583"/>
      <c r="H583"/>
      <c r="I583"/>
      <c r="J583"/>
      <c r="K583"/>
      <c r="L583"/>
      <c r="M583" s="2"/>
      <c r="N583"/>
      <c r="O583" s="2"/>
      <c r="P583"/>
      <c r="Q583"/>
      <c r="R583"/>
    </row>
    <row r="584" spans="2:18">
      <c r="B584"/>
      <c r="C584"/>
      <c r="D584"/>
      <c r="E584"/>
      <c r="F584"/>
      <c r="G584"/>
      <c r="H584"/>
      <c r="I584"/>
      <c r="J584"/>
      <c r="K584"/>
      <c r="L584"/>
      <c r="M584" s="2"/>
      <c r="N584"/>
      <c r="O584" s="2"/>
      <c r="P584"/>
      <c r="Q584"/>
      <c r="R584"/>
    </row>
    <row r="585" spans="2:18">
      <c r="B585"/>
      <c r="C585"/>
      <c r="D585"/>
      <c r="E585"/>
      <c r="F585"/>
      <c r="G585"/>
      <c r="H585"/>
      <c r="I585"/>
      <c r="J585"/>
      <c r="K585"/>
      <c r="L585"/>
      <c r="M585" s="2"/>
      <c r="N585"/>
      <c r="O585" s="2"/>
      <c r="P585"/>
      <c r="Q585"/>
      <c r="R585"/>
    </row>
    <row r="586" spans="2:18">
      <c r="B586"/>
      <c r="C586"/>
      <c r="D586"/>
      <c r="E586"/>
      <c r="F586"/>
      <c r="G586"/>
      <c r="H586"/>
      <c r="I586"/>
      <c r="J586"/>
      <c r="K586"/>
      <c r="L586"/>
      <c r="M586" s="2"/>
      <c r="N586"/>
      <c r="O586" s="2"/>
      <c r="P586"/>
      <c r="Q586"/>
      <c r="R586"/>
    </row>
    <row r="587" spans="2:18">
      <c r="B587"/>
      <c r="C587"/>
      <c r="D587"/>
      <c r="E587"/>
      <c r="F587"/>
      <c r="G587"/>
      <c r="H587"/>
      <c r="I587"/>
      <c r="J587"/>
      <c r="K587"/>
      <c r="L587"/>
      <c r="M587" s="2"/>
      <c r="N587"/>
      <c r="O587" s="2"/>
      <c r="P587"/>
      <c r="Q587"/>
      <c r="R587"/>
    </row>
    <row r="588" spans="2:18">
      <c r="B588"/>
      <c r="C588"/>
      <c r="D588"/>
      <c r="E588"/>
      <c r="F588"/>
      <c r="G588"/>
      <c r="H588"/>
      <c r="I588"/>
      <c r="J588"/>
      <c r="K588"/>
      <c r="L588"/>
      <c r="M588" s="2"/>
      <c r="N588"/>
      <c r="O588" s="2"/>
      <c r="P588"/>
      <c r="Q588"/>
      <c r="R588"/>
    </row>
    <row r="589" spans="2:18">
      <c r="B589"/>
      <c r="C589"/>
      <c r="D589"/>
      <c r="E589"/>
      <c r="F589"/>
      <c r="G589"/>
      <c r="H589"/>
      <c r="I589"/>
      <c r="J589"/>
      <c r="K589"/>
      <c r="L589"/>
      <c r="M589" s="2"/>
      <c r="N589"/>
      <c r="O589" s="2"/>
      <c r="P589"/>
      <c r="Q589"/>
      <c r="R589"/>
    </row>
    <row r="590" spans="2:18">
      <c r="B590"/>
      <c r="C590"/>
      <c r="D590"/>
      <c r="E590"/>
      <c r="F590"/>
      <c r="G590"/>
      <c r="H590"/>
      <c r="I590"/>
      <c r="J590"/>
      <c r="K590"/>
      <c r="L590"/>
      <c r="M590" s="2"/>
      <c r="N590"/>
      <c r="O590" s="2"/>
      <c r="P590"/>
      <c r="Q590"/>
      <c r="R590"/>
    </row>
    <row r="591" spans="2:18">
      <c r="B591"/>
      <c r="C591"/>
      <c r="D591"/>
      <c r="E591"/>
      <c r="F591"/>
      <c r="G591"/>
      <c r="H591"/>
      <c r="I591"/>
      <c r="J591"/>
      <c r="K591"/>
      <c r="L591"/>
      <c r="M591" s="2"/>
      <c r="N591"/>
      <c r="O591" s="2"/>
      <c r="P591"/>
      <c r="Q591"/>
      <c r="R591"/>
    </row>
    <row r="592" spans="2:18">
      <c r="B592"/>
      <c r="C592"/>
      <c r="D592"/>
      <c r="E592"/>
      <c r="F592"/>
      <c r="G592"/>
      <c r="H592"/>
      <c r="I592"/>
      <c r="J592"/>
      <c r="K592"/>
      <c r="L592"/>
      <c r="M592" s="2"/>
      <c r="N592"/>
      <c r="O592" s="2"/>
      <c r="P592"/>
      <c r="Q592"/>
      <c r="R592"/>
    </row>
    <row r="593" spans="2:18">
      <c r="B593"/>
      <c r="C593"/>
      <c r="D593"/>
      <c r="E593"/>
      <c r="F593"/>
      <c r="G593"/>
      <c r="H593"/>
      <c r="I593"/>
      <c r="J593"/>
      <c r="K593"/>
      <c r="L593"/>
      <c r="M593" s="2"/>
      <c r="N593"/>
      <c r="O593" s="2"/>
      <c r="P593"/>
      <c r="Q593"/>
      <c r="R593"/>
    </row>
    <row r="594" spans="2:18">
      <c r="B594"/>
      <c r="C594"/>
      <c r="D594"/>
      <c r="E594"/>
      <c r="F594"/>
      <c r="G594"/>
      <c r="H594"/>
      <c r="I594"/>
      <c r="J594"/>
      <c r="K594"/>
      <c r="L594"/>
      <c r="M594" s="2"/>
      <c r="N594"/>
      <c r="O594" s="2"/>
      <c r="P594"/>
      <c r="Q594"/>
      <c r="R594"/>
    </row>
    <row r="595" spans="2:18">
      <c r="B595"/>
      <c r="C595"/>
      <c r="D595"/>
      <c r="E595"/>
      <c r="F595"/>
      <c r="G595"/>
      <c r="H595"/>
      <c r="I595"/>
      <c r="J595"/>
      <c r="K595"/>
      <c r="L595"/>
      <c r="M595" s="2"/>
      <c r="N595"/>
      <c r="O595" s="2"/>
      <c r="P595"/>
      <c r="Q595"/>
      <c r="R595"/>
    </row>
    <row r="596" spans="2:18">
      <c r="B596"/>
      <c r="C596"/>
      <c r="D596"/>
      <c r="E596"/>
      <c r="F596"/>
      <c r="G596"/>
      <c r="H596"/>
      <c r="I596"/>
      <c r="J596"/>
      <c r="K596"/>
      <c r="L596"/>
      <c r="M596" s="2"/>
      <c r="N596"/>
      <c r="O596" s="2"/>
      <c r="P596"/>
      <c r="Q596"/>
      <c r="R596"/>
    </row>
    <row r="597" spans="2:18">
      <c r="B597"/>
      <c r="C597"/>
      <c r="D597"/>
      <c r="E597"/>
      <c r="F597"/>
      <c r="G597"/>
      <c r="H597"/>
      <c r="I597"/>
      <c r="J597"/>
      <c r="K597"/>
      <c r="L597"/>
      <c r="M597" s="2"/>
      <c r="N597"/>
      <c r="O597" s="2"/>
      <c r="P597"/>
      <c r="Q597"/>
      <c r="R597"/>
    </row>
    <row r="598" spans="2:18">
      <c r="B598"/>
      <c r="C598"/>
      <c r="D598"/>
      <c r="E598"/>
      <c r="F598"/>
      <c r="G598"/>
      <c r="H598"/>
      <c r="I598"/>
      <c r="J598"/>
      <c r="K598"/>
      <c r="L598"/>
      <c r="M598" s="2"/>
      <c r="N598"/>
      <c r="O598" s="2"/>
      <c r="P598"/>
      <c r="Q598"/>
      <c r="R598"/>
    </row>
    <row r="599" spans="2:18">
      <c r="B599"/>
      <c r="C599"/>
      <c r="D599"/>
      <c r="E599"/>
      <c r="F599"/>
      <c r="G599"/>
      <c r="H599"/>
      <c r="I599"/>
      <c r="J599"/>
      <c r="K599"/>
      <c r="L599"/>
      <c r="M599" s="2"/>
      <c r="N599"/>
      <c r="O599" s="2"/>
      <c r="P599"/>
      <c r="Q599"/>
      <c r="R599"/>
    </row>
    <row r="600" spans="2:18">
      <c r="B600"/>
      <c r="C600"/>
      <c r="D600"/>
      <c r="E600"/>
      <c r="F600"/>
      <c r="G600"/>
      <c r="H600"/>
      <c r="I600"/>
      <c r="J600"/>
      <c r="K600"/>
      <c r="L600"/>
      <c r="M600" s="2"/>
      <c r="N600"/>
      <c r="O600" s="2"/>
      <c r="P600"/>
      <c r="Q600"/>
      <c r="R600"/>
    </row>
    <row r="601" spans="2:18">
      <c r="B601"/>
      <c r="C601"/>
      <c r="D601"/>
      <c r="E601"/>
      <c r="F601"/>
      <c r="G601"/>
      <c r="H601"/>
      <c r="I601"/>
      <c r="J601"/>
      <c r="K601"/>
      <c r="L601"/>
      <c r="M601" s="2"/>
      <c r="N601"/>
      <c r="O601" s="2"/>
      <c r="P601"/>
      <c r="Q601"/>
      <c r="R601"/>
    </row>
    <row r="602" spans="2:18">
      <c r="B602"/>
      <c r="C602"/>
      <c r="D602"/>
      <c r="E602"/>
      <c r="F602"/>
      <c r="G602"/>
      <c r="H602"/>
      <c r="I602"/>
      <c r="J602"/>
      <c r="K602"/>
      <c r="L602"/>
      <c r="M602" s="2"/>
      <c r="N602"/>
      <c r="O602" s="2"/>
      <c r="P602"/>
      <c r="Q602"/>
      <c r="R602"/>
    </row>
    <row r="603" spans="2:18">
      <c r="B603"/>
      <c r="C603"/>
      <c r="D603"/>
      <c r="E603"/>
      <c r="F603"/>
      <c r="G603"/>
      <c r="H603"/>
      <c r="I603"/>
      <c r="J603"/>
      <c r="K603"/>
      <c r="L603"/>
      <c r="M603" s="2"/>
      <c r="N603"/>
      <c r="O603" s="2"/>
      <c r="P603"/>
      <c r="Q603"/>
      <c r="R603"/>
    </row>
    <row r="604" spans="2:18">
      <c r="B604"/>
      <c r="C604"/>
      <c r="D604"/>
      <c r="E604"/>
      <c r="F604"/>
      <c r="G604"/>
      <c r="H604"/>
      <c r="I604"/>
      <c r="J604"/>
      <c r="K604"/>
      <c r="L604"/>
      <c r="M604" s="2"/>
      <c r="N604"/>
      <c r="O604" s="2"/>
      <c r="P604"/>
      <c r="Q604"/>
      <c r="R604"/>
    </row>
    <row r="605" spans="2:18">
      <c r="B605"/>
      <c r="C605"/>
      <c r="D605"/>
      <c r="E605"/>
      <c r="F605"/>
      <c r="G605"/>
      <c r="H605"/>
      <c r="I605"/>
      <c r="J605"/>
      <c r="K605"/>
      <c r="L605"/>
      <c r="M605" s="2"/>
      <c r="N605"/>
      <c r="O605" s="2"/>
      <c r="P605"/>
      <c r="Q605"/>
      <c r="R605"/>
    </row>
    <row r="606" spans="2:18">
      <c r="B606"/>
      <c r="C606"/>
      <c r="D606"/>
      <c r="E606"/>
      <c r="F606"/>
      <c r="G606"/>
      <c r="H606"/>
      <c r="I606"/>
      <c r="J606"/>
      <c r="K606"/>
      <c r="L606"/>
      <c r="M606" s="2"/>
      <c r="N606"/>
      <c r="O606" s="2"/>
      <c r="P606"/>
      <c r="Q606"/>
      <c r="R606"/>
    </row>
    <row r="607" spans="2:18">
      <c r="B607"/>
      <c r="C607"/>
      <c r="D607"/>
      <c r="E607"/>
      <c r="F607"/>
      <c r="G607"/>
      <c r="H607"/>
      <c r="I607"/>
      <c r="J607"/>
      <c r="K607"/>
      <c r="L607"/>
      <c r="M607" s="2"/>
      <c r="N607"/>
      <c r="O607" s="2"/>
      <c r="P607"/>
      <c r="Q607"/>
      <c r="R607"/>
    </row>
    <row r="608" spans="2:18">
      <c r="B608"/>
      <c r="C608"/>
      <c r="D608"/>
      <c r="E608"/>
      <c r="F608"/>
      <c r="G608"/>
      <c r="H608"/>
      <c r="I608"/>
      <c r="J608"/>
      <c r="K608"/>
      <c r="L608"/>
      <c r="M608" s="2"/>
      <c r="N608"/>
      <c r="O608" s="2"/>
      <c r="P608"/>
      <c r="Q608"/>
      <c r="R608"/>
    </row>
    <row r="609" spans="2:18">
      <c r="B609"/>
      <c r="C609"/>
      <c r="D609"/>
      <c r="E609"/>
      <c r="F609"/>
      <c r="G609"/>
      <c r="H609"/>
      <c r="I609"/>
      <c r="J609"/>
      <c r="K609"/>
      <c r="L609"/>
      <c r="M609" s="2"/>
      <c r="N609"/>
      <c r="O609" s="2"/>
      <c r="P609"/>
      <c r="Q609"/>
      <c r="R609"/>
    </row>
    <row r="610" spans="2:18">
      <c r="B610"/>
      <c r="C610"/>
      <c r="D610"/>
      <c r="E610"/>
      <c r="F610"/>
      <c r="G610"/>
      <c r="H610"/>
      <c r="I610"/>
      <c r="J610"/>
      <c r="K610"/>
      <c r="L610"/>
      <c r="M610" s="2"/>
      <c r="N610"/>
      <c r="O610" s="2"/>
      <c r="P610"/>
      <c r="Q610"/>
      <c r="R610"/>
    </row>
    <row r="611" spans="2:18">
      <c r="B611"/>
      <c r="C611"/>
      <c r="D611"/>
      <c r="E611"/>
      <c r="F611"/>
      <c r="G611"/>
      <c r="H611"/>
      <c r="I611"/>
      <c r="J611"/>
      <c r="K611"/>
      <c r="L611"/>
      <c r="M611" s="2"/>
      <c r="N611"/>
      <c r="O611" s="2"/>
      <c r="P611"/>
      <c r="Q611"/>
      <c r="R611"/>
    </row>
    <row r="612" spans="2:18">
      <c r="B612"/>
      <c r="C612"/>
      <c r="D612"/>
      <c r="E612"/>
      <c r="F612"/>
      <c r="G612"/>
      <c r="H612"/>
      <c r="I612"/>
      <c r="J612"/>
      <c r="K612"/>
      <c r="L612"/>
      <c r="M612" s="2"/>
      <c r="N612"/>
      <c r="O612" s="2"/>
      <c r="P612"/>
      <c r="Q612"/>
      <c r="R612"/>
    </row>
    <row r="613" spans="2:18">
      <c r="B613"/>
      <c r="C613"/>
      <c r="D613"/>
      <c r="E613"/>
      <c r="F613"/>
      <c r="G613"/>
      <c r="H613"/>
      <c r="I613"/>
      <c r="J613"/>
      <c r="K613"/>
      <c r="L613"/>
      <c r="M613" s="2"/>
      <c r="N613"/>
      <c r="O613" s="2"/>
      <c r="P613"/>
      <c r="Q613"/>
      <c r="R613"/>
    </row>
    <row r="614" spans="2:18">
      <c r="B614"/>
      <c r="C614"/>
      <c r="D614"/>
      <c r="E614"/>
      <c r="F614"/>
      <c r="G614"/>
      <c r="H614"/>
      <c r="I614"/>
      <c r="J614"/>
      <c r="K614"/>
      <c r="L614"/>
      <c r="M614" s="2"/>
      <c r="N614"/>
      <c r="O614" s="2"/>
      <c r="P614"/>
      <c r="Q614"/>
      <c r="R614"/>
    </row>
    <row r="615" spans="2:18">
      <c r="B615"/>
      <c r="C615"/>
      <c r="D615"/>
      <c r="E615"/>
      <c r="F615"/>
      <c r="G615"/>
      <c r="H615"/>
      <c r="I615"/>
      <c r="J615"/>
      <c r="K615"/>
      <c r="L615"/>
      <c r="M615" s="2"/>
      <c r="N615"/>
      <c r="O615" s="2"/>
      <c r="P615"/>
      <c r="Q615"/>
      <c r="R615"/>
    </row>
    <row r="616" spans="2:18">
      <c r="B616"/>
      <c r="C616"/>
      <c r="D616"/>
      <c r="E616"/>
      <c r="F616"/>
      <c r="G616"/>
      <c r="H616"/>
      <c r="I616"/>
      <c r="J616"/>
      <c r="K616"/>
      <c r="L616"/>
      <c r="M616" s="2"/>
      <c r="N616"/>
      <c r="O616" s="2"/>
      <c r="P616"/>
      <c r="Q616"/>
      <c r="R616"/>
    </row>
    <row r="617" spans="2:18">
      <c r="B617"/>
      <c r="C617"/>
      <c r="D617"/>
      <c r="E617"/>
      <c r="F617"/>
      <c r="G617"/>
      <c r="H617"/>
      <c r="I617"/>
      <c r="J617"/>
      <c r="K617"/>
      <c r="L617"/>
      <c r="M617" s="2"/>
      <c r="N617"/>
      <c r="O617" s="2"/>
      <c r="P617"/>
      <c r="Q617"/>
      <c r="R617"/>
    </row>
    <row r="618" spans="2:18">
      <c r="B618"/>
      <c r="C618"/>
      <c r="D618"/>
      <c r="E618"/>
      <c r="F618"/>
      <c r="G618"/>
      <c r="H618"/>
      <c r="I618"/>
      <c r="J618"/>
      <c r="K618"/>
      <c r="L618"/>
      <c r="M618" s="2"/>
      <c r="N618"/>
      <c r="O618" s="2"/>
      <c r="P618"/>
      <c r="Q618"/>
      <c r="R618"/>
    </row>
    <row r="619" spans="2:18">
      <c r="B619"/>
      <c r="C619"/>
      <c r="D619"/>
      <c r="E619"/>
      <c r="F619"/>
      <c r="G619"/>
      <c r="H619"/>
      <c r="I619"/>
      <c r="J619"/>
      <c r="K619"/>
      <c r="L619"/>
      <c r="M619" s="2"/>
      <c r="N619"/>
      <c r="O619" s="2"/>
      <c r="P619"/>
      <c r="Q619"/>
      <c r="R619"/>
    </row>
    <row r="620" spans="2:18">
      <c r="B620"/>
      <c r="C620"/>
      <c r="D620"/>
      <c r="E620"/>
      <c r="F620"/>
      <c r="G620"/>
      <c r="H620"/>
      <c r="I620"/>
      <c r="J620"/>
      <c r="K620"/>
      <c r="L620"/>
      <c r="M620" s="2"/>
      <c r="N620"/>
      <c r="O620" s="2"/>
      <c r="P620"/>
      <c r="Q620"/>
      <c r="R620"/>
    </row>
    <row r="621" spans="2:18">
      <c r="B621"/>
      <c r="C621"/>
      <c r="D621"/>
      <c r="E621"/>
      <c r="F621"/>
      <c r="G621"/>
      <c r="H621"/>
      <c r="I621"/>
      <c r="J621"/>
      <c r="K621"/>
      <c r="L621"/>
      <c r="M621" s="2"/>
      <c r="N621"/>
      <c r="O621" s="2"/>
      <c r="P621"/>
      <c r="Q621"/>
      <c r="R621"/>
    </row>
    <row r="622" spans="2:18">
      <c r="B622"/>
      <c r="C622"/>
      <c r="D622"/>
      <c r="E622"/>
      <c r="F622"/>
      <c r="G622"/>
      <c r="H622"/>
      <c r="I622"/>
      <c r="J622"/>
      <c r="K622"/>
      <c r="L622"/>
      <c r="M622" s="2"/>
      <c r="N622"/>
      <c r="O622" s="2"/>
      <c r="P622"/>
      <c r="Q622"/>
      <c r="R622"/>
    </row>
    <row r="623" spans="2:18">
      <c r="B623"/>
      <c r="C623"/>
      <c r="D623"/>
      <c r="E623"/>
      <c r="F623"/>
      <c r="G623"/>
      <c r="H623"/>
      <c r="I623"/>
      <c r="J623"/>
      <c r="K623"/>
      <c r="L623"/>
      <c r="M623" s="2"/>
      <c r="N623"/>
      <c r="O623" s="2"/>
      <c r="P623"/>
      <c r="Q623"/>
      <c r="R623"/>
    </row>
    <row r="624" spans="2:18">
      <c r="B624"/>
      <c r="C624"/>
      <c r="D624"/>
      <c r="E624"/>
      <c r="F624"/>
      <c r="G624"/>
      <c r="H624"/>
      <c r="I624"/>
      <c r="J624"/>
      <c r="K624"/>
      <c r="L624"/>
      <c r="M624" s="2"/>
      <c r="N624"/>
      <c r="O624" s="2"/>
      <c r="P624"/>
      <c r="Q624"/>
      <c r="R624"/>
    </row>
    <row r="625" spans="2:18">
      <c r="B625"/>
      <c r="C625"/>
      <c r="D625"/>
      <c r="E625"/>
      <c r="F625"/>
      <c r="G625"/>
      <c r="H625"/>
      <c r="I625"/>
      <c r="J625"/>
      <c r="K625"/>
      <c r="L625"/>
      <c r="M625" s="2"/>
      <c r="N625"/>
      <c r="O625" s="2"/>
      <c r="P625"/>
      <c r="Q625"/>
      <c r="R625"/>
    </row>
    <row r="626" spans="2:18">
      <c r="B626"/>
      <c r="C626"/>
      <c r="D626"/>
      <c r="E626"/>
      <c r="F626"/>
      <c r="G626"/>
      <c r="H626"/>
      <c r="I626"/>
      <c r="J626"/>
      <c r="K626"/>
      <c r="L626"/>
      <c r="M626" s="2"/>
      <c r="N626"/>
      <c r="O626" s="2"/>
      <c r="P626"/>
      <c r="Q626"/>
      <c r="R626"/>
    </row>
    <row r="627" spans="2:18">
      <c r="B627"/>
      <c r="C627"/>
      <c r="D627"/>
      <c r="E627"/>
      <c r="F627"/>
      <c r="G627"/>
      <c r="H627"/>
      <c r="I627"/>
      <c r="J627"/>
      <c r="K627"/>
      <c r="L627"/>
      <c r="M627" s="2"/>
      <c r="N627"/>
      <c r="O627" s="2"/>
      <c r="P627"/>
      <c r="Q627"/>
      <c r="R627"/>
    </row>
    <row r="628" spans="2:18">
      <c r="B628"/>
      <c r="C628"/>
      <c r="D628"/>
      <c r="E628"/>
      <c r="F628"/>
      <c r="G628"/>
      <c r="H628"/>
      <c r="I628"/>
      <c r="J628"/>
      <c r="K628"/>
      <c r="L628"/>
      <c r="M628" s="2"/>
      <c r="N628"/>
      <c r="O628" s="2"/>
      <c r="P628"/>
      <c r="Q628"/>
      <c r="R628"/>
    </row>
    <row r="629" spans="2:18">
      <c r="B629"/>
      <c r="C629"/>
      <c r="D629"/>
      <c r="E629"/>
      <c r="F629"/>
      <c r="G629"/>
      <c r="H629"/>
      <c r="I629"/>
      <c r="J629"/>
      <c r="K629"/>
      <c r="L629"/>
      <c r="M629" s="2"/>
      <c r="N629"/>
      <c r="O629" s="2"/>
      <c r="P629"/>
      <c r="Q629"/>
      <c r="R629"/>
    </row>
    <row r="630" spans="2:18">
      <c r="B630"/>
      <c r="C630"/>
      <c r="D630"/>
      <c r="E630"/>
      <c r="F630"/>
      <c r="G630"/>
      <c r="H630"/>
      <c r="I630"/>
      <c r="J630"/>
      <c r="K630"/>
      <c r="L630"/>
      <c r="M630" s="2"/>
      <c r="N630"/>
      <c r="O630" s="2"/>
      <c r="P630"/>
      <c r="Q630"/>
      <c r="R630"/>
    </row>
    <row r="631" spans="2:18">
      <c r="B631"/>
      <c r="C631"/>
      <c r="D631"/>
      <c r="E631"/>
      <c r="F631"/>
      <c r="G631"/>
      <c r="H631"/>
      <c r="I631"/>
      <c r="J631"/>
      <c r="K631"/>
      <c r="L631"/>
      <c r="M631" s="2"/>
      <c r="N631"/>
      <c r="O631" s="2"/>
      <c r="P631"/>
      <c r="Q631"/>
      <c r="R631"/>
    </row>
    <row r="632" spans="2:18">
      <c r="B632"/>
      <c r="C632"/>
      <c r="D632"/>
      <c r="E632"/>
      <c r="F632"/>
      <c r="G632"/>
      <c r="H632"/>
      <c r="I632"/>
      <c r="J632"/>
      <c r="K632"/>
      <c r="L632"/>
      <c r="M632" s="2"/>
      <c r="N632"/>
      <c r="O632" s="2"/>
      <c r="P632"/>
      <c r="Q632"/>
      <c r="R632"/>
    </row>
    <row r="633" spans="2:18">
      <c r="B633"/>
      <c r="C633"/>
      <c r="D633"/>
      <c r="E633"/>
      <c r="F633"/>
      <c r="G633"/>
      <c r="H633"/>
      <c r="I633"/>
      <c r="J633"/>
      <c r="K633"/>
      <c r="L633"/>
      <c r="M633" s="2"/>
      <c r="N633"/>
      <c r="O633" s="2"/>
      <c r="P633"/>
      <c r="Q633"/>
      <c r="R633"/>
    </row>
    <row r="634" spans="2:18">
      <c r="B634"/>
      <c r="C634"/>
      <c r="D634"/>
      <c r="E634"/>
      <c r="F634"/>
      <c r="G634"/>
      <c r="H634"/>
      <c r="I634"/>
      <c r="J634"/>
      <c r="K634"/>
      <c r="L634"/>
      <c r="M634" s="2"/>
      <c r="N634"/>
      <c r="O634" s="2"/>
      <c r="P634"/>
      <c r="Q634"/>
      <c r="R634"/>
    </row>
    <row r="635" spans="2:18">
      <c r="B635"/>
      <c r="C635"/>
      <c r="D635"/>
      <c r="E635"/>
      <c r="F635"/>
      <c r="G635"/>
      <c r="H635"/>
      <c r="I635"/>
      <c r="J635"/>
      <c r="K635"/>
      <c r="L635"/>
      <c r="M635" s="2"/>
      <c r="N635"/>
      <c r="O635" s="2"/>
      <c r="P635"/>
      <c r="Q635"/>
      <c r="R635"/>
    </row>
    <row r="636" spans="2:18">
      <c r="B636"/>
      <c r="C636"/>
      <c r="D636"/>
      <c r="E636"/>
      <c r="F636"/>
      <c r="G636"/>
      <c r="H636"/>
      <c r="I636"/>
      <c r="J636"/>
      <c r="K636"/>
      <c r="L636"/>
      <c r="M636" s="2"/>
      <c r="N636"/>
      <c r="O636" s="2"/>
      <c r="P636"/>
      <c r="Q636"/>
      <c r="R636"/>
    </row>
    <row r="637" spans="2:18">
      <c r="B637"/>
      <c r="C637"/>
      <c r="D637"/>
      <c r="E637"/>
      <c r="F637"/>
      <c r="G637"/>
      <c r="H637"/>
      <c r="I637"/>
      <c r="J637"/>
      <c r="K637"/>
      <c r="L637"/>
      <c r="M637" s="2"/>
      <c r="N637"/>
      <c r="O637" s="2"/>
      <c r="P637"/>
      <c r="Q637"/>
      <c r="R637"/>
    </row>
    <row r="638" spans="2:18">
      <c r="B638"/>
      <c r="C638"/>
      <c r="D638"/>
      <c r="E638"/>
      <c r="F638"/>
      <c r="G638"/>
      <c r="H638"/>
      <c r="I638"/>
      <c r="J638"/>
      <c r="K638"/>
      <c r="L638"/>
      <c r="M638" s="2"/>
      <c r="N638"/>
      <c r="O638" s="2"/>
      <c r="P638"/>
      <c r="Q638"/>
      <c r="R638"/>
    </row>
    <row r="639" spans="2:18">
      <c r="B639"/>
      <c r="C639"/>
      <c r="D639"/>
      <c r="E639"/>
      <c r="F639"/>
      <c r="G639"/>
      <c r="H639"/>
      <c r="I639"/>
      <c r="J639"/>
      <c r="K639"/>
      <c r="L639"/>
      <c r="M639" s="2"/>
      <c r="N639"/>
      <c r="O639" s="2"/>
      <c r="P639"/>
      <c r="Q639"/>
      <c r="R639"/>
    </row>
    <row r="640" spans="2:18">
      <c r="B640"/>
      <c r="C640"/>
      <c r="D640"/>
      <c r="E640"/>
      <c r="F640"/>
      <c r="G640"/>
      <c r="H640"/>
      <c r="I640"/>
      <c r="J640"/>
      <c r="K640"/>
      <c r="L640"/>
      <c r="M640" s="2"/>
      <c r="N640"/>
      <c r="O640" s="2"/>
      <c r="P640"/>
      <c r="Q640"/>
      <c r="R640"/>
    </row>
    <row r="641" spans="2:18">
      <c r="B641"/>
      <c r="C641"/>
      <c r="D641"/>
      <c r="E641"/>
      <c r="F641"/>
      <c r="G641"/>
      <c r="H641"/>
      <c r="I641"/>
      <c r="J641"/>
      <c r="K641"/>
      <c r="L641"/>
      <c r="M641" s="2"/>
      <c r="N641"/>
      <c r="O641" s="2"/>
      <c r="P641"/>
      <c r="Q641"/>
      <c r="R641"/>
    </row>
    <row r="642" spans="2:18">
      <c r="B642"/>
      <c r="C642"/>
      <c r="D642"/>
      <c r="E642"/>
      <c r="F642"/>
      <c r="G642"/>
      <c r="H642"/>
      <c r="I642"/>
      <c r="J642"/>
      <c r="K642"/>
      <c r="L642"/>
      <c r="M642" s="2"/>
      <c r="N642"/>
      <c r="O642" s="2"/>
      <c r="P642"/>
      <c r="Q642"/>
      <c r="R642"/>
    </row>
    <row r="643" spans="2:18">
      <c r="B643"/>
      <c r="C643"/>
      <c r="D643"/>
      <c r="E643"/>
      <c r="F643"/>
      <c r="G643"/>
      <c r="H643"/>
      <c r="I643"/>
      <c r="J643"/>
      <c r="K643"/>
      <c r="L643"/>
      <c r="M643" s="2"/>
      <c r="N643"/>
      <c r="O643" s="2"/>
      <c r="P643"/>
      <c r="Q643"/>
      <c r="R643"/>
    </row>
    <row r="644" spans="2:18">
      <c r="B644"/>
      <c r="C644"/>
      <c r="D644"/>
      <c r="E644"/>
      <c r="F644"/>
      <c r="G644"/>
      <c r="H644"/>
      <c r="I644"/>
      <c r="J644"/>
      <c r="K644"/>
      <c r="L644"/>
      <c r="M644" s="2"/>
      <c r="N644"/>
      <c r="O644" s="2"/>
      <c r="P644"/>
      <c r="Q644"/>
      <c r="R644"/>
    </row>
    <row r="645" spans="2:18">
      <c r="B645"/>
      <c r="C645"/>
      <c r="D645"/>
      <c r="E645"/>
      <c r="F645"/>
      <c r="G645"/>
      <c r="H645"/>
      <c r="I645"/>
      <c r="J645"/>
      <c r="K645"/>
      <c r="L645"/>
      <c r="M645" s="2"/>
      <c r="N645"/>
      <c r="O645" s="2"/>
      <c r="P645"/>
      <c r="Q645"/>
      <c r="R645"/>
    </row>
    <row r="646" spans="2:18">
      <c r="B646"/>
      <c r="C646"/>
      <c r="D646"/>
      <c r="E646"/>
      <c r="F646"/>
      <c r="G646"/>
      <c r="H646"/>
      <c r="I646"/>
      <c r="J646"/>
      <c r="K646"/>
      <c r="L646"/>
      <c r="M646" s="2"/>
      <c r="N646"/>
      <c r="O646" s="2"/>
      <c r="P646"/>
      <c r="Q646"/>
      <c r="R646"/>
    </row>
    <row r="647" spans="2:18">
      <c r="B647"/>
      <c r="C647"/>
      <c r="D647"/>
      <c r="E647"/>
      <c r="F647"/>
      <c r="G647"/>
      <c r="H647"/>
      <c r="I647"/>
      <c r="J647"/>
      <c r="K647"/>
      <c r="L647"/>
      <c r="M647" s="2"/>
      <c r="N647"/>
      <c r="O647" s="2"/>
      <c r="P647"/>
      <c r="Q647"/>
      <c r="R647"/>
    </row>
    <row r="648" spans="2:18">
      <c r="B648"/>
      <c r="C648"/>
      <c r="D648"/>
      <c r="E648"/>
      <c r="F648"/>
      <c r="G648"/>
      <c r="H648"/>
      <c r="I648"/>
      <c r="J648"/>
      <c r="K648"/>
      <c r="L648"/>
      <c r="M648" s="2"/>
      <c r="N648"/>
      <c r="O648" s="2"/>
      <c r="P648"/>
      <c r="Q648"/>
      <c r="R648"/>
    </row>
    <row r="649" spans="2:18">
      <c r="B649"/>
      <c r="C649"/>
      <c r="D649"/>
      <c r="E649"/>
      <c r="F649"/>
      <c r="G649"/>
      <c r="H649"/>
      <c r="I649"/>
      <c r="J649"/>
      <c r="K649"/>
      <c r="L649"/>
      <c r="M649" s="2"/>
      <c r="N649"/>
      <c r="O649" s="2"/>
      <c r="P649"/>
      <c r="Q649"/>
      <c r="R649"/>
    </row>
    <row r="650" spans="2:18">
      <c r="B650"/>
      <c r="C650"/>
      <c r="D650"/>
      <c r="E650"/>
      <c r="F650"/>
      <c r="G650"/>
      <c r="H650"/>
      <c r="I650"/>
      <c r="J650"/>
      <c r="K650"/>
      <c r="L650"/>
      <c r="M650" s="2"/>
      <c r="N650"/>
      <c r="O650" s="2"/>
      <c r="P650"/>
      <c r="Q650"/>
      <c r="R650"/>
    </row>
    <row r="651" spans="2:18">
      <c r="B651"/>
      <c r="C651"/>
      <c r="D651"/>
      <c r="E651"/>
      <c r="F651"/>
      <c r="G651"/>
      <c r="H651"/>
      <c r="I651"/>
      <c r="J651"/>
      <c r="K651"/>
      <c r="L651"/>
      <c r="M651" s="2"/>
      <c r="N651"/>
      <c r="O651" s="2"/>
      <c r="P651"/>
      <c r="Q651"/>
      <c r="R651"/>
    </row>
    <row r="652" spans="2:18">
      <c r="B652"/>
      <c r="C652"/>
      <c r="D652"/>
      <c r="E652"/>
      <c r="F652"/>
      <c r="G652"/>
      <c r="H652"/>
      <c r="I652"/>
      <c r="J652"/>
      <c r="K652"/>
      <c r="L652"/>
      <c r="M652" s="2"/>
      <c r="N652"/>
      <c r="O652" s="2"/>
      <c r="P652"/>
      <c r="Q652"/>
      <c r="R652"/>
    </row>
    <row r="653" spans="2:18">
      <c r="B653"/>
      <c r="C653"/>
      <c r="D653"/>
      <c r="E653"/>
      <c r="F653"/>
      <c r="G653"/>
      <c r="H653"/>
      <c r="I653"/>
      <c r="J653"/>
      <c r="K653"/>
      <c r="L653"/>
      <c r="M653" s="2"/>
      <c r="N653"/>
      <c r="O653" s="2"/>
      <c r="P653"/>
      <c r="Q653"/>
      <c r="R653"/>
    </row>
    <row r="654" spans="2:18">
      <c r="B654"/>
      <c r="C654"/>
      <c r="D654"/>
      <c r="E654"/>
      <c r="F654"/>
      <c r="G654"/>
      <c r="H654"/>
      <c r="I654"/>
      <c r="J654"/>
      <c r="K654"/>
      <c r="L654"/>
      <c r="M654" s="2"/>
      <c r="N654"/>
      <c r="O654" s="2"/>
      <c r="P654"/>
      <c r="Q654"/>
      <c r="R654"/>
    </row>
    <row r="655" spans="2:18">
      <c r="B655"/>
      <c r="C655"/>
      <c r="D655"/>
      <c r="E655"/>
      <c r="F655"/>
      <c r="G655"/>
      <c r="H655"/>
      <c r="I655"/>
      <c r="J655"/>
      <c r="K655"/>
      <c r="L655"/>
      <c r="M655" s="2"/>
      <c r="N655"/>
      <c r="O655" s="2"/>
      <c r="P655"/>
      <c r="Q655"/>
      <c r="R655"/>
    </row>
    <row r="656" spans="2:18">
      <c r="B656"/>
      <c r="C656"/>
      <c r="D656"/>
      <c r="E656"/>
      <c r="F656"/>
      <c r="G656"/>
      <c r="H656"/>
      <c r="I656"/>
      <c r="J656"/>
      <c r="K656"/>
      <c r="L656"/>
      <c r="M656" s="2"/>
      <c r="N656"/>
      <c r="O656" s="2"/>
      <c r="P656"/>
      <c r="Q656"/>
      <c r="R656"/>
    </row>
    <row r="657" spans="2:18">
      <c r="B657"/>
      <c r="C657"/>
      <c r="D657"/>
      <c r="E657"/>
      <c r="F657"/>
      <c r="G657"/>
      <c r="H657"/>
      <c r="I657"/>
      <c r="J657"/>
      <c r="K657"/>
      <c r="L657"/>
      <c r="M657" s="2"/>
      <c r="N657"/>
      <c r="O657" s="2"/>
      <c r="P657"/>
      <c r="Q657"/>
      <c r="R657"/>
    </row>
    <row r="658" spans="2:18">
      <c r="B658"/>
      <c r="C658"/>
      <c r="D658"/>
      <c r="E658"/>
      <c r="F658"/>
      <c r="G658"/>
      <c r="H658"/>
      <c r="I658"/>
      <c r="J658"/>
      <c r="K658"/>
      <c r="L658"/>
      <c r="M658" s="2"/>
      <c r="N658"/>
      <c r="O658" s="2"/>
      <c r="P658"/>
      <c r="Q658"/>
      <c r="R658"/>
    </row>
    <row r="659" spans="2:18">
      <c r="B659"/>
      <c r="C659"/>
      <c r="D659"/>
      <c r="E659"/>
      <c r="F659"/>
      <c r="G659"/>
      <c r="H659"/>
      <c r="I659"/>
      <c r="J659"/>
      <c r="K659"/>
      <c r="L659"/>
      <c r="M659" s="2"/>
      <c r="N659"/>
      <c r="O659" s="2"/>
      <c r="P659"/>
      <c r="Q659"/>
      <c r="R659"/>
    </row>
    <row r="660" spans="2:18">
      <c r="B660"/>
      <c r="C660"/>
      <c r="D660"/>
      <c r="E660"/>
      <c r="F660"/>
      <c r="G660"/>
      <c r="H660"/>
      <c r="I660"/>
      <c r="J660"/>
      <c r="K660"/>
      <c r="L660"/>
      <c r="M660" s="2"/>
      <c r="N660"/>
      <c r="O660" s="2"/>
      <c r="P660"/>
      <c r="Q660"/>
      <c r="R660"/>
    </row>
    <row r="661" spans="2:18">
      <c r="B661"/>
      <c r="C661"/>
      <c r="D661"/>
      <c r="E661"/>
      <c r="F661"/>
      <c r="G661"/>
      <c r="H661"/>
      <c r="I661"/>
      <c r="J661"/>
      <c r="K661"/>
      <c r="L661"/>
      <c r="M661" s="2"/>
      <c r="N661"/>
      <c r="O661" s="2"/>
      <c r="P661"/>
      <c r="Q661"/>
      <c r="R661"/>
    </row>
    <row r="662" spans="2:18">
      <c r="B662"/>
      <c r="C662"/>
      <c r="D662"/>
      <c r="E662"/>
      <c r="F662"/>
      <c r="G662"/>
      <c r="H662"/>
      <c r="I662"/>
      <c r="J662"/>
      <c r="K662"/>
      <c r="L662"/>
      <c r="M662" s="2"/>
      <c r="N662"/>
      <c r="O662" s="2"/>
      <c r="P662"/>
      <c r="Q662"/>
      <c r="R662"/>
    </row>
    <row r="663" spans="2:18">
      <c r="B663"/>
      <c r="C663"/>
      <c r="D663"/>
      <c r="E663"/>
      <c r="F663"/>
      <c r="G663"/>
      <c r="H663"/>
      <c r="I663"/>
      <c r="J663"/>
      <c r="K663"/>
      <c r="L663"/>
      <c r="M663" s="2"/>
      <c r="N663"/>
      <c r="O663" s="2"/>
      <c r="P663"/>
      <c r="Q663"/>
      <c r="R663"/>
    </row>
    <row r="664" spans="2:18">
      <c r="B664"/>
      <c r="C664"/>
      <c r="D664"/>
      <c r="E664"/>
      <c r="F664"/>
      <c r="G664"/>
      <c r="H664"/>
      <c r="I664"/>
      <c r="J664"/>
      <c r="K664"/>
      <c r="L664"/>
      <c r="M664" s="2"/>
      <c r="N664"/>
      <c r="O664" s="2"/>
      <c r="P664"/>
      <c r="Q664"/>
      <c r="R664"/>
    </row>
    <row r="665" spans="2:18">
      <c r="B665"/>
      <c r="C665"/>
      <c r="D665"/>
      <c r="E665"/>
      <c r="F665"/>
      <c r="G665"/>
      <c r="H665"/>
      <c r="I665"/>
      <c r="J665"/>
      <c r="K665"/>
      <c r="L665"/>
      <c r="M665" s="2"/>
      <c r="N665"/>
      <c r="O665" s="2"/>
      <c r="P665"/>
      <c r="Q665"/>
      <c r="R665"/>
    </row>
    <row r="666" spans="2:18">
      <c r="B666"/>
      <c r="C666"/>
      <c r="D666"/>
      <c r="E666"/>
      <c r="F666"/>
      <c r="G666"/>
      <c r="H666"/>
      <c r="I666"/>
      <c r="J666"/>
      <c r="K666"/>
      <c r="L666"/>
      <c r="M666" s="2"/>
      <c r="N666"/>
      <c r="O666" s="2"/>
      <c r="P666"/>
      <c r="Q666"/>
      <c r="R666"/>
    </row>
    <row r="667" spans="2:18">
      <c r="B667"/>
      <c r="C667"/>
      <c r="D667"/>
      <c r="E667"/>
      <c r="F667"/>
      <c r="G667"/>
      <c r="H667"/>
      <c r="I667"/>
      <c r="J667"/>
      <c r="K667"/>
      <c r="L667"/>
      <c r="M667" s="2"/>
      <c r="N667"/>
      <c r="O667" s="2"/>
      <c r="P667"/>
      <c r="Q667"/>
      <c r="R667"/>
    </row>
    <row r="668" spans="2:18">
      <c r="B668"/>
      <c r="C668"/>
      <c r="D668"/>
      <c r="E668"/>
      <c r="F668"/>
      <c r="G668"/>
      <c r="H668"/>
      <c r="I668"/>
      <c r="J668"/>
      <c r="K668"/>
      <c r="L668"/>
      <c r="M668" s="2"/>
      <c r="N668"/>
      <c r="O668" s="2"/>
      <c r="P668"/>
      <c r="Q668"/>
      <c r="R668"/>
    </row>
    <row r="669" spans="2:18">
      <c r="B669"/>
      <c r="C669"/>
      <c r="D669"/>
      <c r="E669"/>
      <c r="F669"/>
      <c r="G669"/>
      <c r="H669"/>
      <c r="I669"/>
      <c r="J669"/>
      <c r="K669"/>
      <c r="L669"/>
      <c r="M669" s="2"/>
      <c r="N669"/>
      <c r="O669" s="2"/>
      <c r="P669"/>
      <c r="Q669"/>
      <c r="R669"/>
    </row>
    <row r="670" spans="2:18">
      <c r="B670"/>
      <c r="C670"/>
      <c r="D670"/>
      <c r="E670"/>
      <c r="F670"/>
      <c r="G670"/>
      <c r="H670"/>
      <c r="I670"/>
      <c r="J670"/>
      <c r="K670"/>
      <c r="L670"/>
      <c r="M670" s="2"/>
      <c r="N670"/>
      <c r="O670" s="2"/>
      <c r="P670"/>
      <c r="Q670"/>
      <c r="R670"/>
    </row>
    <row r="671" spans="2:18">
      <c r="B671"/>
      <c r="C671"/>
      <c r="D671"/>
      <c r="E671"/>
      <c r="F671"/>
      <c r="G671"/>
      <c r="H671"/>
      <c r="I671"/>
      <c r="J671"/>
      <c r="K671"/>
      <c r="L671"/>
      <c r="M671" s="2"/>
      <c r="N671"/>
      <c r="O671" s="2"/>
      <c r="P671"/>
      <c r="Q671"/>
      <c r="R671"/>
    </row>
    <row r="672" spans="2:18">
      <c r="B672"/>
      <c r="C672"/>
      <c r="D672"/>
      <c r="E672"/>
      <c r="F672"/>
      <c r="G672"/>
      <c r="H672"/>
      <c r="I672"/>
      <c r="J672"/>
      <c r="K672"/>
      <c r="L672"/>
      <c r="M672" s="2"/>
      <c r="N672"/>
      <c r="O672" s="2"/>
      <c r="P672"/>
      <c r="Q672"/>
      <c r="R672"/>
    </row>
    <row r="673" spans="2:18">
      <c r="B673"/>
      <c r="C673"/>
      <c r="D673"/>
      <c r="E673"/>
      <c r="F673"/>
      <c r="G673"/>
      <c r="H673"/>
      <c r="I673"/>
      <c r="J673"/>
      <c r="K673"/>
      <c r="L673"/>
      <c r="M673" s="2"/>
      <c r="N673"/>
      <c r="O673" s="2"/>
      <c r="P673"/>
      <c r="Q673"/>
      <c r="R673"/>
    </row>
    <row r="674" spans="2:18">
      <c r="B674"/>
      <c r="C674"/>
      <c r="D674"/>
      <c r="E674"/>
      <c r="F674"/>
      <c r="G674"/>
      <c r="H674"/>
      <c r="I674"/>
      <c r="J674"/>
      <c r="K674"/>
      <c r="L674"/>
      <c r="M674" s="2"/>
      <c r="N674"/>
      <c r="O674" s="2"/>
      <c r="P674"/>
      <c r="Q674"/>
      <c r="R674"/>
    </row>
    <row r="675" spans="2:18">
      <c r="B675"/>
      <c r="C675"/>
      <c r="D675"/>
      <c r="E675"/>
      <c r="F675"/>
      <c r="G675"/>
      <c r="H675"/>
      <c r="I675"/>
      <c r="J675"/>
      <c r="K675"/>
      <c r="L675"/>
      <c r="M675" s="2"/>
      <c r="N675"/>
      <c r="O675" s="2"/>
      <c r="P675"/>
      <c r="Q675"/>
      <c r="R675"/>
    </row>
    <row r="676" spans="2:18">
      <c r="B676"/>
      <c r="C676"/>
      <c r="D676"/>
      <c r="E676"/>
      <c r="F676"/>
      <c r="G676"/>
      <c r="H676"/>
      <c r="I676"/>
      <c r="J676"/>
      <c r="K676"/>
      <c r="L676"/>
      <c r="M676" s="2"/>
      <c r="N676"/>
      <c r="O676" s="2"/>
      <c r="P676"/>
      <c r="Q676"/>
      <c r="R676"/>
    </row>
    <row r="677" spans="2:18">
      <c r="B677"/>
      <c r="C677"/>
      <c r="D677"/>
      <c r="E677"/>
      <c r="F677"/>
      <c r="G677"/>
      <c r="H677"/>
      <c r="I677"/>
      <c r="J677"/>
      <c r="K677"/>
      <c r="L677"/>
      <c r="M677" s="2"/>
      <c r="N677"/>
      <c r="O677" s="2"/>
      <c r="P677"/>
      <c r="Q677"/>
      <c r="R677"/>
    </row>
    <row r="678" spans="2:18">
      <c r="B678"/>
      <c r="C678"/>
      <c r="D678"/>
      <c r="E678"/>
      <c r="F678"/>
      <c r="G678"/>
      <c r="H678"/>
      <c r="I678"/>
      <c r="J678"/>
      <c r="K678"/>
      <c r="L678"/>
      <c r="M678" s="2"/>
      <c r="N678"/>
      <c r="O678" s="2"/>
      <c r="P678"/>
      <c r="Q678"/>
      <c r="R678"/>
    </row>
    <row r="679" spans="2:18">
      <c r="B679"/>
      <c r="C679"/>
      <c r="D679"/>
      <c r="E679"/>
      <c r="F679"/>
      <c r="G679"/>
      <c r="H679"/>
      <c r="I679"/>
      <c r="J679"/>
      <c r="K679"/>
      <c r="L679"/>
      <c r="M679" s="2"/>
      <c r="N679"/>
      <c r="O679" s="2"/>
      <c r="P679"/>
      <c r="Q679"/>
      <c r="R679"/>
    </row>
    <row r="680" spans="2:18">
      <c r="B680"/>
      <c r="C680"/>
      <c r="D680"/>
      <c r="E680"/>
      <c r="F680"/>
      <c r="G680"/>
      <c r="H680"/>
      <c r="I680"/>
      <c r="J680"/>
      <c r="K680"/>
      <c r="L680"/>
      <c r="M680" s="2"/>
      <c r="N680"/>
      <c r="O680" s="2"/>
      <c r="P680"/>
      <c r="Q680"/>
      <c r="R680"/>
    </row>
    <row r="681" spans="2:18">
      <c r="B681"/>
      <c r="C681"/>
      <c r="D681"/>
      <c r="E681"/>
      <c r="F681"/>
      <c r="G681"/>
      <c r="H681"/>
      <c r="I681"/>
      <c r="J681"/>
      <c r="K681"/>
      <c r="L681"/>
      <c r="M681" s="2"/>
      <c r="N681"/>
      <c r="O681" s="2"/>
      <c r="P681"/>
      <c r="Q681"/>
      <c r="R681"/>
    </row>
    <row r="682" spans="2:18">
      <c r="B682"/>
      <c r="C682"/>
      <c r="D682"/>
      <c r="E682"/>
      <c r="F682"/>
      <c r="G682"/>
      <c r="H682"/>
      <c r="I682"/>
      <c r="J682"/>
      <c r="K682"/>
      <c r="L682"/>
      <c r="M682" s="2"/>
      <c r="N682"/>
      <c r="O682" s="2"/>
      <c r="P682"/>
      <c r="Q682"/>
      <c r="R682"/>
    </row>
    <row r="683" spans="2:18">
      <c r="B683"/>
      <c r="C683"/>
      <c r="D683"/>
      <c r="E683"/>
      <c r="F683"/>
      <c r="G683"/>
      <c r="H683"/>
      <c r="I683"/>
      <c r="J683"/>
      <c r="K683"/>
      <c r="L683"/>
      <c r="M683" s="2"/>
      <c r="N683"/>
      <c r="O683" s="2"/>
      <c r="P683"/>
      <c r="Q683"/>
      <c r="R683"/>
    </row>
    <row r="684" spans="2:18">
      <c r="B684"/>
      <c r="C684"/>
      <c r="D684"/>
      <c r="E684"/>
      <c r="F684"/>
      <c r="G684"/>
      <c r="H684"/>
      <c r="I684"/>
      <c r="J684"/>
      <c r="K684"/>
      <c r="L684"/>
      <c r="M684" s="2"/>
      <c r="N684"/>
      <c r="O684" s="2"/>
      <c r="P684"/>
      <c r="Q684"/>
      <c r="R684"/>
    </row>
    <row r="685" spans="2:18">
      <c r="B685"/>
      <c r="C685"/>
      <c r="D685"/>
      <c r="E685"/>
      <c r="F685"/>
      <c r="G685"/>
      <c r="H685"/>
      <c r="I685"/>
      <c r="J685"/>
      <c r="K685"/>
      <c r="L685"/>
      <c r="M685" s="2"/>
      <c r="N685"/>
      <c r="O685" s="2"/>
      <c r="P685"/>
      <c r="Q685"/>
      <c r="R685"/>
    </row>
    <row r="686" spans="2:18">
      <c r="B686"/>
      <c r="C686"/>
      <c r="D686"/>
      <c r="E686"/>
      <c r="F686"/>
      <c r="G686"/>
      <c r="H686"/>
      <c r="I686"/>
      <c r="J686"/>
      <c r="K686"/>
      <c r="L686"/>
      <c r="M686" s="2"/>
      <c r="N686"/>
      <c r="O686" s="2"/>
      <c r="P686"/>
      <c r="Q686"/>
      <c r="R686"/>
    </row>
    <row r="687" spans="2:18">
      <c r="B687"/>
      <c r="C687"/>
      <c r="D687"/>
      <c r="E687"/>
      <c r="F687"/>
      <c r="G687"/>
      <c r="H687"/>
      <c r="I687"/>
      <c r="J687"/>
      <c r="K687"/>
      <c r="L687"/>
      <c r="M687" s="2"/>
      <c r="N687"/>
      <c r="O687" s="2"/>
      <c r="P687"/>
      <c r="Q687"/>
      <c r="R687"/>
    </row>
    <row r="688" spans="2:18">
      <c r="B688"/>
      <c r="C688"/>
      <c r="D688"/>
      <c r="E688"/>
      <c r="F688"/>
      <c r="G688"/>
      <c r="H688"/>
      <c r="I688"/>
      <c r="J688"/>
      <c r="K688"/>
      <c r="L688"/>
      <c r="M688" s="2"/>
      <c r="N688"/>
      <c r="O688" s="2"/>
      <c r="P688"/>
      <c r="Q688"/>
      <c r="R688"/>
    </row>
    <row r="689" spans="2:18">
      <c r="B689"/>
      <c r="C689"/>
      <c r="D689"/>
      <c r="E689"/>
      <c r="F689"/>
      <c r="G689"/>
      <c r="H689"/>
      <c r="I689"/>
      <c r="J689"/>
      <c r="K689"/>
      <c r="L689"/>
      <c r="M689" s="2"/>
      <c r="N689"/>
      <c r="O689" s="2"/>
      <c r="P689"/>
      <c r="Q689"/>
      <c r="R689"/>
    </row>
    <row r="690" spans="2:18">
      <c r="B690"/>
      <c r="C690"/>
      <c r="D690"/>
      <c r="E690"/>
      <c r="F690"/>
      <c r="G690"/>
      <c r="H690"/>
      <c r="I690"/>
      <c r="J690"/>
      <c r="K690"/>
      <c r="L690"/>
      <c r="M690" s="2"/>
      <c r="N690"/>
      <c r="O690" s="2"/>
      <c r="P690"/>
      <c r="Q690"/>
      <c r="R690"/>
    </row>
    <row r="691" spans="2:18">
      <c r="B691"/>
      <c r="C691"/>
      <c r="D691"/>
      <c r="E691"/>
      <c r="F691"/>
      <c r="G691"/>
      <c r="H691"/>
      <c r="I691"/>
      <c r="J691"/>
      <c r="K691"/>
      <c r="L691"/>
      <c r="M691" s="2"/>
      <c r="N691"/>
      <c r="O691" s="2"/>
      <c r="P691"/>
      <c r="Q691"/>
      <c r="R691"/>
    </row>
    <row r="692" spans="2:18">
      <c r="B692"/>
      <c r="C692"/>
      <c r="D692"/>
      <c r="E692"/>
      <c r="F692"/>
      <c r="G692"/>
      <c r="H692"/>
      <c r="I692"/>
      <c r="J692"/>
      <c r="K692"/>
      <c r="L692"/>
      <c r="M692" s="2"/>
      <c r="N692"/>
      <c r="O692" s="2"/>
      <c r="P692"/>
      <c r="Q692"/>
      <c r="R692"/>
    </row>
    <row r="693" spans="2:18">
      <c r="B693"/>
      <c r="C693"/>
      <c r="D693"/>
      <c r="E693"/>
      <c r="F693"/>
      <c r="G693"/>
      <c r="H693"/>
      <c r="I693"/>
      <c r="J693"/>
      <c r="K693"/>
      <c r="L693"/>
      <c r="M693" s="2"/>
      <c r="N693"/>
      <c r="O693" s="2"/>
      <c r="P693"/>
      <c r="Q693"/>
      <c r="R693"/>
    </row>
    <row r="694" spans="2:18">
      <c r="B694"/>
      <c r="C694"/>
      <c r="D694"/>
      <c r="E694"/>
      <c r="F694"/>
      <c r="G694"/>
      <c r="H694"/>
      <c r="I694"/>
      <c r="J694"/>
      <c r="K694"/>
      <c r="L694"/>
      <c r="M694" s="2"/>
      <c r="N694"/>
      <c r="O694" s="2"/>
      <c r="P694"/>
      <c r="Q694"/>
      <c r="R694"/>
    </row>
    <row r="695" spans="2:18">
      <c r="B695"/>
      <c r="C695"/>
      <c r="D695"/>
      <c r="E695"/>
      <c r="F695"/>
      <c r="G695"/>
      <c r="H695"/>
      <c r="I695"/>
      <c r="J695"/>
      <c r="K695"/>
      <c r="L695"/>
      <c r="M695" s="2"/>
      <c r="N695"/>
      <c r="O695" s="2"/>
      <c r="P695"/>
      <c r="Q695"/>
      <c r="R695"/>
    </row>
    <row r="696" spans="2:18">
      <c r="B696"/>
      <c r="C696"/>
      <c r="D696"/>
      <c r="E696"/>
      <c r="F696"/>
      <c r="G696"/>
      <c r="H696"/>
      <c r="I696"/>
      <c r="J696"/>
      <c r="K696"/>
      <c r="L696"/>
      <c r="M696" s="2"/>
      <c r="N696"/>
      <c r="O696" s="2"/>
      <c r="P696"/>
      <c r="Q696"/>
      <c r="R696"/>
    </row>
    <row r="697" spans="2:18">
      <c r="B697"/>
      <c r="C697"/>
      <c r="D697"/>
      <c r="E697"/>
      <c r="F697"/>
      <c r="G697"/>
      <c r="H697"/>
      <c r="I697"/>
      <c r="J697"/>
      <c r="K697"/>
      <c r="L697"/>
      <c r="M697" s="2"/>
      <c r="N697"/>
      <c r="O697" s="2"/>
      <c r="P697"/>
      <c r="Q697"/>
      <c r="R697"/>
    </row>
    <row r="698" spans="2:18">
      <c r="B698"/>
      <c r="C698"/>
      <c r="D698"/>
      <c r="E698"/>
      <c r="F698"/>
      <c r="G698"/>
      <c r="H698"/>
      <c r="I698"/>
      <c r="J698"/>
      <c r="K698"/>
      <c r="L698"/>
      <c r="M698" s="2"/>
      <c r="N698"/>
      <c r="O698" s="2"/>
      <c r="P698"/>
      <c r="Q698"/>
      <c r="R698"/>
    </row>
    <row r="699" spans="2:18">
      <c r="B699"/>
      <c r="C699"/>
      <c r="D699"/>
      <c r="E699"/>
      <c r="F699"/>
      <c r="G699"/>
      <c r="H699"/>
      <c r="I699"/>
      <c r="J699"/>
      <c r="K699"/>
      <c r="L699"/>
      <c r="M699" s="2"/>
      <c r="N699"/>
      <c r="O699" s="2"/>
      <c r="P699"/>
      <c r="Q699"/>
      <c r="R699"/>
    </row>
    <row r="700" spans="2:18">
      <c r="B700"/>
      <c r="C700"/>
      <c r="D700"/>
      <c r="E700"/>
      <c r="F700"/>
      <c r="G700"/>
      <c r="H700"/>
      <c r="I700"/>
      <c r="J700"/>
      <c r="K700"/>
      <c r="L700"/>
      <c r="M700" s="2"/>
      <c r="N700"/>
      <c r="O700" s="2"/>
      <c r="P700"/>
      <c r="Q700"/>
      <c r="R700"/>
    </row>
    <row r="701" spans="2:18">
      <c r="B701"/>
      <c r="C701"/>
      <c r="D701"/>
      <c r="E701"/>
      <c r="F701"/>
      <c r="G701"/>
      <c r="H701"/>
      <c r="I701"/>
      <c r="J701"/>
      <c r="K701"/>
      <c r="L701"/>
      <c r="M701" s="2"/>
      <c r="N701"/>
      <c r="O701" s="2"/>
      <c r="P701"/>
      <c r="Q701"/>
      <c r="R701"/>
    </row>
    <row r="702" spans="2:18">
      <c r="B702"/>
      <c r="C702"/>
      <c r="D702"/>
      <c r="E702"/>
      <c r="F702"/>
      <c r="G702"/>
      <c r="H702"/>
      <c r="I702"/>
      <c r="J702"/>
      <c r="K702"/>
      <c r="L702"/>
      <c r="M702" s="2"/>
      <c r="N702"/>
      <c r="O702" s="2"/>
      <c r="P702"/>
      <c r="Q702"/>
      <c r="R702"/>
    </row>
    <row r="703" spans="2:18">
      <c r="B703"/>
      <c r="C703"/>
      <c r="D703"/>
      <c r="E703"/>
      <c r="F703"/>
      <c r="G703"/>
      <c r="H703"/>
      <c r="I703"/>
      <c r="J703"/>
      <c r="K703"/>
      <c r="L703"/>
      <c r="M703" s="2"/>
      <c r="N703"/>
      <c r="O703" s="2"/>
      <c r="P703"/>
      <c r="Q703"/>
      <c r="R703"/>
    </row>
    <row r="704" spans="2:18">
      <c r="B704"/>
      <c r="C704"/>
      <c r="D704"/>
      <c r="E704"/>
      <c r="F704"/>
      <c r="G704"/>
      <c r="H704"/>
      <c r="I704"/>
      <c r="J704"/>
      <c r="K704"/>
      <c r="L704"/>
      <c r="M704" s="2"/>
      <c r="N704"/>
      <c r="O704" s="2"/>
      <c r="P704"/>
      <c r="Q704"/>
      <c r="R704"/>
    </row>
    <row r="705" spans="2:18">
      <c r="B705"/>
      <c r="C705"/>
      <c r="D705"/>
      <c r="E705"/>
      <c r="F705"/>
      <c r="G705"/>
      <c r="H705"/>
      <c r="I705"/>
      <c r="J705"/>
      <c r="K705"/>
      <c r="L705"/>
      <c r="M705" s="2"/>
      <c r="N705"/>
      <c r="O705" s="2"/>
      <c r="P705"/>
      <c r="Q705"/>
      <c r="R705"/>
    </row>
    <row r="706" spans="2:18">
      <c r="B706"/>
      <c r="C706"/>
      <c r="D706"/>
      <c r="E706"/>
      <c r="F706"/>
      <c r="G706"/>
      <c r="H706"/>
      <c r="I706"/>
      <c r="J706"/>
      <c r="K706"/>
      <c r="L706"/>
      <c r="M706" s="2"/>
      <c r="N706"/>
      <c r="O706" s="2"/>
      <c r="P706"/>
      <c r="Q706"/>
      <c r="R706"/>
    </row>
    <row r="707" spans="2:18">
      <c r="B707"/>
      <c r="C707"/>
      <c r="D707"/>
      <c r="E707"/>
      <c r="F707"/>
      <c r="G707"/>
      <c r="H707"/>
      <c r="I707"/>
      <c r="J707"/>
      <c r="K707"/>
      <c r="L707"/>
      <c r="M707" s="2"/>
      <c r="N707"/>
      <c r="O707" s="2"/>
      <c r="P707"/>
      <c r="Q707"/>
      <c r="R707"/>
    </row>
    <row r="708" spans="2:18">
      <c r="B708"/>
      <c r="C708"/>
      <c r="D708"/>
      <c r="E708"/>
      <c r="F708"/>
      <c r="G708"/>
      <c r="H708"/>
      <c r="I708"/>
      <c r="J708"/>
      <c r="K708"/>
      <c r="L708"/>
      <c r="M708" s="2"/>
      <c r="N708"/>
      <c r="O708" s="2"/>
      <c r="P708"/>
      <c r="Q708"/>
      <c r="R708"/>
    </row>
    <row r="709" spans="2:18">
      <c r="B709"/>
      <c r="C709"/>
      <c r="D709"/>
      <c r="E709"/>
      <c r="F709"/>
      <c r="G709"/>
      <c r="H709"/>
      <c r="I709"/>
      <c r="J709"/>
      <c r="K709"/>
      <c r="L709"/>
      <c r="M709" s="2"/>
      <c r="N709"/>
      <c r="O709" s="2"/>
      <c r="P709"/>
      <c r="Q709"/>
      <c r="R709"/>
    </row>
    <row r="710" spans="2:18">
      <c r="B710"/>
      <c r="C710"/>
      <c r="D710"/>
      <c r="E710"/>
      <c r="F710"/>
      <c r="G710"/>
      <c r="H710"/>
      <c r="I710"/>
      <c r="J710"/>
      <c r="K710"/>
      <c r="L710"/>
      <c r="M710" s="2"/>
      <c r="N710"/>
      <c r="O710" s="2"/>
      <c r="P710"/>
      <c r="Q710"/>
      <c r="R710"/>
    </row>
    <row r="711" spans="2:18">
      <c r="B711"/>
      <c r="C711"/>
      <c r="D711"/>
      <c r="E711"/>
      <c r="F711"/>
      <c r="G711"/>
      <c r="H711"/>
      <c r="I711"/>
      <c r="J711"/>
      <c r="K711"/>
      <c r="L711"/>
      <c r="M711" s="2"/>
      <c r="N711"/>
      <c r="O711" s="2"/>
      <c r="P711"/>
      <c r="Q711"/>
      <c r="R711"/>
    </row>
    <row r="712" spans="2:18">
      <c r="B712"/>
      <c r="C712"/>
      <c r="D712"/>
      <c r="E712"/>
      <c r="F712"/>
      <c r="G712"/>
      <c r="H712"/>
      <c r="I712"/>
      <c r="J712"/>
      <c r="K712"/>
      <c r="L712"/>
      <c r="M712" s="2"/>
      <c r="N712"/>
      <c r="O712" s="2"/>
      <c r="P712"/>
      <c r="Q712"/>
      <c r="R712"/>
    </row>
    <row r="713" spans="2:18">
      <c r="B713"/>
      <c r="C713"/>
      <c r="D713"/>
      <c r="E713"/>
      <c r="F713"/>
      <c r="G713"/>
      <c r="H713"/>
      <c r="I713"/>
      <c r="J713"/>
      <c r="K713"/>
      <c r="L713"/>
      <c r="M713" s="2"/>
      <c r="N713"/>
      <c r="O713" s="2"/>
      <c r="P713"/>
      <c r="Q713"/>
      <c r="R713"/>
    </row>
    <row r="714" spans="2:18">
      <c r="B714"/>
      <c r="C714"/>
      <c r="D714"/>
      <c r="E714"/>
      <c r="F714"/>
      <c r="G714"/>
      <c r="H714"/>
      <c r="I714"/>
      <c r="J714"/>
      <c r="K714"/>
      <c r="L714"/>
      <c r="M714" s="2"/>
      <c r="N714"/>
      <c r="O714" s="2"/>
      <c r="P714"/>
      <c r="Q714"/>
      <c r="R714"/>
    </row>
    <row r="715" spans="2:18">
      <c r="B715"/>
      <c r="C715"/>
      <c r="D715"/>
      <c r="E715"/>
      <c r="F715"/>
      <c r="G715"/>
      <c r="H715"/>
      <c r="I715"/>
      <c r="J715"/>
      <c r="K715"/>
      <c r="L715"/>
      <c r="M715" s="2"/>
      <c r="N715"/>
      <c r="O715" s="2"/>
      <c r="P715"/>
      <c r="Q715"/>
      <c r="R715"/>
    </row>
    <row r="716" spans="2:18">
      <c r="B716"/>
      <c r="C716"/>
      <c r="D716"/>
      <c r="E716"/>
      <c r="F716"/>
      <c r="G716"/>
      <c r="H716"/>
      <c r="I716"/>
      <c r="J716"/>
      <c r="K716"/>
      <c r="L716"/>
      <c r="M716" s="2"/>
      <c r="N716"/>
      <c r="O716" s="2"/>
      <c r="P716"/>
      <c r="Q716"/>
      <c r="R716"/>
    </row>
    <row r="717" spans="2:18">
      <c r="B717"/>
      <c r="C717"/>
      <c r="D717"/>
      <c r="E717"/>
      <c r="F717"/>
      <c r="G717"/>
      <c r="H717"/>
      <c r="I717"/>
      <c r="J717"/>
      <c r="K717"/>
      <c r="L717"/>
      <c r="M717" s="2"/>
      <c r="N717"/>
      <c r="O717" s="2"/>
      <c r="P717"/>
      <c r="Q717"/>
      <c r="R717"/>
    </row>
    <row r="718" spans="2:18">
      <c r="B718"/>
      <c r="C718"/>
      <c r="D718"/>
      <c r="E718"/>
      <c r="F718"/>
      <c r="G718"/>
      <c r="H718"/>
      <c r="I718"/>
      <c r="J718"/>
      <c r="K718"/>
      <c r="L718"/>
      <c r="M718" s="2"/>
      <c r="N718"/>
      <c r="O718" s="2"/>
      <c r="P718"/>
      <c r="Q718"/>
      <c r="R718"/>
    </row>
    <row r="719" spans="2:18">
      <c r="B719"/>
      <c r="C719"/>
      <c r="D719"/>
      <c r="E719"/>
      <c r="F719"/>
      <c r="G719"/>
      <c r="H719"/>
      <c r="I719"/>
      <c r="J719"/>
      <c r="K719"/>
      <c r="L719"/>
      <c r="M719" s="2"/>
      <c r="N719"/>
      <c r="O719" s="2"/>
      <c r="P719"/>
      <c r="Q719"/>
      <c r="R719"/>
    </row>
    <row r="720" spans="2:18">
      <c r="B720"/>
      <c r="C720"/>
      <c r="D720"/>
      <c r="E720"/>
      <c r="F720"/>
      <c r="G720"/>
      <c r="H720"/>
      <c r="I720"/>
      <c r="J720"/>
      <c r="K720"/>
      <c r="L720"/>
      <c r="M720" s="2"/>
      <c r="N720"/>
      <c r="O720" s="2"/>
      <c r="P720"/>
      <c r="Q720"/>
      <c r="R720"/>
    </row>
    <row r="721" spans="2:18">
      <c r="B721"/>
      <c r="C721"/>
      <c r="D721"/>
      <c r="E721"/>
      <c r="F721"/>
      <c r="G721"/>
      <c r="H721"/>
      <c r="I721"/>
      <c r="J721"/>
      <c r="K721"/>
      <c r="L721"/>
      <c r="M721" s="2"/>
      <c r="N721"/>
      <c r="O721" s="2"/>
      <c r="P721"/>
      <c r="Q721"/>
      <c r="R721"/>
    </row>
    <row r="722" spans="2:18">
      <c r="B722"/>
      <c r="C722"/>
      <c r="D722"/>
      <c r="E722"/>
      <c r="F722"/>
      <c r="G722"/>
      <c r="H722"/>
      <c r="I722"/>
      <c r="J722"/>
      <c r="K722"/>
      <c r="L722"/>
      <c r="M722" s="2"/>
      <c r="N722"/>
      <c r="O722" s="2"/>
      <c r="P722"/>
      <c r="Q722"/>
      <c r="R722"/>
    </row>
    <row r="723" spans="2:18">
      <c r="B723"/>
      <c r="C723"/>
      <c r="D723"/>
      <c r="E723"/>
      <c r="F723"/>
      <c r="G723"/>
      <c r="H723"/>
      <c r="I723"/>
      <c r="J723"/>
      <c r="K723"/>
      <c r="L723"/>
      <c r="M723" s="2"/>
      <c r="N723"/>
      <c r="O723" s="2"/>
      <c r="P723"/>
      <c r="Q723"/>
      <c r="R723"/>
    </row>
    <row r="724" spans="2:18">
      <c r="B724"/>
      <c r="C724"/>
      <c r="D724"/>
      <c r="E724"/>
      <c r="F724"/>
      <c r="G724"/>
      <c r="H724"/>
      <c r="I724"/>
      <c r="J724"/>
      <c r="K724"/>
      <c r="L724"/>
      <c r="M724" s="2"/>
      <c r="N724"/>
      <c r="O724" s="2"/>
      <c r="P724"/>
      <c r="Q724"/>
      <c r="R724"/>
    </row>
    <row r="725" spans="2:18">
      <c r="B725"/>
      <c r="C725"/>
      <c r="D725"/>
      <c r="E725"/>
      <c r="F725"/>
      <c r="G725"/>
      <c r="H725"/>
      <c r="I725"/>
      <c r="J725"/>
      <c r="K725"/>
      <c r="L725"/>
      <c r="M725" s="2"/>
      <c r="N725"/>
      <c r="O725" s="2"/>
      <c r="P725"/>
      <c r="Q725"/>
      <c r="R725"/>
    </row>
    <row r="726" spans="2:18">
      <c r="B726"/>
      <c r="C726"/>
      <c r="D726"/>
      <c r="E726"/>
      <c r="F726"/>
      <c r="G726"/>
      <c r="H726"/>
      <c r="I726"/>
      <c r="J726"/>
      <c r="K726"/>
      <c r="L726"/>
      <c r="M726" s="2"/>
      <c r="N726"/>
      <c r="O726" s="2"/>
      <c r="P726"/>
      <c r="Q726"/>
      <c r="R726"/>
    </row>
    <row r="727" spans="2:18">
      <c r="B727"/>
      <c r="C727"/>
      <c r="D727"/>
      <c r="E727"/>
      <c r="F727"/>
      <c r="G727"/>
      <c r="H727"/>
      <c r="I727"/>
      <c r="J727"/>
      <c r="K727"/>
      <c r="L727"/>
      <c r="M727" s="2"/>
      <c r="N727"/>
      <c r="O727" s="2"/>
      <c r="P727"/>
      <c r="Q727"/>
      <c r="R727"/>
    </row>
    <row r="728" spans="2:18">
      <c r="B728"/>
      <c r="C728"/>
      <c r="D728"/>
      <c r="E728"/>
      <c r="F728"/>
      <c r="G728"/>
      <c r="H728"/>
      <c r="I728"/>
      <c r="J728"/>
      <c r="K728"/>
      <c r="L728"/>
      <c r="M728" s="2"/>
      <c r="N728"/>
      <c r="O728" s="2"/>
      <c r="P728"/>
      <c r="Q728"/>
      <c r="R728"/>
    </row>
    <row r="729" spans="2:18">
      <c r="B729"/>
      <c r="C729"/>
      <c r="D729"/>
      <c r="E729"/>
      <c r="F729"/>
      <c r="G729"/>
      <c r="H729"/>
      <c r="I729"/>
      <c r="J729"/>
      <c r="K729"/>
      <c r="L729"/>
      <c r="M729" s="2"/>
      <c r="N729"/>
      <c r="O729" s="2"/>
      <c r="P729"/>
      <c r="Q729"/>
      <c r="R729"/>
    </row>
    <row r="730" spans="2:18">
      <c r="B730"/>
      <c r="C730"/>
      <c r="D730"/>
      <c r="E730"/>
      <c r="F730"/>
      <c r="G730"/>
      <c r="H730"/>
      <c r="I730"/>
      <c r="J730"/>
      <c r="K730"/>
      <c r="L730"/>
      <c r="M730" s="2"/>
      <c r="N730"/>
      <c r="O730" s="2"/>
      <c r="P730"/>
      <c r="Q730"/>
      <c r="R730"/>
    </row>
    <row r="731" spans="2:18">
      <c r="B731"/>
      <c r="C731"/>
      <c r="D731"/>
      <c r="E731"/>
      <c r="F731"/>
      <c r="G731"/>
      <c r="H731"/>
      <c r="I731"/>
      <c r="J731"/>
      <c r="K731"/>
      <c r="L731"/>
      <c r="M731" s="2"/>
      <c r="N731"/>
      <c r="O731" s="2"/>
      <c r="P731"/>
      <c r="Q731"/>
      <c r="R731"/>
    </row>
    <row r="732" spans="2:18">
      <c r="B732"/>
      <c r="C732"/>
      <c r="D732"/>
      <c r="E732"/>
      <c r="F732"/>
      <c r="G732"/>
      <c r="H732"/>
      <c r="I732"/>
      <c r="J732"/>
      <c r="K732"/>
      <c r="L732"/>
      <c r="M732" s="2"/>
      <c r="N732"/>
      <c r="O732" s="2"/>
      <c r="P732"/>
      <c r="Q732"/>
      <c r="R732"/>
    </row>
    <row r="733" spans="2:18">
      <c r="B733"/>
      <c r="C733"/>
      <c r="D733"/>
      <c r="E733"/>
      <c r="F733"/>
      <c r="G733"/>
      <c r="H733"/>
      <c r="I733"/>
      <c r="J733"/>
      <c r="K733"/>
      <c r="L733"/>
      <c r="M733" s="2"/>
      <c r="N733"/>
      <c r="O733" s="2"/>
      <c r="P733"/>
      <c r="Q733"/>
      <c r="R733"/>
    </row>
    <row r="734" spans="2:18">
      <c r="B734"/>
      <c r="C734"/>
      <c r="D734"/>
      <c r="E734"/>
      <c r="F734"/>
      <c r="G734"/>
      <c r="H734"/>
      <c r="I734"/>
      <c r="J734"/>
      <c r="K734"/>
      <c r="L734"/>
      <c r="M734" s="2"/>
      <c r="N734"/>
      <c r="O734" s="2"/>
      <c r="P734"/>
      <c r="Q734"/>
      <c r="R734"/>
    </row>
    <row r="735" spans="2:18">
      <c r="B735"/>
      <c r="C735"/>
      <c r="D735"/>
      <c r="E735"/>
      <c r="F735"/>
      <c r="G735"/>
      <c r="H735"/>
      <c r="I735"/>
      <c r="J735"/>
      <c r="K735"/>
      <c r="L735"/>
      <c r="M735" s="2"/>
      <c r="N735"/>
      <c r="O735" s="2"/>
      <c r="P735"/>
      <c r="Q735"/>
      <c r="R735"/>
    </row>
    <row r="736" spans="2:18">
      <c r="B736"/>
      <c r="C736"/>
      <c r="D736"/>
      <c r="E736"/>
      <c r="F736"/>
      <c r="G736"/>
      <c r="H736"/>
      <c r="I736"/>
      <c r="J736"/>
      <c r="K736"/>
      <c r="L736"/>
      <c r="M736" s="2"/>
      <c r="N736"/>
      <c r="O736" s="2"/>
      <c r="P736"/>
      <c r="Q736"/>
      <c r="R736"/>
    </row>
    <row r="737" spans="2:18">
      <c r="B737"/>
      <c r="C737"/>
      <c r="D737"/>
      <c r="E737"/>
      <c r="F737"/>
      <c r="G737"/>
      <c r="H737"/>
      <c r="I737"/>
      <c r="J737"/>
      <c r="K737"/>
      <c r="L737"/>
      <c r="M737" s="2"/>
      <c r="N737"/>
      <c r="O737" s="2"/>
      <c r="P737"/>
      <c r="Q737"/>
      <c r="R737"/>
    </row>
    <row r="738" spans="2:18">
      <c r="B738"/>
      <c r="C738"/>
      <c r="D738"/>
      <c r="E738"/>
      <c r="F738"/>
      <c r="G738"/>
      <c r="H738"/>
      <c r="I738"/>
      <c r="J738"/>
      <c r="K738"/>
      <c r="L738"/>
      <c r="M738" s="2"/>
      <c r="N738"/>
      <c r="O738" s="2"/>
      <c r="P738"/>
      <c r="Q738"/>
      <c r="R738"/>
    </row>
    <row r="739" spans="2:18">
      <c r="B739"/>
      <c r="C739"/>
      <c r="D739"/>
      <c r="E739"/>
      <c r="F739"/>
      <c r="G739"/>
      <c r="H739"/>
      <c r="I739"/>
      <c r="J739"/>
      <c r="K739"/>
      <c r="L739"/>
      <c r="M739" s="2"/>
      <c r="N739"/>
      <c r="O739" s="2"/>
      <c r="P739"/>
      <c r="Q739"/>
      <c r="R739"/>
    </row>
    <row r="740" spans="2:18">
      <c r="B740"/>
      <c r="C740"/>
      <c r="D740"/>
      <c r="E740"/>
      <c r="F740"/>
      <c r="G740"/>
      <c r="H740"/>
      <c r="I740"/>
      <c r="J740"/>
      <c r="K740"/>
      <c r="L740"/>
      <c r="M740" s="2"/>
      <c r="N740"/>
      <c r="O740" s="2"/>
      <c r="P740"/>
      <c r="Q740"/>
      <c r="R740"/>
    </row>
    <row r="741" spans="2:18">
      <c r="B741"/>
      <c r="C741"/>
      <c r="D741"/>
      <c r="E741"/>
      <c r="F741"/>
      <c r="G741"/>
      <c r="H741"/>
      <c r="I741"/>
      <c r="J741"/>
      <c r="K741"/>
      <c r="L741"/>
      <c r="M741" s="2"/>
      <c r="N741"/>
      <c r="O741" s="2"/>
      <c r="P741"/>
      <c r="Q741"/>
      <c r="R741"/>
    </row>
    <row r="742" spans="2:18">
      <c r="B742"/>
      <c r="C742"/>
      <c r="D742"/>
      <c r="E742"/>
      <c r="F742"/>
      <c r="G742"/>
      <c r="H742"/>
      <c r="I742"/>
      <c r="J742"/>
      <c r="K742"/>
      <c r="L742"/>
      <c r="M742" s="2"/>
      <c r="N742"/>
      <c r="O742" s="2"/>
      <c r="P742"/>
      <c r="Q742"/>
      <c r="R742"/>
    </row>
    <row r="743" spans="2:18">
      <c r="B743"/>
      <c r="C743"/>
      <c r="D743"/>
      <c r="E743"/>
      <c r="F743"/>
      <c r="G743"/>
      <c r="H743"/>
      <c r="I743"/>
      <c r="J743"/>
      <c r="K743"/>
      <c r="L743"/>
      <c r="M743" s="2"/>
      <c r="N743"/>
      <c r="O743" s="2"/>
      <c r="P743"/>
      <c r="Q743"/>
      <c r="R743"/>
    </row>
    <row r="744" spans="2:18">
      <c r="B744"/>
      <c r="C744"/>
      <c r="D744"/>
      <c r="E744"/>
      <c r="F744"/>
      <c r="G744"/>
      <c r="H744"/>
      <c r="I744"/>
      <c r="J744"/>
      <c r="K744"/>
      <c r="L744"/>
      <c r="M744" s="2"/>
      <c r="N744"/>
      <c r="O744" s="2"/>
      <c r="P744"/>
      <c r="Q744"/>
      <c r="R744"/>
    </row>
    <row r="745" spans="2:18">
      <c r="B745"/>
      <c r="C745"/>
      <c r="D745"/>
      <c r="E745"/>
      <c r="F745"/>
      <c r="G745"/>
      <c r="H745"/>
      <c r="I745"/>
      <c r="J745"/>
      <c r="K745"/>
      <c r="L745"/>
      <c r="M745" s="2"/>
      <c r="N745"/>
      <c r="O745" s="2"/>
      <c r="P745"/>
      <c r="Q745"/>
      <c r="R745"/>
    </row>
    <row r="746" spans="2:18">
      <c r="B746"/>
      <c r="C746"/>
      <c r="D746"/>
      <c r="E746"/>
      <c r="F746"/>
      <c r="G746"/>
      <c r="H746"/>
      <c r="I746"/>
      <c r="J746"/>
      <c r="K746"/>
      <c r="L746"/>
      <c r="M746" s="2"/>
      <c r="N746"/>
      <c r="O746" s="2"/>
      <c r="P746"/>
      <c r="Q746"/>
      <c r="R746"/>
    </row>
    <row r="747" spans="2:18">
      <c r="B747"/>
      <c r="C747"/>
      <c r="D747"/>
      <c r="E747"/>
      <c r="F747"/>
      <c r="G747"/>
      <c r="H747"/>
      <c r="I747"/>
      <c r="J747"/>
      <c r="K747"/>
      <c r="L747"/>
      <c r="M747" s="2"/>
      <c r="N747"/>
      <c r="O747" s="2"/>
      <c r="P747"/>
      <c r="Q747"/>
      <c r="R747"/>
    </row>
    <row r="748" spans="2:18">
      <c r="B748"/>
      <c r="C748"/>
      <c r="D748"/>
      <c r="E748"/>
      <c r="F748"/>
      <c r="G748"/>
      <c r="H748"/>
      <c r="I748"/>
      <c r="J748"/>
      <c r="K748"/>
      <c r="L748"/>
      <c r="M748" s="2"/>
      <c r="N748"/>
      <c r="O748" s="2"/>
      <c r="P748"/>
      <c r="Q748"/>
      <c r="R748"/>
    </row>
    <row r="749" spans="2:18">
      <c r="B749"/>
      <c r="C749"/>
      <c r="D749"/>
      <c r="E749"/>
      <c r="F749"/>
      <c r="G749"/>
      <c r="H749"/>
      <c r="I749"/>
      <c r="J749"/>
      <c r="K749"/>
      <c r="L749"/>
      <c r="M749" s="2"/>
      <c r="N749"/>
      <c r="O749" s="2"/>
      <c r="P749"/>
      <c r="Q749"/>
      <c r="R749"/>
    </row>
    <row r="750" spans="2:18">
      <c r="B750"/>
      <c r="C750"/>
      <c r="D750"/>
      <c r="E750"/>
      <c r="F750"/>
      <c r="G750"/>
      <c r="H750"/>
      <c r="I750"/>
      <c r="J750"/>
      <c r="K750"/>
      <c r="L750"/>
      <c r="M750" s="2"/>
      <c r="N750"/>
      <c r="O750" s="2"/>
      <c r="P750"/>
      <c r="Q750"/>
      <c r="R750"/>
    </row>
    <row r="751" spans="2:18">
      <c r="B751"/>
      <c r="C751"/>
      <c r="D751"/>
      <c r="E751"/>
      <c r="F751"/>
      <c r="G751"/>
      <c r="H751"/>
      <c r="I751"/>
      <c r="J751"/>
      <c r="K751"/>
      <c r="L751"/>
      <c r="M751" s="2"/>
      <c r="N751"/>
      <c r="O751" s="2"/>
      <c r="P751"/>
      <c r="Q751"/>
      <c r="R751"/>
    </row>
    <row r="752" spans="2:18">
      <c r="B752"/>
      <c r="C752"/>
      <c r="D752"/>
      <c r="E752"/>
      <c r="F752"/>
      <c r="G752"/>
      <c r="H752"/>
      <c r="I752"/>
      <c r="J752"/>
      <c r="K752"/>
      <c r="L752"/>
      <c r="M752" s="2"/>
      <c r="N752"/>
      <c r="O752" s="2"/>
      <c r="P752"/>
      <c r="Q752"/>
      <c r="R752"/>
    </row>
    <row r="753" spans="2:18">
      <c r="B753"/>
      <c r="C753"/>
      <c r="D753"/>
      <c r="E753"/>
      <c r="F753"/>
      <c r="G753"/>
      <c r="H753"/>
      <c r="I753"/>
      <c r="J753"/>
      <c r="K753"/>
      <c r="L753"/>
      <c r="M753" s="2"/>
      <c r="N753"/>
      <c r="O753" s="2"/>
      <c r="P753"/>
      <c r="Q753"/>
      <c r="R753"/>
    </row>
    <row r="754" spans="2:18">
      <c r="B754"/>
      <c r="C754"/>
      <c r="D754"/>
      <c r="E754"/>
      <c r="F754"/>
      <c r="G754"/>
      <c r="H754"/>
      <c r="I754"/>
      <c r="J754"/>
      <c r="K754"/>
      <c r="L754"/>
      <c r="M754" s="2"/>
      <c r="N754"/>
      <c r="O754" s="2"/>
      <c r="P754"/>
      <c r="Q754"/>
      <c r="R754"/>
    </row>
    <row r="755" spans="2:18">
      <c r="B755"/>
      <c r="C755"/>
      <c r="D755"/>
      <c r="E755"/>
      <c r="F755"/>
      <c r="G755"/>
      <c r="H755"/>
      <c r="I755"/>
      <c r="J755"/>
      <c r="K755"/>
      <c r="L755"/>
      <c r="M755" s="2"/>
      <c r="N755"/>
      <c r="O755" s="2"/>
      <c r="P755"/>
      <c r="Q755"/>
      <c r="R755"/>
    </row>
    <row r="756" spans="2:18">
      <c r="B756"/>
      <c r="C756"/>
      <c r="D756"/>
      <c r="E756"/>
      <c r="F756"/>
      <c r="G756"/>
      <c r="H756"/>
      <c r="I756"/>
      <c r="J756"/>
      <c r="K756"/>
      <c r="L756"/>
      <c r="M756" s="2"/>
      <c r="N756"/>
      <c r="O756" s="2"/>
      <c r="P756"/>
      <c r="Q756"/>
      <c r="R756"/>
    </row>
    <row r="757" spans="2:18">
      <c r="B757"/>
      <c r="C757"/>
      <c r="D757"/>
      <c r="E757"/>
      <c r="F757"/>
      <c r="G757"/>
      <c r="H757"/>
      <c r="I757"/>
      <c r="J757"/>
      <c r="K757"/>
      <c r="L757"/>
      <c r="M757" s="2"/>
      <c r="N757"/>
      <c r="O757" s="2"/>
      <c r="P757"/>
      <c r="Q757"/>
      <c r="R757"/>
    </row>
    <row r="758" spans="2:18">
      <c r="B758"/>
      <c r="C758"/>
      <c r="D758"/>
      <c r="E758"/>
      <c r="F758"/>
      <c r="G758"/>
      <c r="H758"/>
      <c r="I758"/>
      <c r="J758"/>
      <c r="K758"/>
      <c r="L758"/>
      <c r="M758" s="2"/>
      <c r="N758"/>
      <c r="O758" s="2"/>
      <c r="P758"/>
      <c r="Q758"/>
      <c r="R758"/>
    </row>
    <row r="759" spans="2:18">
      <c r="B759"/>
      <c r="C759"/>
      <c r="D759"/>
      <c r="E759"/>
      <c r="F759"/>
      <c r="G759"/>
      <c r="H759"/>
      <c r="I759"/>
      <c r="J759"/>
      <c r="K759"/>
      <c r="L759"/>
      <c r="M759" s="2"/>
      <c r="N759"/>
      <c r="O759" s="2"/>
      <c r="P759"/>
      <c r="Q759"/>
      <c r="R759"/>
    </row>
    <row r="760" spans="2:18">
      <c r="B760"/>
      <c r="C760"/>
      <c r="D760"/>
      <c r="E760"/>
      <c r="F760"/>
      <c r="G760"/>
      <c r="H760"/>
      <c r="I760"/>
      <c r="J760"/>
      <c r="K760"/>
      <c r="L760"/>
      <c r="M760" s="2"/>
      <c r="N760"/>
      <c r="O760" s="2"/>
      <c r="P760"/>
      <c r="Q760"/>
      <c r="R760"/>
    </row>
    <row r="761" spans="2:18">
      <c r="B761"/>
      <c r="C761"/>
      <c r="D761"/>
      <c r="E761"/>
      <c r="F761"/>
      <c r="G761"/>
      <c r="H761"/>
      <c r="I761"/>
      <c r="J761"/>
      <c r="K761"/>
      <c r="L761"/>
      <c r="M761" s="2"/>
      <c r="N761"/>
      <c r="O761" s="2"/>
      <c r="P761"/>
      <c r="Q761"/>
      <c r="R761"/>
    </row>
    <row r="762" spans="2:18">
      <c r="B762"/>
      <c r="C762"/>
      <c r="D762"/>
      <c r="E762"/>
      <c r="F762"/>
      <c r="G762"/>
      <c r="H762"/>
      <c r="I762"/>
      <c r="J762"/>
      <c r="K762"/>
      <c r="L762"/>
      <c r="M762" s="2"/>
      <c r="N762"/>
      <c r="O762" s="2"/>
      <c r="P762"/>
      <c r="Q762"/>
      <c r="R762"/>
    </row>
    <row r="763" spans="2:18">
      <c r="B763"/>
      <c r="C763"/>
      <c r="D763"/>
      <c r="E763"/>
      <c r="F763"/>
      <c r="G763"/>
      <c r="H763"/>
      <c r="I763"/>
      <c r="J763"/>
      <c r="K763"/>
      <c r="L763"/>
      <c r="M763" s="2"/>
      <c r="N763"/>
      <c r="O763" s="2"/>
      <c r="P763"/>
      <c r="Q763"/>
      <c r="R763"/>
    </row>
    <row r="764" spans="2:18">
      <c r="B764"/>
      <c r="C764"/>
      <c r="D764"/>
      <c r="E764"/>
      <c r="F764"/>
      <c r="G764"/>
      <c r="H764"/>
      <c r="I764"/>
      <c r="J764"/>
      <c r="K764"/>
      <c r="L764"/>
      <c r="M764" s="2"/>
      <c r="N764"/>
      <c r="O764" s="2"/>
      <c r="P764"/>
      <c r="Q764"/>
      <c r="R764"/>
    </row>
    <row r="765" spans="2:18">
      <c r="B765"/>
      <c r="C765"/>
      <c r="D765"/>
      <c r="E765"/>
      <c r="F765"/>
      <c r="G765"/>
      <c r="H765"/>
      <c r="I765"/>
      <c r="J765"/>
      <c r="K765"/>
      <c r="L765"/>
      <c r="M765" s="2"/>
      <c r="N765"/>
      <c r="O765" s="2"/>
      <c r="P765"/>
      <c r="Q765"/>
      <c r="R765"/>
    </row>
    <row r="766" spans="2:18">
      <c r="B766"/>
      <c r="C766"/>
      <c r="D766"/>
      <c r="E766"/>
      <c r="F766"/>
      <c r="G766"/>
      <c r="H766"/>
      <c r="I766"/>
      <c r="J766"/>
      <c r="K766"/>
      <c r="L766"/>
      <c r="M766" s="2"/>
      <c r="N766"/>
      <c r="O766" s="2"/>
      <c r="P766"/>
      <c r="Q766"/>
      <c r="R766"/>
    </row>
    <row r="767" spans="2:18">
      <c r="B767"/>
      <c r="C767"/>
      <c r="D767"/>
      <c r="E767"/>
      <c r="F767"/>
      <c r="G767"/>
      <c r="H767"/>
      <c r="I767"/>
      <c r="J767"/>
      <c r="K767"/>
      <c r="L767"/>
      <c r="M767" s="2"/>
      <c r="N767"/>
      <c r="O767" s="2"/>
      <c r="P767"/>
      <c r="Q767"/>
      <c r="R767"/>
    </row>
    <row r="768" spans="2:18">
      <c r="B768"/>
      <c r="C768"/>
      <c r="D768"/>
      <c r="E768"/>
      <c r="F768"/>
      <c r="G768"/>
      <c r="H768"/>
      <c r="I768"/>
      <c r="J768"/>
      <c r="K768"/>
      <c r="L768"/>
      <c r="M768" s="2"/>
      <c r="N768"/>
      <c r="O768" s="2"/>
      <c r="P768"/>
      <c r="Q768"/>
      <c r="R768"/>
    </row>
    <row r="769" spans="2:18">
      <c r="B769"/>
      <c r="C769"/>
      <c r="D769"/>
      <c r="E769"/>
      <c r="F769"/>
      <c r="G769"/>
      <c r="H769"/>
      <c r="I769"/>
      <c r="J769"/>
      <c r="K769"/>
      <c r="L769"/>
      <c r="M769" s="2"/>
      <c r="N769"/>
      <c r="O769" s="2"/>
      <c r="P769"/>
      <c r="Q769"/>
      <c r="R769"/>
    </row>
    <row r="770" spans="2:18">
      <c r="B770"/>
      <c r="C770"/>
      <c r="D770"/>
      <c r="E770"/>
      <c r="F770"/>
      <c r="G770"/>
      <c r="H770"/>
      <c r="I770"/>
      <c r="J770"/>
      <c r="K770"/>
      <c r="L770"/>
      <c r="M770" s="2"/>
      <c r="N770"/>
      <c r="O770" s="2"/>
      <c r="P770"/>
      <c r="Q770"/>
      <c r="R770"/>
    </row>
    <row r="771" spans="2:18">
      <c r="B771"/>
      <c r="C771"/>
      <c r="D771"/>
      <c r="E771"/>
      <c r="F771"/>
      <c r="G771"/>
      <c r="H771"/>
      <c r="I771"/>
      <c r="J771"/>
      <c r="K771"/>
      <c r="L771"/>
      <c r="M771" s="2"/>
      <c r="N771"/>
      <c r="O771" s="2"/>
      <c r="P771"/>
      <c r="Q771"/>
      <c r="R771"/>
    </row>
    <row r="772" spans="2:18">
      <c r="B772"/>
      <c r="C772"/>
      <c r="D772"/>
      <c r="E772"/>
      <c r="F772"/>
      <c r="G772"/>
      <c r="H772"/>
      <c r="I772"/>
      <c r="J772"/>
      <c r="K772"/>
      <c r="L772"/>
      <c r="M772" s="2"/>
      <c r="N772"/>
      <c r="O772" s="2"/>
      <c r="P772"/>
      <c r="Q772"/>
      <c r="R772"/>
    </row>
    <row r="773" spans="2:18">
      <c r="B773"/>
      <c r="C773"/>
      <c r="D773"/>
      <c r="E773"/>
      <c r="F773"/>
      <c r="G773"/>
      <c r="H773"/>
      <c r="I773"/>
      <c r="J773"/>
      <c r="K773"/>
      <c r="L773"/>
      <c r="M773" s="2"/>
      <c r="N773"/>
      <c r="O773" s="2"/>
      <c r="P773"/>
      <c r="Q773"/>
      <c r="R773"/>
    </row>
    <row r="774" spans="2:18">
      <c r="B774"/>
      <c r="C774"/>
      <c r="D774"/>
      <c r="E774"/>
      <c r="F774"/>
      <c r="G774"/>
      <c r="H774"/>
      <c r="I774"/>
      <c r="J774"/>
      <c r="K774"/>
      <c r="L774"/>
      <c r="M774" s="2"/>
      <c r="N774"/>
      <c r="O774" s="2"/>
      <c r="P774"/>
      <c r="Q774"/>
      <c r="R774"/>
    </row>
    <row r="775" spans="2:18">
      <c r="B775"/>
      <c r="C775"/>
      <c r="D775"/>
      <c r="E775"/>
      <c r="F775"/>
      <c r="G775"/>
      <c r="H775"/>
      <c r="I775"/>
      <c r="J775"/>
      <c r="K775"/>
      <c r="L775"/>
      <c r="M775" s="2"/>
      <c r="N775"/>
      <c r="O775" s="2"/>
      <c r="P775"/>
      <c r="Q775"/>
      <c r="R775"/>
    </row>
    <row r="776" spans="2:18">
      <c r="B776"/>
      <c r="C776"/>
      <c r="D776"/>
      <c r="E776"/>
      <c r="F776"/>
      <c r="G776"/>
      <c r="H776"/>
      <c r="I776"/>
      <c r="J776"/>
      <c r="K776"/>
      <c r="L776"/>
      <c r="M776" s="2"/>
      <c r="N776"/>
      <c r="O776" s="2"/>
      <c r="P776"/>
      <c r="Q776"/>
      <c r="R776"/>
    </row>
    <row r="777" spans="2:18">
      <c r="B777"/>
      <c r="C777"/>
      <c r="D777"/>
      <c r="E777"/>
      <c r="F777"/>
      <c r="G777"/>
      <c r="H777"/>
      <c r="I777"/>
      <c r="J777"/>
      <c r="K777"/>
      <c r="L777"/>
      <c r="M777" s="2"/>
      <c r="N777"/>
      <c r="O777" s="2"/>
      <c r="P777"/>
      <c r="Q777"/>
      <c r="R777"/>
    </row>
    <row r="778" spans="2:18">
      <c r="B778"/>
      <c r="C778"/>
      <c r="D778"/>
      <c r="E778"/>
      <c r="F778"/>
      <c r="G778"/>
      <c r="H778"/>
      <c r="I778"/>
      <c r="J778"/>
      <c r="K778"/>
      <c r="L778"/>
      <c r="M778" s="2"/>
      <c r="N778"/>
      <c r="O778" s="2"/>
      <c r="P778"/>
      <c r="Q778"/>
      <c r="R778"/>
    </row>
    <row r="779" spans="2:18">
      <c r="B779"/>
      <c r="C779"/>
      <c r="D779"/>
      <c r="E779"/>
      <c r="F779"/>
      <c r="G779"/>
      <c r="H779"/>
      <c r="I779"/>
      <c r="J779"/>
      <c r="K779"/>
      <c r="L779"/>
      <c r="M779" s="2"/>
      <c r="N779"/>
      <c r="O779" s="2"/>
      <c r="P779"/>
      <c r="Q779"/>
      <c r="R779"/>
    </row>
    <row r="780" spans="2:18">
      <c r="B780"/>
      <c r="C780"/>
      <c r="D780"/>
      <c r="E780"/>
      <c r="F780"/>
      <c r="G780"/>
      <c r="H780"/>
      <c r="I780"/>
      <c r="J780"/>
      <c r="K780"/>
      <c r="L780"/>
      <c r="M780" s="2"/>
      <c r="N780"/>
      <c r="O780" s="2"/>
      <c r="P780"/>
      <c r="Q780"/>
      <c r="R780"/>
    </row>
    <row r="781" spans="2:18">
      <c r="B781"/>
      <c r="C781"/>
      <c r="D781"/>
      <c r="E781"/>
      <c r="F781"/>
      <c r="G781"/>
      <c r="H781"/>
      <c r="I781"/>
      <c r="J781"/>
      <c r="K781"/>
      <c r="L781"/>
      <c r="M781" s="2"/>
      <c r="N781"/>
      <c r="O781" s="2"/>
      <c r="P781"/>
      <c r="Q781"/>
      <c r="R781"/>
    </row>
    <row r="782" spans="2:18">
      <c r="B782"/>
      <c r="C782"/>
      <c r="D782"/>
      <c r="E782"/>
      <c r="F782"/>
      <c r="G782"/>
      <c r="H782"/>
      <c r="I782"/>
      <c r="J782"/>
      <c r="K782"/>
      <c r="L782"/>
      <c r="M782" s="2"/>
      <c r="N782"/>
      <c r="O782" s="2"/>
      <c r="P782"/>
      <c r="Q782"/>
      <c r="R782"/>
    </row>
    <row r="783" spans="2:18">
      <c r="B783"/>
      <c r="C783"/>
      <c r="D783"/>
      <c r="E783"/>
      <c r="F783"/>
      <c r="G783"/>
      <c r="H783"/>
      <c r="I783"/>
      <c r="J783"/>
      <c r="K783"/>
      <c r="L783"/>
      <c r="M783" s="2"/>
      <c r="N783"/>
      <c r="O783" s="2"/>
      <c r="P783"/>
      <c r="Q783"/>
      <c r="R783"/>
    </row>
    <row r="784" spans="2:18">
      <c r="B784"/>
      <c r="C784"/>
      <c r="D784"/>
      <c r="E784"/>
      <c r="F784"/>
      <c r="G784"/>
      <c r="H784"/>
      <c r="I784"/>
      <c r="J784"/>
      <c r="K784"/>
      <c r="L784"/>
      <c r="M784" s="2"/>
      <c r="N784"/>
      <c r="O784" s="2"/>
      <c r="P784"/>
      <c r="Q784"/>
      <c r="R784"/>
    </row>
    <row r="785" spans="2:18">
      <c r="B785"/>
      <c r="C785"/>
      <c r="D785"/>
      <c r="E785"/>
      <c r="F785"/>
      <c r="G785"/>
      <c r="H785"/>
      <c r="I785"/>
      <c r="J785"/>
      <c r="K785"/>
      <c r="L785"/>
      <c r="M785" s="2"/>
      <c r="N785"/>
      <c r="O785" s="2"/>
      <c r="P785"/>
      <c r="Q785"/>
      <c r="R785"/>
    </row>
    <row r="786" spans="2:18">
      <c r="B786"/>
      <c r="C786"/>
      <c r="D786"/>
      <c r="E786"/>
      <c r="F786"/>
      <c r="G786"/>
      <c r="H786"/>
      <c r="I786"/>
      <c r="J786"/>
      <c r="K786"/>
      <c r="L786"/>
      <c r="M786" s="2"/>
      <c r="N786"/>
      <c r="O786" s="2"/>
      <c r="P786"/>
      <c r="Q786"/>
      <c r="R786"/>
    </row>
    <row r="787" spans="2:18">
      <c r="B787"/>
      <c r="C787"/>
      <c r="D787"/>
      <c r="E787"/>
      <c r="F787"/>
      <c r="G787"/>
      <c r="H787"/>
      <c r="I787"/>
      <c r="J787"/>
      <c r="K787"/>
      <c r="L787"/>
      <c r="M787" s="2"/>
      <c r="N787"/>
      <c r="O787" s="2"/>
      <c r="P787"/>
      <c r="Q787"/>
      <c r="R787"/>
    </row>
    <row r="788" spans="2:18">
      <c r="B788"/>
      <c r="C788"/>
      <c r="D788"/>
      <c r="E788"/>
      <c r="F788"/>
      <c r="G788"/>
      <c r="H788"/>
      <c r="I788"/>
      <c r="J788"/>
      <c r="K788"/>
      <c r="L788"/>
      <c r="M788" s="2"/>
      <c r="N788"/>
      <c r="O788" s="2"/>
      <c r="P788"/>
      <c r="Q788"/>
      <c r="R788"/>
    </row>
    <row r="789" spans="2:18">
      <c r="B789"/>
      <c r="C789"/>
      <c r="D789"/>
      <c r="E789"/>
      <c r="F789"/>
      <c r="G789"/>
      <c r="H789"/>
      <c r="I789"/>
      <c r="J789"/>
      <c r="K789"/>
      <c r="L789"/>
      <c r="M789" s="2"/>
      <c r="N789"/>
      <c r="O789" s="2"/>
      <c r="P789"/>
      <c r="Q789"/>
      <c r="R789"/>
    </row>
    <row r="790" spans="2:18">
      <c r="B790"/>
      <c r="C790"/>
      <c r="D790"/>
      <c r="E790"/>
      <c r="F790"/>
      <c r="G790"/>
      <c r="H790"/>
      <c r="I790"/>
      <c r="J790"/>
      <c r="K790"/>
      <c r="L790"/>
      <c r="M790" s="2"/>
      <c r="N790"/>
      <c r="O790" s="2"/>
      <c r="P790"/>
      <c r="Q790"/>
      <c r="R790"/>
    </row>
    <row r="791" spans="2:18">
      <c r="B791"/>
      <c r="C791"/>
      <c r="D791"/>
      <c r="E791"/>
      <c r="F791"/>
      <c r="G791"/>
      <c r="H791"/>
      <c r="I791"/>
      <c r="J791"/>
      <c r="K791"/>
      <c r="L791"/>
      <c r="M791" s="2"/>
      <c r="N791"/>
      <c r="O791" s="2"/>
      <c r="P791"/>
      <c r="Q791"/>
      <c r="R791"/>
    </row>
    <row r="792" spans="2:18">
      <c r="B792"/>
      <c r="C792"/>
      <c r="D792"/>
      <c r="E792"/>
      <c r="F792"/>
      <c r="G792"/>
      <c r="H792"/>
      <c r="I792"/>
      <c r="J792"/>
      <c r="K792"/>
      <c r="L792"/>
      <c r="M792" s="2"/>
      <c r="N792"/>
      <c r="O792" s="2"/>
      <c r="P792"/>
      <c r="Q792"/>
      <c r="R792"/>
    </row>
    <row r="793" spans="2:18">
      <c r="B793"/>
      <c r="C793"/>
      <c r="D793"/>
      <c r="E793"/>
      <c r="F793"/>
      <c r="G793"/>
      <c r="H793"/>
      <c r="I793"/>
      <c r="J793"/>
      <c r="K793"/>
      <c r="L793"/>
      <c r="M793" s="2"/>
      <c r="N793"/>
      <c r="O793" s="2"/>
      <c r="P793"/>
      <c r="Q793"/>
      <c r="R793"/>
    </row>
    <row r="794" spans="2:18">
      <c r="B794"/>
      <c r="C794"/>
      <c r="D794"/>
      <c r="E794"/>
      <c r="F794"/>
      <c r="G794"/>
      <c r="H794"/>
      <c r="I794"/>
      <c r="J794"/>
      <c r="K794"/>
      <c r="L794"/>
      <c r="M794" s="2"/>
      <c r="N794"/>
      <c r="O794" s="2"/>
      <c r="P794"/>
      <c r="Q794"/>
      <c r="R794"/>
    </row>
    <row r="795" spans="2:18">
      <c r="B795"/>
      <c r="C795"/>
      <c r="D795"/>
      <c r="E795"/>
      <c r="F795"/>
      <c r="G795"/>
      <c r="H795"/>
      <c r="I795"/>
      <c r="J795"/>
      <c r="K795"/>
      <c r="L795"/>
      <c r="M795" s="2"/>
      <c r="N795"/>
      <c r="O795" s="2"/>
      <c r="P795"/>
      <c r="Q795"/>
      <c r="R795"/>
    </row>
    <row r="796" spans="2:18">
      <c r="B796"/>
      <c r="C796"/>
      <c r="D796"/>
      <c r="E796"/>
      <c r="F796"/>
      <c r="G796"/>
      <c r="H796"/>
      <c r="I796"/>
      <c r="J796"/>
      <c r="K796"/>
      <c r="L796"/>
      <c r="M796" s="2"/>
      <c r="N796"/>
      <c r="O796" s="2"/>
      <c r="P796"/>
      <c r="Q796"/>
      <c r="R796"/>
    </row>
    <row r="797" spans="2:18">
      <c r="B797"/>
      <c r="C797"/>
      <c r="D797"/>
      <c r="E797"/>
      <c r="F797"/>
      <c r="G797"/>
      <c r="H797"/>
      <c r="I797"/>
      <c r="J797"/>
      <c r="K797"/>
      <c r="L797"/>
      <c r="M797" s="2"/>
      <c r="N797"/>
      <c r="O797" s="2"/>
      <c r="P797"/>
      <c r="Q797"/>
      <c r="R797"/>
    </row>
    <row r="798" spans="2:18">
      <c r="B798"/>
      <c r="C798"/>
      <c r="D798"/>
      <c r="E798"/>
      <c r="F798"/>
      <c r="G798"/>
      <c r="H798"/>
      <c r="I798"/>
      <c r="J798"/>
      <c r="K798"/>
      <c r="L798"/>
      <c r="M798" s="2"/>
      <c r="N798"/>
      <c r="O798" s="2"/>
      <c r="P798"/>
      <c r="Q798"/>
      <c r="R798"/>
    </row>
    <row r="799" spans="2:18">
      <c r="B799"/>
      <c r="C799"/>
      <c r="D799"/>
      <c r="E799"/>
      <c r="F799"/>
      <c r="G799"/>
      <c r="H799"/>
      <c r="I799"/>
      <c r="J799"/>
      <c r="K799"/>
      <c r="L799"/>
      <c r="M799" s="2"/>
      <c r="N799"/>
      <c r="O799" s="2"/>
      <c r="P799"/>
      <c r="Q799"/>
      <c r="R799"/>
    </row>
    <row r="800" spans="2:18">
      <c r="B800"/>
      <c r="C800"/>
      <c r="D800"/>
      <c r="E800"/>
      <c r="F800"/>
      <c r="G800"/>
      <c r="H800"/>
      <c r="I800"/>
      <c r="J800"/>
      <c r="K800"/>
      <c r="L800"/>
      <c r="M800" s="2"/>
      <c r="N800"/>
      <c r="O800" s="2"/>
      <c r="P800"/>
      <c r="Q800"/>
      <c r="R800"/>
    </row>
    <row r="801" spans="2:18">
      <c r="B801"/>
      <c r="C801"/>
      <c r="D801"/>
      <c r="E801"/>
      <c r="F801"/>
      <c r="G801"/>
      <c r="H801"/>
      <c r="I801"/>
      <c r="J801"/>
      <c r="K801"/>
      <c r="L801"/>
      <c r="M801" s="2"/>
      <c r="N801"/>
      <c r="O801" s="2"/>
      <c r="P801"/>
      <c r="Q801"/>
      <c r="R801"/>
    </row>
    <row r="802" spans="2:18">
      <c r="B802"/>
      <c r="C802"/>
      <c r="D802"/>
      <c r="E802"/>
      <c r="F802"/>
      <c r="G802"/>
      <c r="H802"/>
      <c r="I802"/>
      <c r="J802"/>
      <c r="K802"/>
      <c r="L802"/>
      <c r="M802" s="2"/>
      <c r="N802"/>
      <c r="O802" s="2"/>
      <c r="P802"/>
      <c r="Q802"/>
      <c r="R802"/>
    </row>
    <row r="803" spans="2:18">
      <c r="B803"/>
      <c r="C803"/>
      <c r="D803"/>
      <c r="E803"/>
      <c r="F803"/>
      <c r="G803"/>
      <c r="H803"/>
      <c r="I803"/>
      <c r="J803"/>
      <c r="K803"/>
      <c r="L803"/>
      <c r="M803" s="2"/>
      <c r="N803"/>
      <c r="O803" s="2"/>
      <c r="P803"/>
      <c r="Q803"/>
      <c r="R803"/>
    </row>
    <row r="804" spans="2:18">
      <c r="B804"/>
      <c r="C804"/>
      <c r="D804"/>
      <c r="E804"/>
      <c r="F804"/>
      <c r="G804"/>
      <c r="H804"/>
      <c r="I804"/>
      <c r="J804"/>
      <c r="K804"/>
      <c r="L804"/>
      <c r="M804" s="2"/>
      <c r="N804"/>
      <c r="O804" s="2"/>
      <c r="P804"/>
      <c r="Q804"/>
      <c r="R804"/>
    </row>
    <row r="805" spans="2:18">
      <c r="B805"/>
      <c r="C805"/>
      <c r="D805"/>
      <c r="E805"/>
      <c r="F805"/>
      <c r="G805"/>
      <c r="H805"/>
      <c r="I805"/>
      <c r="J805"/>
      <c r="K805"/>
      <c r="L805"/>
      <c r="M805" s="2"/>
      <c r="N805"/>
      <c r="O805" s="2"/>
      <c r="P805"/>
      <c r="Q805"/>
      <c r="R805"/>
    </row>
    <row r="806" spans="2:18">
      <c r="B806"/>
      <c r="C806"/>
      <c r="D806"/>
      <c r="E806"/>
      <c r="F806"/>
      <c r="G806"/>
      <c r="H806"/>
      <c r="I806"/>
      <c r="J806"/>
      <c r="K806"/>
      <c r="L806"/>
      <c r="M806" s="2"/>
      <c r="N806"/>
      <c r="O806" s="2"/>
      <c r="P806"/>
      <c r="Q806"/>
      <c r="R806"/>
    </row>
    <row r="807" spans="2:18">
      <c r="B807"/>
      <c r="C807"/>
      <c r="D807"/>
      <c r="E807"/>
      <c r="F807"/>
      <c r="G807"/>
      <c r="H807"/>
      <c r="I807"/>
      <c r="J807"/>
      <c r="K807"/>
      <c r="L807"/>
      <c r="M807" s="2"/>
      <c r="N807"/>
      <c r="O807" s="2"/>
      <c r="P807"/>
      <c r="Q807"/>
      <c r="R807"/>
    </row>
    <row r="808" spans="2:18">
      <c r="B808"/>
      <c r="C808"/>
      <c r="D808"/>
      <c r="E808"/>
      <c r="F808"/>
      <c r="G808"/>
      <c r="H808"/>
      <c r="I808"/>
      <c r="J808"/>
      <c r="K808"/>
      <c r="L808"/>
      <c r="M808" s="2"/>
      <c r="N808"/>
      <c r="O808" s="2"/>
      <c r="P808"/>
      <c r="Q808"/>
      <c r="R808"/>
    </row>
    <row r="809" spans="2:18">
      <c r="B809"/>
      <c r="C809"/>
      <c r="D809"/>
      <c r="E809"/>
      <c r="F809"/>
      <c r="G809"/>
      <c r="H809"/>
      <c r="I809"/>
      <c r="J809"/>
      <c r="K809"/>
      <c r="L809"/>
      <c r="M809" s="2"/>
      <c r="N809"/>
      <c r="O809" s="2"/>
      <c r="P809"/>
      <c r="Q809"/>
      <c r="R809"/>
    </row>
    <row r="810" spans="2:18">
      <c r="B810"/>
      <c r="C810"/>
      <c r="D810"/>
      <c r="E810"/>
      <c r="F810"/>
      <c r="G810"/>
      <c r="H810"/>
      <c r="I810"/>
      <c r="J810"/>
      <c r="K810"/>
      <c r="L810"/>
      <c r="M810" s="2"/>
      <c r="N810"/>
      <c r="O810" s="2"/>
      <c r="P810"/>
      <c r="Q810"/>
      <c r="R810"/>
    </row>
    <row r="811" spans="2:18">
      <c r="B811"/>
      <c r="C811"/>
      <c r="D811"/>
      <c r="E811"/>
      <c r="F811"/>
      <c r="G811"/>
      <c r="H811"/>
      <c r="I811"/>
      <c r="J811"/>
      <c r="K811"/>
      <c r="L811"/>
      <c r="M811" s="2"/>
      <c r="N811"/>
      <c r="O811" s="2"/>
      <c r="P811"/>
      <c r="Q811"/>
      <c r="R811"/>
    </row>
    <row r="812" spans="2:18">
      <c r="B812"/>
      <c r="C812"/>
      <c r="D812"/>
      <c r="E812"/>
      <c r="F812"/>
      <c r="G812"/>
      <c r="H812"/>
      <c r="I812"/>
      <c r="J812"/>
      <c r="K812"/>
      <c r="L812"/>
      <c r="M812" s="2"/>
      <c r="N812"/>
      <c r="O812" s="2"/>
      <c r="P812"/>
      <c r="Q812"/>
      <c r="R812"/>
    </row>
    <row r="813" spans="2:18">
      <c r="B813"/>
      <c r="C813"/>
      <c r="D813"/>
      <c r="E813"/>
      <c r="F813"/>
      <c r="G813"/>
      <c r="H813"/>
      <c r="I813"/>
      <c r="J813"/>
      <c r="K813"/>
      <c r="L813"/>
      <c r="M813" s="2"/>
      <c r="N813"/>
      <c r="O813" s="2"/>
      <c r="P813"/>
      <c r="Q813"/>
      <c r="R813"/>
    </row>
    <row r="814" spans="2:18">
      <c r="B814"/>
      <c r="C814"/>
      <c r="D814"/>
      <c r="E814"/>
      <c r="F814"/>
      <c r="G814"/>
      <c r="H814"/>
      <c r="I814"/>
      <c r="J814"/>
      <c r="K814"/>
      <c r="L814"/>
      <c r="M814" s="2"/>
      <c r="N814"/>
      <c r="O814" s="2"/>
      <c r="P814"/>
      <c r="Q814"/>
      <c r="R814"/>
    </row>
    <row r="815" spans="2:18">
      <c r="B815"/>
      <c r="C815"/>
      <c r="D815"/>
      <c r="E815"/>
      <c r="F815"/>
      <c r="G815"/>
      <c r="H815"/>
      <c r="I815"/>
      <c r="J815"/>
      <c r="K815"/>
      <c r="L815"/>
      <c r="M815" s="2"/>
      <c r="N815"/>
      <c r="O815" s="2"/>
      <c r="P815"/>
      <c r="Q815"/>
      <c r="R815"/>
    </row>
    <row r="816" spans="2:18">
      <c r="B816"/>
      <c r="C816"/>
      <c r="D816"/>
      <c r="E816"/>
      <c r="F816"/>
      <c r="G816"/>
      <c r="H816"/>
      <c r="I816"/>
      <c r="J816"/>
      <c r="K816"/>
      <c r="L816"/>
      <c r="M816" s="2"/>
      <c r="N816"/>
      <c r="O816" s="2"/>
      <c r="P816"/>
      <c r="Q816"/>
      <c r="R816"/>
    </row>
    <row r="817" spans="2:18">
      <c r="B817"/>
      <c r="C817"/>
      <c r="D817"/>
      <c r="E817"/>
      <c r="F817"/>
      <c r="G817"/>
      <c r="H817"/>
      <c r="I817"/>
      <c r="J817"/>
      <c r="K817"/>
      <c r="L817"/>
      <c r="M817" s="2"/>
      <c r="N817"/>
      <c r="O817" s="2"/>
      <c r="P817"/>
      <c r="Q817"/>
      <c r="R817"/>
    </row>
    <row r="818" spans="2:18">
      <c r="B818"/>
      <c r="C818"/>
      <c r="D818"/>
      <c r="E818"/>
      <c r="F818"/>
      <c r="G818"/>
      <c r="H818"/>
      <c r="I818"/>
      <c r="J818"/>
      <c r="K818"/>
      <c r="L818"/>
      <c r="M818" s="2"/>
      <c r="N818"/>
      <c r="O818" s="2"/>
      <c r="P818"/>
      <c r="Q818"/>
      <c r="R818"/>
    </row>
    <row r="819" spans="2:18">
      <c r="B819"/>
      <c r="C819"/>
      <c r="D819"/>
      <c r="E819"/>
      <c r="F819"/>
      <c r="G819"/>
      <c r="H819"/>
      <c r="I819"/>
      <c r="J819"/>
      <c r="K819"/>
      <c r="L819"/>
      <c r="M819" s="2"/>
      <c r="N819"/>
      <c r="O819" s="2"/>
      <c r="P819"/>
      <c r="Q819"/>
      <c r="R819"/>
    </row>
    <row r="820" spans="2:18">
      <c r="B820"/>
      <c r="C820"/>
      <c r="D820"/>
      <c r="E820"/>
      <c r="F820"/>
      <c r="G820"/>
      <c r="H820"/>
      <c r="I820"/>
      <c r="J820"/>
      <c r="K820"/>
      <c r="L820"/>
      <c r="M820" s="2"/>
      <c r="N820"/>
      <c r="O820" s="2"/>
      <c r="P820"/>
      <c r="Q820"/>
      <c r="R820"/>
    </row>
    <row r="821" spans="2:18">
      <c r="B821"/>
      <c r="C821"/>
      <c r="D821"/>
      <c r="E821"/>
      <c r="F821"/>
      <c r="G821"/>
      <c r="H821"/>
      <c r="I821"/>
      <c r="J821"/>
      <c r="K821"/>
      <c r="L821"/>
      <c r="M821" s="2"/>
      <c r="N821"/>
      <c r="O821" s="2"/>
      <c r="P821"/>
      <c r="Q821"/>
      <c r="R821"/>
    </row>
    <row r="822" spans="2:18">
      <c r="B822"/>
      <c r="C822"/>
      <c r="D822"/>
      <c r="E822"/>
      <c r="F822"/>
      <c r="G822"/>
      <c r="H822"/>
      <c r="I822"/>
      <c r="J822"/>
      <c r="K822"/>
      <c r="L822"/>
      <c r="M822" s="2"/>
      <c r="N822"/>
      <c r="O822" s="2"/>
      <c r="P822"/>
      <c r="Q822"/>
      <c r="R822"/>
    </row>
    <row r="823" spans="2:18">
      <c r="B823"/>
      <c r="C823"/>
      <c r="D823"/>
      <c r="E823"/>
      <c r="F823"/>
      <c r="G823"/>
      <c r="H823"/>
      <c r="I823"/>
      <c r="J823"/>
      <c r="K823"/>
      <c r="L823"/>
      <c r="M823" s="2"/>
      <c r="N823"/>
      <c r="O823" s="2"/>
      <c r="P823"/>
      <c r="Q823"/>
      <c r="R823"/>
    </row>
    <row r="824" spans="2:18">
      <c r="B824"/>
      <c r="C824"/>
      <c r="D824"/>
      <c r="E824"/>
      <c r="F824"/>
      <c r="G824"/>
      <c r="H824"/>
      <c r="I824"/>
      <c r="J824"/>
      <c r="K824"/>
      <c r="L824"/>
      <c r="M824" s="2"/>
      <c r="N824"/>
      <c r="O824" s="2"/>
      <c r="P824"/>
      <c r="Q824"/>
      <c r="R824"/>
    </row>
    <row r="825" spans="2:18">
      <c r="B825"/>
      <c r="C825"/>
      <c r="D825"/>
      <c r="E825"/>
      <c r="F825"/>
      <c r="G825"/>
      <c r="H825"/>
      <c r="I825"/>
      <c r="J825"/>
      <c r="K825"/>
      <c r="L825"/>
      <c r="M825" s="2"/>
      <c r="N825"/>
      <c r="O825" s="2"/>
      <c r="P825"/>
      <c r="Q825"/>
      <c r="R825"/>
    </row>
    <row r="826" spans="2:18">
      <c r="B826"/>
      <c r="C826"/>
      <c r="D826"/>
      <c r="E826"/>
      <c r="F826"/>
      <c r="G826"/>
      <c r="H826"/>
      <c r="I826"/>
      <c r="J826"/>
      <c r="K826"/>
      <c r="L826"/>
      <c r="M826" s="2"/>
      <c r="N826"/>
      <c r="O826" s="2"/>
      <c r="P826"/>
      <c r="Q826"/>
      <c r="R826"/>
    </row>
    <row r="827" spans="2:18">
      <c r="B827"/>
      <c r="C827"/>
      <c r="D827"/>
      <c r="E827"/>
      <c r="F827"/>
      <c r="G827"/>
      <c r="H827"/>
      <c r="I827"/>
      <c r="J827"/>
      <c r="K827"/>
      <c r="L827"/>
      <c r="M827" s="2"/>
      <c r="N827"/>
      <c r="O827" s="2"/>
      <c r="P827"/>
      <c r="Q827"/>
      <c r="R827"/>
    </row>
    <row r="828" spans="2:18">
      <c r="B828"/>
      <c r="C828"/>
      <c r="D828"/>
      <c r="E828"/>
      <c r="F828"/>
      <c r="G828"/>
      <c r="H828"/>
      <c r="I828"/>
      <c r="J828"/>
      <c r="K828"/>
      <c r="L828"/>
      <c r="M828" s="2"/>
      <c r="N828"/>
      <c r="O828" s="2"/>
      <c r="P828"/>
      <c r="Q828"/>
      <c r="R828"/>
    </row>
    <row r="829" spans="2:18">
      <c r="B829"/>
      <c r="C829"/>
      <c r="D829"/>
      <c r="E829"/>
      <c r="F829"/>
      <c r="G829"/>
      <c r="H829"/>
      <c r="I829"/>
      <c r="J829"/>
      <c r="K829"/>
      <c r="L829"/>
      <c r="M829" s="2"/>
      <c r="N829"/>
      <c r="O829" s="2"/>
      <c r="P829"/>
      <c r="Q829"/>
      <c r="R829"/>
    </row>
    <row r="830" spans="2:18">
      <c r="B830"/>
      <c r="C830"/>
      <c r="D830"/>
      <c r="E830"/>
      <c r="F830"/>
      <c r="G830"/>
      <c r="H830"/>
      <c r="I830"/>
      <c r="J830"/>
      <c r="K830"/>
      <c r="L830"/>
      <c r="M830" s="2"/>
      <c r="N830"/>
      <c r="O830" s="2"/>
      <c r="P830"/>
      <c r="Q830"/>
      <c r="R830"/>
    </row>
    <row r="831" spans="2:18">
      <c r="B831"/>
      <c r="C831"/>
      <c r="D831"/>
      <c r="E831"/>
      <c r="F831"/>
      <c r="G831"/>
      <c r="H831"/>
      <c r="I831"/>
      <c r="J831"/>
      <c r="K831"/>
      <c r="L831"/>
      <c r="M831" s="2"/>
      <c r="N831"/>
      <c r="O831" s="2"/>
      <c r="P831"/>
      <c r="Q831"/>
      <c r="R831"/>
    </row>
    <row r="832" spans="2:18">
      <c r="B832"/>
      <c r="C832"/>
      <c r="D832"/>
      <c r="E832"/>
      <c r="F832"/>
      <c r="G832"/>
      <c r="H832"/>
      <c r="I832"/>
      <c r="J832"/>
      <c r="K832"/>
      <c r="L832"/>
      <c r="M832" s="2"/>
      <c r="N832"/>
      <c r="O832" s="2"/>
      <c r="P832"/>
      <c r="Q832"/>
      <c r="R832"/>
    </row>
    <row r="833" spans="2:18">
      <c r="B833"/>
      <c r="C833"/>
      <c r="D833"/>
      <c r="E833"/>
      <c r="F833"/>
      <c r="G833"/>
      <c r="H833"/>
      <c r="I833"/>
      <c r="J833"/>
      <c r="K833"/>
      <c r="L833"/>
      <c r="M833" s="2"/>
      <c r="N833"/>
      <c r="O833" s="2"/>
      <c r="P833"/>
      <c r="Q833"/>
      <c r="R833"/>
    </row>
    <row r="834" spans="2:18">
      <c r="B834"/>
      <c r="C834"/>
      <c r="D834"/>
      <c r="E834"/>
      <c r="F834"/>
      <c r="G834"/>
      <c r="H834"/>
      <c r="I834"/>
      <c r="J834"/>
      <c r="K834"/>
      <c r="L834"/>
      <c r="M834" s="2"/>
      <c r="N834"/>
      <c r="O834" s="2"/>
      <c r="P834"/>
      <c r="Q834"/>
      <c r="R834"/>
    </row>
    <row r="835" spans="2:18">
      <c r="B835"/>
      <c r="C835"/>
      <c r="D835"/>
      <c r="E835"/>
      <c r="F835"/>
      <c r="G835"/>
      <c r="H835"/>
      <c r="I835"/>
      <c r="J835"/>
      <c r="K835"/>
      <c r="L835"/>
      <c r="M835" s="2"/>
      <c r="N835"/>
      <c r="O835" s="2"/>
      <c r="P835"/>
      <c r="Q835"/>
      <c r="R835"/>
    </row>
    <row r="836" spans="2:18">
      <c r="B836"/>
      <c r="C836"/>
      <c r="D836"/>
      <c r="E836"/>
      <c r="F836"/>
      <c r="G836"/>
      <c r="H836"/>
      <c r="I836"/>
      <c r="J836"/>
      <c r="K836"/>
      <c r="L836"/>
      <c r="M836" s="2"/>
      <c r="N836"/>
      <c r="O836" s="2"/>
      <c r="P836"/>
      <c r="Q836"/>
      <c r="R836"/>
    </row>
    <row r="837" spans="2:18">
      <c r="B837"/>
      <c r="C837"/>
      <c r="D837"/>
      <c r="E837"/>
      <c r="F837"/>
      <c r="G837"/>
      <c r="H837"/>
      <c r="I837"/>
      <c r="J837"/>
      <c r="K837"/>
      <c r="L837"/>
      <c r="M837" s="2"/>
      <c r="N837"/>
      <c r="O837" s="2"/>
      <c r="P837"/>
      <c r="Q837"/>
      <c r="R837"/>
    </row>
    <row r="838" spans="2:18">
      <c r="B838"/>
      <c r="C838"/>
      <c r="D838"/>
      <c r="E838"/>
      <c r="F838"/>
      <c r="G838"/>
      <c r="H838"/>
      <c r="I838"/>
      <c r="J838"/>
      <c r="K838"/>
      <c r="L838"/>
      <c r="M838" s="2"/>
      <c r="N838"/>
      <c r="O838" s="2"/>
      <c r="P838"/>
      <c r="Q838"/>
      <c r="R838"/>
    </row>
    <row r="839" spans="2:18">
      <c r="B839"/>
      <c r="C839"/>
      <c r="D839"/>
      <c r="E839"/>
      <c r="F839"/>
      <c r="G839"/>
      <c r="H839"/>
      <c r="I839"/>
      <c r="J839"/>
      <c r="K839"/>
      <c r="L839"/>
      <c r="M839" s="2"/>
      <c r="N839"/>
      <c r="O839" s="2"/>
      <c r="P839"/>
      <c r="Q839"/>
      <c r="R839"/>
    </row>
    <row r="840" spans="2:18">
      <c r="B840"/>
      <c r="C840"/>
      <c r="D840"/>
      <c r="E840"/>
      <c r="F840"/>
      <c r="G840"/>
      <c r="H840"/>
      <c r="I840"/>
      <c r="J840"/>
      <c r="K840"/>
      <c r="L840"/>
      <c r="M840" s="2"/>
      <c r="N840"/>
      <c r="O840" s="2"/>
      <c r="P840"/>
      <c r="Q840"/>
      <c r="R840"/>
    </row>
    <row r="841" spans="2:18">
      <c r="B841"/>
      <c r="C841"/>
      <c r="D841"/>
      <c r="E841"/>
      <c r="F841"/>
      <c r="G841"/>
      <c r="H841"/>
      <c r="I841"/>
      <c r="J841"/>
      <c r="K841"/>
      <c r="L841"/>
      <c r="M841" s="2"/>
      <c r="N841"/>
      <c r="O841" s="2"/>
      <c r="P841"/>
      <c r="Q841"/>
      <c r="R841"/>
    </row>
    <row r="842" spans="2:18">
      <c r="B842"/>
      <c r="C842"/>
      <c r="D842"/>
      <c r="E842"/>
      <c r="F842"/>
      <c r="G842"/>
      <c r="H842"/>
      <c r="I842"/>
      <c r="J842"/>
      <c r="K842"/>
      <c r="L842"/>
      <c r="M842" s="2"/>
      <c r="N842"/>
      <c r="O842" s="2"/>
      <c r="P842"/>
      <c r="Q842"/>
      <c r="R842"/>
    </row>
    <row r="843" spans="2:18">
      <c r="B843"/>
      <c r="C843"/>
      <c r="D843"/>
      <c r="E843"/>
      <c r="F843"/>
      <c r="G843"/>
      <c r="H843"/>
      <c r="I843"/>
      <c r="J843"/>
      <c r="K843"/>
      <c r="L843"/>
      <c r="M843" s="2"/>
      <c r="N843"/>
      <c r="O843" s="2"/>
      <c r="P843"/>
      <c r="Q843"/>
      <c r="R843"/>
    </row>
    <row r="844" spans="2:18">
      <c r="B844"/>
      <c r="C844"/>
      <c r="D844"/>
      <c r="E844"/>
      <c r="F844"/>
      <c r="G844"/>
      <c r="H844"/>
      <c r="I844"/>
      <c r="J844"/>
      <c r="K844"/>
      <c r="L844"/>
      <c r="M844" s="2"/>
      <c r="N844"/>
      <c r="O844" s="2"/>
      <c r="P844"/>
      <c r="Q844"/>
      <c r="R844"/>
    </row>
    <row r="845" spans="2:18">
      <c r="B845"/>
      <c r="C845"/>
      <c r="D845"/>
      <c r="E845"/>
      <c r="F845"/>
      <c r="G845"/>
      <c r="H845"/>
      <c r="I845"/>
      <c r="J845"/>
      <c r="K845"/>
      <c r="L845"/>
      <c r="M845" s="2"/>
      <c r="N845"/>
      <c r="O845" s="2"/>
      <c r="P845"/>
      <c r="Q845"/>
      <c r="R845"/>
    </row>
    <row r="846" spans="2:18">
      <c r="B846"/>
      <c r="C846"/>
      <c r="D846"/>
      <c r="E846"/>
      <c r="F846"/>
      <c r="G846"/>
      <c r="H846"/>
      <c r="I846"/>
      <c r="J846"/>
      <c r="K846"/>
      <c r="L846"/>
      <c r="M846" s="2"/>
      <c r="N846"/>
      <c r="O846" s="2"/>
      <c r="P846"/>
      <c r="Q846"/>
      <c r="R846"/>
    </row>
    <row r="847" spans="2:18">
      <c r="B847"/>
      <c r="C847"/>
      <c r="D847"/>
      <c r="E847"/>
      <c r="F847"/>
      <c r="G847"/>
      <c r="H847"/>
      <c r="I847"/>
      <c r="J847"/>
      <c r="K847"/>
      <c r="L847"/>
      <c r="M847" s="2"/>
      <c r="N847"/>
      <c r="O847" s="2"/>
      <c r="P847"/>
      <c r="Q847"/>
      <c r="R847"/>
    </row>
    <row r="848" spans="2:18">
      <c r="B848"/>
      <c r="C848"/>
      <c r="D848"/>
      <c r="E848"/>
      <c r="F848"/>
      <c r="G848"/>
      <c r="H848"/>
      <c r="I848"/>
      <c r="J848"/>
      <c r="K848"/>
      <c r="L848"/>
      <c r="M848" s="2"/>
      <c r="N848"/>
      <c r="O848" s="2"/>
      <c r="P848"/>
      <c r="Q848"/>
      <c r="R848"/>
    </row>
    <row r="849" spans="2:18">
      <c r="B849"/>
      <c r="C849"/>
      <c r="D849"/>
      <c r="E849"/>
      <c r="F849"/>
      <c r="G849"/>
      <c r="H849"/>
      <c r="I849"/>
      <c r="J849"/>
      <c r="K849"/>
      <c r="L849"/>
      <c r="M849" s="2"/>
      <c r="N849"/>
      <c r="O849" s="2"/>
      <c r="P849"/>
      <c r="Q849"/>
      <c r="R849"/>
    </row>
    <row r="850" spans="2:18">
      <c r="B850"/>
      <c r="C850"/>
      <c r="D850"/>
      <c r="E850"/>
      <c r="F850"/>
      <c r="G850"/>
      <c r="H850"/>
      <c r="I850"/>
      <c r="J850"/>
      <c r="K850"/>
      <c r="L850"/>
      <c r="M850" s="2"/>
      <c r="N850"/>
      <c r="O850" s="2"/>
      <c r="P850"/>
      <c r="Q850"/>
      <c r="R850"/>
    </row>
    <row r="851" spans="2:18">
      <c r="B851"/>
      <c r="C851"/>
      <c r="D851"/>
      <c r="E851"/>
      <c r="F851"/>
      <c r="G851"/>
      <c r="H851"/>
      <c r="I851"/>
      <c r="J851"/>
      <c r="K851"/>
      <c r="L851"/>
      <c r="M851" s="2"/>
      <c r="N851"/>
      <c r="O851" s="2"/>
      <c r="P851"/>
      <c r="Q851"/>
      <c r="R851"/>
    </row>
    <row r="852" spans="2:18">
      <c r="B852"/>
      <c r="C852"/>
      <c r="D852"/>
      <c r="E852"/>
      <c r="F852"/>
      <c r="G852"/>
      <c r="H852"/>
      <c r="I852"/>
      <c r="J852"/>
      <c r="K852"/>
      <c r="L852"/>
      <c r="M852" s="2"/>
      <c r="N852"/>
      <c r="O852" s="2"/>
      <c r="P852"/>
      <c r="Q852"/>
      <c r="R852"/>
    </row>
    <row r="853" spans="2:18">
      <c r="B853"/>
      <c r="C853"/>
      <c r="D853"/>
      <c r="E853"/>
      <c r="F853"/>
      <c r="G853"/>
      <c r="H853"/>
      <c r="I853"/>
      <c r="J853"/>
      <c r="K853"/>
      <c r="L853"/>
      <c r="M853" s="2"/>
      <c r="N853"/>
      <c r="O853" s="2"/>
      <c r="P853"/>
      <c r="Q853"/>
      <c r="R853"/>
    </row>
    <row r="854" spans="2:18">
      <c r="B854"/>
      <c r="C854"/>
      <c r="D854"/>
      <c r="E854"/>
      <c r="F854"/>
      <c r="G854"/>
      <c r="H854"/>
      <c r="I854"/>
      <c r="J854"/>
      <c r="K854"/>
      <c r="L854"/>
      <c r="M854" s="2"/>
      <c r="N854"/>
      <c r="O854" s="2"/>
      <c r="P854"/>
      <c r="Q854"/>
      <c r="R854"/>
    </row>
    <row r="855" spans="2:18">
      <c r="B855"/>
      <c r="C855"/>
      <c r="D855"/>
      <c r="E855"/>
      <c r="F855"/>
      <c r="G855"/>
      <c r="H855"/>
      <c r="I855"/>
      <c r="J855"/>
      <c r="K855"/>
      <c r="L855"/>
      <c r="M855" s="2"/>
      <c r="N855"/>
      <c r="O855" s="2"/>
      <c r="P855"/>
      <c r="Q855"/>
      <c r="R855"/>
    </row>
    <row r="856" spans="2:18">
      <c r="B856"/>
      <c r="C856"/>
      <c r="D856"/>
      <c r="E856"/>
      <c r="F856"/>
      <c r="G856"/>
      <c r="H856"/>
      <c r="I856"/>
      <c r="J856"/>
      <c r="K856"/>
      <c r="L856"/>
      <c r="M856" s="2"/>
      <c r="N856"/>
      <c r="O856" s="2"/>
      <c r="P856"/>
      <c r="Q856"/>
      <c r="R856"/>
    </row>
    <row r="857" spans="2:18">
      <c r="B857"/>
      <c r="C857"/>
      <c r="D857"/>
      <c r="E857"/>
      <c r="F857"/>
      <c r="G857"/>
      <c r="H857"/>
      <c r="I857"/>
      <c r="J857"/>
      <c r="K857"/>
      <c r="L857"/>
      <c r="M857" s="2"/>
      <c r="N857"/>
      <c r="O857" s="2"/>
      <c r="P857"/>
      <c r="Q857"/>
      <c r="R857"/>
    </row>
    <row r="858" spans="2:18">
      <c r="B858"/>
      <c r="C858"/>
      <c r="D858"/>
      <c r="E858"/>
      <c r="F858"/>
      <c r="G858"/>
      <c r="H858"/>
      <c r="I858"/>
      <c r="J858"/>
      <c r="K858"/>
      <c r="L858"/>
      <c r="M858" s="2"/>
      <c r="N858"/>
      <c r="O858" s="2"/>
      <c r="P858"/>
      <c r="Q858"/>
      <c r="R858"/>
    </row>
    <row r="859" spans="2:18">
      <c r="B859"/>
      <c r="C859"/>
      <c r="D859"/>
      <c r="E859"/>
      <c r="F859"/>
      <c r="G859"/>
      <c r="H859"/>
      <c r="I859"/>
      <c r="J859"/>
      <c r="K859"/>
      <c r="L859"/>
      <c r="M859" s="2"/>
      <c r="N859"/>
      <c r="O859" s="2"/>
      <c r="P859"/>
      <c r="Q859"/>
      <c r="R859"/>
    </row>
    <row r="860" spans="2:18">
      <c r="B860"/>
      <c r="C860"/>
      <c r="D860"/>
      <c r="E860"/>
      <c r="F860"/>
      <c r="G860"/>
      <c r="H860"/>
      <c r="I860"/>
      <c r="J860"/>
      <c r="K860"/>
      <c r="L860"/>
      <c r="M860" s="2"/>
      <c r="N860"/>
      <c r="O860" s="2"/>
      <c r="P860"/>
      <c r="Q860"/>
      <c r="R860"/>
    </row>
    <row r="861" spans="2:18">
      <c r="B861"/>
      <c r="C861"/>
      <c r="D861"/>
      <c r="E861"/>
      <c r="F861"/>
      <c r="G861"/>
      <c r="H861"/>
      <c r="I861"/>
      <c r="J861"/>
      <c r="K861"/>
      <c r="L861"/>
      <c r="M861" s="2"/>
      <c r="N861"/>
      <c r="O861" s="2"/>
      <c r="P861"/>
      <c r="Q861"/>
      <c r="R861"/>
    </row>
    <row r="862" spans="2:18">
      <c r="B862"/>
      <c r="C862"/>
      <c r="D862"/>
      <c r="E862"/>
      <c r="F862"/>
      <c r="G862"/>
      <c r="H862"/>
      <c r="I862"/>
      <c r="J862"/>
      <c r="K862"/>
      <c r="L862"/>
      <c r="M862" s="2"/>
      <c r="N862"/>
      <c r="O862" s="2"/>
      <c r="P862"/>
      <c r="Q862"/>
      <c r="R862"/>
    </row>
    <row r="863" spans="2:18">
      <c r="B863"/>
      <c r="C863"/>
      <c r="D863"/>
      <c r="E863"/>
      <c r="F863"/>
      <c r="G863"/>
      <c r="H863"/>
      <c r="I863"/>
      <c r="J863"/>
      <c r="K863"/>
      <c r="L863"/>
      <c r="M863" s="2"/>
      <c r="N863"/>
      <c r="O863" s="2"/>
      <c r="P863"/>
      <c r="Q863"/>
      <c r="R863"/>
    </row>
    <row r="864" spans="2:18">
      <c r="B864"/>
      <c r="C864"/>
      <c r="D864"/>
      <c r="E864"/>
      <c r="F864"/>
      <c r="G864"/>
      <c r="H864"/>
      <c r="I864"/>
      <c r="J864"/>
      <c r="K864"/>
      <c r="L864"/>
      <c r="M864" s="2"/>
      <c r="N864"/>
      <c r="O864" s="2"/>
      <c r="P864"/>
      <c r="Q864"/>
      <c r="R864"/>
    </row>
    <row r="865" spans="2:18">
      <c r="B865"/>
      <c r="C865"/>
      <c r="D865"/>
      <c r="E865"/>
      <c r="F865"/>
      <c r="G865"/>
      <c r="H865"/>
      <c r="I865"/>
      <c r="J865"/>
      <c r="K865"/>
      <c r="L865"/>
      <c r="M865" s="2"/>
      <c r="N865"/>
      <c r="O865" s="2"/>
      <c r="P865"/>
      <c r="Q865"/>
      <c r="R865"/>
    </row>
    <row r="866" spans="2:18">
      <c r="B866"/>
      <c r="C866"/>
      <c r="D866"/>
      <c r="E866"/>
      <c r="F866"/>
      <c r="G866"/>
      <c r="H866"/>
      <c r="I866"/>
      <c r="J866"/>
      <c r="K866"/>
      <c r="L866"/>
      <c r="M866" s="2"/>
      <c r="N866"/>
      <c r="O866" s="2"/>
      <c r="P866"/>
      <c r="Q866"/>
      <c r="R866"/>
    </row>
    <row r="867" spans="2:18">
      <c r="B867"/>
      <c r="C867"/>
      <c r="D867"/>
      <c r="E867"/>
      <c r="F867"/>
      <c r="G867"/>
      <c r="H867"/>
      <c r="I867"/>
      <c r="J867"/>
      <c r="K867"/>
      <c r="L867"/>
      <c r="M867" s="2"/>
      <c r="N867"/>
      <c r="O867" s="2"/>
      <c r="P867"/>
      <c r="Q867"/>
      <c r="R867"/>
    </row>
    <row r="868" spans="2:18">
      <c r="B868"/>
      <c r="C868"/>
      <c r="D868"/>
      <c r="E868"/>
      <c r="F868"/>
      <c r="G868"/>
      <c r="H868"/>
      <c r="I868"/>
      <c r="J868"/>
      <c r="K868"/>
      <c r="L868"/>
      <c r="M868" s="2"/>
      <c r="N868"/>
      <c r="O868" s="2"/>
      <c r="P868"/>
      <c r="Q868"/>
      <c r="R868"/>
    </row>
    <row r="869" spans="2:18">
      <c r="B869"/>
      <c r="C869"/>
      <c r="D869"/>
      <c r="E869"/>
      <c r="F869"/>
      <c r="G869"/>
      <c r="H869"/>
      <c r="I869"/>
      <c r="J869"/>
      <c r="K869"/>
      <c r="L869"/>
      <c r="M869" s="2"/>
      <c r="N869"/>
      <c r="O869" s="2"/>
      <c r="P869"/>
      <c r="Q869"/>
      <c r="R869"/>
    </row>
    <row r="870" spans="2:18">
      <c r="B870"/>
      <c r="C870"/>
      <c r="D870"/>
      <c r="E870"/>
      <c r="F870"/>
      <c r="G870"/>
      <c r="H870"/>
      <c r="I870"/>
      <c r="J870"/>
      <c r="K870"/>
      <c r="L870"/>
      <c r="M870" s="2"/>
      <c r="N870"/>
      <c r="O870" s="2"/>
      <c r="P870"/>
      <c r="Q870"/>
      <c r="R870"/>
    </row>
    <row r="871" spans="2:18">
      <c r="B871"/>
      <c r="C871"/>
      <c r="D871"/>
      <c r="E871"/>
      <c r="F871"/>
      <c r="G871"/>
      <c r="H871"/>
      <c r="I871"/>
      <c r="J871"/>
      <c r="K871"/>
      <c r="L871"/>
      <c r="M871" s="2"/>
      <c r="N871"/>
      <c r="O871" s="2"/>
      <c r="P871"/>
      <c r="Q871"/>
      <c r="R871"/>
    </row>
    <row r="872" spans="2:18">
      <c r="B872"/>
      <c r="C872"/>
      <c r="D872"/>
      <c r="E872"/>
      <c r="F872"/>
      <c r="G872"/>
      <c r="H872"/>
      <c r="I872"/>
      <c r="J872"/>
      <c r="K872"/>
      <c r="L872"/>
      <c r="M872" s="2"/>
      <c r="N872"/>
      <c r="O872" s="2"/>
      <c r="P872"/>
      <c r="Q872"/>
      <c r="R872"/>
    </row>
    <row r="873" spans="2:18">
      <c r="B873"/>
      <c r="C873"/>
      <c r="D873"/>
      <c r="E873"/>
      <c r="F873"/>
      <c r="G873"/>
      <c r="H873"/>
      <c r="I873"/>
      <c r="J873"/>
      <c r="K873"/>
      <c r="L873"/>
      <c r="M873" s="2"/>
      <c r="N873"/>
      <c r="O873" s="2"/>
      <c r="P873"/>
      <c r="Q873"/>
      <c r="R873"/>
    </row>
    <row r="874" spans="2:18">
      <c r="B874"/>
      <c r="C874"/>
      <c r="D874"/>
      <c r="E874"/>
      <c r="F874"/>
      <c r="G874"/>
      <c r="H874"/>
      <c r="I874"/>
      <c r="J874"/>
      <c r="K874"/>
      <c r="L874"/>
      <c r="M874" s="2"/>
      <c r="N874"/>
      <c r="O874" s="2"/>
      <c r="P874"/>
      <c r="Q874"/>
      <c r="R874"/>
    </row>
    <row r="875" spans="2:18">
      <c r="B875"/>
      <c r="C875"/>
      <c r="D875"/>
      <c r="E875"/>
      <c r="F875"/>
      <c r="G875"/>
      <c r="H875"/>
      <c r="I875"/>
      <c r="J875"/>
      <c r="K875"/>
      <c r="L875"/>
      <c r="M875" s="2"/>
      <c r="N875"/>
      <c r="O875" s="2"/>
      <c r="P875"/>
      <c r="Q875"/>
      <c r="R875"/>
    </row>
    <row r="876" spans="2:18">
      <c r="B876"/>
      <c r="C876"/>
      <c r="D876"/>
      <c r="E876"/>
      <c r="F876"/>
      <c r="G876"/>
      <c r="H876"/>
      <c r="I876"/>
      <c r="J876"/>
      <c r="K876"/>
      <c r="L876"/>
      <c r="M876" s="2"/>
      <c r="N876"/>
      <c r="O876" s="2"/>
      <c r="P876"/>
      <c r="Q876"/>
      <c r="R876"/>
    </row>
    <row r="877" spans="2:18">
      <c r="B877"/>
      <c r="C877"/>
      <c r="D877"/>
      <c r="E877"/>
      <c r="F877"/>
      <c r="G877"/>
      <c r="H877"/>
      <c r="I877"/>
      <c r="J877"/>
      <c r="K877"/>
      <c r="L877"/>
      <c r="M877" s="2"/>
      <c r="N877"/>
      <c r="O877" s="2"/>
      <c r="P877"/>
      <c r="Q877"/>
      <c r="R877"/>
    </row>
    <row r="878" spans="2:18">
      <c r="B878"/>
      <c r="C878"/>
      <c r="D878"/>
      <c r="E878"/>
      <c r="F878"/>
      <c r="G878"/>
      <c r="H878"/>
      <c r="I878"/>
      <c r="J878"/>
      <c r="K878"/>
      <c r="L878"/>
      <c r="M878" s="2"/>
      <c r="N878"/>
      <c r="O878" s="2"/>
      <c r="P878"/>
      <c r="Q878"/>
      <c r="R878"/>
    </row>
    <row r="879" spans="2:18">
      <c r="B879"/>
      <c r="C879"/>
      <c r="D879"/>
      <c r="E879"/>
      <c r="F879"/>
      <c r="G879"/>
      <c r="H879"/>
      <c r="I879"/>
      <c r="J879"/>
      <c r="K879"/>
      <c r="L879"/>
      <c r="M879" s="2"/>
      <c r="N879"/>
      <c r="O879" s="2"/>
      <c r="P879"/>
      <c r="Q879"/>
      <c r="R879"/>
    </row>
    <row r="880" spans="2:18">
      <c r="B880"/>
      <c r="C880"/>
      <c r="D880"/>
      <c r="E880"/>
      <c r="F880"/>
      <c r="G880"/>
      <c r="H880"/>
      <c r="I880"/>
      <c r="J880"/>
      <c r="K880"/>
      <c r="L880"/>
      <c r="M880" s="2"/>
      <c r="N880"/>
      <c r="O880" s="2"/>
      <c r="P880"/>
      <c r="Q880"/>
      <c r="R880"/>
    </row>
    <row r="881" spans="2:18">
      <c r="B881"/>
      <c r="C881"/>
      <c r="D881"/>
      <c r="E881"/>
      <c r="F881"/>
      <c r="G881"/>
      <c r="H881"/>
      <c r="I881"/>
      <c r="J881"/>
      <c r="K881"/>
      <c r="L881"/>
      <c r="M881" s="2"/>
      <c r="N881"/>
      <c r="O881" s="2"/>
      <c r="P881"/>
      <c r="Q881"/>
      <c r="R881"/>
    </row>
    <row r="882" spans="2:18">
      <c r="B882"/>
      <c r="C882"/>
      <c r="D882"/>
      <c r="E882"/>
      <c r="F882"/>
      <c r="G882"/>
      <c r="H882"/>
      <c r="I882"/>
      <c r="J882"/>
      <c r="K882"/>
      <c r="L882"/>
      <c r="M882" s="2"/>
      <c r="N882"/>
      <c r="O882" s="2"/>
      <c r="P882"/>
      <c r="Q882"/>
      <c r="R882"/>
    </row>
    <row r="883" spans="2:18">
      <c r="B883"/>
      <c r="C883"/>
      <c r="D883"/>
      <c r="E883"/>
      <c r="F883"/>
      <c r="G883"/>
      <c r="H883"/>
      <c r="I883"/>
      <c r="J883"/>
      <c r="K883"/>
      <c r="L883"/>
      <c r="M883" s="2"/>
      <c r="N883"/>
      <c r="O883" s="2"/>
      <c r="P883"/>
      <c r="Q883"/>
      <c r="R883"/>
    </row>
    <row r="884" spans="2:18">
      <c r="B884"/>
      <c r="C884"/>
      <c r="D884"/>
      <c r="E884"/>
      <c r="F884"/>
      <c r="G884"/>
      <c r="H884"/>
      <c r="I884"/>
      <c r="J884"/>
      <c r="K884"/>
      <c r="L884"/>
      <c r="M884" s="2"/>
      <c r="N884"/>
      <c r="O884" s="2"/>
      <c r="P884"/>
      <c r="Q884"/>
      <c r="R884"/>
    </row>
    <row r="885" spans="2:18">
      <c r="B885"/>
      <c r="C885"/>
      <c r="D885"/>
      <c r="E885"/>
      <c r="F885"/>
      <c r="G885"/>
      <c r="H885"/>
      <c r="I885"/>
      <c r="J885"/>
      <c r="K885"/>
      <c r="L885"/>
      <c r="M885" s="2"/>
      <c r="N885"/>
      <c r="O885" s="2"/>
      <c r="P885"/>
      <c r="Q885"/>
      <c r="R885"/>
    </row>
    <row r="886" spans="2:18">
      <c r="B886"/>
      <c r="C886"/>
      <c r="D886"/>
      <c r="E886"/>
      <c r="F886"/>
      <c r="G886"/>
      <c r="H886"/>
      <c r="I886"/>
      <c r="J886"/>
      <c r="K886"/>
      <c r="L886"/>
      <c r="M886" s="2"/>
      <c r="N886"/>
      <c r="O886" s="2"/>
      <c r="P886"/>
      <c r="Q886"/>
      <c r="R886"/>
    </row>
    <row r="887" spans="2:18">
      <c r="B887"/>
      <c r="C887"/>
      <c r="D887"/>
      <c r="E887"/>
      <c r="F887"/>
      <c r="G887"/>
      <c r="H887"/>
      <c r="I887"/>
      <c r="J887"/>
      <c r="K887"/>
      <c r="L887"/>
      <c r="M887" s="2"/>
      <c r="N887"/>
      <c r="O887" s="2"/>
      <c r="P887"/>
      <c r="Q887"/>
      <c r="R887"/>
    </row>
    <row r="888" spans="2:18">
      <c r="B888"/>
      <c r="C888"/>
      <c r="D888"/>
      <c r="E888"/>
      <c r="F888"/>
      <c r="G888"/>
      <c r="H888"/>
      <c r="I888"/>
      <c r="J888"/>
      <c r="K888"/>
      <c r="L888"/>
      <c r="M888" s="2"/>
      <c r="N888"/>
      <c r="O888" s="2"/>
      <c r="P888"/>
      <c r="Q888"/>
      <c r="R888"/>
    </row>
    <row r="889" spans="2:18">
      <c r="B889"/>
      <c r="C889"/>
      <c r="D889"/>
      <c r="E889"/>
      <c r="F889"/>
      <c r="G889"/>
      <c r="H889"/>
      <c r="I889"/>
      <c r="J889"/>
      <c r="K889"/>
      <c r="L889"/>
      <c r="M889" s="2"/>
      <c r="N889"/>
      <c r="O889" s="2"/>
      <c r="P889"/>
      <c r="Q889"/>
      <c r="R889"/>
    </row>
    <row r="890" spans="2:18">
      <c r="B890"/>
      <c r="C890"/>
      <c r="D890"/>
      <c r="E890"/>
      <c r="F890"/>
      <c r="G890"/>
      <c r="H890"/>
      <c r="I890"/>
      <c r="J890"/>
      <c r="K890"/>
      <c r="L890"/>
      <c r="M890" s="2"/>
      <c r="N890"/>
      <c r="O890" s="2"/>
      <c r="P890"/>
      <c r="Q890"/>
      <c r="R890"/>
    </row>
    <row r="891" spans="2:18">
      <c r="B891"/>
      <c r="C891"/>
      <c r="D891"/>
      <c r="E891"/>
      <c r="F891"/>
      <c r="G891"/>
      <c r="H891"/>
      <c r="I891"/>
      <c r="J891"/>
      <c r="K891"/>
      <c r="L891"/>
      <c r="M891" s="2"/>
      <c r="N891"/>
      <c r="O891" s="2"/>
      <c r="P891"/>
      <c r="Q891"/>
      <c r="R891"/>
    </row>
    <row r="892" spans="2:18">
      <c r="B892"/>
      <c r="C892"/>
      <c r="D892"/>
      <c r="E892"/>
      <c r="F892"/>
      <c r="G892"/>
      <c r="H892"/>
      <c r="I892"/>
      <c r="J892"/>
      <c r="K892"/>
      <c r="L892"/>
      <c r="M892" s="2"/>
      <c r="N892"/>
      <c r="O892" s="2"/>
      <c r="P892"/>
      <c r="Q892"/>
      <c r="R892"/>
    </row>
    <row r="893" spans="2:18">
      <c r="B893"/>
      <c r="C893"/>
      <c r="D893"/>
      <c r="E893"/>
      <c r="F893"/>
      <c r="G893"/>
      <c r="H893"/>
      <c r="I893"/>
      <c r="J893"/>
      <c r="K893"/>
      <c r="L893"/>
      <c r="M893" s="2"/>
      <c r="N893"/>
      <c r="O893" s="2"/>
      <c r="P893"/>
      <c r="Q893"/>
      <c r="R893"/>
    </row>
    <row r="894" spans="2:18">
      <c r="B894"/>
      <c r="C894"/>
      <c r="D894"/>
      <c r="E894"/>
      <c r="F894"/>
      <c r="G894"/>
      <c r="H894"/>
      <c r="I894"/>
      <c r="J894"/>
      <c r="K894"/>
      <c r="L894"/>
      <c r="M894" s="2"/>
      <c r="N894"/>
      <c r="O894" s="2"/>
      <c r="P894"/>
      <c r="Q894"/>
      <c r="R894"/>
    </row>
    <row r="895" spans="2:18">
      <c r="B895"/>
      <c r="C895"/>
      <c r="D895"/>
      <c r="E895"/>
      <c r="F895"/>
      <c r="G895"/>
      <c r="H895"/>
      <c r="I895"/>
      <c r="J895"/>
      <c r="K895"/>
      <c r="L895"/>
      <c r="M895" s="2"/>
      <c r="N895"/>
      <c r="O895" s="2"/>
      <c r="P895"/>
      <c r="Q895"/>
      <c r="R895"/>
    </row>
    <row r="896" spans="2:18">
      <c r="B896"/>
      <c r="C896"/>
      <c r="D896"/>
      <c r="E896"/>
      <c r="F896"/>
      <c r="G896"/>
      <c r="H896"/>
      <c r="I896"/>
      <c r="J896"/>
      <c r="K896"/>
      <c r="L896"/>
      <c r="M896" s="2"/>
      <c r="N896"/>
      <c r="O896" s="2"/>
      <c r="P896"/>
      <c r="Q896"/>
      <c r="R896"/>
    </row>
    <row r="897" spans="2:18">
      <c r="B897"/>
      <c r="C897"/>
      <c r="D897"/>
      <c r="E897"/>
      <c r="F897"/>
      <c r="G897"/>
      <c r="H897"/>
      <c r="I897"/>
      <c r="J897"/>
      <c r="K897"/>
      <c r="L897"/>
      <c r="M897" s="2"/>
      <c r="N897"/>
      <c r="O897" s="2"/>
      <c r="P897"/>
      <c r="Q897"/>
      <c r="R897"/>
    </row>
    <row r="898" spans="2:18">
      <c r="B898"/>
      <c r="C898"/>
      <c r="D898"/>
      <c r="E898"/>
      <c r="F898"/>
      <c r="G898"/>
      <c r="H898"/>
      <c r="I898"/>
      <c r="J898"/>
      <c r="K898"/>
      <c r="L898"/>
      <c r="M898" s="2"/>
      <c r="N898"/>
      <c r="O898" s="2"/>
      <c r="P898"/>
      <c r="Q898"/>
      <c r="R898"/>
    </row>
    <row r="899" spans="2:18">
      <c r="B899"/>
      <c r="C899"/>
      <c r="D899"/>
      <c r="E899"/>
      <c r="F899"/>
      <c r="G899"/>
      <c r="H899"/>
      <c r="I899"/>
      <c r="J899"/>
      <c r="K899"/>
      <c r="L899"/>
      <c r="M899" s="2"/>
      <c r="N899"/>
      <c r="O899" s="2"/>
      <c r="P899"/>
      <c r="Q899"/>
      <c r="R899"/>
    </row>
    <row r="900" spans="2:18">
      <c r="B900"/>
      <c r="C900"/>
      <c r="D900"/>
      <c r="E900"/>
      <c r="F900"/>
      <c r="G900"/>
      <c r="H900"/>
      <c r="I900"/>
      <c r="J900"/>
      <c r="K900"/>
      <c r="L900"/>
      <c r="M900" s="2"/>
      <c r="N900"/>
      <c r="O900" s="2"/>
      <c r="P900"/>
      <c r="Q900"/>
      <c r="R900"/>
    </row>
    <row r="901" spans="2:18">
      <c r="B901"/>
      <c r="C901"/>
      <c r="D901"/>
      <c r="E901"/>
      <c r="F901"/>
      <c r="G901"/>
      <c r="H901"/>
      <c r="I901"/>
      <c r="J901"/>
      <c r="K901"/>
      <c r="L901"/>
      <c r="M901" s="2"/>
      <c r="N901"/>
      <c r="O901" s="2"/>
      <c r="P901"/>
      <c r="Q901"/>
      <c r="R901"/>
    </row>
    <row r="902" spans="2:18">
      <c r="B902"/>
      <c r="C902"/>
      <c r="D902"/>
      <c r="E902"/>
      <c r="F902"/>
      <c r="G902"/>
      <c r="H902"/>
      <c r="I902"/>
      <c r="J902"/>
      <c r="K902"/>
      <c r="L902"/>
      <c r="M902" s="2"/>
      <c r="N902"/>
      <c r="O902" s="2"/>
      <c r="P902"/>
      <c r="Q902"/>
      <c r="R902"/>
    </row>
    <row r="903" spans="2:18">
      <c r="B903"/>
      <c r="C903"/>
      <c r="D903"/>
      <c r="E903"/>
      <c r="F903"/>
      <c r="G903"/>
      <c r="H903"/>
      <c r="I903"/>
      <c r="J903"/>
      <c r="K903"/>
      <c r="L903"/>
      <c r="M903" s="2"/>
      <c r="N903"/>
      <c r="O903" s="2"/>
      <c r="P903"/>
      <c r="Q903"/>
      <c r="R903"/>
    </row>
    <row r="904" spans="2:18">
      <c r="B904"/>
      <c r="C904"/>
      <c r="D904"/>
      <c r="E904"/>
      <c r="F904"/>
      <c r="G904"/>
      <c r="H904"/>
      <c r="I904"/>
      <c r="J904"/>
      <c r="K904"/>
      <c r="L904"/>
      <c r="M904" s="2"/>
      <c r="N904"/>
      <c r="O904" s="2"/>
      <c r="P904"/>
      <c r="Q904"/>
      <c r="R904"/>
    </row>
    <row r="905" spans="2:18">
      <c r="B905"/>
      <c r="C905"/>
      <c r="D905"/>
      <c r="E905"/>
      <c r="F905"/>
      <c r="G905"/>
      <c r="H905"/>
      <c r="I905"/>
      <c r="J905"/>
      <c r="K905"/>
      <c r="L905"/>
      <c r="M905" s="2"/>
      <c r="N905"/>
      <c r="O905" s="2"/>
      <c r="P905"/>
      <c r="Q905"/>
      <c r="R905"/>
    </row>
    <row r="906" spans="2:18">
      <c r="B906"/>
      <c r="C906"/>
      <c r="D906"/>
      <c r="E906"/>
      <c r="F906"/>
      <c r="G906"/>
      <c r="H906"/>
      <c r="I906"/>
      <c r="J906"/>
      <c r="K906"/>
      <c r="L906"/>
      <c r="M906" s="2"/>
      <c r="N906"/>
      <c r="O906" s="2"/>
      <c r="P906"/>
      <c r="Q906"/>
      <c r="R906"/>
    </row>
    <row r="907" spans="2:18">
      <c r="B907"/>
      <c r="C907"/>
      <c r="D907"/>
      <c r="E907"/>
      <c r="F907"/>
      <c r="G907"/>
      <c r="H907"/>
      <c r="I907"/>
      <c r="J907"/>
      <c r="K907"/>
      <c r="L907"/>
      <c r="M907" s="2"/>
      <c r="N907"/>
      <c r="O907" s="2"/>
      <c r="P907"/>
      <c r="Q907"/>
      <c r="R907"/>
    </row>
    <row r="908" spans="2:18">
      <c r="B908"/>
      <c r="C908"/>
      <c r="D908"/>
      <c r="E908"/>
      <c r="F908"/>
      <c r="G908"/>
      <c r="H908"/>
      <c r="I908"/>
      <c r="J908"/>
      <c r="K908"/>
      <c r="L908"/>
      <c r="M908" s="2"/>
      <c r="N908"/>
      <c r="O908" s="2"/>
      <c r="P908"/>
      <c r="Q908"/>
      <c r="R908"/>
    </row>
    <row r="909" spans="2:18">
      <c r="B909"/>
      <c r="C909"/>
      <c r="D909"/>
      <c r="E909"/>
      <c r="F909"/>
      <c r="G909"/>
      <c r="H909"/>
      <c r="I909"/>
      <c r="J909"/>
      <c r="K909"/>
      <c r="L909"/>
      <c r="M909" s="2"/>
      <c r="N909"/>
      <c r="O909" s="2"/>
      <c r="P909"/>
      <c r="Q909"/>
      <c r="R909"/>
    </row>
    <row r="910" spans="2:18">
      <c r="B910"/>
      <c r="C910"/>
      <c r="D910"/>
      <c r="E910"/>
      <c r="F910"/>
      <c r="G910"/>
      <c r="H910"/>
      <c r="I910"/>
      <c r="J910"/>
      <c r="K910"/>
      <c r="L910"/>
      <c r="M910" s="2"/>
      <c r="N910"/>
      <c r="O910" s="2"/>
      <c r="P910"/>
      <c r="Q910"/>
      <c r="R910"/>
    </row>
    <row r="911" spans="2:18">
      <c r="B911"/>
      <c r="C911"/>
      <c r="D911"/>
      <c r="E911"/>
      <c r="F911"/>
      <c r="G911"/>
      <c r="H911"/>
      <c r="I911"/>
      <c r="J911"/>
      <c r="K911"/>
      <c r="L911"/>
      <c r="M911" s="2"/>
      <c r="N911"/>
      <c r="O911" s="2"/>
      <c r="P911"/>
      <c r="Q911"/>
      <c r="R911"/>
    </row>
    <row r="912" spans="2:18">
      <c r="B912"/>
      <c r="C912"/>
      <c r="D912"/>
      <c r="E912"/>
      <c r="F912"/>
      <c r="G912"/>
      <c r="H912"/>
      <c r="I912"/>
      <c r="J912"/>
      <c r="K912"/>
      <c r="L912"/>
      <c r="M912" s="2"/>
      <c r="N912"/>
      <c r="O912" s="2"/>
      <c r="P912"/>
      <c r="Q912"/>
      <c r="R912"/>
    </row>
    <row r="913" spans="2:18">
      <c r="B913"/>
      <c r="C913"/>
      <c r="D913"/>
      <c r="E913"/>
      <c r="F913"/>
      <c r="G913"/>
      <c r="H913"/>
      <c r="I913"/>
      <c r="J913"/>
      <c r="K913"/>
      <c r="L913"/>
      <c r="M913" s="2"/>
      <c r="N913"/>
      <c r="O913" s="2"/>
      <c r="P913"/>
      <c r="Q913"/>
      <c r="R913"/>
    </row>
    <row r="914" spans="2:18">
      <c r="B914"/>
      <c r="C914"/>
      <c r="D914"/>
      <c r="E914"/>
      <c r="F914"/>
      <c r="G914"/>
      <c r="H914"/>
      <c r="I914"/>
      <c r="J914"/>
      <c r="K914"/>
      <c r="L914"/>
      <c r="M914" s="2"/>
      <c r="N914"/>
      <c r="O914" s="2"/>
      <c r="P914"/>
      <c r="Q914"/>
      <c r="R914"/>
    </row>
    <row r="915" spans="2:18">
      <c r="B915"/>
      <c r="C915"/>
      <c r="D915"/>
      <c r="E915"/>
      <c r="F915"/>
      <c r="G915"/>
      <c r="H915"/>
      <c r="I915"/>
      <c r="J915"/>
      <c r="K915"/>
      <c r="L915"/>
      <c r="M915" s="2"/>
      <c r="N915"/>
      <c r="O915" s="2"/>
      <c r="P915"/>
      <c r="Q915"/>
      <c r="R915"/>
    </row>
    <row r="916" spans="2:18">
      <c r="B916"/>
      <c r="C916"/>
      <c r="D916"/>
      <c r="E916"/>
      <c r="F916"/>
      <c r="G916"/>
      <c r="H916"/>
      <c r="I916"/>
      <c r="J916"/>
      <c r="K916"/>
      <c r="L916"/>
      <c r="M916" s="2"/>
      <c r="N916"/>
      <c r="O916" s="2"/>
      <c r="P916"/>
      <c r="Q916"/>
      <c r="R916"/>
    </row>
    <row r="917" spans="2:18">
      <c r="B917"/>
      <c r="C917"/>
      <c r="D917"/>
      <c r="E917"/>
      <c r="F917"/>
      <c r="G917"/>
      <c r="H917"/>
      <c r="I917"/>
      <c r="J917"/>
      <c r="K917"/>
      <c r="L917"/>
      <c r="M917" s="2"/>
      <c r="N917"/>
      <c r="O917" s="2"/>
      <c r="P917"/>
      <c r="Q917"/>
      <c r="R917"/>
    </row>
    <row r="918" spans="2:18">
      <c r="B918"/>
      <c r="C918"/>
      <c r="D918"/>
      <c r="E918"/>
      <c r="F918"/>
      <c r="G918"/>
      <c r="H918"/>
      <c r="I918"/>
      <c r="J918"/>
      <c r="K918"/>
      <c r="L918"/>
      <c r="M918" s="2"/>
      <c r="N918"/>
      <c r="O918" s="2"/>
      <c r="P918"/>
      <c r="Q918"/>
      <c r="R918"/>
    </row>
    <row r="919" spans="2:18">
      <c r="B919"/>
      <c r="C919"/>
      <c r="D919"/>
      <c r="E919"/>
      <c r="F919"/>
      <c r="G919"/>
      <c r="H919"/>
      <c r="I919"/>
      <c r="J919"/>
      <c r="K919"/>
      <c r="L919"/>
      <c r="M919" s="2"/>
      <c r="N919"/>
      <c r="O919" s="2"/>
      <c r="P919"/>
      <c r="Q919"/>
      <c r="R919"/>
    </row>
    <row r="920" spans="2:18">
      <c r="B920"/>
      <c r="C920"/>
      <c r="D920"/>
      <c r="E920"/>
      <c r="F920"/>
      <c r="G920"/>
      <c r="H920"/>
      <c r="I920"/>
      <c r="J920"/>
      <c r="K920"/>
      <c r="L920"/>
      <c r="M920" s="2"/>
      <c r="N920"/>
      <c r="O920" s="2"/>
      <c r="P920"/>
      <c r="Q920"/>
      <c r="R920"/>
    </row>
    <row r="921" spans="2:18">
      <c r="B921"/>
      <c r="C921"/>
      <c r="D921"/>
      <c r="E921"/>
      <c r="F921"/>
      <c r="G921"/>
      <c r="H921"/>
      <c r="I921"/>
      <c r="J921"/>
      <c r="K921"/>
      <c r="L921"/>
      <c r="M921" s="2"/>
      <c r="N921"/>
      <c r="O921" s="2"/>
      <c r="P921"/>
      <c r="Q921"/>
      <c r="R921"/>
    </row>
    <row r="922" spans="2:18">
      <c r="B922"/>
      <c r="C922"/>
      <c r="D922"/>
      <c r="E922"/>
      <c r="F922"/>
      <c r="G922"/>
      <c r="H922"/>
      <c r="I922"/>
      <c r="J922"/>
      <c r="K922"/>
      <c r="L922"/>
      <c r="M922" s="2"/>
      <c r="N922"/>
      <c r="O922" s="2"/>
      <c r="P922"/>
      <c r="Q922"/>
      <c r="R922"/>
    </row>
    <row r="923" spans="2:18">
      <c r="B923"/>
      <c r="C923"/>
      <c r="D923"/>
      <c r="E923"/>
      <c r="F923"/>
      <c r="G923"/>
      <c r="H923"/>
      <c r="I923"/>
      <c r="J923"/>
      <c r="K923"/>
      <c r="L923"/>
      <c r="M923" s="2"/>
      <c r="N923"/>
      <c r="O923" s="2"/>
      <c r="P923"/>
      <c r="Q923"/>
      <c r="R923"/>
    </row>
    <row r="924" spans="2:18">
      <c r="B924"/>
      <c r="C924"/>
      <c r="D924"/>
      <c r="E924"/>
      <c r="F924"/>
      <c r="G924"/>
      <c r="H924"/>
      <c r="I924"/>
      <c r="J924"/>
      <c r="K924"/>
      <c r="L924"/>
      <c r="M924" s="2"/>
      <c r="N924"/>
      <c r="O924" s="2"/>
      <c r="P924"/>
      <c r="Q924"/>
      <c r="R924"/>
    </row>
    <row r="925" spans="2:18">
      <c r="B925"/>
      <c r="C925"/>
      <c r="D925"/>
      <c r="E925"/>
      <c r="F925"/>
      <c r="G925"/>
      <c r="H925"/>
      <c r="I925"/>
      <c r="J925"/>
      <c r="K925"/>
      <c r="L925"/>
      <c r="M925" s="2"/>
      <c r="N925"/>
      <c r="O925" s="2"/>
      <c r="P925"/>
      <c r="Q925"/>
      <c r="R925"/>
    </row>
    <row r="926" spans="2:18">
      <c r="B926"/>
      <c r="C926"/>
      <c r="D926"/>
      <c r="E926"/>
      <c r="F926"/>
      <c r="G926"/>
      <c r="H926"/>
      <c r="I926"/>
      <c r="J926"/>
      <c r="K926"/>
      <c r="L926"/>
      <c r="M926" s="2"/>
      <c r="N926"/>
      <c r="O926" s="2"/>
      <c r="P926"/>
      <c r="Q926"/>
      <c r="R926"/>
    </row>
    <row r="927" spans="2:18">
      <c r="B927"/>
      <c r="C927"/>
      <c r="D927"/>
      <c r="E927"/>
      <c r="F927"/>
      <c r="G927"/>
      <c r="H927"/>
      <c r="I927"/>
      <c r="J927"/>
      <c r="K927"/>
      <c r="L927"/>
      <c r="M927" s="2"/>
      <c r="N927"/>
      <c r="O927" s="2"/>
      <c r="P927"/>
      <c r="Q927"/>
      <c r="R927"/>
    </row>
    <row r="928" spans="2:18">
      <c r="B928"/>
      <c r="C928"/>
      <c r="D928"/>
      <c r="E928"/>
      <c r="F928"/>
      <c r="G928"/>
      <c r="H928"/>
      <c r="I928"/>
      <c r="J928"/>
      <c r="K928"/>
      <c r="L928"/>
      <c r="M928" s="2"/>
      <c r="N928"/>
      <c r="O928" s="2"/>
      <c r="P928"/>
      <c r="Q928"/>
      <c r="R928"/>
    </row>
    <row r="929" spans="2:18">
      <c r="B929"/>
      <c r="C929"/>
      <c r="D929"/>
      <c r="E929"/>
      <c r="F929"/>
      <c r="G929"/>
      <c r="H929"/>
      <c r="I929"/>
      <c r="J929"/>
      <c r="K929"/>
      <c r="L929"/>
      <c r="M929" s="2"/>
      <c r="N929"/>
      <c r="O929" s="2"/>
      <c r="P929"/>
      <c r="Q929"/>
      <c r="R929"/>
    </row>
    <row r="930" spans="2:18">
      <c r="B930"/>
      <c r="C930"/>
      <c r="D930"/>
      <c r="E930"/>
      <c r="F930"/>
      <c r="G930"/>
      <c r="H930"/>
      <c r="I930"/>
      <c r="J930"/>
      <c r="K930"/>
      <c r="L930"/>
      <c r="M930" s="2"/>
      <c r="N930"/>
      <c r="O930" s="2"/>
      <c r="P930"/>
      <c r="Q930"/>
      <c r="R930"/>
    </row>
    <row r="931" spans="2:18">
      <c r="B931"/>
      <c r="C931"/>
      <c r="D931"/>
      <c r="E931"/>
      <c r="F931"/>
      <c r="G931"/>
      <c r="H931"/>
      <c r="I931"/>
      <c r="J931"/>
      <c r="K931"/>
      <c r="L931"/>
      <c r="M931" s="2"/>
      <c r="N931"/>
      <c r="O931" s="2"/>
      <c r="P931"/>
      <c r="Q931"/>
      <c r="R931"/>
    </row>
    <row r="932" spans="2:18">
      <c r="B932"/>
      <c r="C932"/>
      <c r="D932"/>
      <c r="E932"/>
      <c r="F932"/>
      <c r="G932"/>
      <c r="H932"/>
      <c r="I932"/>
      <c r="J932"/>
      <c r="K932"/>
      <c r="L932"/>
      <c r="M932" s="2"/>
      <c r="N932"/>
      <c r="O932" s="2"/>
      <c r="P932"/>
      <c r="Q932"/>
      <c r="R932"/>
    </row>
    <row r="933" spans="2:18">
      <c r="B933"/>
      <c r="C933"/>
      <c r="D933"/>
      <c r="E933"/>
      <c r="F933"/>
      <c r="G933"/>
      <c r="H933"/>
      <c r="I933"/>
      <c r="J933"/>
      <c r="K933"/>
      <c r="L933"/>
      <c r="M933" s="2"/>
      <c r="N933"/>
      <c r="O933" s="2"/>
      <c r="P933"/>
      <c r="Q933"/>
      <c r="R933"/>
    </row>
    <row r="934" spans="2:18">
      <c r="B934"/>
      <c r="C934"/>
      <c r="D934"/>
      <c r="E934"/>
      <c r="F934"/>
      <c r="G934"/>
      <c r="H934"/>
      <c r="I934"/>
      <c r="J934"/>
      <c r="K934"/>
      <c r="L934"/>
      <c r="M934" s="2"/>
      <c r="N934"/>
      <c r="O934" s="2"/>
      <c r="P934"/>
      <c r="Q934"/>
      <c r="R934"/>
    </row>
    <row r="935" spans="2:18">
      <c r="B935"/>
      <c r="C935"/>
      <c r="D935"/>
      <c r="E935"/>
      <c r="F935"/>
      <c r="G935"/>
      <c r="H935"/>
      <c r="I935"/>
      <c r="J935"/>
      <c r="K935"/>
      <c r="L935"/>
      <c r="M935" s="2"/>
      <c r="N935"/>
      <c r="O935" s="2"/>
      <c r="P935"/>
      <c r="Q935"/>
      <c r="R935"/>
    </row>
    <row r="936" spans="2:18">
      <c r="B936"/>
      <c r="C936"/>
      <c r="D936"/>
      <c r="E936"/>
      <c r="F936"/>
      <c r="G936"/>
      <c r="H936"/>
      <c r="I936"/>
      <c r="J936"/>
      <c r="K936"/>
      <c r="L936"/>
      <c r="M936" s="2"/>
      <c r="N936"/>
      <c r="O936" s="2"/>
      <c r="P936"/>
      <c r="Q936"/>
      <c r="R936"/>
    </row>
    <row r="937" spans="2:18">
      <c r="B937"/>
      <c r="C937"/>
      <c r="D937"/>
      <c r="E937"/>
      <c r="F937"/>
      <c r="G937"/>
      <c r="H937"/>
      <c r="I937"/>
      <c r="J937"/>
      <c r="K937"/>
      <c r="L937"/>
      <c r="M937" s="2"/>
      <c r="N937"/>
      <c r="O937" s="2"/>
      <c r="P937"/>
      <c r="Q937"/>
      <c r="R937"/>
    </row>
    <row r="938" spans="2:18">
      <c r="B938"/>
      <c r="C938"/>
      <c r="D938"/>
      <c r="E938"/>
      <c r="F938"/>
      <c r="G938"/>
      <c r="H938"/>
      <c r="I938"/>
      <c r="J938"/>
      <c r="K938"/>
      <c r="L938"/>
      <c r="M938" s="2"/>
      <c r="N938"/>
      <c r="O938" s="2"/>
      <c r="P938"/>
      <c r="Q938"/>
      <c r="R938"/>
    </row>
    <row r="939" spans="2:18">
      <c r="B939"/>
      <c r="C939"/>
      <c r="D939"/>
      <c r="E939"/>
      <c r="F939"/>
      <c r="G939"/>
      <c r="H939"/>
      <c r="I939"/>
      <c r="J939"/>
      <c r="K939"/>
      <c r="L939"/>
      <c r="M939" s="2"/>
      <c r="N939"/>
      <c r="O939" s="2"/>
      <c r="P939"/>
      <c r="Q939"/>
      <c r="R939"/>
    </row>
    <row r="940" spans="2:18">
      <c r="B940"/>
      <c r="C940"/>
      <c r="D940"/>
      <c r="E940"/>
      <c r="F940"/>
      <c r="G940"/>
      <c r="H940"/>
      <c r="I940"/>
      <c r="J940"/>
      <c r="K940"/>
      <c r="L940"/>
      <c r="M940" s="2"/>
      <c r="N940"/>
      <c r="O940" s="2"/>
      <c r="P940"/>
      <c r="Q940"/>
      <c r="R940"/>
    </row>
    <row r="941" spans="2:18">
      <c r="B941"/>
      <c r="C941"/>
      <c r="D941"/>
      <c r="E941"/>
      <c r="F941"/>
      <c r="G941"/>
      <c r="H941"/>
      <c r="I941"/>
      <c r="J941"/>
      <c r="K941"/>
      <c r="L941"/>
      <c r="M941" s="2"/>
      <c r="N941"/>
      <c r="O941" s="2"/>
      <c r="P941"/>
      <c r="Q941"/>
      <c r="R941"/>
    </row>
    <row r="942" spans="2:18">
      <c r="B942"/>
      <c r="C942"/>
      <c r="D942"/>
      <c r="E942"/>
      <c r="F942"/>
      <c r="G942"/>
      <c r="H942"/>
      <c r="I942"/>
      <c r="J942"/>
      <c r="K942"/>
      <c r="L942"/>
      <c r="M942" s="2"/>
      <c r="N942"/>
      <c r="O942" s="2"/>
      <c r="P942"/>
      <c r="Q942"/>
      <c r="R942"/>
    </row>
    <row r="943" spans="2:18">
      <c r="B943"/>
      <c r="C943"/>
      <c r="D943"/>
      <c r="E943"/>
      <c r="F943"/>
      <c r="G943"/>
      <c r="H943"/>
      <c r="I943"/>
      <c r="J943"/>
      <c r="K943"/>
      <c r="L943"/>
      <c r="M943" s="2"/>
      <c r="N943"/>
      <c r="O943" s="2"/>
      <c r="P943"/>
      <c r="Q943"/>
      <c r="R943"/>
    </row>
    <row r="944" spans="2:18">
      <c r="B944"/>
      <c r="C944"/>
      <c r="D944"/>
      <c r="E944"/>
      <c r="F944"/>
      <c r="G944"/>
      <c r="H944"/>
      <c r="I944"/>
      <c r="J944"/>
      <c r="K944"/>
      <c r="L944"/>
      <c r="M944" s="2"/>
      <c r="N944"/>
      <c r="O944" s="2"/>
      <c r="P944"/>
      <c r="Q944"/>
      <c r="R944"/>
    </row>
    <row r="945" spans="2:18">
      <c r="B945"/>
      <c r="C945"/>
      <c r="D945"/>
      <c r="E945"/>
      <c r="F945"/>
      <c r="G945"/>
      <c r="H945"/>
      <c r="I945"/>
      <c r="J945"/>
      <c r="K945"/>
      <c r="L945"/>
      <c r="M945" s="2"/>
      <c r="N945"/>
      <c r="O945" s="2"/>
      <c r="P945"/>
      <c r="Q945"/>
      <c r="R945"/>
    </row>
    <row r="946" spans="2:18">
      <c r="B946"/>
      <c r="C946"/>
      <c r="D946"/>
      <c r="E946"/>
      <c r="F946"/>
      <c r="G946"/>
      <c r="H946"/>
      <c r="I946"/>
      <c r="J946"/>
      <c r="K946"/>
      <c r="L946"/>
      <c r="M946" s="2"/>
      <c r="N946"/>
      <c r="O946" s="2"/>
      <c r="P946"/>
      <c r="Q946"/>
      <c r="R946"/>
    </row>
    <row r="947" spans="2:18">
      <c r="B947"/>
      <c r="C947"/>
      <c r="D947"/>
      <c r="E947"/>
      <c r="F947"/>
      <c r="G947"/>
      <c r="H947"/>
      <c r="I947"/>
      <c r="J947"/>
      <c r="K947"/>
      <c r="L947"/>
      <c r="M947" s="2"/>
      <c r="N947"/>
      <c r="O947" s="2"/>
      <c r="P947"/>
      <c r="Q947"/>
      <c r="R947"/>
    </row>
    <row r="948" spans="2:18">
      <c r="B948"/>
      <c r="C948"/>
      <c r="D948"/>
      <c r="E948"/>
      <c r="F948"/>
      <c r="G948"/>
      <c r="H948"/>
      <c r="I948"/>
      <c r="J948"/>
      <c r="K948"/>
      <c r="L948"/>
      <c r="M948" s="2"/>
      <c r="N948"/>
      <c r="O948" s="2"/>
      <c r="P948"/>
      <c r="Q948"/>
      <c r="R948"/>
    </row>
    <row r="949" spans="2:18">
      <c r="B949"/>
      <c r="C949"/>
      <c r="D949"/>
      <c r="E949"/>
      <c r="F949"/>
      <c r="G949"/>
      <c r="H949"/>
      <c r="I949"/>
      <c r="J949"/>
      <c r="K949"/>
      <c r="L949"/>
      <c r="M949" s="2"/>
      <c r="N949"/>
      <c r="O949" s="2"/>
      <c r="P949"/>
      <c r="Q949"/>
      <c r="R949"/>
    </row>
    <row r="950" spans="2:18">
      <c r="B950"/>
      <c r="C950"/>
      <c r="D950"/>
      <c r="E950"/>
      <c r="F950"/>
      <c r="G950"/>
      <c r="H950"/>
      <c r="I950"/>
      <c r="J950"/>
      <c r="K950"/>
      <c r="L950"/>
      <c r="M950" s="2"/>
      <c r="N950"/>
      <c r="O950" s="2"/>
      <c r="P950"/>
      <c r="Q950"/>
      <c r="R950"/>
    </row>
    <row r="951" spans="2:18">
      <c r="B951"/>
      <c r="C951"/>
      <c r="D951"/>
      <c r="E951"/>
      <c r="F951"/>
      <c r="G951"/>
      <c r="H951"/>
      <c r="I951"/>
      <c r="J951"/>
      <c r="K951"/>
      <c r="L951"/>
      <c r="M951" s="2"/>
      <c r="N951"/>
      <c r="O951" s="2"/>
      <c r="P951"/>
      <c r="Q951"/>
      <c r="R951"/>
    </row>
    <row r="952" spans="2:18">
      <c r="B952"/>
      <c r="C952"/>
      <c r="D952"/>
      <c r="E952"/>
      <c r="F952"/>
      <c r="G952"/>
      <c r="H952"/>
      <c r="I952"/>
      <c r="J952"/>
      <c r="K952"/>
      <c r="L952"/>
      <c r="M952" s="2"/>
      <c r="N952"/>
      <c r="O952" s="2"/>
      <c r="P952"/>
      <c r="Q952"/>
      <c r="R952"/>
    </row>
    <row r="953" spans="2:18">
      <c r="B953"/>
      <c r="C953"/>
      <c r="D953"/>
      <c r="E953"/>
      <c r="F953"/>
      <c r="G953"/>
      <c r="H953"/>
      <c r="I953"/>
      <c r="J953"/>
      <c r="K953"/>
      <c r="L953"/>
      <c r="M953" s="2"/>
      <c r="N953"/>
      <c r="O953" s="2"/>
      <c r="P953"/>
      <c r="Q953"/>
      <c r="R953"/>
    </row>
    <row r="954" spans="2:18">
      <c r="B954"/>
      <c r="C954"/>
      <c r="D954"/>
      <c r="E954"/>
      <c r="F954"/>
      <c r="G954"/>
      <c r="H954"/>
      <c r="I954"/>
      <c r="J954"/>
      <c r="K954"/>
      <c r="L954"/>
      <c r="M954" s="2"/>
      <c r="N954"/>
      <c r="O954" s="2"/>
      <c r="P954"/>
      <c r="Q954"/>
      <c r="R954"/>
    </row>
    <row r="955" spans="2:18">
      <c r="B955"/>
      <c r="C955"/>
      <c r="D955"/>
      <c r="E955"/>
      <c r="F955"/>
      <c r="G955"/>
      <c r="H955"/>
      <c r="I955"/>
      <c r="J955"/>
      <c r="K955"/>
      <c r="L955"/>
      <c r="M955" s="2"/>
      <c r="N955"/>
      <c r="O955" s="2"/>
      <c r="P955"/>
      <c r="Q955"/>
      <c r="R955"/>
    </row>
    <row r="956" spans="2:18">
      <c r="B956"/>
      <c r="C956"/>
      <c r="D956"/>
      <c r="E956"/>
      <c r="F956"/>
      <c r="G956"/>
      <c r="H956"/>
      <c r="I956"/>
      <c r="J956"/>
      <c r="K956"/>
      <c r="L956"/>
      <c r="M956" s="2"/>
      <c r="N956"/>
      <c r="O956" s="2"/>
      <c r="P956"/>
      <c r="Q956"/>
      <c r="R956"/>
    </row>
    <row r="957" spans="2:18">
      <c r="B957"/>
      <c r="C957"/>
      <c r="D957"/>
      <c r="E957"/>
      <c r="F957"/>
      <c r="G957"/>
      <c r="H957"/>
      <c r="I957"/>
      <c r="J957"/>
      <c r="K957"/>
      <c r="L957"/>
      <c r="M957" s="2"/>
      <c r="N957"/>
      <c r="O957" s="2"/>
      <c r="P957"/>
      <c r="Q957"/>
      <c r="R957"/>
    </row>
    <row r="958" spans="2:18">
      <c r="B958"/>
      <c r="C958"/>
      <c r="D958"/>
      <c r="E958"/>
      <c r="F958"/>
      <c r="G958"/>
      <c r="H958"/>
      <c r="I958"/>
      <c r="J958"/>
      <c r="K958"/>
      <c r="L958"/>
      <c r="M958" s="2"/>
      <c r="N958"/>
      <c r="O958" s="2"/>
      <c r="P958"/>
      <c r="Q958"/>
      <c r="R958"/>
    </row>
    <row r="959" spans="2:18">
      <c r="B959"/>
      <c r="C959"/>
      <c r="D959"/>
      <c r="E959"/>
      <c r="F959"/>
      <c r="G959"/>
      <c r="H959"/>
      <c r="I959"/>
      <c r="J959"/>
      <c r="K959"/>
      <c r="L959"/>
      <c r="M959" s="2"/>
      <c r="N959"/>
      <c r="O959" s="2"/>
      <c r="P959"/>
      <c r="Q959"/>
      <c r="R959"/>
    </row>
    <row r="960" spans="2:18">
      <c r="B960"/>
      <c r="C960"/>
      <c r="D960"/>
      <c r="E960"/>
      <c r="F960"/>
      <c r="G960"/>
      <c r="H960"/>
      <c r="I960"/>
      <c r="J960"/>
      <c r="K960"/>
      <c r="L960"/>
      <c r="M960" s="2"/>
      <c r="N960"/>
      <c r="O960" s="2"/>
      <c r="P960"/>
      <c r="Q960"/>
      <c r="R960"/>
    </row>
    <row r="961" spans="2:18">
      <c r="B961"/>
      <c r="C961"/>
      <c r="D961"/>
      <c r="E961"/>
      <c r="F961"/>
      <c r="G961"/>
      <c r="H961"/>
      <c r="I961"/>
      <c r="J961"/>
      <c r="K961"/>
      <c r="L961"/>
      <c r="M961" s="2"/>
      <c r="N961"/>
      <c r="O961" s="2"/>
      <c r="P961"/>
      <c r="Q961"/>
      <c r="R961"/>
    </row>
    <row r="962" spans="2:18">
      <c r="B962"/>
      <c r="C962"/>
      <c r="D962"/>
      <c r="E962"/>
      <c r="F962"/>
      <c r="G962"/>
      <c r="H962"/>
      <c r="I962"/>
      <c r="J962"/>
      <c r="K962"/>
      <c r="L962"/>
      <c r="M962" s="2"/>
      <c r="N962"/>
      <c r="O962" s="2"/>
      <c r="P962"/>
      <c r="Q962"/>
      <c r="R962"/>
    </row>
    <row r="963" spans="2:18">
      <c r="B963"/>
      <c r="C963"/>
      <c r="D963"/>
      <c r="E963"/>
      <c r="F963"/>
      <c r="G963"/>
      <c r="H963"/>
      <c r="I963"/>
      <c r="J963"/>
      <c r="K963"/>
      <c r="L963"/>
      <c r="M963" s="2"/>
      <c r="N963"/>
      <c r="O963" s="2"/>
      <c r="P963"/>
      <c r="Q963"/>
      <c r="R963"/>
    </row>
    <row r="964" spans="2:18">
      <c r="B964"/>
      <c r="C964"/>
      <c r="D964"/>
      <c r="E964"/>
      <c r="F964"/>
      <c r="G964"/>
      <c r="H964"/>
      <c r="I964"/>
      <c r="J964"/>
      <c r="K964"/>
      <c r="L964"/>
      <c r="M964" s="2"/>
      <c r="N964"/>
      <c r="O964" s="2"/>
      <c r="P964"/>
      <c r="Q964"/>
      <c r="R964"/>
    </row>
    <row r="965" spans="2:18">
      <c r="B965"/>
      <c r="C965"/>
      <c r="D965"/>
      <c r="E965"/>
      <c r="F965"/>
      <c r="G965"/>
      <c r="H965"/>
      <c r="I965"/>
      <c r="J965"/>
      <c r="K965"/>
      <c r="L965"/>
      <c r="M965" s="2"/>
      <c r="N965"/>
      <c r="O965" s="2"/>
      <c r="P965"/>
      <c r="Q965"/>
      <c r="R965"/>
    </row>
    <row r="966" spans="2:18">
      <c r="B966"/>
      <c r="C966"/>
      <c r="D966"/>
      <c r="E966"/>
      <c r="F966"/>
      <c r="G966"/>
      <c r="H966"/>
      <c r="I966"/>
      <c r="J966"/>
      <c r="K966"/>
      <c r="L966"/>
      <c r="M966" s="2"/>
      <c r="N966"/>
      <c r="O966" s="2"/>
      <c r="P966"/>
      <c r="Q966"/>
      <c r="R966"/>
    </row>
    <row r="967" spans="2:18">
      <c r="B967"/>
      <c r="C967"/>
      <c r="D967"/>
      <c r="E967"/>
      <c r="F967"/>
      <c r="G967"/>
      <c r="H967"/>
      <c r="I967"/>
      <c r="J967"/>
      <c r="K967"/>
      <c r="L967"/>
      <c r="M967" s="2"/>
      <c r="N967"/>
      <c r="O967" s="2"/>
      <c r="P967"/>
      <c r="Q967"/>
      <c r="R967"/>
    </row>
    <row r="968" spans="2:18">
      <c r="B968"/>
      <c r="C968"/>
      <c r="D968"/>
      <c r="E968"/>
      <c r="F968"/>
      <c r="G968"/>
      <c r="H968"/>
      <c r="I968"/>
      <c r="J968"/>
      <c r="K968"/>
      <c r="L968"/>
      <c r="M968" s="2"/>
      <c r="N968"/>
      <c r="O968" s="2"/>
      <c r="P968"/>
      <c r="Q968"/>
      <c r="R968"/>
    </row>
    <row r="969" spans="2:18">
      <c r="B969"/>
      <c r="C969"/>
      <c r="D969"/>
      <c r="E969"/>
      <c r="F969"/>
      <c r="G969"/>
      <c r="H969"/>
      <c r="I969"/>
      <c r="J969"/>
      <c r="K969"/>
      <c r="L969"/>
      <c r="M969" s="2"/>
      <c r="N969"/>
      <c r="O969" s="2"/>
      <c r="P969"/>
      <c r="Q969"/>
      <c r="R969"/>
    </row>
    <row r="970" spans="2:18">
      <c r="B970"/>
      <c r="C970"/>
      <c r="D970"/>
      <c r="E970"/>
      <c r="F970"/>
      <c r="G970"/>
      <c r="H970"/>
      <c r="I970"/>
      <c r="J970"/>
      <c r="K970"/>
      <c r="L970"/>
      <c r="M970" s="2"/>
      <c r="N970"/>
      <c r="O970" s="2"/>
      <c r="P970"/>
      <c r="Q970"/>
      <c r="R970"/>
    </row>
    <row r="971" spans="2:18">
      <c r="B971"/>
      <c r="C971"/>
      <c r="D971"/>
      <c r="E971"/>
      <c r="F971"/>
      <c r="G971"/>
      <c r="H971"/>
      <c r="I971"/>
      <c r="J971"/>
      <c r="K971"/>
      <c r="L971"/>
      <c r="M971" s="2"/>
      <c r="N971"/>
      <c r="O971" s="2"/>
      <c r="P971"/>
      <c r="Q971"/>
      <c r="R971"/>
    </row>
    <row r="972" spans="2:18">
      <c r="B972"/>
      <c r="C972"/>
      <c r="D972"/>
      <c r="E972"/>
      <c r="F972"/>
      <c r="G972"/>
      <c r="H972"/>
      <c r="I972"/>
      <c r="J972"/>
      <c r="K972"/>
      <c r="L972"/>
      <c r="M972" s="2"/>
      <c r="N972"/>
      <c r="O972" s="2"/>
      <c r="P972"/>
      <c r="Q972"/>
      <c r="R972"/>
    </row>
    <row r="973" spans="2:18">
      <c r="B973"/>
      <c r="C973"/>
      <c r="D973"/>
      <c r="E973"/>
      <c r="F973"/>
      <c r="G973"/>
      <c r="H973"/>
      <c r="I973"/>
      <c r="J973"/>
      <c r="K973"/>
      <c r="L973"/>
      <c r="M973" s="2"/>
      <c r="N973"/>
      <c r="O973" s="2"/>
      <c r="P973"/>
      <c r="Q973"/>
      <c r="R973"/>
    </row>
    <row r="974" spans="2:18">
      <c r="B974"/>
      <c r="C974"/>
      <c r="D974"/>
      <c r="E974"/>
      <c r="F974"/>
      <c r="G974"/>
      <c r="H974"/>
      <c r="I974"/>
      <c r="J974"/>
      <c r="K974"/>
      <c r="L974"/>
      <c r="M974" s="2"/>
      <c r="N974"/>
      <c r="O974" s="2"/>
      <c r="P974"/>
      <c r="Q974"/>
      <c r="R974"/>
    </row>
    <row r="975" spans="2:18">
      <c r="B975"/>
      <c r="C975"/>
      <c r="D975"/>
      <c r="E975"/>
      <c r="F975"/>
      <c r="G975"/>
      <c r="H975"/>
      <c r="I975"/>
      <c r="J975"/>
      <c r="K975"/>
      <c r="L975"/>
      <c r="M975" s="2"/>
      <c r="N975"/>
      <c r="O975" s="2"/>
      <c r="P975"/>
      <c r="Q975"/>
      <c r="R975"/>
    </row>
    <row r="976" spans="2:18">
      <c r="B976"/>
      <c r="C976"/>
      <c r="D976"/>
      <c r="E976"/>
      <c r="F976"/>
      <c r="G976"/>
      <c r="H976"/>
      <c r="I976"/>
      <c r="J976"/>
      <c r="K976"/>
      <c r="L976"/>
      <c r="M976" s="2"/>
      <c r="N976"/>
      <c r="O976" s="2"/>
      <c r="P976"/>
      <c r="Q976"/>
      <c r="R976"/>
    </row>
    <row r="977" spans="2:18">
      <c r="B977"/>
      <c r="C977"/>
      <c r="D977"/>
      <c r="E977"/>
      <c r="F977"/>
      <c r="G977"/>
      <c r="H977"/>
      <c r="I977"/>
      <c r="J977"/>
      <c r="K977"/>
      <c r="L977"/>
      <c r="M977" s="2"/>
      <c r="N977"/>
      <c r="O977" s="2"/>
      <c r="P977"/>
      <c r="Q977"/>
      <c r="R977"/>
    </row>
    <row r="978" spans="2:18">
      <c r="B978"/>
      <c r="C978"/>
      <c r="D978"/>
      <c r="E978"/>
      <c r="F978"/>
      <c r="G978"/>
      <c r="H978"/>
      <c r="I978"/>
      <c r="J978"/>
      <c r="K978"/>
      <c r="L978"/>
      <c r="M978" s="2"/>
      <c r="N978"/>
      <c r="O978" s="2"/>
      <c r="P978"/>
      <c r="Q978"/>
      <c r="R978"/>
    </row>
    <row r="979" spans="2:18">
      <c r="B979"/>
      <c r="C979"/>
      <c r="D979"/>
      <c r="E979"/>
      <c r="F979"/>
      <c r="G979"/>
      <c r="H979"/>
      <c r="I979"/>
      <c r="J979"/>
      <c r="K979"/>
      <c r="L979"/>
      <c r="M979" s="2"/>
      <c r="N979"/>
      <c r="O979" s="2"/>
      <c r="P979"/>
      <c r="Q979"/>
      <c r="R979"/>
    </row>
    <row r="980" spans="2:18">
      <c r="B980"/>
      <c r="C980"/>
      <c r="D980"/>
      <c r="E980"/>
      <c r="F980"/>
      <c r="G980"/>
      <c r="H980"/>
      <c r="I980"/>
      <c r="J980"/>
      <c r="K980"/>
      <c r="L980"/>
      <c r="M980" s="2"/>
      <c r="N980"/>
      <c r="O980" s="2"/>
      <c r="P980"/>
      <c r="Q980"/>
      <c r="R980"/>
    </row>
    <row r="981" spans="2:18">
      <c r="B981"/>
      <c r="C981"/>
      <c r="D981"/>
      <c r="E981"/>
      <c r="F981"/>
      <c r="G981"/>
      <c r="H981"/>
      <c r="I981"/>
      <c r="J981"/>
      <c r="K981"/>
      <c r="L981"/>
      <c r="M981" s="2"/>
      <c r="N981"/>
      <c r="O981" s="2"/>
      <c r="P981"/>
      <c r="Q981"/>
      <c r="R981"/>
    </row>
    <row r="982" spans="2:18">
      <c r="B982"/>
      <c r="C982"/>
      <c r="D982"/>
      <c r="E982"/>
      <c r="F982"/>
      <c r="G982"/>
      <c r="H982"/>
      <c r="I982"/>
      <c r="J982"/>
      <c r="K982"/>
      <c r="L982"/>
      <c r="M982" s="2"/>
      <c r="N982"/>
      <c r="O982" s="2"/>
      <c r="P982"/>
      <c r="Q982"/>
      <c r="R982"/>
    </row>
    <row r="983" spans="2:18">
      <c r="B983"/>
      <c r="C983"/>
      <c r="D983"/>
      <c r="E983"/>
      <c r="F983"/>
      <c r="G983"/>
      <c r="H983"/>
      <c r="I983"/>
      <c r="J983"/>
      <c r="K983"/>
      <c r="L983"/>
      <c r="M983" s="2"/>
      <c r="N983"/>
      <c r="O983" s="2"/>
      <c r="P983"/>
      <c r="Q983"/>
      <c r="R983"/>
    </row>
    <row r="984" spans="2:18">
      <c r="B984"/>
      <c r="C984"/>
      <c r="D984"/>
      <c r="E984"/>
      <c r="F984"/>
      <c r="G984"/>
      <c r="H984"/>
      <c r="I984"/>
      <c r="J984"/>
      <c r="K984"/>
      <c r="L984"/>
      <c r="M984" s="2"/>
      <c r="N984"/>
      <c r="O984" s="2"/>
      <c r="P984"/>
      <c r="Q984"/>
      <c r="R984"/>
    </row>
    <row r="985" spans="2:18">
      <c r="B985"/>
      <c r="C985"/>
      <c r="D985"/>
      <c r="E985"/>
      <c r="F985"/>
      <c r="G985"/>
      <c r="H985"/>
      <c r="I985"/>
      <c r="J985"/>
      <c r="K985"/>
      <c r="L985"/>
      <c r="M985" s="2"/>
      <c r="N985"/>
      <c r="O985" s="2"/>
      <c r="P985"/>
      <c r="Q985"/>
      <c r="R985"/>
    </row>
    <row r="986" spans="2:18">
      <c r="B986"/>
      <c r="C986"/>
      <c r="D986"/>
      <c r="E986"/>
      <c r="F986"/>
      <c r="G986"/>
      <c r="H986"/>
      <c r="I986"/>
      <c r="J986"/>
      <c r="K986"/>
      <c r="L986"/>
      <c r="M986" s="2"/>
      <c r="N986"/>
      <c r="O986" s="2"/>
      <c r="P986"/>
      <c r="Q986"/>
      <c r="R986"/>
    </row>
    <row r="987" spans="2:18">
      <c r="B987"/>
      <c r="C987"/>
      <c r="D987"/>
      <c r="E987"/>
      <c r="F987"/>
      <c r="G987"/>
      <c r="H987"/>
      <c r="I987"/>
      <c r="J987"/>
      <c r="K987"/>
      <c r="L987"/>
      <c r="M987" s="2"/>
      <c r="N987"/>
      <c r="O987" s="2"/>
      <c r="P987"/>
      <c r="Q987"/>
      <c r="R987"/>
    </row>
    <row r="988" spans="2:18">
      <c r="B988"/>
      <c r="C988"/>
      <c r="D988"/>
      <c r="E988"/>
      <c r="F988"/>
      <c r="G988"/>
      <c r="H988"/>
      <c r="I988"/>
      <c r="J988"/>
      <c r="K988"/>
      <c r="L988"/>
      <c r="M988" s="2"/>
      <c r="N988"/>
      <c r="O988" s="2"/>
      <c r="P988"/>
      <c r="Q988"/>
      <c r="R988"/>
    </row>
    <row r="989" spans="2:18">
      <c r="B989"/>
      <c r="C989"/>
      <c r="D989"/>
      <c r="E989"/>
      <c r="F989"/>
      <c r="G989"/>
      <c r="H989"/>
      <c r="I989"/>
      <c r="J989"/>
      <c r="K989"/>
      <c r="L989"/>
      <c r="M989" s="2"/>
      <c r="N989"/>
      <c r="O989" s="2"/>
      <c r="P989"/>
      <c r="Q989"/>
      <c r="R989"/>
    </row>
    <row r="990" spans="2:18">
      <c r="B990"/>
      <c r="C990"/>
      <c r="D990"/>
      <c r="E990"/>
      <c r="F990"/>
      <c r="G990"/>
      <c r="H990"/>
      <c r="I990"/>
      <c r="J990"/>
      <c r="K990"/>
      <c r="L990"/>
      <c r="M990" s="2"/>
      <c r="N990"/>
      <c r="O990" s="2"/>
      <c r="P990"/>
      <c r="Q990"/>
      <c r="R990"/>
    </row>
    <row r="991" spans="2:18">
      <c r="B991"/>
      <c r="C991"/>
      <c r="D991"/>
      <c r="E991"/>
      <c r="F991"/>
      <c r="G991"/>
      <c r="H991"/>
      <c r="I991"/>
      <c r="J991"/>
      <c r="K991"/>
      <c r="L991"/>
      <c r="M991" s="2"/>
      <c r="N991"/>
      <c r="O991" s="2"/>
      <c r="P991"/>
      <c r="Q991"/>
      <c r="R991"/>
    </row>
    <row r="992" spans="2:18">
      <c r="B992"/>
      <c r="C992"/>
      <c r="D992"/>
      <c r="E992"/>
      <c r="F992"/>
      <c r="G992"/>
      <c r="H992"/>
      <c r="I992"/>
      <c r="J992"/>
      <c r="K992"/>
      <c r="L992"/>
      <c r="M992" s="2"/>
      <c r="N992"/>
      <c r="O992" s="2"/>
      <c r="P992"/>
      <c r="Q992"/>
      <c r="R992"/>
    </row>
    <row r="993" spans="2:18">
      <c r="B993"/>
      <c r="C993"/>
      <c r="D993"/>
      <c r="E993"/>
      <c r="F993"/>
      <c r="G993"/>
      <c r="H993"/>
      <c r="I993"/>
      <c r="J993"/>
      <c r="K993"/>
      <c r="L993"/>
      <c r="M993" s="2"/>
      <c r="N993"/>
      <c r="O993" s="2"/>
      <c r="P993"/>
      <c r="Q993"/>
      <c r="R993"/>
    </row>
    <row r="994" spans="2:18">
      <c r="B994"/>
      <c r="C994"/>
      <c r="D994"/>
      <c r="E994"/>
      <c r="F994"/>
      <c r="G994"/>
      <c r="H994"/>
      <c r="I994"/>
      <c r="J994"/>
      <c r="K994"/>
      <c r="L994"/>
      <c r="M994" s="2"/>
      <c r="N994"/>
      <c r="O994" s="2"/>
      <c r="P994"/>
      <c r="Q994"/>
      <c r="R994"/>
    </row>
    <row r="995" spans="2:18">
      <c r="B995"/>
      <c r="C995"/>
      <c r="D995"/>
      <c r="E995"/>
      <c r="F995"/>
      <c r="G995"/>
      <c r="H995"/>
      <c r="I995"/>
      <c r="J995"/>
      <c r="K995"/>
      <c r="L995"/>
      <c r="M995" s="2"/>
      <c r="N995"/>
      <c r="O995" s="2"/>
      <c r="P995"/>
      <c r="Q995"/>
      <c r="R995"/>
    </row>
    <row r="996" spans="2:18">
      <c r="B996"/>
      <c r="C996"/>
      <c r="D996"/>
      <c r="E996"/>
      <c r="F996"/>
      <c r="G996"/>
      <c r="H996"/>
      <c r="I996"/>
      <c r="J996"/>
      <c r="K996"/>
      <c r="L996"/>
      <c r="M996" s="2"/>
      <c r="N996"/>
      <c r="O996" s="2"/>
      <c r="P996"/>
      <c r="Q996"/>
      <c r="R996"/>
    </row>
    <row r="997" spans="2:18">
      <c r="B997"/>
      <c r="C997"/>
      <c r="D997"/>
      <c r="E997"/>
      <c r="F997"/>
      <c r="G997"/>
      <c r="H997"/>
      <c r="I997"/>
      <c r="J997"/>
      <c r="K997"/>
      <c r="L997"/>
      <c r="M997" s="2"/>
      <c r="N997"/>
      <c r="O997" s="2"/>
      <c r="P997"/>
      <c r="Q997"/>
      <c r="R997"/>
    </row>
    <row r="998" spans="2:18">
      <c r="B998"/>
      <c r="C998"/>
      <c r="D998"/>
      <c r="E998"/>
      <c r="F998"/>
      <c r="G998"/>
      <c r="H998"/>
      <c r="I998"/>
      <c r="J998"/>
      <c r="K998"/>
      <c r="L998"/>
      <c r="M998" s="2"/>
      <c r="N998"/>
      <c r="O998" s="2"/>
      <c r="P998"/>
      <c r="Q998"/>
      <c r="R998"/>
    </row>
    <row r="999" spans="2:18">
      <c r="B999"/>
      <c r="C999"/>
      <c r="D999"/>
      <c r="E999"/>
      <c r="F999"/>
      <c r="G999"/>
      <c r="H999"/>
      <c r="I999"/>
      <c r="J999"/>
      <c r="K999"/>
      <c r="L999"/>
      <c r="M999" s="2"/>
      <c r="N999"/>
      <c r="O999" s="2"/>
      <c r="P999"/>
      <c r="Q999"/>
      <c r="R999"/>
    </row>
    <row r="1000" spans="2:18">
      <c r="B1000"/>
      <c r="C1000"/>
      <c r="D1000"/>
      <c r="E1000"/>
      <c r="F1000"/>
      <c r="G1000"/>
      <c r="H1000"/>
      <c r="I1000"/>
      <c r="J1000"/>
      <c r="K1000"/>
      <c r="L1000"/>
      <c r="M1000" s="2"/>
      <c r="N1000"/>
      <c r="O1000" s="2"/>
      <c r="P1000"/>
      <c r="Q1000"/>
      <c r="R1000"/>
    </row>
    <row r="1001" spans="2:18">
      <c r="B1001"/>
      <c r="C1001"/>
      <c r="D1001"/>
      <c r="E1001"/>
      <c r="F1001"/>
      <c r="G1001"/>
      <c r="H1001"/>
      <c r="I1001"/>
      <c r="J1001"/>
      <c r="K1001"/>
      <c r="L1001"/>
      <c r="M1001" s="2"/>
      <c r="N1001"/>
      <c r="O1001" s="2"/>
      <c r="P1001"/>
      <c r="Q1001"/>
      <c r="R1001"/>
    </row>
    <row r="1002" spans="2:18">
      <c r="B1002"/>
      <c r="C1002"/>
      <c r="D1002"/>
      <c r="E1002"/>
      <c r="F1002"/>
      <c r="G1002"/>
      <c r="H1002"/>
      <c r="I1002"/>
      <c r="J1002"/>
      <c r="K1002"/>
      <c r="L1002"/>
      <c r="M1002" s="2"/>
      <c r="N1002"/>
      <c r="O1002" s="2"/>
      <c r="P1002"/>
      <c r="Q1002"/>
      <c r="R1002"/>
    </row>
    <row r="1003" spans="2:18">
      <c r="B1003"/>
      <c r="C1003"/>
      <c r="D1003"/>
      <c r="E1003"/>
      <c r="F1003"/>
      <c r="G1003"/>
      <c r="H1003"/>
      <c r="I1003"/>
      <c r="J1003"/>
      <c r="K1003"/>
      <c r="L1003"/>
      <c r="M1003" s="2"/>
      <c r="N1003"/>
      <c r="O1003" s="2"/>
      <c r="P1003"/>
      <c r="Q1003"/>
      <c r="R1003"/>
    </row>
    <row r="1004" spans="2:18">
      <c r="B1004"/>
      <c r="C1004"/>
      <c r="D1004"/>
      <c r="E1004"/>
      <c r="F1004"/>
      <c r="G1004"/>
      <c r="H1004"/>
      <c r="I1004"/>
      <c r="J1004"/>
      <c r="K1004"/>
      <c r="L1004"/>
      <c r="M1004" s="2"/>
      <c r="N1004"/>
      <c r="O1004" s="2"/>
      <c r="P1004"/>
      <c r="Q1004"/>
      <c r="R1004"/>
    </row>
    <row r="1005" spans="2:18">
      <c r="B1005"/>
      <c r="C1005"/>
      <c r="D1005"/>
      <c r="E1005"/>
      <c r="F1005"/>
      <c r="G1005"/>
      <c r="H1005"/>
      <c r="I1005"/>
      <c r="J1005"/>
      <c r="K1005"/>
      <c r="L1005"/>
      <c r="M1005" s="2"/>
      <c r="N1005"/>
      <c r="O1005" s="2"/>
      <c r="P1005"/>
      <c r="Q1005"/>
      <c r="R1005"/>
    </row>
    <row r="1006" spans="2:18">
      <c r="B1006"/>
      <c r="C1006"/>
      <c r="D1006"/>
      <c r="E1006"/>
      <c r="F1006"/>
      <c r="G1006"/>
      <c r="H1006"/>
      <c r="I1006"/>
      <c r="J1006"/>
      <c r="K1006"/>
      <c r="L1006"/>
      <c r="M1006" s="2"/>
      <c r="N1006"/>
      <c r="O1006" s="2"/>
      <c r="P1006"/>
      <c r="Q1006"/>
      <c r="R1006"/>
    </row>
    <row r="1007" spans="2:18">
      <c r="B1007"/>
      <c r="C1007"/>
      <c r="D1007"/>
      <c r="E1007"/>
      <c r="F1007"/>
      <c r="G1007"/>
      <c r="H1007"/>
      <c r="I1007"/>
      <c r="J1007"/>
      <c r="K1007"/>
      <c r="L1007"/>
      <c r="M1007" s="2"/>
      <c r="N1007"/>
      <c r="O1007" s="2"/>
      <c r="P1007"/>
      <c r="Q1007"/>
      <c r="R1007"/>
    </row>
    <row r="1008" spans="2:18">
      <c r="B1008"/>
      <c r="C1008"/>
      <c r="D1008"/>
      <c r="E1008"/>
      <c r="F1008"/>
      <c r="G1008"/>
      <c r="H1008"/>
      <c r="I1008"/>
      <c r="J1008"/>
      <c r="K1008"/>
      <c r="L1008"/>
      <c r="M1008" s="2"/>
      <c r="N1008"/>
      <c r="O1008" s="2"/>
      <c r="P1008"/>
      <c r="Q1008"/>
      <c r="R1008"/>
    </row>
    <row r="1009" spans="2:18">
      <c r="B1009"/>
      <c r="C1009"/>
      <c r="D1009"/>
      <c r="E1009"/>
      <c r="F1009"/>
      <c r="G1009"/>
      <c r="H1009"/>
      <c r="I1009"/>
      <c r="J1009"/>
      <c r="K1009"/>
      <c r="L1009"/>
      <c r="M1009" s="2"/>
      <c r="N1009"/>
      <c r="O1009" s="2"/>
      <c r="P1009"/>
      <c r="Q1009"/>
      <c r="R1009"/>
    </row>
    <row r="1010" spans="2:18">
      <c r="B1010"/>
      <c r="C1010"/>
      <c r="D1010"/>
      <c r="E1010"/>
      <c r="F1010"/>
      <c r="G1010"/>
      <c r="H1010"/>
      <c r="I1010"/>
      <c r="J1010"/>
      <c r="K1010"/>
      <c r="L1010"/>
      <c r="M1010" s="2"/>
      <c r="N1010"/>
      <c r="O1010" s="2"/>
      <c r="P1010"/>
      <c r="Q1010"/>
      <c r="R1010"/>
    </row>
    <row r="1011" spans="2:18">
      <c r="B1011"/>
      <c r="C1011"/>
      <c r="D1011"/>
      <c r="E1011"/>
      <c r="F1011"/>
      <c r="G1011"/>
      <c r="H1011"/>
      <c r="I1011"/>
      <c r="J1011"/>
      <c r="K1011"/>
      <c r="L1011"/>
      <c r="M1011" s="2"/>
      <c r="N1011"/>
      <c r="O1011" s="2"/>
      <c r="P1011"/>
      <c r="Q1011"/>
      <c r="R1011"/>
    </row>
    <row r="1012" spans="2:18">
      <c r="B1012"/>
      <c r="C1012"/>
      <c r="D1012"/>
      <c r="E1012"/>
      <c r="F1012"/>
      <c r="G1012"/>
      <c r="H1012"/>
      <c r="I1012"/>
      <c r="J1012"/>
      <c r="K1012"/>
      <c r="L1012"/>
      <c r="M1012" s="2"/>
      <c r="N1012"/>
      <c r="O1012" s="2"/>
      <c r="P1012"/>
      <c r="Q1012"/>
      <c r="R1012"/>
    </row>
    <row r="1013" spans="2:18">
      <c r="B1013"/>
      <c r="C1013"/>
      <c r="D1013"/>
      <c r="E1013"/>
      <c r="F1013"/>
      <c r="G1013"/>
      <c r="H1013"/>
      <c r="I1013"/>
      <c r="J1013"/>
      <c r="K1013"/>
      <c r="L1013"/>
      <c r="M1013" s="2"/>
      <c r="N1013"/>
      <c r="O1013" s="2"/>
      <c r="P1013"/>
      <c r="Q1013"/>
      <c r="R1013"/>
    </row>
    <row r="1014" spans="2:18">
      <c r="B1014"/>
      <c r="C1014"/>
      <c r="D1014"/>
      <c r="E1014"/>
      <c r="F1014"/>
      <c r="G1014"/>
      <c r="H1014"/>
      <c r="I1014"/>
      <c r="J1014"/>
      <c r="K1014"/>
      <c r="L1014"/>
      <c r="M1014" s="2"/>
      <c r="N1014"/>
      <c r="O1014" s="2"/>
      <c r="P1014"/>
      <c r="Q1014"/>
      <c r="R1014"/>
    </row>
    <row r="1015" spans="2:18">
      <c r="B1015"/>
      <c r="C1015"/>
      <c r="D1015"/>
      <c r="E1015"/>
      <c r="F1015"/>
      <c r="G1015"/>
      <c r="H1015"/>
      <c r="I1015"/>
      <c r="J1015"/>
      <c r="K1015"/>
      <c r="L1015"/>
      <c r="M1015" s="2"/>
      <c r="N1015"/>
      <c r="O1015" s="2"/>
      <c r="P1015"/>
      <c r="Q1015"/>
      <c r="R1015"/>
    </row>
    <row r="1016" spans="2:18">
      <c r="B1016"/>
      <c r="C1016"/>
      <c r="D1016"/>
      <c r="E1016"/>
      <c r="F1016"/>
      <c r="G1016"/>
      <c r="H1016"/>
      <c r="I1016"/>
      <c r="J1016"/>
      <c r="K1016"/>
      <c r="L1016"/>
      <c r="M1016" s="2"/>
      <c r="N1016"/>
      <c r="O1016" s="2"/>
      <c r="P1016"/>
      <c r="Q1016"/>
      <c r="R1016"/>
    </row>
    <row r="1017" spans="2:18">
      <c r="B1017"/>
      <c r="C1017"/>
      <c r="D1017"/>
      <c r="E1017"/>
      <c r="F1017"/>
      <c r="G1017"/>
      <c r="H1017"/>
      <c r="I1017"/>
      <c r="J1017"/>
      <c r="K1017"/>
      <c r="L1017"/>
      <c r="M1017" s="2"/>
      <c r="N1017"/>
      <c r="O1017" s="2"/>
      <c r="P1017"/>
      <c r="Q1017"/>
      <c r="R1017"/>
    </row>
    <row r="1018" spans="2:18">
      <c r="B1018"/>
      <c r="C1018"/>
      <c r="D1018"/>
      <c r="E1018"/>
      <c r="F1018"/>
      <c r="G1018"/>
      <c r="H1018"/>
      <c r="I1018"/>
      <c r="J1018"/>
      <c r="K1018"/>
      <c r="L1018"/>
      <c r="M1018" s="2"/>
      <c r="N1018"/>
      <c r="O1018" s="2"/>
      <c r="P1018"/>
      <c r="Q1018"/>
      <c r="R1018"/>
    </row>
    <row r="1019" spans="2:18">
      <c r="B1019"/>
      <c r="C1019"/>
      <c r="D1019"/>
      <c r="E1019"/>
      <c r="F1019"/>
      <c r="G1019"/>
      <c r="H1019"/>
      <c r="I1019"/>
      <c r="J1019"/>
      <c r="K1019"/>
      <c r="L1019"/>
      <c r="M1019" s="2"/>
      <c r="N1019"/>
      <c r="O1019" s="2"/>
      <c r="P1019"/>
      <c r="Q1019"/>
      <c r="R1019"/>
    </row>
    <row r="1020" spans="2:18">
      <c r="B1020"/>
      <c r="C1020"/>
      <c r="D1020"/>
      <c r="E1020"/>
      <c r="F1020"/>
      <c r="G1020"/>
      <c r="H1020"/>
      <c r="I1020"/>
      <c r="J1020"/>
      <c r="K1020"/>
      <c r="L1020"/>
      <c r="M1020" s="2"/>
      <c r="N1020"/>
      <c r="O1020" s="2"/>
      <c r="P1020"/>
      <c r="Q1020"/>
      <c r="R1020"/>
    </row>
    <row r="1021" spans="2:18">
      <c r="B1021"/>
      <c r="C1021"/>
      <c r="D1021"/>
      <c r="E1021"/>
      <c r="F1021"/>
      <c r="G1021"/>
      <c r="H1021"/>
      <c r="I1021"/>
      <c r="J1021"/>
      <c r="K1021"/>
      <c r="L1021"/>
      <c r="M1021" s="2"/>
      <c r="N1021"/>
      <c r="O1021" s="2"/>
      <c r="P1021"/>
      <c r="Q1021"/>
      <c r="R1021"/>
    </row>
    <row r="1022" spans="2:18">
      <c r="B1022"/>
      <c r="C1022"/>
      <c r="D1022"/>
      <c r="E1022"/>
      <c r="F1022"/>
      <c r="G1022"/>
      <c r="H1022"/>
      <c r="I1022"/>
      <c r="J1022"/>
      <c r="K1022"/>
      <c r="L1022"/>
      <c r="M1022" s="2"/>
      <c r="N1022"/>
      <c r="O1022" s="2"/>
      <c r="P1022"/>
      <c r="Q1022"/>
      <c r="R1022"/>
    </row>
    <row r="1023" spans="2:18">
      <c r="B1023"/>
      <c r="C1023"/>
      <c r="D1023"/>
      <c r="E1023"/>
      <c r="F1023"/>
      <c r="G1023"/>
      <c r="H1023"/>
      <c r="I1023"/>
      <c r="J1023"/>
      <c r="K1023"/>
      <c r="L1023"/>
      <c r="M1023" s="2"/>
      <c r="N1023"/>
      <c r="O1023" s="2"/>
      <c r="P1023"/>
      <c r="Q1023"/>
      <c r="R1023"/>
    </row>
    <row r="1024" spans="2:18">
      <c r="B1024"/>
      <c r="C1024"/>
      <c r="D1024"/>
      <c r="E1024"/>
      <c r="F1024"/>
      <c r="G1024"/>
      <c r="H1024"/>
      <c r="I1024"/>
      <c r="J1024"/>
      <c r="K1024"/>
      <c r="L1024"/>
      <c r="M1024" s="2"/>
      <c r="N1024"/>
      <c r="O1024" s="2"/>
      <c r="P1024"/>
      <c r="Q1024"/>
      <c r="R1024"/>
    </row>
    <row r="1025" spans="2:18">
      <c r="B1025"/>
      <c r="C1025"/>
      <c r="D1025"/>
      <c r="E1025"/>
      <c r="F1025"/>
      <c r="G1025"/>
      <c r="H1025"/>
      <c r="I1025"/>
      <c r="J1025"/>
      <c r="K1025"/>
      <c r="L1025"/>
      <c r="M1025" s="2"/>
      <c r="N1025"/>
      <c r="O1025" s="2"/>
      <c r="P1025"/>
      <c r="Q1025"/>
      <c r="R1025"/>
    </row>
    <row r="1026" spans="2:18">
      <c r="B1026"/>
      <c r="C1026"/>
      <c r="D1026"/>
      <c r="E1026"/>
      <c r="F1026"/>
      <c r="G1026"/>
      <c r="H1026"/>
      <c r="I1026"/>
      <c r="J1026"/>
      <c r="K1026"/>
      <c r="L1026"/>
      <c r="M1026" s="2"/>
      <c r="N1026"/>
      <c r="O1026" s="2"/>
      <c r="P1026"/>
      <c r="Q1026"/>
      <c r="R1026"/>
    </row>
    <row r="1027" spans="2:18">
      <c r="B1027"/>
      <c r="C1027"/>
      <c r="D1027"/>
      <c r="E1027"/>
      <c r="F1027"/>
      <c r="G1027"/>
      <c r="H1027"/>
      <c r="I1027"/>
      <c r="J1027"/>
      <c r="K1027"/>
      <c r="L1027"/>
      <c r="M1027" s="2"/>
      <c r="N1027"/>
      <c r="O1027" s="2"/>
      <c r="P1027"/>
      <c r="Q1027"/>
      <c r="R1027"/>
    </row>
    <row r="1028" spans="2:18">
      <c r="B1028"/>
      <c r="C1028"/>
      <c r="D1028"/>
      <c r="E1028"/>
      <c r="F1028"/>
      <c r="G1028"/>
      <c r="H1028"/>
      <c r="I1028"/>
      <c r="J1028"/>
      <c r="K1028"/>
      <c r="L1028"/>
      <c r="M1028" s="2"/>
      <c r="N1028"/>
      <c r="O1028" s="2"/>
      <c r="P1028"/>
      <c r="Q1028"/>
      <c r="R1028"/>
    </row>
    <row r="1029" spans="2:18">
      <c r="B1029"/>
      <c r="C1029"/>
      <c r="D1029"/>
      <c r="E1029"/>
      <c r="F1029"/>
      <c r="G1029"/>
      <c r="H1029"/>
      <c r="I1029"/>
      <c r="J1029"/>
      <c r="K1029"/>
      <c r="L1029"/>
      <c r="M1029" s="2"/>
      <c r="N1029"/>
      <c r="O1029" s="2"/>
      <c r="P1029"/>
      <c r="Q1029"/>
      <c r="R1029"/>
    </row>
    <row r="1030" spans="2:18">
      <c r="B1030"/>
      <c r="C1030"/>
      <c r="D1030"/>
      <c r="E1030"/>
      <c r="F1030"/>
      <c r="G1030"/>
      <c r="H1030"/>
      <c r="I1030"/>
      <c r="J1030"/>
      <c r="K1030"/>
      <c r="L1030"/>
      <c r="M1030" s="2"/>
      <c r="N1030"/>
      <c r="O1030" s="2"/>
      <c r="P1030"/>
      <c r="Q1030"/>
      <c r="R1030"/>
    </row>
    <row r="1031" spans="2:18">
      <c r="B1031"/>
      <c r="C1031"/>
      <c r="D1031"/>
      <c r="E1031"/>
      <c r="F1031"/>
      <c r="G1031"/>
      <c r="H1031"/>
      <c r="I1031"/>
      <c r="J1031"/>
      <c r="K1031"/>
      <c r="L1031"/>
      <c r="M1031" s="2"/>
      <c r="N1031"/>
      <c r="O1031" s="2"/>
      <c r="P1031"/>
      <c r="Q1031"/>
      <c r="R1031"/>
    </row>
    <row r="1032" spans="2:18">
      <c r="B1032"/>
      <c r="C1032"/>
      <c r="D1032"/>
      <c r="E1032"/>
      <c r="F1032"/>
      <c r="G1032"/>
      <c r="H1032"/>
      <c r="I1032"/>
      <c r="J1032"/>
      <c r="K1032"/>
      <c r="L1032"/>
      <c r="M1032" s="2"/>
      <c r="N1032"/>
      <c r="O1032" s="2"/>
      <c r="P1032"/>
      <c r="Q1032"/>
      <c r="R1032"/>
    </row>
    <row r="1033" spans="2:18">
      <c r="B1033"/>
      <c r="C1033"/>
      <c r="D1033"/>
      <c r="E1033"/>
      <c r="F1033"/>
      <c r="G1033"/>
      <c r="H1033"/>
      <c r="I1033"/>
      <c r="J1033"/>
      <c r="K1033"/>
      <c r="L1033"/>
      <c r="M1033" s="2"/>
      <c r="N1033"/>
      <c r="O1033" s="2"/>
      <c r="P1033"/>
      <c r="Q1033"/>
      <c r="R1033"/>
    </row>
    <row r="1034" spans="2:18">
      <c r="B1034"/>
      <c r="C1034"/>
      <c r="D1034"/>
      <c r="E1034"/>
      <c r="F1034"/>
      <c r="G1034"/>
      <c r="H1034"/>
      <c r="I1034"/>
      <c r="J1034"/>
      <c r="K1034"/>
      <c r="L1034"/>
      <c r="M1034" s="2"/>
      <c r="N1034"/>
      <c r="O1034" s="2"/>
      <c r="P1034"/>
      <c r="Q1034"/>
      <c r="R1034"/>
    </row>
    <row r="1035" spans="2:18">
      <c r="B1035"/>
      <c r="C1035"/>
      <c r="D1035"/>
      <c r="E1035"/>
      <c r="F1035"/>
      <c r="G1035"/>
      <c r="H1035"/>
      <c r="I1035"/>
      <c r="J1035"/>
      <c r="K1035"/>
      <c r="L1035"/>
      <c r="M1035" s="2"/>
      <c r="N1035"/>
      <c r="O1035" s="2"/>
      <c r="P1035"/>
      <c r="Q1035"/>
      <c r="R1035"/>
    </row>
    <row r="1036" spans="2:18">
      <c r="B1036"/>
      <c r="C1036"/>
      <c r="D1036"/>
      <c r="E1036"/>
      <c r="F1036"/>
      <c r="G1036"/>
      <c r="H1036"/>
      <c r="I1036"/>
      <c r="J1036"/>
      <c r="K1036"/>
      <c r="L1036"/>
      <c r="M1036" s="2"/>
      <c r="N1036"/>
      <c r="O1036" s="2"/>
      <c r="P1036"/>
      <c r="Q1036"/>
      <c r="R1036"/>
    </row>
    <row r="1037" spans="2:18">
      <c r="B1037"/>
      <c r="C1037"/>
      <c r="D1037"/>
      <c r="E1037"/>
      <c r="F1037"/>
      <c r="G1037"/>
      <c r="H1037"/>
      <c r="I1037"/>
      <c r="J1037"/>
      <c r="K1037"/>
      <c r="L1037"/>
      <c r="M1037" s="2"/>
      <c r="N1037"/>
      <c r="O1037" s="2"/>
      <c r="P1037"/>
      <c r="Q1037"/>
      <c r="R1037"/>
    </row>
    <row r="1038" spans="2:18">
      <c r="B1038"/>
      <c r="C1038"/>
      <c r="D1038"/>
      <c r="E1038"/>
      <c r="F1038"/>
      <c r="G1038"/>
      <c r="H1038"/>
      <c r="I1038"/>
      <c r="J1038"/>
      <c r="K1038"/>
      <c r="L1038"/>
      <c r="M1038" s="2"/>
      <c r="N1038"/>
      <c r="O1038" s="2"/>
      <c r="P1038"/>
      <c r="Q1038"/>
      <c r="R1038"/>
    </row>
    <row r="1039" spans="2:18">
      <c r="B1039"/>
      <c r="C1039"/>
      <c r="D1039"/>
      <c r="E1039"/>
      <c r="F1039"/>
      <c r="G1039"/>
      <c r="H1039"/>
      <c r="I1039"/>
      <c r="J1039"/>
      <c r="K1039"/>
      <c r="L1039"/>
      <c r="M1039" s="2"/>
      <c r="N1039"/>
      <c r="O1039" s="2"/>
      <c r="P1039"/>
      <c r="Q1039"/>
      <c r="R1039"/>
    </row>
    <row r="1040" spans="2:18">
      <c r="B1040"/>
      <c r="C1040"/>
      <c r="D1040"/>
      <c r="E1040"/>
      <c r="F1040"/>
      <c r="G1040"/>
      <c r="H1040"/>
      <c r="I1040"/>
      <c r="J1040"/>
      <c r="K1040"/>
      <c r="L1040"/>
      <c r="M1040" s="2"/>
      <c r="N1040"/>
      <c r="O1040" s="2"/>
      <c r="P1040"/>
      <c r="Q1040"/>
      <c r="R1040"/>
    </row>
    <row r="1041" spans="2:18">
      <c r="B1041"/>
      <c r="C1041"/>
      <c r="D1041"/>
      <c r="E1041"/>
      <c r="F1041"/>
      <c r="G1041"/>
      <c r="H1041"/>
      <c r="I1041"/>
      <c r="J1041"/>
      <c r="K1041"/>
      <c r="L1041"/>
      <c r="M1041" s="2"/>
      <c r="N1041"/>
      <c r="O1041" s="2"/>
      <c r="P1041"/>
      <c r="Q1041"/>
      <c r="R1041"/>
    </row>
    <row r="1042" spans="2:18">
      <c r="B1042"/>
      <c r="C1042"/>
      <c r="D1042"/>
      <c r="E1042"/>
      <c r="F1042"/>
      <c r="G1042"/>
      <c r="H1042"/>
      <c r="I1042"/>
      <c r="J1042"/>
      <c r="K1042"/>
      <c r="L1042"/>
      <c r="M1042" s="2"/>
      <c r="N1042"/>
      <c r="O1042" s="2"/>
      <c r="P1042"/>
      <c r="Q1042"/>
      <c r="R1042"/>
    </row>
    <row r="1043" spans="2:18">
      <c r="B1043"/>
      <c r="C1043"/>
      <c r="D1043"/>
      <c r="E1043"/>
      <c r="F1043"/>
      <c r="G1043"/>
      <c r="H1043"/>
      <c r="I1043"/>
      <c r="J1043"/>
      <c r="K1043"/>
      <c r="L1043"/>
      <c r="M1043" s="2"/>
      <c r="N1043"/>
      <c r="O1043" s="2"/>
      <c r="P1043"/>
      <c r="Q1043"/>
      <c r="R1043"/>
    </row>
    <row r="1044" spans="2:18">
      <c r="B1044"/>
      <c r="C1044"/>
      <c r="D1044"/>
      <c r="E1044"/>
      <c r="F1044"/>
      <c r="G1044"/>
      <c r="H1044"/>
      <c r="I1044"/>
      <c r="J1044"/>
      <c r="K1044"/>
      <c r="L1044"/>
      <c r="M1044" s="2"/>
      <c r="N1044"/>
      <c r="O1044" s="2"/>
      <c r="P1044"/>
      <c r="Q1044"/>
      <c r="R1044"/>
    </row>
    <row r="1045" spans="2:18">
      <c r="B1045"/>
      <c r="C1045"/>
      <c r="D1045"/>
      <c r="E1045"/>
      <c r="F1045"/>
      <c r="G1045"/>
      <c r="H1045"/>
      <c r="I1045"/>
      <c r="J1045"/>
      <c r="K1045"/>
      <c r="L1045"/>
      <c r="M1045" s="2"/>
      <c r="N1045"/>
      <c r="O1045" s="2"/>
      <c r="P1045"/>
      <c r="Q1045"/>
      <c r="R1045"/>
    </row>
    <row r="1046" spans="2:18">
      <c r="B1046"/>
      <c r="C1046"/>
      <c r="D1046"/>
      <c r="E1046"/>
      <c r="F1046"/>
      <c r="G1046"/>
      <c r="H1046"/>
      <c r="I1046"/>
      <c r="J1046"/>
      <c r="K1046"/>
      <c r="L1046"/>
      <c r="M1046" s="2"/>
      <c r="N1046"/>
      <c r="O1046" s="2"/>
      <c r="P1046"/>
      <c r="Q1046"/>
      <c r="R1046"/>
    </row>
    <row r="1047" spans="2:18">
      <c r="B1047"/>
      <c r="C1047"/>
      <c r="D1047"/>
      <c r="E1047"/>
      <c r="F1047"/>
      <c r="G1047"/>
      <c r="H1047"/>
      <c r="I1047"/>
      <c r="J1047"/>
      <c r="K1047"/>
      <c r="L1047"/>
      <c r="M1047" s="2"/>
      <c r="N1047"/>
      <c r="O1047" s="2"/>
      <c r="P1047"/>
      <c r="Q1047"/>
      <c r="R1047"/>
    </row>
    <row r="1048" spans="2:18">
      <c r="B1048"/>
      <c r="C1048"/>
      <c r="D1048"/>
      <c r="E1048"/>
      <c r="F1048"/>
      <c r="G1048"/>
      <c r="H1048"/>
      <c r="I1048"/>
      <c r="J1048"/>
      <c r="K1048"/>
      <c r="L1048"/>
      <c r="M1048" s="2"/>
      <c r="N1048"/>
      <c r="O1048" s="2"/>
      <c r="P1048"/>
      <c r="Q1048"/>
      <c r="R1048"/>
    </row>
    <row r="1049" spans="2:18">
      <c r="B1049"/>
      <c r="C1049"/>
      <c r="D1049"/>
      <c r="E1049"/>
      <c r="F1049"/>
      <c r="G1049"/>
      <c r="H1049"/>
      <c r="I1049"/>
      <c r="J1049"/>
      <c r="K1049"/>
      <c r="L1049"/>
      <c r="M1049" s="2"/>
      <c r="N1049"/>
      <c r="O1049" s="2"/>
      <c r="P1049"/>
      <c r="Q1049"/>
      <c r="R1049"/>
    </row>
    <row r="1050" spans="2:18">
      <c r="B1050"/>
      <c r="C1050"/>
      <c r="D1050"/>
      <c r="E1050"/>
      <c r="F1050"/>
      <c r="G1050"/>
      <c r="H1050"/>
      <c r="I1050"/>
      <c r="J1050"/>
      <c r="K1050"/>
      <c r="L1050"/>
      <c r="M1050" s="2"/>
      <c r="N1050"/>
      <c r="O1050" s="2"/>
      <c r="P1050"/>
      <c r="Q1050"/>
      <c r="R1050"/>
    </row>
    <row r="1051" spans="2:18">
      <c r="B1051"/>
      <c r="C1051"/>
      <c r="D1051"/>
      <c r="E1051"/>
      <c r="F1051"/>
      <c r="G1051"/>
      <c r="H1051"/>
      <c r="I1051"/>
      <c r="J1051"/>
      <c r="K1051"/>
      <c r="L1051"/>
      <c r="M1051" s="2"/>
      <c r="N1051"/>
      <c r="O1051" s="2"/>
      <c r="P1051"/>
      <c r="Q1051"/>
      <c r="R1051"/>
    </row>
    <row r="1052" spans="2:18">
      <c r="B1052"/>
      <c r="C1052"/>
      <c r="D1052"/>
      <c r="E1052"/>
      <c r="F1052"/>
      <c r="G1052"/>
      <c r="H1052"/>
      <c r="I1052"/>
      <c r="J1052"/>
      <c r="K1052"/>
      <c r="L1052"/>
      <c r="M1052" s="2"/>
      <c r="N1052"/>
      <c r="O1052" s="2"/>
      <c r="P1052"/>
      <c r="Q1052"/>
      <c r="R1052"/>
    </row>
    <row r="1053" spans="2:18">
      <c r="B1053"/>
      <c r="C1053"/>
      <c r="D1053"/>
      <c r="E1053"/>
      <c r="F1053"/>
      <c r="G1053"/>
      <c r="H1053"/>
      <c r="I1053"/>
      <c r="J1053"/>
      <c r="K1053"/>
      <c r="L1053"/>
      <c r="M1053" s="2"/>
      <c r="N1053"/>
      <c r="O1053" s="2"/>
      <c r="P1053"/>
      <c r="Q1053"/>
      <c r="R1053"/>
    </row>
    <row r="1054" spans="2:18">
      <c r="B1054"/>
      <c r="C1054"/>
      <c r="D1054"/>
      <c r="E1054"/>
      <c r="F1054"/>
      <c r="G1054"/>
      <c r="H1054"/>
      <c r="I1054"/>
      <c r="J1054"/>
      <c r="K1054"/>
      <c r="L1054"/>
      <c r="M1054" s="2"/>
      <c r="N1054"/>
      <c r="O1054" s="2"/>
      <c r="P1054"/>
      <c r="Q1054"/>
      <c r="R1054"/>
    </row>
    <row r="1055" spans="2:18">
      <c r="B1055"/>
      <c r="C1055"/>
      <c r="D1055"/>
      <c r="E1055"/>
      <c r="F1055"/>
      <c r="G1055"/>
      <c r="H1055"/>
      <c r="I1055"/>
      <c r="J1055"/>
      <c r="K1055"/>
      <c r="L1055"/>
      <c r="M1055" s="2"/>
      <c r="N1055"/>
      <c r="O1055" s="2"/>
      <c r="P1055"/>
      <c r="Q1055"/>
      <c r="R1055"/>
    </row>
    <row r="1056" spans="2:18">
      <c r="B1056"/>
      <c r="C1056"/>
      <c r="D1056"/>
      <c r="E1056"/>
      <c r="F1056"/>
      <c r="G1056"/>
      <c r="H1056"/>
      <c r="I1056"/>
      <c r="J1056"/>
      <c r="K1056"/>
      <c r="L1056"/>
      <c r="M1056" s="2"/>
      <c r="N1056"/>
      <c r="O1056" s="2"/>
      <c r="P1056"/>
      <c r="Q1056"/>
      <c r="R1056"/>
    </row>
    <row r="1057" spans="2:18">
      <c r="B1057"/>
      <c r="C1057"/>
      <c r="D1057"/>
      <c r="E1057"/>
      <c r="F1057"/>
      <c r="G1057"/>
      <c r="H1057"/>
      <c r="I1057"/>
      <c r="J1057"/>
      <c r="K1057"/>
      <c r="L1057"/>
      <c r="M1057" s="2"/>
      <c r="N1057"/>
      <c r="O1057" s="2"/>
      <c r="P1057"/>
      <c r="Q1057"/>
      <c r="R1057"/>
    </row>
    <row r="1058" spans="2:18">
      <c r="B1058"/>
      <c r="C1058"/>
      <c r="D1058"/>
      <c r="E1058"/>
      <c r="F1058"/>
      <c r="G1058"/>
      <c r="H1058"/>
      <c r="I1058"/>
      <c r="J1058"/>
      <c r="K1058"/>
      <c r="L1058"/>
      <c r="M1058" s="2"/>
      <c r="N1058"/>
      <c r="O1058" s="2"/>
      <c r="P1058"/>
      <c r="Q1058"/>
      <c r="R1058"/>
    </row>
    <row r="1059" spans="2:18">
      <c r="B1059"/>
      <c r="C1059"/>
      <c r="D1059"/>
      <c r="E1059"/>
      <c r="F1059"/>
      <c r="G1059"/>
      <c r="H1059"/>
      <c r="I1059"/>
      <c r="J1059"/>
      <c r="K1059"/>
      <c r="L1059"/>
      <c r="M1059" s="2"/>
      <c r="N1059"/>
      <c r="O1059" s="2"/>
      <c r="P1059"/>
      <c r="Q1059"/>
      <c r="R1059"/>
    </row>
    <row r="1060" spans="2:18">
      <c r="B1060"/>
      <c r="C1060"/>
      <c r="D1060"/>
      <c r="E1060"/>
      <c r="F1060"/>
      <c r="G1060"/>
      <c r="H1060"/>
      <c r="I1060"/>
      <c r="J1060"/>
      <c r="K1060"/>
      <c r="L1060"/>
      <c r="M1060" s="2"/>
      <c r="N1060"/>
      <c r="O1060" s="2"/>
      <c r="P1060"/>
      <c r="Q1060"/>
      <c r="R1060"/>
    </row>
    <row r="1061" spans="2:18">
      <c r="B1061"/>
      <c r="C1061"/>
      <c r="D1061"/>
      <c r="E1061"/>
      <c r="F1061"/>
      <c r="G1061"/>
      <c r="H1061"/>
      <c r="I1061"/>
      <c r="J1061"/>
      <c r="K1061"/>
      <c r="L1061"/>
      <c r="M1061" s="2"/>
      <c r="N1061"/>
      <c r="O1061" s="2"/>
      <c r="P1061"/>
      <c r="Q1061"/>
      <c r="R1061"/>
    </row>
    <row r="1062" spans="2:18">
      <c r="B1062"/>
      <c r="C1062"/>
      <c r="D1062"/>
      <c r="E1062"/>
      <c r="F1062"/>
      <c r="G1062"/>
      <c r="H1062"/>
      <c r="I1062"/>
      <c r="J1062"/>
      <c r="K1062"/>
      <c r="L1062"/>
      <c r="M1062" s="2"/>
      <c r="N1062"/>
      <c r="O1062" s="2"/>
      <c r="P1062"/>
      <c r="Q1062"/>
      <c r="R1062"/>
    </row>
    <row r="1063" spans="2:18">
      <c r="B1063"/>
      <c r="C1063"/>
      <c r="D1063"/>
      <c r="E1063"/>
      <c r="F1063"/>
      <c r="G1063"/>
      <c r="H1063"/>
      <c r="I1063"/>
      <c r="J1063"/>
      <c r="K1063"/>
      <c r="L1063"/>
      <c r="M1063" s="2"/>
      <c r="N1063"/>
      <c r="O1063" s="2"/>
      <c r="P1063"/>
      <c r="Q1063"/>
      <c r="R1063"/>
    </row>
    <row r="1064" spans="2:18">
      <c r="B1064"/>
      <c r="C1064"/>
      <c r="D1064"/>
      <c r="E1064"/>
      <c r="F1064"/>
      <c r="G1064"/>
      <c r="H1064"/>
      <c r="I1064"/>
      <c r="J1064"/>
      <c r="K1064"/>
      <c r="L1064"/>
      <c r="M1064" s="2"/>
      <c r="N1064"/>
      <c r="O1064" s="2"/>
      <c r="P1064"/>
      <c r="Q1064"/>
      <c r="R1064"/>
    </row>
    <row r="1065" spans="2:18">
      <c r="B1065"/>
      <c r="C1065"/>
      <c r="D1065"/>
      <c r="E1065"/>
      <c r="F1065"/>
      <c r="G1065"/>
      <c r="H1065"/>
      <c r="I1065"/>
      <c r="J1065"/>
      <c r="K1065"/>
      <c r="L1065"/>
      <c r="M1065" s="2"/>
      <c r="N1065"/>
      <c r="O1065" s="2"/>
      <c r="P1065"/>
      <c r="Q1065"/>
      <c r="R1065"/>
    </row>
    <row r="1066" spans="2:18">
      <c r="B1066"/>
      <c r="C1066"/>
      <c r="D1066"/>
      <c r="E1066"/>
      <c r="F1066"/>
      <c r="G1066"/>
      <c r="H1066"/>
      <c r="I1066"/>
      <c r="J1066"/>
      <c r="K1066"/>
      <c r="L1066"/>
      <c r="M1066" s="2"/>
      <c r="N1066"/>
      <c r="O1066" s="2"/>
      <c r="P1066"/>
      <c r="Q1066"/>
      <c r="R1066"/>
    </row>
    <row r="1067" spans="2:18">
      <c r="B1067"/>
      <c r="C1067"/>
      <c r="D1067"/>
      <c r="E1067"/>
      <c r="F1067"/>
      <c r="G1067"/>
      <c r="H1067"/>
      <c r="I1067"/>
      <c r="J1067"/>
      <c r="K1067"/>
      <c r="L1067"/>
      <c r="M1067" s="2"/>
      <c r="N1067"/>
      <c r="O1067" s="2"/>
      <c r="P1067"/>
      <c r="Q1067"/>
      <c r="R1067"/>
    </row>
    <row r="1068" spans="2:18">
      <c r="B1068"/>
      <c r="C1068"/>
      <c r="D1068"/>
      <c r="E1068"/>
      <c r="F1068"/>
      <c r="G1068"/>
      <c r="H1068"/>
      <c r="I1068"/>
      <c r="J1068"/>
      <c r="K1068"/>
      <c r="L1068"/>
      <c r="M1068" s="2"/>
      <c r="N1068"/>
      <c r="O1068" s="2"/>
      <c r="P1068"/>
      <c r="Q1068"/>
      <c r="R1068"/>
    </row>
    <row r="1069" spans="2:18">
      <c r="B1069"/>
      <c r="C1069"/>
      <c r="D1069"/>
      <c r="E1069"/>
      <c r="F1069"/>
      <c r="G1069"/>
      <c r="H1069"/>
      <c r="I1069"/>
      <c r="J1069"/>
      <c r="K1069"/>
      <c r="L1069"/>
      <c r="M1069" s="2"/>
      <c r="N1069"/>
      <c r="O1069" s="2"/>
      <c r="P1069"/>
      <c r="Q1069"/>
      <c r="R1069"/>
    </row>
    <row r="1070" spans="2:18">
      <c r="B1070"/>
      <c r="C1070"/>
      <c r="D1070"/>
      <c r="E1070"/>
      <c r="F1070"/>
      <c r="G1070"/>
      <c r="H1070"/>
      <c r="I1070"/>
      <c r="J1070"/>
      <c r="K1070"/>
      <c r="L1070"/>
      <c r="M1070" s="2"/>
      <c r="N1070"/>
      <c r="O1070" s="2"/>
      <c r="P1070"/>
      <c r="Q1070"/>
      <c r="R1070"/>
    </row>
    <row r="1071" spans="2:18">
      <c r="B1071"/>
      <c r="C1071"/>
      <c r="D1071"/>
      <c r="E1071"/>
      <c r="F1071"/>
      <c r="G1071"/>
      <c r="H1071"/>
      <c r="I1071"/>
      <c r="J1071"/>
      <c r="K1071"/>
      <c r="L1071"/>
      <c r="M1071" s="2"/>
      <c r="N1071"/>
      <c r="O1071" s="2"/>
      <c r="P1071"/>
      <c r="Q1071"/>
      <c r="R1071"/>
    </row>
    <row r="1072" spans="2:18">
      <c r="B1072"/>
      <c r="C1072"/>
      <c r="D1072"/>
      <c r="E1072"/>
      <c r="F1072"/>
      <c r="G1072"/>
      <c r="H1072"/>
      <c r="I1072"/>
      <c r="J1072"/>
      <c r="K1072"/>
      <c r="L1072"/>
      <c r="M1072" s="2"/>
      <c r="N1072"/>
      <c r="O1072" s="2"/>
      <c r="P1072"/>
      <c r="Q1072"/>
      <c r="R1072"/>
    </row>
    <row r="1073" spans="2:18">
      <c r="B1073"/>
      <c r="C1073"/>
      <c r="D1073"/>
      <c r="E1073"/>
      <c r="F1073"/>
      <c r="G1073"/>
      <c r="H1073"/>
      <c r="I1073"/>
      <c r="J1073"/>
      <c r="K1073"/>
      <c r="L1073"/>
      <c r="M1073" s="2"/>
      <c r="N1073"/>
      <c r="O1073" s="2"/>
      <c r="P1073"/>
      <c r="Q1073"/>
      <c r="R1073"/>
    </row>
    <row r="1074" spans="2:18">
      <c r="B1074"/>
      <c r="C1074"/>
      <c r="D1074"/>
      <c r="E1074"/>
      <c r="F1074"/>
      <c r="G1074"/>
      <c r="H1074"/>
      <c r="I1074"/>
      <c r="J1074"/>
      <c r="K1074"/>
      <c r="L1074"/>
      <c r="M1074" s="2"/>
      <c r="N1074"/>
      <c r="O1074" s="2"/>
      <c r="P1074"/>
      <c r="Q1074"/>
      <c r="R1074"/>
    </row>
    <row r="1075" spans="2:18">
      <c r="B1075"/>
      <c r="C1075"/>
      <c r="D1075"/>
      <c r="E1075"/>
      <c r="F1075"/>
      <c r="G1075"/>
      <c r="H1075"/>
      <c r="I1075"/>
      <c r="J1075"/>
      <c r="K1075"/>
      <c r="L1075"/>
      <c r="M1075" s="2"/>
      <c r="N1075"/>
      <c r="O1075" s="2"/>
      <c r="P1075"/>
      <c r="Q1075"/>
      <c r="R1075"/>
    </row>
    <row r="1076" spans="2:18">
      <c r="B1076"/>
      <c r="C1076"/>
      <c r="D1076"/>
      <c r="E1076"/>
      <c r="F1076"/>
      <c r="G1076"/>
      <c r="H1076"/>
      <c r="I1076"/>
      <c r="J1076"/>
      <c r="K1076"/>
      <c r="L1076"/>
      <c r="M1076" s="2"/>
      <c r="N1076"/>
      <c r="O1076" s="2"/>
      <c r="P1076"/>
      <c r="Q1076"/>
      <c r="R1076"/>
    </row>
    <row r="1077" spans="2:18">
      <c r="B1077"/>
      <c r="C1077"/>
      <c r="D1077"/>
      <c r="E1077"/>
      <c r="F1077"/>
      <c r="G1077"/>
      <c r="H1077"/>
      <c r="I1077"/>
      <c r="J1077"/>
      <c r="K1077"/>
      <c r="L1077"/>
      <c r="M1077" s="2"/>
      <c r="N1077"/>
      <c r="O1077" s="2"/>
      <c r="P1077"/>
      <c r="Q1077"/>
      <c r="R1077"/>
    </row>
    <row r="1078" spans="2:18">
      <c r="B1078"/>
      <c r="C1078"/>
      <c r="D1078"/>
      <c r="E1078"/>
      <c r="F1078"/>
      <c r="G1078"/>
      <c r="H1078"/>
      <c r="I1078"/>
      <c r="J1078"/>
      <c r="K1078"/>
      <c r="L1078"/>
      <c r="M1078" s="2"/>
      <c r="N1078"/>
      <c r="O1078" s="2"/>
      <c r="P1078"/>
      <c r="Q1078"/>
      <c r="R1078"/>
    </row>
    <row r="1079" spans="2:18">
      <c r="B1079"/>
      <c r="C1079"/>
      <c r="D1079"/>
      <c r="E1079"/>
      <c r="F1079"/>
      <c r="G1079"/>
      <c r="H1079"/>
      <c r="I1079"/>
      <c r="J1079"/>
      <c r="K1079"/>
      <c r="L1079"/>
      <c r="M1079" s="2"/>
      <c r="N1079"/>
      <c r="O1079" s="2"/>
      <c r="P1079"/>
      <c r="Q1079"/>
      <c r="R1079"/>
    </row>
    <row r="1080" spans="2:18">
      <c r="B1080"/>
      <c r="C1080"/>
      <c r="D1080"/>
      <c r="E1080"/>
      <c r="F1080"/>
      <c r="G1080"/>
      <c r="H1080"/>
      <c r="I1080"/>
      <c r="J1080"/>
      <c r="K1080"/>
      <c r="L1080"/>
      <c r="M1080" s="2"/>
      <c r="N1080"/>
      <c r="O1080" s="2"/>
      <c r="P1080"/>
      <c r="Q1080"/>
      <c r="R1080"/>
    </row>
    <row r="1081" spans="2:18">
      <c r="B1081"/>
      <c r="C1081"/>
      <c r="D1081"/>
      <c r="E1081"/>
      <c r="F1081"/>
      <c r="G1081"/>
      <c r="H1081"/>
      <c r="I1081"/>
      <c r="J1081"/>
      <c r="K1081"/>
      <c r="L1081"/>
      <c r="M1081" s="2"/>
      <c r="N1081"/>
      <c r="O1081" s="2"/>
      <c r="P1081"/>
      <c r="Q1081"/>
      <c r="R1081"/>
    </row>
    <row r="1082" spans="2:18">
      <c r="B1082"/>
      <c r="C1082"/>
      <c r="D1082"/>
      <c r="E1082"/>
      <c r="F1082"/>
      <c r="G1082"/>
      <c r="H1082"/>
      <c r="I1082"/>
      <c r="J1082"/>
      <c r="K1082"/>
      <c r="L1082"/>
      <c r="M1082" s="2"/>
      <c r="N1082"/>
      <c r="O1082" s="2"/>
      <c r="P1082"/>
      <c r="Q1082"/>
      <c r="R1082"/>
    </row>
    <row r="1083" spans="2:18">
      <c r="B1083"/>
      <c r="C1083"/>
      <c r="D1083"/>
      <c r="E1083"/>
      <c r="F1083"/>
      <c r="G1083"/>
      <c r="H1083"/>
      <c r="I1083"/>
      <c r="J1083"/>
      <c r="K1083"/>
      <c r="L1083"/>
      <c r="M1083" s="2"/>
      <c r="N1083"/>
      <c r="O1083" s="2"/>
      <c r="P1083"/>
      <c r="Q1083"/>
      <c r="R1083"/>
    </row>
    <row r="1084" spans="2:18">
      <c r="B1084"/>
      <c r="C1084"/>
      <c r="D1084"/>
      <c r="E1084"/>
      <c r="F1084"/>
      <c r="G1084"/>
      <c r="H1084"/>
      <c r="I1084"/>
      <c r="J1084"/>
      <c r="K1084"/>
      <c r="L1084"/>
      <c r="M1084" s="2"/>
      <c r="N1084"/>
      <c r="O1084" s="2"/>
      <c r="P1084"/>
      <c r="Q1084"/>
      <c r="R1084"/>
    </row>
    <row r="1085" spans="2:18">
      <c r="B1085"/>
      <c r="C1085"/>
      <c r="D1085"/>
      <c r="E1085"/>
      <c r="F1085"/>
      <c r="G1085"/>
      <c r="H1085"/>
      <c r="I1085"/>
      <c r="J1085"/>
      <c r="K1085"/>
      <c r="L1085"/>
      <c r="M1085" s="2"/>
      <c r="N1085"/>
      <c r="O1085" s="2"/>
      <c r="P1085"/>
      <c r="Q1085"/>
      <c r="R1085"/>
    </row>
    <row r="1086" spans="2:18">
      <c r="B1086"/>
      <c r="C1086"/>
      <c r="D1086"/>
      <c r="E1086"/>
      <c r="F1086"/>
      <c r="G1086"/>
      <c r="H1086"/>
      <c r="I1086"/>
      <c r="J1086"/>
      <c r="K1086"/>
      <c r="L1086"/>
      <c r="M1086" s="2"/>
      <c r="N1086"/>
      <c r="O1086" s="2"/>
      <c r="P1086"/>
      <c r="Q1086"/>
      <c r="R1086"/>
    </row>
    <row r="1087" spans="2:18">
      <c r="B1087"/>
      <c r="C1087"/>
      <c r="D1087"/>
      <c r="E1087"/>
      <c r="F1087"/>
      <c r="G1087"/>
      <c r="H1087"/>
      <c r="I1087"/>
      <c r="J1087"/>
      <c r="K1087"/>
      <c r="L1087"/>
      <c r="M1087" s="2"/>
      <c r="N1087"/>
      <c r="O1087" s="2"/>
      <c r="P1087"/>
      <c r="Q1087"/>
      <c r="R1087"/>
    </row>
    <row r="1088" spans="2:18">
      <c r="B1088"/>
      <c r="C1088"/>
      <c r="D1088"/>
      <c r="E1088"/>
      <c r="F1088"/>
      <c r="G1088"/>
      <c r="H1088"/>
      <c r="I1088"/>
      <c r="J1088"/>
      <c r="K1088"/>
      <c r="L1088"/>
      <c r="M1088" s="2"/>
      <c r="N1088"/>
      <c r="O1088" s="2"/>
      <c r="P1088"/>
      <c r="Q1088"/>
      <c r="R1088"/>
    </row>
    <row r="1089" spans="2:18">
      <c r="B1089"/>
      <c r="C1089"/>
      <c r="D1089"/>
      <c r="E1089"/>
      <c r="F1089"/>
      <c r="G1089"/>
      <c r="H1089"/>
      <c r="I1089"/>
      <c r="J1089"/>
      <c r="K1089"/>
      <c r="L1089"/>
      <c r="M1089" s="2"/>
      <c r="N1089"/>
      <c r="O1089" s="2"/>
      <c r="P1089"/>
      <c r="Q1089"/>
      <c r="R1089"/>
    </row>
    <row r="1090" spans="2:18">
      <c r="B1090"/>
      <c r="C1090"/>
      <c r="D1090"/>
      <c r="E1090"/>
      <c r="F1090"/>
      <c r="G1090"/>
      <c r="H1090"/>
      <c r="I1090"/>
      <c r="J1090"/>
      <c r="K1090"/>
      <c r="L1090"/>
      <c r="M1090" s="2"/>
      <c r="N1090"/>
      <c r="O1090" s="2"/>
      <c r="P1090"/>
      <c r="Q1090"/>
      <c r="R1090"/>
    </row>
    <row r="1091" spans="2:18">
      <c r="B1091"/>
      <c r="C1091"/>
      <c r="D1091"/>
      <c r="E1091"/>
      <c r="F1091"/>
      <c r="G1091"/>
      <c r="H1091"/>
      <c r="I1091"/>
      <c r="J1091"/>
      <c r="K1091"/>
      <c r="L1091"/>
      <c r="M1091" s="2"/>
      <c r="N1091"/>
      <c r="O1091" s="2"/>
      <c r="P1091"/>
      <c r="Q1091"/>
      <c r="R1091"/>
    </row>
    <row r="1092" spans="2:18">
      <c r="B1092"/>
      <c r="C1092"/>
      <c r="D1092"/>
      <c r="E1092"/>
      <c r="F1092"/>
      <c r="G1092"/>
      <c r="H1092"/>
      <c r="I1092"/>
      <c r="J1092"/>
      <c r="K1092"/>
      <c r="L1092"/>
      <c r="M1092" s="2"/>
      <c r="N1092"/>
      <c r="O1092" s="2"/>
      <c r="P1092"/>
      <c r="Q1092"/>
      <c r="R1092"/>
    </row>
    <row r="1093" spans="2:18">
      <c r="B1093"/>
      <c r="C1093"/>
      <c r="D1093"/>
      <c r="E1093"/>
      <c r="F1093"/>
      <c r="G1093"/>
      <c r="H1093"/>
      <c r="I1093"/>
      <c r="J1093"/>
      <c r="K1093"/>
      <c r="L1093"/>
      <c r="M1093" s="2"/>
      <c r="N1093"/>
      <c r="O1093" s="2"/>
      <c r="P1093"/>
      <c r="Q1093"/>
      <c r="R1093"/>
    </row>
    <row r="1094" spans="2:18">
      <c r="B1094"/>
      <c r="C1094"/>
      <c r="D1094"/>
      <c r="E1094"/>
      <c r="F1094"/>
      <c r="G1094"/>
      <c r="H1094"/>
      <c r="I1094"/>
      <c r="J1094"/>
      <c r="K1094"/>
      <c r="L1094"/>
      <c r="M1094" s="2"/>
      <c r="N1094"/>
      <c r="O1094" s="2"/>
      <c r="P1094"/>
      <c r="Q1094"/>
      <c r="R1094"/>
    </row>
    <row r="1095" spans="2:18">
      <c r="B1095"/>
      <c r="C1095"/>
      <c r="D1095"/>
      <c r="E1095"/>
      <c r="F1095"/>
      <c r="G1095"/>
      <c r="H1095"/>
      <c r="I1095"/>
      <c r="J1095"/>
      <c r="K1095"/>
      <c r="L1095"/>
      <c r="M1095" s="2"/>
      <c r="N1095"/>
      <c r="O1095" s="2"/>
      <c r="P1095"/>
      <c r="Q1095"/>
      <c r="R1095"/>
    </row>
    <row r="1096" spans="2:18">
      <c r="B1096"/>
      <c r="C1096"/>
      <c r="D1096"/>
      <c r="E1096"/>
      <c r="F1096"/>
      <c r="G1096"/>
      <c r="H1096"/>
      <c r="I1096"/>
      <c r="J1096"/>
      <c r="K1096"/>
      <c r="L1096"/>
      <c r="M1096" s="2"/>
      <c r="N1096"/>
      <c r="O1096" s="2"/>
      <c r="P1096"/>
      <c r="Q1096"/>
      <c r="R1096"/>
    </row>
    <row r="1097" spans="2:18">
      <c r="B1097"/>
      <c r="C1097"/>
      <c r="D1097"/>
      <c r="E1097"/>
      <c r="F1097"/>
      <c r="G1097"/>
      <c r="H1097"/>
      <c r="I1097"/>
      <c r="J1097"/>
      <c r="K1097"/>
      <c r="L1097"/>
      <c r="M1097" s="2"/>
      <c r="N1097"/>
      <c r="O1097" s="2"/>
      <c r="P1097"/>
      <c r="Q1097"/>
      <c r="R1097"/>
    </row>
    <row r="1098" spans="2:18">
      <c r="B1098"/>
      <c r="C1098"/>
      <c r="D1098"/>
      <c r="E1098"/>
      <c r="F1098"/>
      <c r="G1098"/>
      <c r="H1098"/>
      <c r="I1098"/>
      <c r="J1098"/>
      <c r="K1098"/>
      <c r="L1098"/>
      <c r="M1098" s="2"/>
      <c r="N1098"/>
      <c r="O1098" s="2"/>
      <c r="P1098"/>
      <c r="Q1098"/>
      <c r="R1098"/>
    </row>
    <row r="1099" spans="2:18">
      <c r="B1099"/>
      <c r="C1099"/>
      <c r="D1099"/>
      <c r="E1099"/>
      <c r="F1099"/>
      <c r="G1099"/>
      <c r="H1099"/>
      <c r="I1099"/>
      <c r="J1099"/>
      <c r="K1099"/>
      <c r="L1099"/>
      <c r="M1099" s="2"/>
      <c r="N1099"/>
      <c r="O1099" s="2"/>
      <c r="P1099"/>
      <c r="Q1099"/>
      <c r="R1099"/>
    </row>
    <row r="1100" spans="2:18">
      <c r="B1100"/>
      <c r="C1100"/>
      <c r="D1100"/>
      <c r="E1100"/>
      <c r="F1100"/>
      <c r="G1100"/>
      <c r="H1100"/>
      <c r="I1100"/>
      <c r="J1100"/>
      <c r="K1100"/>
      <c r="L1100"/>
      <c r="M1100" s="2"/>
      <c r="N1100"/>
      <c r="O1100" s="2"/>
      <c r="P1100"/>
      <c r="Q1100"/>
      <c r="R1100"/>
    </row>
    <row r="1101" spans="2:18">
      <c r="B1101"/>
      <c r="C1101"/>
      <c r="D1101"/>
      <c r="E1101"/>
      <c r="F1101"/>
      <c r="G1101"/>
      <c r="H1101"/>
      <c r="I1101"/>
      <c r="J1101"/>
      <c r="K1101"/>
      <c r="L1101"/>
      <c r="M1101" s="2"/>
      <c r="N1101"/>
      <c r="O1101" s="2"/>
      <c r="P1101"/>
      <c r="Q1101"/>
      <c r="R1101"/>
    </row>
    <row r="1102" spans="2:18">
      <c r="B1102"/>
      <c r="C1102"/>
      <c r="D1102"/>
      <c r="E1102"/>
      <c r="F1102"/>
      <c r="G1102"/>
      <c r="H1102"/>
      <c r="I1102"/>
      <c r="J1102"/>
      <c r="K1102"/>
      <c r="L1102"/>
      <c r="M1102" s="2"/>
      <c r="N1102"/>
      <c r="O1102" s="2"/>
      <c r="P1102"/>
      <c r="Q1102"/>
      <c r="R1102"/>
    </row>
    <row r="1103" spans="2:18">
      <c r="B1103"/>
      <c r="C1103"/>
      <c r="D1103"/>
      <c r="E1103"/>
      <c r="F1103"/>
      <c r="G1103"/>
      <c r="H1103"/>
      <c r="I1103"/>
      <c r="J1103"/>
      <c r="K1103"/>
      <c r="L1103"/>
      <c r="M1103" s="2"/>
      <c r="N1103"/>
      <c r="O1103" s="2"/>
      <c r="P1103"/>
      <c r="Q1103"/>
      <c r="R1103"/>
    </row>
    <row r="1104" spans="2:18">
      <c r="B1104"/>
      <c r="C1104"/>
      <c r="D1104"/>
      <c r="E1104"/>
      <c r="F1104"/>
      <c r="G1104"/>
      <c r="H1104"/>
      <c r="I1104"/>
      <c r="J1104"/>
      <c r="K1104"/>
      <c r="L1104"/>
      <c r="M1104" s="2"/>
      <c r="N1104"/>
      <c r="O1104" s="2"/>
      <c r="P1104"/>
      <c r="Q1104"/>
      <c r="R1104"/>
    </row>
    <row r="1105" spans="2:18">
      <c r="B1105"/>
      <c r="C1105"/>
      <c r="D1105"/>
      <c r="E1105"/>
      <c r="F1105"/>
      <c r="G1105"/>
      <c r="H1105"/>
      <c r="I1105"/>
      <c r="J1105"/>
      <c r="K1105"/>
      <c r="L1105"/>
      <c r="M1105" s="2"/>
      <c r="N1105"/>
      <c r="O1105" s="2"/>
      <c r="P1105"/>
      <c r="Q1105"/>
      <c r="R1105"/>
    </row>
    <row r="1106" spans="2:18">
      <c r="B1106"/>
      <c r="C1106"/>
      <c r="D1106"/>
      <c r="E1106"/>
      <c r="F1106"/>
      <c r="G1106"/>
      <c r="H1106"/>
      <c r="I1106"/>
      <c r="J1106"/>
      <c r="K1106"/>
      <c r="L1106"/>
      <c r="M1106" s="2"/>
      <c r="N1106"/>
      <c r="O1106" s="2"/>
      <c r="P1106"/>
      <c r="Q1106"/>
      <c r="R1106"/>
    </row>
    <row r="1107" spans="2:18">
      <c r="B1107"/>
      <c r="C1107"/>
      <c r="D1107"/>
      <c r="E1107"/>
      <c r="F1107"/>
      <c r="G1107"/>
      <c r="H1107"/>
      <c r="I1107"/>
      <c r="J1107"/>
      <c r="K1107"/>
      <c r="L1107"/>
      <c r="M1107" s="2"/>
      <c r="N1107"/>
      <c r="O1107" s="2"/>
      <c r="P1107"/>
      <c r="Q1107"/>
      <c r="R1107"/>
    </row>
    <row r="1108" spans="2:18">
      <c r="B1108"/>
      <c r="C1108"/>
      <c r="D1108"/>
      <c r="E1108"/>
      <c r="F1108"/>
      <c r="G1108"/>
      <c r="H1108"/>
      <c r="I1108"/>
      <c r="J1108"/>
      <c r="K1108"/>
      <c r="L1108"/>
      <c r="M1108" s="2"/>
      <c r="N1108"/>
      <c r="O1108" s="2"/>
      <c r="P1108"/>
      <c r="Q1108"/>
      <c r="R1108"/>
    </row>
    <row r="1109" spans="2:18">
      <c r="B1109"/>
      <c r="C1109"/>
      <c r="D1109"/>
      <c r="E1109"/>
      <c r="F1109"/>
      <c r="G1109"/>
      <c r="H1109"/>
      <c r="I1109"/>
      <c r="J1109"/>
      <c r="K1109"/>
      <c r="L1109"/>
      <c r="M1109" s="2"/>
      <c r="N1109"/>
      <c r="O1109" s="2"/>
      <c r="P1109"/>
      <c r="Q1109"/>
      <c r="R1109"/>
    </row>
    <row r="1110" spans="2:18">
      <c r="B1110"/>
      <c r="C1110"/>
      <c r="D1110"/>
      <c r="E1110"/>
      <c r="F1110"/>
      <c r="G1110"/>
      <c r="H1110"/>
      <c r="I1110"/>
      <c r="J1110"/>
      <c r="K1110"/>
      <c r="L1110"/>
      <c r="M1110" s="2"/>
      <c r="N1110"/>
      <c r="O1110" s="2"/>
      <c r="P1110"/>
      <c r="Q1110"/>
      <c r="R1110"/>
    </row>
    <row r="1111" spans="2:18">
      <c r="B1111"/>
      <c r="C1111"/>
      <c r="D1111"/>
      <c r="E1111"/>
      <c r="F1111"/>
      <c r="G1111"/>
      <c r="H1111"/>
      <c r="I1111"/>
      <c r="J1111"/>
      <c r="K1111"/>
      <c r="L1111"/>
      <c r="M1111" s="2"/>
      <c r="N1111"/>
      <c r="O1111" s="2"/>
      <c r="P1111"/>
      <c r="Q1111"/>
      <c r="R1111"/>
    </row>
    <row r="1112" spans="2:18">
      <c r="B1112"/>
      <c r="C1112"/>
      <c r="D1112"/>
      <c r="E1112"/>
      <c r="F1112"/>
      <c r="G1112"/>
      <c r="H1112"/>
      <c r="I1112"/>
      <c r="J1112"/>
      <c r="K1112"/>
      <c r="L1112"/>
      <c r="M1112" s="2"/>
      <c r="N1112"/>
      <c r="O1112" s="2"/>
      <c r="P1112"/>
      <c r="Q1112"/>
      <c r="R1112"/>
    </row>
    <row r="1113" spans="2:18">
      <c r="B1113"/>
      <c r="C1113"/>
      <c r="D1113"/>
      <c r="E1113"/>
      <c r="F1113"/>
      <c r="G1113"/>
      <c r="H1113"/>
      <c r="I1113"/>
      <c r="J1113"/>
      <c r="K1113"/>
      <c r="L1113"/>
      <c r="M1113" s="2"/>
      <c r="N1113"/>
      <c r="O1113" s="2"/>
      <c r="P1113"/>
      <c r="Q1113"/>
      <c r="R1113"/>
    </row>
    <row r="1114" spans="2:18">
      <c r="B1114"/>
      <c r="C1114"/>
      <c r="D1114"/>
      <c r="E1114"/>
      <c r="F1114"/>
      <c r="G1114"/>
      <c r="H1114"/>
      <c r="I1114"/>
      <c r="J1114"/>
      <c r="K1114"/>
      <c r="L1114"/>
      <c r="M1114" s="2"/>
      <c r="N1114"/>
      <c r="O1114" s="2"/>
      <c r="P1114"/>
      <c r="Q1114"/>
      <c r="R1114"/>
    </row>
    <row r="1115" spans="2:18">
      <c r="B1115"/>
      <c r="C1115"/>
      <c r="D1115"/>
      <c r="E1115"/>
      <c r="F1115"/>
      <c r="G1115"/>
      <c r="H1115"/>
      <c r="I1115"/>
      <c r="J1115"/>
      <c r="K1115"/>
      <c r="L1115"/>
      <c r="M1115" s="2"/>
      <c r="N1115"/>
      <c r="O1115" s="2"/>
      <c r="P1115"/>
      <c r="Q1115"/>
      <c r="R1115"/>
    </row>
    <row r="1116" spans="2:18">
      <c r="B1116"/>
      <c r="C1116"/>
      <c r="D1116"/>
      <c r="E1116"/>
      <c r="F1116"/>
      <c r="G1116"/>
      <c r="H1116"/>
      <c r="I1116"/>
      <c r="J1116"/>
      <c r="K1116"/>
      <c r="L1116"/>
      <c r="M1116" s="2"/>
      <c r="N1116"/>
      <c r="O1116" s="2"/>
      <c r="P1116"/>
      <c r="Q1116"/>
      <c r="R1116"/>
    </row>
    <row r="1117" spans="2:18">
      <c r="B1117"/>
      <c r="C1117"/>
      <c r="D1117"/>
      <c r="E1117"/>
      <c r="F1117"/>
      <c r="G1117"/>
      <c r="H1117"/>
      <c r="I1117"/>
      <c r="J1117"/>
      <c r="K1117"/>
      <c r="L1117"/>
      <c r="M1117" s="2"/>
      <c r="N1117"/>
      <c r="O1117" s="2"/>
      <c r="P1117"/>
      <c r="Q1117"/>
      <c r="R1117"/>
    </row>
    <row r="1118" spans="2:18">
      <c r="B1118"/>
      <c r="C1118"/>
      <c r="D1118"/>
      <c r="E1118"/>
      <c r="F1118"/>
      <c r="G1118"/>
      <c r="H1118"/>
      <c r="I1118"/>
      <c r="J1118"/>
      <c r="K1118"/>
      <c r="L1118"/>
      <c r="M1118" s="2"/>
      <c r="N1118"/>
      <c r="O1118" s="2"/>
      <c r="P1118"/>
      <c r="Q1118"/>
      <c r="R1118"/>
    </row>
    <row r="1119" spans="2:18">
      <c r="B1119"/>
      <c r="C1119"/>
      <c r="D1119"/>
      <c r="E1119"/>
      <c r="F1119"/>
      <c r="G1119"/>
      <c r="H1119"/>
      <c r="I1119"/>
      <c r="J1119"/>
      <c r="K1119"/>
      <c r="L1119"/>
      <c r="M1119" s="2"/>
      <c r="N1119"/>
      <c r="O1119" s="2"/>
      <c r="P1119"/>
      <c r="Q1119"/>
      <c r="R1119"/>
    </row>
    <row r="1120" spans="2:18">
      <c r="B1120"/>
      <c r="C1120"/>
      <c r="D1120"/>
      <c r="E1120"/>
      <c r="F1120"/>
      <c r="G1120"/>
      <c r="H1120"/>
      <c r="I1120"/>
      <c r="J1120"/>
      <c r="K1120"/>
      <c r="L1120"/>
      <c r="M1120" s="2"/>
      <c r="N1120"/>
      <c r="O1120" s="2"/>
      <c r="P1120"/>
      <c r="Q1120"/>
      <c r="R1120"/>
    </row>
    <row r="1121" spans="2:18">
      <c r="B1121"/>
      <c r="C1121"/>
      <c r="D1121"/>
      <c r="E1121"/>
      <c r="F1121"/>
      <c r="G1121"/>
      <c r="H1121"/>
      <c r="I1121"/>
      <c r="J1121"/>
      <c r="K1121"/>
      <c r="L1121"/>
      <c r="M1121" s="2"/>
      <c r="N1121"/>
      <c r="O1121" s="2"/>
      <c r="P1121"/>
      <c r="Q1121"/>
      <c r="R1121"/>
    </row>
    <row r="1122" spans="2:18">
      <c r="B1122"/>
      <c r="C1122"/>
      <c r="D1122"/>
      <c r="E1122"/>
      <c r="F1122"/>
      <c r="G1122"/>
      <c r="H1122"/>
      <c r="I1122"/>
      <c r="J1122"/>
      <c r="K1122"/>
      <c r="L1122"/>
      <c r="M1122" s="2"/>
      <c r="N1122"/>
      <c r="O1122" s="2"/>
      <c r="P1122"/>
      <c r="Q1122"/>
      <c r="R1122"/>
    </row>
    <row r="1123" spans="2:18">
      <c r="B1123"/>
      <c r="C1123"/>
      <c r="D1123"/>
      <c r="E1123"/>
      <c r="F1123"/>
      <c r="G1123"/>
      <c r="H1123"/>
      <c r="I1123"/>
      <c r="J1123"/>
      <c r="K1123"/>
      <c r="L1123"/>
      <c r="M1123" s="2"/>
      <c r="N1123"/>
      <c r="O1123" s="2"/>
      <c r="P1123"/>
      <c r="Q1123"/>
      <c r="R1123"/>
    </row>
    <row r="1124" spans="2:18">
      <c r="B1124"/>
      <c r="C1124"/>
      <c r="D1124"/>
      <c r="E1124"/>
      <c r="F1124"/>
      <c r="G1124"/>
      <c r="H1124"/>
      <c r="I1124"/>
      <c r="J1124"/>
      <c r="K1124"/>
      <c r="L1124"/>
      <c r="M1124" s="2"/>
      <c r="N1124"/>
      <c r="O1124" s="2"/>
      <c r="P1124"/>
      <c r="Q1124"/>
      <c r="R1124"/>
    </row>
    <row r="1125" spans="2:18">
      <c r="B1125"/>
      <c r="C1125"/>
      <c r="D1125"/>
      <c r="E1125"/>
      <c r="F1125"/>
      <c r="G1125"/>
      <c r="H1125"/>
      <c r="I1125"/>
      <c r="J1125"/>
      <c r="K1125"/>
      <c r="L1125"/>
      <c r="M1125" s="2"/>
      <c r="N1125"/>
      <c r="O1125" s="2"/>
      <c r="P1125"/>
      <c r="Q1125"/>
      <c r="R1125"/>
    </row>
    <row r="1126" spans="2:18">
      <c r="B1126"/>
      <c r="C1126"/>
      <c r="D1126"/>
      <c r="E1126"/>
      <c r="F1126"/>
      <c r="G1126"/>
      <c r="H1126"/>
      <c r="I1126"/>
      <c r="J1126"/>
      <c r="K1126"/>
      <c r="L1126"/>
      <c r="M1126" s="2"/>
      <c r="N1126"/>
      <c r="O1126" s="2"/>
      <c r="P1126"/>
      <c r="Q1126"/>
      <c r="R1126"/>
    </row>
    <row r="1127" spans="2:18">
      <c r="B1127"/>
      <c r="C1127"/>
      <c r="D1127"/>
      <c r="E1127"/>
      <c r="F1127"/>
      <c r="G1127"/>
      <c r="H1127"/>
      <c r="I1127"/>
      <c r="J1127"/>
      <c r="K1127"/>
      <c r="L1127"/>
      <c r="M1127" s="2"/>
      <c r="N1127"/>
      <c r="O1127" s="2"/>
      <c r="P1127"/>
      <c r="Q1127"/>
      <c r="R1127"/>
    </row>
    <row r="1128" spans="2:18">
      <c r="B1128"/>
      <c r="C1128"/>
      <c r="D1128"/>
      <c r="E1128"/>
      <c r="F1128"/>
      <c r="G1128"/>
      <c r="H1128"/>
      <c r="I1128"/>
      <c r="J1128"/>
      <c r="K1128"/>
      <c r="L1128"/>
      <c r="M1128" s="2"/>
      <c r="N1128"/>
      <c r="O1128" s="2"/>
      <c r="P1128"/>
      <c r="Q1128"/>
      <c r="R1128"/>
    </row>
    <row r="1129" spans="2:18">
      <c r="B1129"/>
      <c r="C1129"/>
      <c r="D1129"/>
      <c r="E1129"/>
      <c r="F1129"/>
      <c r="G1129"/>
      <c r="H1129"/>
      <c r="I1129"/>
      <c r="J1129"/>
      <c r="K1129"/>
      <c r="L1129"/>
      <c r="M1129" s="2"/>
      <c r="N1129"/>
      <c r="O1129" s="2"/>
      <c r="P1129"/>
      <c r="Q1129"/>
      <c r="R1129"/>
    </row>
    <row r="1130" spans="2:18">
      <c r="B1130"/>
      <c r="C1130"/>
      <c r="D1130"/>
      <c r="E1130"/>
      <c r="F1130"/>
      <c r="G1130"/>
      <c r="H1130"/>
      <c r="I1130"/>
      <c r="J1130"/>
      <c r="K1130"/>
      <c r="L1130"/>
      <c r="M1130" s="2"/>
      <c r="N1130"/>
      <c r="O1130" s="2"/>
      <c r="P1130"/>
      <c r="Q1130"/>
      <c r="R1130"/>
    </row>
    <row r="1131" spans="2:18">
      <c r="B1131"/>
      <c r="C1131"/>
      <c r="D1131"/>
      <c r="E1131"/>
      <c r="F1131"/>
      <c r="G1131"/>
      <c r="H1131"/>
      <c r="I1131"/>
      <c r="J1131"/>
      <c r="K1131"/>
      <c r="L1131"/>
      <c r="M1131" s="2"/>
      <c r="N1131"/>
      <c r="O1131" s="2"/>
      <c r="P1131"/>
      <c r="Q1131"/>
      <c r="R1131"/>
    </row>
    <row r="1132" spans="2:18">
      <c r="B1132"/>
      <c r="C1132"/>
      <c r="D1132"/>
      <c r="E1132"/>
      <c r="F1132"/>
      <c r="G1132"/>
      <c r="H1132"/>
      <c r="I1132"/>
      <c r="J1132"/>
      <c r="K1132"/>
      <c r="L1132"/>
      <c r="M1132" s="2"/>
      <c r="N1132"/>
      <c r="O1132" s="2"/>
      <c r="P1132"/>
      <c r="Q1132"/>
      <c r="R1132"/>
    </row>
    <row r="1133" spans="2:18">
      <c r="B1133"/>
      <c r="C1133"/>
      <c r="D1133"/>
      <c r="E1133"/>
      <c r="F1133"/>
      <c r="G1133"/>
      <c r="H1133"/>
      <c r="I1133"/>
      <c r="J1133"/>
      <c r="K1133"/>
      <c r="L1133"/>
      <c r="M1133" s="2"/>
      <c r="N1133"/>
      <c r="O1133" s="2"/>
      <c r="P1133"/>
      <c r="Q1133"/>
      <c r="R1133"/>
    </row>
    <row r="1134" spans="2:18">
      <c r="B1134"/>
      <c r="C1134"/>
      <c r="D1134"/>
      <c r="E1134"/>
      <c r="F1134"/>
      <c r="G1134"/>
      <c r="H1134"/>
      <c r="I1134"/>
      <c r="J1134"/>
      <c r="K1134"/>
      <c r="L1134"/>
      <c r="M1134" s="2"/>
      <c r="N1134"/>
      <c r="O1134" s="2"/>
      <c r="P1134"/>
      <c r="Q1134"/>
      <c r="R1134"/>
    </row>
    <row r="1135" spans="2:18">
      <c r="B1135"/>
      <c r="C1135"/>
      <c r="D1135"/>
      <c r="E1135"/>
      <c r="F1135"/>
      <c r="G1135"/>
      <c r="H1135"/>
      <c r="I1135"/>
      <c r="J1135"/>
      <c r="K1135"/>
      <c r="L1135"/>
      <c r="M1135" s="2"/>
      <c r="N1135"/>
      <c r="O1135" s="2"/>
      <c r="P1135"/>
      <c r="Q1135"/>
      <c r="R1135"/>
    </row>
    <row r="1136" spans="2:18">
      <c r="B1136"/>
      <c r="C1136"/>
      <c r="D1136"/>
      <c r="E1136"/>
      <c r="F1136"/>
      <c r="G1136"/>
      <c r="H1136"/>
      <c r="I1136"/>
      <c r="J1136"/>
      <c r="K1136"/>
      <c r="L1136"/>
      <c r="M1136" s="2"/>
      <c r="N1136"/>
      <c r="O1136" s="2"/>
      <c r="P1136"/>
      <c r="Q1136"/>
      <c r="R1136"/>
    </row>
    <row r="1137" spans="2:18">
      <c r="B1137"/>
      <c r="C1137"/>
      <c r="D1137"/>
      <c r="E1137"/>
      <c r="F1137"/>
      <c r="G1137"/>
      <c r="H1137"/>
      <c r="I1137"/>
      <c r="J1137"/>
      <c r="K1137"/>
      <c r="L1137"/>
      <c r="M1137" s="2"/>
      <c r="N1137"/>
      <c r="O1137" s="2"/>
      <c r="P1137"/>
      <c r="Q1137"/>
      <c r="R1137"/>
    </row>
    <row r="1138" spans="2:18">
      <c r="B1138"/>
      <c r="C1138"/>
      <c r="D1138"/>
      <c r="E1138"/>
      <c r="F1138"/>
      <c r="G1138"/>
      <c r="H1138"/>
      <c r="I1138"/>
      <c r="J1138"/>
      <c r="K1138"/>
      <c r="L1138"/>
      <c r="M1138" s="2"/>
      <c r="N1138"/>
      <c r="O1138" s="2"/>
      <c r="P1138"/>
      <c r="Q1138"/>
      <c r="R1138"/>
    </row>
    <row r="1139" spans="2:18">
      <c r="B1139"/>
      <c r="C1139"/>
      <c r="D1139"/>
      <c r="E1139"/>
      <c r="F1139"/>
      <c r="G1139"/>
      <c r="H1139"/>
      <c r="I1139"/>
      <c r="J1139"/>
      <c r="K1139"/>
      <c r="L1139"/>
      <c r="M1139" s="2"/>
      <c r="N1139"/>
      <c r="O1139" s="2"/>
      <c r="P1139"/>
      <c r="Q1139"/>
      <c r="R1139"/>
    </row>
    <row r="1140" spans="2:18">
      <c r="B1140"/>
      <c r="C1140"/>
      <c r="D1140"/>
      <c r="E1140"/>
      <c r="F1140"/>
      <c r="G1140"/>
      <c r="H1140"/>
      <c r="I1140"/>
      <c r="J1140"/>
      <c r="K1140"/>
      <c r="L1140"/>
      <c r="M1140" s="2"/>
      <c r="N1140"/>
      <c r="O1140" s="2"/>
      <c r="P1140"/>
      <c r="Q1140"/>
      <c r="R1140"/>
    </row>
    <row r="1141" spans="2:18">
      <c r="B1141"/>
      <c r="C1141"/>
      <c r="D1141"/>
      <c r="E1141"/>
      <c r="F1141"/>
      <c r="G1141"/>
      <c r="H1141"/>
      <c r="I1141"/>
      <c r="J1141"/>
      <c r="K1141"/>
      <c r="L1141"/>
      <c r="M1141" s="2"/>
      <c r="N1141"/>
      <c r="O1141" s="2"/>
      <c r="P1141"/>
      <c r="Q1141"/>
      <c r="R1141"/>
    </row>
    <row r="1142" spans="2:18">
      <c r="B1142"/>
      <c r="C1142"/>
      <c r="D1142"/>
      <c r="E1142"/>
      <c r="F1142"/>
      <c r="G1142"/>
      <c r="H1142"/>
      <c r="I1142"/>
      <c r="J1142"/>
      <c r="K1142"/>
      <c r="L1142"/>
      <c r="M1142" s="2"/>
      <c r="N1142"/>
      <c r="O1142" s="2"/>
      <c r="P1142"/>
      <c r="Q1142"/>
      <c r="R1142"/>
    </row>
    <row r="1143" spans="2:18">
      <c r="B1143"/>
      <c r="C1143"/>
      <c r="D1143"/>
      <c r="E1143"/>
      <c r="F1143"/>
      <c r="G1143"/>
      <c r="H1143"/>
      <c r="I1143"/>
      <c r="J1143"/>
      <c r="K1143"/>
      <c r="L1143"/>
      <c r="M1143" s="2"/>
      <c r="N1143"/>
      <c r="O1143" s="2"/>
      <c r="P1143"/>
      <c r="Q1143"/>
      <c r="R1143"/>
    </row>
    <row r="1144" spans="2:18">
      <c r="B1144"/>
      <c r="C1144"/>
      <c r="D1144"/>
      <c r="E1144"/>
      <c r="F1144"/>
      <c r="G1144"/>
      <c r="H1144"/>
      <c r="I1144"/>
      <c r="J1144"/>
      <c r="K1144"/>
      <c r="L1144"/>
      <c r="M1144" s="2"/>
      <c r="N1144"/>
      <c r="O1144" s="2"/>
      <c r="P1144"/>
      <c r="Q1144"/>
      <c r="R1144"/>
    </row>
    <row r="1145" spans="2:18">
      <c r="B1145"/>
      <c r="C1145"/>
      <c r="D1145"/>
      <c r="E1145"/>
      <c r="F1145"/>
      <c r="G1145"/>
      <c r="H1145"/>
      <c r="I1145"/>
      <c r="J1145"/>
      <c r="K1145"/>
      <c r="L1145"/>
      <c r="M1145" s="2"/>
      <c r="N1145"/>
      <c r="O1145" s="2"/>
      <c r="P1145"/>
      <c r="Q1145"/>
      <c r="R1145"/>
    </row>
    <row r="1146" spans="2:18">
      <c r="B1146"/>
      <c r="C1146"/>
      <c r="D1146"/>
      <c r="E1146"/>
      <c r="F1146"/>
      <c r="G1146"/>
      <c r="H1146"/>
      <c r="I1146"/>
      <c r="J1146"/>
      <c r="K1146"/>
      <c r="L1146"/>
      <c r="M1146" s="2"/>
      <c r="N1146"/>
      <c r="O1146" s="2"/>
      <c r="P1146"/>
      <c r="Q1146"/>
      <c r="R1146"/>
    </row>
    <row r="1147" spans="2:18">
      <c r="B1147"/>
      <c r="C1147"/>
      <c r="D1147"/>
      <c r="E1147"/>
      <c r="F1147"/>
      <c r="G1147"/>
      <c r="H1147"/>
      <c r="I1147"/>
      <c r="J1147"/>
      <c r="K1147"/>
      <c r="L1147"/>
      <c r="M1147" s="2"/>
      <c r="N1147"/>
      <c r="O1147" s="2"/>
      <c r="P1147"/>
      <c r="Q1147"/>
      <c r="R1147"/>
    </row>
    <row r="1148" spans="2:18">
      <c r="B1148"/>
      <c r="C1148"/>
      <c r="D1148"/>
      <c r="E1148"/>
      <c r="F1148"/>
      <c r="G1148"/>
      <c r="H1148"/>
      <c r="I1148"/>
      <c r="J1148"/>
      <c r="K1148"/>
      <c r="L1148"/>
      <c r="M1148" s="2"/>
      <c r="N1148"/>
      <c r="O1148" s="2"/>
      <c r="P1148"/>
      <c r="Q1148"/>
      <c r="R1148"/>
    </row>
    <row r="1149" spans="2:18">
      <c r="B1149"/>
      <c r="C1149"/>
      <c r="D1149"/>
      <c r="E1149"/>
      <c r="F1149"/>
      <c r="G1149"/>
      <c r="H1149"/>
      <c r="I1149"/>
      <c r="J1149"/>
      <c r="K1149"/>
      <c r="L1149"/>
      <c r="M1149" s="2"/>
      <c r="N1149"/>
      <c r="O1149" s="2"/>
      <c r="P1149"/>
      <c r="Q1149"/>
      <c r="R1149"/>
    </row>
    <row r="1150" spans="2:18">
      <c r="B1150"/>
      <c r="C1150"/>
      <c r="D1150"/>
      <c r="E1150"/>
      <c r="F1150"/>
      <c r="G1150"/>
      <c r="H1150"/>
      <c r="I1150"/>
      <c r="J1150"/>
      <c r="K1150"/>
      <c r="L1150"/>
      <c r="M1150" s="2"/>
      <c r="N1150"/>
      <c r="O1150" s="2"/>
      <c r="P1150"/>
      <c r="Q1150"/>
      <c r="R1150"/>
    </row>
    <row r="1151" spans="2:18">
      <c r="B1151"/>
      <c r="C1151"/>
      <c r="D1151"/>
      <c r="E1151"/>
      <c r="F1151"/>
      <c r="G1151"/>
      <c r="H1151"/>
      <c r="I1151"/>
      <c r="J1151"/>
      <c r="K1151"/>
      <c r="L1151"/>
      <c r="M1151" s="2"/>
      <c r="N1151"/>
      <c r="O1151" s="2"/>
      <c r="P1151"/>
      <c r="Q1151"/>
      <c r="R1151"/>
    </row>
    <row r="1152" spans="2:18">
      <c r="B1152"/>
      <c r="C1152"/>
      <c r="D1152"/>
      <c r="E1152"/>
      <c r="F1152"/>
      <c r="G1152"/>
      <c r="H1152"/>
      <c r="I1152"/>
      <c r="J1152"/>
      <c r="K1152"/>
      <c r="L1152"/>
      <c r="M1152" s="2"/>
      <c r="N1152"/>
      <c r="O1152" s="2"/>
      <c r="P1152"/>
      <c r="Q1152"/>
      <c r="R1152"/>
    </row>
    <row r="1153" spans="2:18">
      <c r="B1153"/>
      <c r="C1153"/>
      <c r="D1153"/>
      <c r="E1153"/>
      <c r="F1153"/>
      <c r="G1153"/>
      <c r="H1153"/>
      <c r="I1153"/>
      <c r="J1153"/>
      <c r="K1153"/>
      <c r="L1153"/>
      <c r="M1153" s="2"/>
      <c r="N1153"/>
      <c r="O1153" s="2"/>
      <c r="P1153"/>
      <c r="Q1153"/>
      <c r="R1153"/>
    </row>
    <row r="1154" spans="2:18">
      <c r="B1154"/>
      <c r="C1154"/>
      <c r="D1154"/>
      <c r="E1154"/>
      <c r="F1154"/>
      <c r="G1154"/>
      <c r="H1154"/>
      <c r="I1154"/>
      <c r="J1154"/>
      <c r="K1154"/>
      <c r="L1154"/>
      <c r="M1154" s="2"/>
      <c r="N1154"/>
      <c r="O1154" s="2"/>
      <c r="P1154"/>
      <c r="Q1154"/>
      <c r="R1154"/>
    </row>
    <row r="1155" spans="2:18">
      <c r="B1155"/>
      <c r="C1155"/>
      <c r="D1155"/>
      <c r="E1155"/>
      <c r="F1155"/>
      <c r="G1155"/>
      <c r="H1155"/>
      <c r="I1155"/>
      <c r="J1155"/>
      <c r="K1155"/>
      <c r="L1155"/>
      <c r="M1155" s="2"/>
      <c r="N1155"/>
      <c r="O1155" s="2"/>
      <c r="P1155"/>
      <c r="Q1155"/>
      <c r="R1155"/>
    </row>
    <row r="1156" spans="2:18">
      <c r="B1156"/>
      <c r="C1156"/>
      <c r="D1156"/>
      <c r="E1156"/>
      <c r="F1156"/>
      <c r="G1156"/>
      <c r="H1156"/>
      <c r="I1156"/>
      <c r="J1156"/>
      <c r="K1156"/>
      <c r="L1156"/>
      <c r="M1156" s="2"/>
      <c r="N1156"/>
      <c r="O1156" s="2"/>
      <c r="P1156"/>
      <c r="Q1156"/>
      <c r="R1156"/>
    </row>
    <row r="1157" spans="2:18">
      <c r="B1157"/>
      <c r="C1157"/>
      <c r="D1157"/>
      <c r="E1157"/>
      <c r="F1157"/>
      <c r="G1157"/>
      <c r="H1157"/>
      <c r="I1157"/>
      <c r="J1157"/>
      <c r="K1157"/>
      <c r="L1157"/>
      <c r="M1157" s="2"/>
      <c r="N1157"/>
      <c r="O1157" s="2"/>
      <c r="P1157"/>
      <c r="Q1157"/>
      <c r="R1157"/>
    </row>
    <row r="1158" spans="2:18">
      <c r="B1158"/>
      <c r="C1158"/>
      <c r="D1158"/>
      <c r="E1158"/>
      <c r="F1158"/>
      <c r="G1158"/>
      <c r="H1158"/>
      <c r="I1158"/>
      <c r="J1158"/>
      <c r="K1158"/>
      <c r="L1158"/>
      <c r="M1158" s="2"/>
      <c r="N1158"/>
      <c r="O1158" s="2"/>
      <c r="P1158"/>
      <c r="Q1158"/>
      <c r="R1158"/>
    </row>
    <row r="1159" spans="2:18">
      <c r="B1159"/>
      <c r="C1159"/>
      <c r="D1159"/>
      <c r="E1159"/>
      <c r="F1159"/>
      <c r="G1159"/>
      <c r="H1159"/>
      <c r="I1159"/>
      <c r="J1159"/>
      <c r="K1159"/>
      <c r="L1159"/>
      <c r="M1159" s="2"/>
      <c r="N1159"/>
      <c r="O1159" s="2"/>
      <c r="P1159"/>
      <c r="Q1159"/>
      <c r="R1159"/>
    </row>
    <row r="1160" spans="2:18">
      <c r="B1160"/>
      <c r="C1160"/>
      <c r="D1160"/>
      <c r="E1160"/>
      <c r="F1160"/>
      <c r="G1160"/>
      <c r="H1160"/>
      <c r="I1160"/>
      <c r="J1160"/>
      <c r="K1160"/>
      <c r="L1160"/>
      <c r="M1160" s="2"/>
      <c r="N1160"/>
      <c r="O1160" s="2"/>
      <c r="P1160"/>
      <c r="Q1160"/>
      <c r="R1160"/>
    </row>
    <row r="1161" spans="2:18">
      <c r="B1161"/>
      <c r="C1161"/>
      <c r="D1161"/>
      <c r="E1161"/>
      <c r="F1161"/>
      <c r="G1161"/>
      <c r="H1161"/>
      <c r="I1161"/>
      <c r="J1161"/>
      <c r="K1161"/>
      <c r="L1161"/>
      <c r="M1161" s="2"/>
      <c r="N1161"/>
      <c r="O1161" s="2"/>
      <c r="P1161"/>
      <c r="Q1161"/>
      <c r="R1161"/>
    </row>
    <row r="1162" spans="2:18">
      <c r="B1162"/>
      <c r="C1162"/>
      <c r="D1162"/>
      <c r="E1162"/>
      <c r="F1162"/>
      <c r="G1162"/>
      <c r="H1162"/>
      <c r="I1162"/>
      <c r="J1162"/>
      <c r="K1162"/>
      <c r="L1162"/>
      <c r="M1162" s="2"/>
      <c r="N1162"/>
      <c r="O1162" s="2"/>
      <c r="P1162"/>
      <c r="Q1162"/>
      <c r="R1162"/>
    </row>
    <row r="1163" spans="2:18">
      <c r="B1163"/>
      <c r="C1163"/>
      <c r="D1163"/>
      <c r="E1163"/>
      <c r="F1163"/>
      <c r="G1163"/>
      <c r="H1163"/>
      <c r="I1163"/>
      <c r="J1163"/>
      <c r="K1163"/>
      <c r="L1163"/>
      <c r="M1163" s="2"/>
      <c r="N1163"/>
      <c r="O1163" s="2"/>
      <c r="P1163"/>
      <c r="Q1163"/>
      <c r="R1163"/>
    </row>
    <row r="1164" spans="2:18">
      <c r="B1164"/>
      <c r="C1164"/>
      <c r="D1164"/>
      <c r="E1164"/>
      <c r="F1164"/>
      <c r="G1164"/>
      <c r="H1164"/>
      <c r="I1164"/>
      <c r="J1164"/>
      <c r="K1164"/>
      <c r="L1164"/>
      <c r="M1164" s="2"/>
      <c r="N1164"/>
      <c r="O1164" s="2"/>
      <c r="P1164"/>
      <c r="Q1164"/>
      <c r="R1164"/>
    </row>
    <row r="1165" spans="2:18">
      <c r="B1165"/>
      <c r="C1165"/>
      <c r="D1165"/>
      <c r="E1165"/>
      <c r="F1165"/>
      <c r="G1165"/>
      <c r="H1165"/>
      <c r="I1165"/>
      <c r="J1165"/>
      <c r="K1165"/>
      <c r="L1165"/>
      <c r="M1165" s="2"/>
      <c r="N1165"/>
      <c r="O1165" s="2"/>
      <c r="P1165"/>
      <c r="Q1165"/>
      <c r="R1165"/>
    </row>
    <row r="1166" spans="2:18">
      <c r="B1166"/>
      <c r="C1166"/>
      <c r="D1166"/>
      <c r="E1166"/>
      <c r="F1166"/>
      <c r="G1166"/>
      <c r="H1166"/>
      <c r="I1166"/>
      <c r="J1166"/>
      <c r="K1166"/>
      <c r="L1166"/>
      <c r="M1166" s="2"/>
      <c r="N1166"/>
      <c r="O1166" s="2"/>
      <c r="P1166"/>
      <c r="Q1166"/>
      <c r="R1166"/>
    </row>
    <row r="1167" spans="2:18">
      <c r="B1167"/>
      <c r="C1167"/>
      <c r="D1167"/>
      <c r="E1167"/>
      <c r="F1167"/>
      <c r="G1167"/>
      <c r="H1167"/>
      <c r="I1167"/>
      <c r="J1167"/>
      <c r="K1167"/>
      <c r="L1167"/>
      <c r="M1167" s="2"/>
      <c r="N1167"/>
      <c r="O1167" s="2"/>
      <c r="P1167"/>
      <c r="Q1167"/>
      <c r="R1167"/>
    </row>
    <row r="1168" spans="2:18">
      <c r="B1168"/>
      <c r="C1168"/>
      <c r="D1168"/>
      <c r="E1168"/>
      <c r="F1168"/>
      <c r="G1168"/>
      <c r="H1168"/>
      <c r="I1168"/>
      <c r="J1168"/>
      <c r="K1168"/>
      <c r="L1168"/>
      <c r="M1168" s="2"/>
      <c r="N1168"/>
      <c r="O1168" s="2"/>
      <c r="P1168"/>
      <c r="Q1168"/>
      <c r="R1168"/>
    </row>
    <row r="1169" spans="2:18">
      <c r="B1169"/>
      <c r="C1169"/>
      <c r="D1169"/>
      <c r="E1169"/>
      <c r="F1169"/>
      <c r="G1169"/>
      <c r="H1169"/>
      <c r="I1169"/>
      <c r="J1169"/>
      <c r="K1169"/>
      <c r="L1169"/>
      <c r="M1169" s="2"/>
      <c r="N1169"/>
      <c r="O1169" s="2"/>
      <c r="P1169"/>
      <c r="Q1169"/>
      <c r="R1169"/>
    </row>
    <row r="1170" spans="2:18">
      <c r="B1170"/>
      <c r="C1170"/>
      <c r="D1170"/>
      <c r="E1170"/>
      <c r="F1170"/>
      <c r="G1170"/>
      <c r="H1170"/>
      <c r="I1170"/>
      <c r="J1170"/>
      <c r="K1170"/>
      <c r="L1170"/>
      <c r="M1170" s="2"/>
      <c r="N1170"/>
      <c r="O1170" s="2"/>
      <c r="P1170"/>
      <c r="Q1170"/>
      <c r="R1170"/>
    </row>
    <row r="1171" spans="2:18">
      <c r="B1171"/>
      <c r="C1171"/>
      <c r="D1171"/>
      <c r="E1171"/>
      <c r="F1171"/>
      <c r="G1171"/>
      <c r="H1171"/>
      <c r="I1171"/>
      <c r="J1171"/>
      <c r="K1171"/>
      <c r="L1171"/>
      <c r="M1171" s="2"/>
      <c r="N1171"/>
      <c r="O1171" s="2"/>
      <c r="P1171"/>
      <c r="Q1171"/>
      <c r="R1171"/>
    </row>
    <row r="1172" spans="2:18">
      <c r="B1172"/>
      <c r="C1172"/>
      <c r="D1172"/>
      <c r="E1172"/>
      <c r="F1172"/>
      <c r="G1172"/>
      <c r="H1172"/>
      <c r="I1172"/>
      <c r="J1172"/>
      <c r="K1172"/>
      <c r="L1172"/>
      <c r="M1172" s="2"/>
      <c r="N1172"/>
      <c r="O1172" s="2"/>
      <c r="P1172"/>
      <c r="Q1172"/>
      <c r="R1172"/>
    </row>
    <row r="1173" spans="2:18">
      <c r="B1173"/>
      <c r="C1173"/>
      <c r="D1173"/>
      <c r="E1173"/>
      <c r="F1173"/>
      <c r="G1173"/>
      <c r="H1173"/>
      <c r="I1173"/>
      <c r="J1173"/>
      <c r="K1173"/>
      <c r="L1173"/>
      <c r="M1173" s="2"/>
      <c r="N1173"/>
      <c r="O1173" s="2"/>
      <c r="P1173"/>
      <c r="Q1173"/>
      <c r="R1173"/>
    </row>
    <row r="1174" spans="2:18">
      <c r="B1174"/>
      <c r="C1174"/>
      <c r="D1174"/>
      <c r="E1174"/>
      <c r="F1174"/>
      <c r="G1174"/>
      <c r="H1174"/>
      <c r="I1174"/>
      <c r="J1174"/>
      <c r="K1174"/>
      <c r="L1174"/>
      <c r="M1174" s="2"/>
      <c r="N1174"/>
      <c r="O1174" s="2"/>
      <c r="P1174"/>
      <c r="Q1174"/>
      <c r="R1174"/>
    </row>
    <row r="1175" spans="2:18">
      <c r="B1175"/>
      <c r="C1175"/>
      <c r="D1175"/>
      <c r="E1175"/>
      <c r="F1175"/>
      <c r="G1175"/>
      <c r="H1175"/>
      <c r="I1175"/>
      <c r="J1175"/>
      <c r="K1175"/>
      <c r="L1175"/>
      <c r="M1175" s="2"/>
      <c r="N1175"/>
      <c r="O1175" s="2"/>
      <c r="P1175"/>
      <c r="Q1175"/>
      <c r="R1175"/>
    </row>
    <row r="1176" spans="2:18">
      <c r="B1176"/>
      <c r="C1176"/>
      <c r="D1176"/>
      <c r="E1176"/>
      <c r="F1176"/>
      <c r="G1176"/>
      <c r="H1176"/>
      <c r="I1176"/>
      <c r="J1176"/>
      <c r="K1176"/>
      <c r="L1176"/>
      <c r="M1176" s="2"/>
      <c r="N1176"/>
      <c r="O1176" s="2"/>
      <c r="P1176"/>
      <c r="Q1176"/>
      <c r="R1176"/>
    </row>
    <row r="1177" spans="2:18">
      <c r="B1177"/>
      <c r="C1177"/>
      <c r="D1177"/>
      <c r="E1177"/>
      <c r="F1177"/>
      <c r="G1177"/>
      <c r="H1177"/>
      <c r="I1177"/>
      <c r="J1177"/>
      <c r="K1177"/>
      <c r="L1177"/>
      <c r="M1177" s="2"/>
      <c r="N1177"/>
      <c r="O1177" s="2"/>
      <c r="P1177"/>
      <c r="Q1177"/>
      <c r="R1177"/>
    </row>
    <row r="1178" spans="2:18">
      <c r="B1178"/>
      <c r="C1178"/>
      <c r="D1178"/>
      <c r="E1178"/>
      <c r="F1178"/>
      <c r="G1178"/>
      <c r="H1178"/>
      <c r="I1178"/>
      <c r="J1178"/>
      <c r="K1178"/>
      <c r="L1178"/>
      <c r="M1178" s="2"/>
      <c r="N1178"/>
      <c r="O1178" s="2"/>
      <c r="P1178"/>
      <c r="Q1178"/>
      <c r="R1178"/>
    </row>
    <row r="1179" spans="2:18">
      <c r="B1179"/>
      <c r="C1179"/>
      <c r="D1179"/>
      <c r="E1179"/>
      <c r="F1179"/>
      <c r="G1179"/>
      <c r="H1179"/>
      <c r="I1179"/>
      <c r="J1179"/>
      <c r="K1179"/>
      <c r="L1179"/>
      <c r="M1179" s="2"/>
      <c r="N1179"/>
      <c r="O1179" s="2"/>
      <c r="P1179"/>
      <c r="Q1179"/>
      <c r="R1179"/>
    </row>
    <row r="1180" spans="2:18">
      <c r="B1180"/>
      <c r="C1180"/>
      <c r="D1180"/>
      <c r="E1180"/>
      <c r="F1180"/>
      <c r="G1180"/>
      <c r="H1180"/>
      <c r="I1180"/>
      <c r="J1180"/>
      <c r="K1180"/>
      <c r="L1180"/>
      <c r="M1180" s="2"/>
      <c r="N1180"/>
      <c r="O1180" s="2"/>
      <c r="P1180"/>
      <c r="Q1180"/>
      <c r="R1180"/>
    </row>
    <row r="1181" spans="2:18">
      <c r="B1181"/>
      <c r="C1181"/>
      <c r="D1181"/>
      <c r="E1181"/>
      <c r="F1181"/>
      <c r="G1181"/>
      <c r="H1181"/>
      <c r="I1181"/>
      <c r="J1181"/>
      <c r="K1181"/>
      <c r="L1181"/>
      <c r="M1181" s="2"/>
      <c r="N1181"/>
      <c r="O1181" s="2"/>
      <c r="P1181"/>
      <c r="Q1181"/>
      <c r="R1181"/>
    </row>
    <row r="1182" spans="2:18">
      <c r="B1182"/>
      <c r="C1182"/>
      <c r="D1182"/>
      <c r="E1182"/>
      <c r="F1182"/>
      <c r="G1182"/>
      <c r="H1182"/>
      <c r="I1182"/>
      <c r="J1182"/>
      <c r="K1182"/>
      <c r="L1182"/>
      <c r="M1182" s="2"/>
      <c r="N1182"/>
      <c r="O1182" s="2"/>
      <c r="P1182"/>
      <c r="Q1182"/>
      <c r="R1182"/>
    </row>
    <row r="1183" spans="2:18">
      <c r="B1183"/>
      <c r="C1183"/>
      <c r="D1183"/>
      <c r="E1183"/>
      <c r="F1183"/>
      <c r="G1183"/>
      <c r="H1183"/>
      <c r="I1183"/>
      <c r="J1183"/>
      <c r="K1183"/>
      <c r="L1183"/>
      <c r="M1183" s="2"/>
      <c r="N1183"/>
      <c r="O1183" s="2"/>
      <c r="P1183"/>
      <c r="Q1183"/>
      <c r="R1183"/>
    </row>
    <row r="1184" spans="2:18">
      <c r="B1184"/>
      <c r="C1184"/>
      <c r="D1184"/>
      <c r="E1184"/>
      <c r="F1184"/>
      <c r="G1184"/>
      <c r="H1184"/>
      <c r="I1184"/>
      <c r="J1184"/>
      <c r="K1184"/>
      <c r="L1184"/>
      <c r="M1184" s="2"/>
      <c r="N1184"/>
      <c r="O1184" s="2"/>
      <c r="P1184"/>
      <c r="Q1184"/>
      <c r="R1184"/>
    </row>
    <row r="1185" spans="2:18">
      <c r="B1185"/>
      <c r="C1185"/>
      <c r="D1185"/>
      <c r="E1185"/>
      <c r="F1185"/>
      <c r="G1185"/>
      <c r="H1185"/>
      <c r="I1185"/>
      <c r="J1185"/>
      <c r="K1185"/>
      <c r="L1185"/>
      <c r="M1185" s="2"/>
      <c r="N1185"/>
      <c r="O1185" s="2"/>
      <c r="P1185"/>
      <c r="Q1185"/>
      <c r="R1185"/>
    </row>
    <row r="1186" spans="2:18">
      <c r="B1186"/>
      <c r="C1186"/>
      <c r="D1186"/>
      <c r="E1186"/>
      <c r="F1186"/>
      <c r="G1186"/>
      <c r="H1186"/>
      <c r="I1186"/>
      <c r="J1186"/>
      <c r="K1186"/>
      <c r="L1186"/>
      <c r="M1186" s="2"/>
      <c r="N1186"/>
      <c r="O1186" s="2"/>
      <c r="P1186"/>
      <c r="Q1186"/>
      <c r="R1186"/>
    </row>
    <row r="1187" spans="2:18">
      <c r="B1187"/>
      <c r="C1187"/>
      <c r="D1187"/>
      <c r="E1187"/>
      <c r="F1187"/>
      <c r="G1187"/>
      <c r="H1187"/>
      <c r="I1187"/>
      <c r="J1187"/>
      <c r="K1187"/>
      <c r="L1187"/>
      <c r="M1187" s="2"/>
      <c r="N1187"/>
      <c r="O1187" s="2"/>
      <c r="P1187"/>
      <c r="Q1187"/>
      <c r="R1187"/>
    </row>
    <row r="1188" spans="2:18">
      <c r="B1188"/>
      <c r="C1188"/>
      <c r="D1188"/>
      <c r="E1188"/>
      <c r="F1188"/>
      <c r="G1188"/>
      <c r="H1188"/>
      <c r="I1188"/>
      <c r="J1188"/>
      <c r="K1188"/>
      <c r="L1188"/>
      <c r="M1188" s="2"/>
      <c r="N1188"/>
      <c r="O1188" s="2"/>
      <c r="P1188"/>
      <c r="Q1188"/>
      <c r="R1188"/>
    </row>
    <row r="1189" spans="2:18">
      <c r="B1189"/>
      <c r="C1189"/>
      <c r="D1189"/>
      <c r="E1189"/>
      <c r="F1189"/>
      <c r="G1189"/>
      <c r="H1189"/>
      <c r="I1189"/>
      <c r="J1189"/>
      <c r="K1189"/>
      <c r="L1189"/>
      <c r="M1189" s="2"/>
      <c r="N1189"/>
      <c r="O1189" s="2"/>
      <c r="P1189"/>
      <c r="Q1189"/>
      <c r="R1189"/>
    </row>
    <row r="1190" spans="2:18">
      <c r="B1190"/>
      <c r="C1190"/>
      <c r="D1190"/>
      <c r="E1190"/>
      <c r="F1190"/>
      <c r="G1190"/>
      <c r="H1190"/>
      <c r="I1190"/>
      <c r="J1190"/>
      <c r="K1190"/>
      <c r="L1190"/>
      <c r="M1190" s="2"/>
      <c r="N1190"/>
      <c r="O1190" s="2"/>
      <c r="P1190"/>
      <c r="Q1190"/>
      <c r="R1190"/>
    </row>
    <row r="1191" spans="2:18">
      <c r="B1191"/>
      <c r="C1191"/>
      <c r="D1191"/>
      <c r="E1191"/>
      <c r="F1191"/>
      <c r="G1191"/>
      <c r="H1191"/>
      <c r="I1191"/>
      <c r="J1191"/>
      <c r="K1191"/>
      <c r="L1191"/>
      <c r="M1191" s="2"/>
      <c r="N1191"/>
      <c r="O1191" s="2"/>
      <c r="P1191"/>
      <c r="Q1191"/>
      <c r="R1191"/>
    </row>
    <row r="1192" spans="2:18">
      <c r="B1192"/>
      <c r="C1192"/>
      <c r="D1192"/>
      <c r="E1192"/>
      <c r="F1192"/>
      <c r="G1192"/>
      <c r="H1192"/>
      <c r="I1192"/>
      <c r="J1192"/>
      <c r="K1192"/>
      <c r="L1192"/>
      <c r="M1192" s="2"/>
      <c r="N1192"/>
      <c r="O1192" s="2"/>
      <c r="P1192"/>
      <c r="Q1192"/>
      <c r="R1192"/>
    </row>
    <row r="1193" spans="2:18">
      <c r="B1193"/>
      <c r="C1193"/>
      <c r="D1193"/>
      <c r="E1193"/>
      <c r="F1193"/>
      <c r="G1193"/>
      <c r="H1193"/>
      <c r="I1193"/>
      <c r="J1193"/>
      <c r="K1193"/>
      <c r="L1193"/>
      <c r="M1193" s="2"/>
      <c r="N1193"/>
      <c r="O1193" s="2"/>
      <c r="P1193"/>
      <c r="Q1193"/>
      <c r="R1193"/>
    </row>
    <row r="1194" spans="2:18">
      <c r="B1194"/>
      <c r="C1194"/>
      <c r="D1194"/>
      <c r="E1194"/>
      <c r="F1194"/>
      <c r="G1194"/>
      <c r="H1194"/>
      <c r="I1194"/>
      <c r="J1194"/>
      <c r="K1194"/>
      <c r="L1194"/>
      <c r="M1194" s="2"/>
      <c r="N1194"/>
      <c r="O1194" s="2"/>
      <c r="P1194"/>
      <c r="Q1194"/>
      <c r="R1194"/>
    </row>
    <row r="1195" spans="2:18">
      <c r="B1195"/>
      <c r="C1195"/>
      <c r="D1195"/>
      <c r="E1195"/>
      <c r="F1195"/>
      <c r="G1195"/>
      <c r="H1195"/>
      <c r="I1195"/>
      <c r="J1195"/>
      <c r="K1195"/>
      <c r="L1195"/>
      <c r="M1195" s="2"/>
      <c r="N1195"/>
      <c r="O1195" s="2"/>
      <c r="P1195"/>
      <c r="Q1195"/>
      <c r="R1195"/>
    </row>
    <row r="1196" spans="2:18">
      <c r="B1196"/>
      <c r="C1196"/>
      <c r="D1196"/>
      <c r="E1196"/>
      <c r="F1196"/>
      <c r="G1196"/>
      <c r="H1196"/>
      <c r="I1196"/>
      <c r="J1196"/>
      <c r="K1196"/>
      <c r="L1196"/>
      <c r="M1196" s="2"/>
      <c r="N1196"/>
      <c r="O1196" s="2"/>
      <c r="P1196"/>
      <c r="Q1196"/>
      <c r="R1196"/>
    </row>
    <row r="1197" spans="2:18">
      <c r="B1197"/>
      <c r="C1197"/>
      <c r="D1197"/>
      <c r="E1197"/>
      <c r="F1197"/>
      <c r="G1197"/>
      <c r="H1197"/>
      <c r="I1197"/>
      <c r="J1197"/>
      <c r="K1197"/>
      <c r="L1197"/>
      <c r="M1197" s="2"/>
      <c r="N1197"/>
      <c r="O1197" s="2"/>
      <c r="P1197"/>
      <c r="Q1197"/>
      <c r="R1197"/>
    </row>
    <row r="1198" spans="2:18">
      <c r="B1198"/>
      <c r="C1198"/>
      <c r="D1198"/>
      <c r="E1198"/>
      <c r="F1198"/>
      <c r="G1198"/>
      <c r="H1198"/>
      <c r="I1198"/>
      <c r="J1198"/>
      <c r="K1198"/>
      <c r="L1198"/>
      <c r="M1198" s="2"/>
      <c r="N1198"/>
      <c r="O1198" s="2"/>
      <c r="P1198"/>
      <c r="Q1198"/>
      <c r="R1198"/>
    </row>
    <row r="1199" spans="2:18">
      <c r="B1199"/>
      <c r="C1199"/>
      <c r="D1199"/>
      <c r="E1199"/>
      <c r="F1199"/>
      <c r="G1199"/>
      <c r="H1199"/>
      <c r="I1199"/>
      <c r="J1199"/>
      <c r="K1199"/>
      <c r="L1199"/>
      <c r="M1199" s="2"/>
      <c r="N1199"/>
      <c r="O1199" s="2"/>
      <c r="P1199"/>
      <c r="Q1199"/>
      <c r="R1199"/>
    </row>
    <row r="1200" spans="2:18">
      <c r="B1200"/>
      <c r="C1200"/>
      <c r="D1200"/>
      <c r="E1200"/>
      <c r="F1200"/>
      <c r="G1200"/>
      <c r="H1200"/>
      <c r="I1200"/>
      <c r="J1200"/>
      <c r="K1200"/>
      <c r="L1200"/>
      <c r="M1200" s="2"/>
      <c r="N1200"/>
      <c r="O1200" s="2"/>
      <c r="P1200"/>
      <c r="Q1200"/>
      <c r="R1200"/>
    </row>
    <row r="1201" spans="2:18">
      <c r="B1201"/>
      <c r="C1201"/>
      <c r="D1201"/>
      <c r="E1201"/>
      <c r="F1201"/>
      <c r="G1201"/>
      <c r="H1201"/>
      <c r="I1201"/>
      <c r="J1201"/>
      <c r="K1201"/>
      <c r="L1201"/>
      <c r="M1201" s="2"/>
      <c r="N1201"/>
      <c r="O1201" s="2"/>
      <c r="P1201"/>
      <c r="Q1201"/>
      <c r="R1201"/>
    </row>
    <row r="1202" spans="2:18">
      <c r="B1202"/>
      <c r="C1202"/>
      <c r="D1202"/>
      <c r="E1202"/>
      <c r="F1202"/>
      <c r="G1202"/>
      <c r="H1202"/>
      <c r="I1202"/>
      <c r="J1202"/>
      <c r="K1202"/>
      <c r="L1202"/>
      <c r="M1202" s="2"/>
      <c r="N1202"/>
      <c r="O1202" s="2"/>
      <c r="P1202"/>
      <c r="Q1202"/>
      <c r="R1202"/>
    </row>
    <row r="1203" spans="2:18">
      <c r="B1203"/>
      <c r="C1203"/>
      <c r="D1203"/>
      <c r="E1203"/>
      <c r="F1203"/>
      <c r="G1203"/>
      <c r="H1203"/>
      <c r="I1203"/>
      <c r="J1203"/>
      <c r="K1203"/>
      <c r="L1203"/>
      <c r="M1203" s="2"/>
      <c r="N1203"/>
      <c r="O1203" s="2"/>
      <c r="P1203"/>
      <c r="Q1203"/>
      <c r="R1203"/>
    </row>
    <row r="1204" spans="2:18">
      <c r="B1204"/>
      <c r="C1204"/>
      <c r="D1204"/>
      <c r="E1204"/>
      <c r="F1204"/>
      <c r="G1204"/>
      <c r="H1204"/>
      <c r="I1204"/>
      <c r="J1204"/>
      <c r="K1204"/>
      <c r="L1204"/>
      <c r="M1204" s="2"/>
      <c r="N1204"/>
      <c r="O1204" s="2"/>
      <c r="P1204"/>
      <c r="Q1204"/>
      <c r="R1204"/>
    </row>
    <row r="1205" spans="2:18">
      <c r="B1205"/>
      <c r="C1205"/>
      <c r="D1205"/>
      <c r="E1205"/>
      <c r="F1205"/>
      <c r="G1205"/>
      <c r="H1205"/>
      <c r="I1205"/>
      <c r="J1205"/>
      <c r="K1205"/>
      <c r="L1205"/>
      <c r="M1205" s="2"/>
      <c r="N1205"/>
      <c r="O1205" s="2"/>
      <c r="P1205"/>
      <c r="Q1205"/>
      <c r="R1205"/>
    </row>
    <row r="1206" spans="2:18">
      <c r="B1206"/>
      <c r="C1206"/>
      <c r="D1206"/>
      <c r="E1206"/>
      <c r="F1206"/>
      <c r="G1206"/>
      <c r="H1206"/>
      <c r="I1206"/>
      <c r="J1206"/>
      <c r="K1206"/>
      <c r="L1206"/>
      <c r="M1206" s="2"/>
      <c r="N1206"/>
      <c r="O1206" s="2"/>
      <c r="P1206"/>
      <c r="Q1206"/>
      <c r="R1206"/>
    </row>
    <row r="1207" spans="2:18">
      <c r="B1207"/>
      <c r="C1207"/>
      <c r="D1207"/>
      <c r="E1207"/>
      <c r="F1207"/>
      <c r="G1207"/>
      <c r="H1207"/>
      <c r="I1207"/>
      <c r="J1207"/>
      <c r="K1207"/>
      <c r="L1207"/>
      <c r="M1207" s="2"/>
      <c r="N1207"/>
      <c r="O1207" s="2"/>
      <c r="P1207"/>
      <c r="Q1207"/>
      <c r="R1207"/>
    </row>
    <row r="1208" spans="2:18">
      <c r="B1208"/>
      <c r="C1208"/>
      <c r="D1208"/>
      <c r="E1208"/>
      <c r="F1208"/>
      <c r="G1208"/>
      <c r="H1208"/>
      <c r="I1208"/>
      <c r="J1208"/>
      <c r="K1208"/>
      <c r="L1208"/>
      <c r="M1208" s="2"/>
      <c r="N1208"/>
      <c r="O1208" s="2"/>
      <c r="P1208"/>
      <c r="Q1208"/>
      <c r="R1208"/>
    </row>
    <row r="1209" spans="2:18">
      <c r="B1209"/>
      <c r="C1209"/>
      <c r="D1209"/>
      <c r="E1209"/>
      <c r="F1209"/>
      <c r="G1209"/>
      <c r="H1209"/>
      <c r="I1209"/>
      <c r="J1209"/>
      <c r="K1209"/>
      <c r="L1209"/>
      <c r="M1209" s="2"/>
      <c r="N1209"/>
      <c r="O1209" s="2"/>
      <c r="P1209"/>
      <c r="Q1209"/>
      <c r="R1209"/>
    </row>
    <row r="1210" spans="2:18">
      <c r="B1210"/>
      <c r="C1210"/>
      <c r="D1210"/>
      <c r="E1210"/>
      <c r="F1210"/>
      <c r="G1210"/>
      <c r="H1210"/>
      <c r="I1210"/>
      <c r="J1210"/>
      <c r="K1210"/>
      <c r="L1210"/>
      <c r="M1210" s="2"/>
      <c r="N1210"/>
      <c r="O1210" s="2"/>
      <c r="P1210"/>
      <c r="Q1210"/>
      <c r="R1210"/>
    </row>
    <row r="1211" spans="2:18">
      <c r="B1211"/>
      <c r="C1211"/>
      <c r="D1211"/>
      <c r="E1211"/>
      <c r="F1211"/>
      <c r="G1211"/>
      <c r="H1211"/>
      <c r="I1211"/>
      <c r="J1211"/>
      <c r="K1211"/>
      <c r="L1211"/>
      <c r="M1211" s="2"/>
      <c r="N1211"/>
      <c r="O1211" s="2"/>
      <c r="P1211"/>
      <c r="Q1211"/>
      <c r="R1211"/>
    </row>
    <row r="1212" spans="2:18">
      <c r="B1212"/>
      <c r="C1212"/>
      <c r="D1212"/>
      <c r="E1212"/>
      <c r="F1212"/>
      <c r="G1212"/>
      <c r="H1212"/>
      <c r="I1212"/>
      <c r="J1212"/>
      <c r="K1212"/>
      <c r="L1212"/>
      <c r="M1212" s="2"/>
      <c r="N1212"/>
      <c r="O1212" s="2"/>
      <c r="P1212"/>
      <c r="Q1212"/>
      <c r="R1212"/>
    </row>
    <row r="1213" spans="2:18">
      <c r="B1213"/>
      <c r="C1213"/>
      <c r="D1213"/>
      <c r="E1213"/>
      <c r="F1213"/>
      <c r="G1213"/>
      <c r="H1213"/>
      <c r="I1213"/>
      <c r="J1213"/>
      <c r="K1213"/>
      <c r="L1213"/>
      <c r="M1213" s="2"/>
      <c r="N1213"/>
      <c r="O1213" s="2"/>
      <c r="P1213"/>
      <c r="Q1213"/>
      <c r="R1213"/>
    </row>
    <row r="1214" spans="2:18">
      <c r="B1214"/>
      <c r="C1214"/>
      <c r="D1214"/>
      <c r="E1214"/>
      <c r="F1214"/>
      <c r="G1214"/>
      <c r="H1214"/>
      <c r="I1214"/>
      <c r="J1214"/>
      <c r="K1214"/>
      <c r="L1214"/>
      <c r="M1214" s="2"/>
      <c r="N1214"/>
      <c r="O1214" s="2"/>
      <c r="P1214"/>
      <c r="Q1214"/>
      <c r="R1214"/>
    </row>
    <row r="1215" spans="2:18">
      <c r="B1215"/>
      <c r="C1215"/>
      <c r="D1215"/>
      <c r="E1215"/>
      <c r="F1215"/>
      <c r="G1215"/>
      <c r="H1215"/>
      <c r="I1215"/>
      <c r="J1215"/>
      <c r="K1215"/>
      <c r="L1215"/>
      <c r="M1215" s="2"/>
      <c r="N1215"/>
      <c r="O1215" s="2"/>
      <c r="P1215"/>
      <c r="Q1215"/>
      <c r="R1215"/>
    </row>
    <row r="1216" spans="2:18">
      <c r="B1216"/>
      <c r="C1216"/>
      <c r="D1216"/>
      <c r="E1216"/>
      <c r="F1216"/>
      <c r="G1216"/>
      <c r="H1216"/>
      <c r="I1216"/>
      <c r="J1216"/>
      <c r="K1216"/>
      <c r="L1216"/>
      <c r="M1216" s="2"/>
      <c r="N1216"/>
      <c r="O1216" s="2"/>
      <c r="P1216"/>
      <c r="Q1216"/>
      <c r="R1216"/>
    </row>
    <row r="1217" spans="2:18">
      <c r="B1217"/>
      <c r="C1217"/>
      <c r="D1217"/>
      <c r="E1217"/>
      <c r="F1217"/>
      <c r="G1217"/>
      <c r="H1217"/>
      <c r="I1217"/>
      <c r="J1217"/>
      <c r="K1217"/>
      <c r="L1217"/>
      <c r="M1217" s="2"/>
      <c r="N1217"/>
      <c r="O1217" s="2"/>
      <c r="P1217"/>
      <c r="Q1217"/>
      <c r="R1217"/>
    </row>
    <row r="1218" spans="2:18">
      <c r="B1218"/>
      <c r="C1218"/>
      <c r="D1218"/>
      <c r="E1218"/>
      <c r="F1218"/>
      <c r="G1218"/>
      <c r="H1218"/>
      <c r="I1218"/>
      <c r="J1218"/>
      <c r="K1218"/>
      <c r="L1218"/>
      <c r="M1218" s="2"/>
      <c r="N1218"/>
      <c r="O1218" s="2"/>
      <c r="P1218"/>
      <c r="Q1218"/>
      <c r="R1218"/>
    </row>
    <row r="1219" spans="2:18">
      <c r="B1219"/>
      <c r="C1219"/>
      <c r="D1219"/>
      <c r="E1219"/>
      <c r="F1219"/>
      <c r="G1219"/>
      <c r="H1219"/>
      <c r="I1219"/>
      <c r="J1219"/>
      <c r="K1219"/>
      <c r="L1219"/>
      <c r="M1219" s="2"/>
      <c r="N1219"/>
      <c r="O1219" s="2"/>
      <c r="P1219"/>
      <c r="Q1219"/>
      <c r="R1219"/>
    </row>
    <row r="1220" spans="2:18">
      <c r="B1220"/>
      <c r="C1220"/>
      <c r="D1220"/>
      <c r="E1220"/>
      <c r="F1220"/>
      <c r="G1220"/>
      <c r="H1220"/>
      <c r="I1220"/>
      <c r="J1220"/>
      <c r="K1220"/>
      <c r="L1220"/>
      <c r="M1220" s="2"/>
      <c r="N1220"/>
      <c r="O1220" s="2"/>
      <c r="P1220"/>
      <c r="Q1220"/>
      <c r="R1220"/>
    </row>
    <row r="1221" spans="2:18">
      <c r="B1221"/>
      <c r="C1221"/>
      <c r="D1221"/>
      <c r="E1221"/>
      <c r="F1221"/>
      <c r="G1221"/>
      <c r="H1221"/>
      <c r="I1221"/>
      <c r="J1221"/>
      <c r="K1221"/>
      <c r="L1221"/>
      <c r="M1221" s="2"/>
      <c r="N1221"/>
      <c r="O1221" s="2"/>
      <c r="P1221"/>
      <c r="Q1221"/>
      <c r="R1221"/>
    </row>
    <row r="1222" spans="2:18">
      <c r="B1222"/>
      <c r="C1222"/>
      <c r="D1222"/>
      <c r="E1222"/>
      <c r="F1222"/>
      <c r="G1222"/>
      <c r="H1222"/>
      <c r="I1222"/>
      <c r="J1222"/>
      <c r="K1222"/>
      <c r="L1222"/>
      <c r="M1222" s="2"/>
      <c r="N1222"/>
      <c r="O1222" s="2"/>
      <c r="P1222"/>
      <c r="Q1222"/>
      <c r="R1222"/>
    </row>
    <row r="1223" spans="2:18">
      <c r="B1223"/>
      <c r="C1223"/>
      <c r="D1223"/>
      <c r="E1223"/>
      <c r="F1223"/>
      <c r="G1223"/>
      <c r="H1223"/>
      <c r="I1223"/>
      <c r="J1223"/>
      <c r="K1223"/>
      <c r="L1223"/>
      <c r="M1223" s="2"/>
      <c r="N1223"/>
      <c r="O1223" s="2"/>
      <c r="P1223"/>
      <c r="Q1223"/>
      <c r="R1223"/>
    </row>
    <row r="1224" spans="2:18">
      <c r="B1224"/>
      <c r="C1224"/>
      <c r="D1224"/>
      <c r="E1224"/>
      <c r="F1224"/>
      <c r="G1224"/>
      <c r="H1224"/>
      <c r="I1224"/>
      <c r="J1224"/>
      <c r="K1224"/>
      <c r="L1224"/>
      <c r="M1224" s="2"/>
      <c r="N1224"/>
      <c r="O1224" s="2"/>
      <c r="P1224"/>
      <c r="Q1224"/>
      <c r="R1224"/>
    </row>
    <row r="1225" spans="2:18">
      <c r="B1225"/>
      <c r="C1225"/>
      <c r="D1225"/>
      <c r="E1225"/>
      <c r="F1225"/>
      <c r="G1225"/>
      <c r="H1225"/>
      <c r="I1225"/>
      <c r="J1225"/>
      <c r="K1225"/>
      <c r="L1225"/>
      <c r="M1225" s="2"/>
      <c r="N1225"/>
      <c r="O1225" s="2"/>
      <c r="P1225"/>
      <c r="Q1225"/>
      <c r="R1225"/>
    </row>
    <row r="1226" spans="2:18">
      <c r="B1226"/>
      <c r="C1226"/>
      <c r="D1226"/>
      <c r="E1226"/>
      <c r="F1226"/>
      <c r="G1226"/>
      <c r="H1226"/>
      <c r="I1226"/>
      <c r="J1226"/>
      <c r="K1226"/>
      <c r="L1226"/>
      <c r="M1226" s="2"/>
      <c r="N1226"/>
      <c r="O1226" s="2"/>
      <c r="P1226"/>
      <c r="Q1226"/>
      <c r="R1226"/>
    </row>
    <row r="1227" spans="2:18">
      <c r="B1227"/>
      <c r="C1227"/>
      <c r="D1227"/>
      <c r="E1227"/>
      <c r="F1227"/>
      <c r="G1227"/>
      <c r="H1227"/>
      <c r="I1227"/>
      <c r="J1227"/>
      <c r="K1227"/>
      <c r="L1227"/>
      <c r="M1227" s="2"/>
      <c r="N1227"/>
      <c r="O1227" s="2"/>
      <c r="P1227"/>
      <c r="Q1227"/>
      <c r="R1227"/>
    </row>
    <row r="1228" spans="2:18">
      <c r="B1228"/>
      <c r="C1228"/>
      <c r="D1228"/>
      <c r="E1228"/>
      <c r="F1228"/>
      <c r="G1228"/>
      <c r="H1228"/>
      <c r="I1228"/>
      <c r="J1228"/>
      <c r="K1228"/>
      <c r="L1228"/>
      <c r="M1228" s="2"/>
      <c r="N1228"/>
      <c r="O1228" s="2"/>
      <c r="P1228"/>
      <c r="Q1228"/>
      <c r="R1228"/>
    </row>
    <row r="1229" spans="2:18">
      <c r="B1229"/>
      <c r="C1229"/>
      <c r="D1229"/>
      <c r="E1229"/>
      <c r="F1229"/>
      <c r="G1229"/>
      <c r="H1229"/>
      <c r="I1229"/>
      <c r="J1229"/>
      <c r="K1229"/>
      <c r="L1229"/>
      <c r="M1229" s="2"/>
      <c r="N1229"/>
      <c r="O1229" s="2"/>
      <c r="P1229"/>
      <c r="Q1229"/>
      <c r="R1229"/>
    </row>
    <row r="1230" spans="2:18">
      <c r="B1230"/>
      <c r="C1230"/>
      <c r="D1230"/>
      <c r="E1230"/>
      <c r="F1230"/>
      <c r="G1230"/>
      <c r="H1230"/>
      <c r="I1230"/>
      <c r="J1230"/>
      <c r="K1230"/>
      <c r="L1230"/>
      <c r="M1230" s="2"/>
      <c r="N1230"/>
      <c r="O1230" s="2"/>
      <c r="P1230"/>
      <c r="Q1230"/>
      <c r="R1230"/>
    </row>
    <row r="1231" spans="2:18">
      <c r="B1231"/>
      <c r="C1231"/>
      <c r="D1231"/>
      <c r="E1231"/>
      <c r="F1231"/>
      <c r="G1231"/>
      <c r="H1231"/>
      <c r="I1231"/>
      <c r="J1231"/>
      <c r="K1231"/>
      <c r="L1231"/>
      <c r="M1231" s="2"/>
      <c r="N1231"/>
      <c r="O1231" s="2"/>
      <c r="P1231"/>
      <c r="Q1231"/>
      <c r="R1231"/>
    </row>
    <row r="1232" spans="2:18">
      <c r="B1232"/>
      <c r="C1232"/>
      <c r="D1232"/>
      <c r="E1232"/>
      <c r="F1232"/>
      <c r="G1232"/>
      <c r="H1232"/>
      <c r="I1232"/>
      <c r="J1232"/>
      <c r="K1232"/>
      <c r="L1232"/>
      <c r="M1232" s="2"/>
      <c r="N1232"/>
      <c r="O1232" s="2"/>
      <c r="P1232"/>
      <c r="Q1232"/>
      <c r="R1232"/>
    </row>
    <row r="1233" spans="2:18">
      <c r="B1233"/>
      <c r="C1233"/>
      <c r="D1233"/>
      <c r="E1233"/>
      <c r="F1233"/>
      <c r="G1233"/>
      <c r="H1233"/>
      <c r="I1233"/>
      <c r="J1233"/>
      <c r="K1233"/>
      <c r="L1233"/>
      <c r="M1233" s="2"/>
      <c r="N1233"/>
      <c r="O1233" s="2"/>
      <c r="P1233"/>
      <c r="Q1233"/>
      <c r="R1233"/>
    </row>
    <row r="1234" spans="2:18">
      <c r="B1234"/>
      <c r="C1234"/>
      <c r="D1234"/>
      <c r="E1234"/>
      <c r="F1234"/>
      <c r="G1234"/>
      <c r="H1234"/>
      <c r="I1234"/>
      <c r="J1234"/>
      <c r="K1234"/>
      <c r="L1234"/>
      <c r="M1234" s="2"/>
      <c r="N1234"/>
      <c r="O1234" s="2"/>
      <c r="P1234"/>
      <c r="Q1234"/>
      <c r="R1234"/>
    </row>
    <row r="1235" spans="2:18">
      <c r="B1235"/>
      <c r="C1235"/>
      <c r="D1235"/>
      <c r="E1235"/>
      <c r="F1235"/>
      <c r="G1235"/>
      <c r="H1235"/>
      <c r="I1235"/>
      <c r="J1235"/>
      <c r="K1235"/>
      <c r="L1235"/>
      <c r="M1235" s="2"/>
      <c r="N1235"/>
      <c r="O1235" s="2"/>
      <c r="P1235"/>
      <c r="Q1235"/>
      <c r="R1235"/>
    </row>
    <row r="1236" spans="2:18">
      <c r="B1236"/>
      <c r="C1236"/>
      <c r="D1236"/>
      <c r="E1236"/>
      <c r="F1236"/>
      <c r="G1236"/>
      <c r="H1236"/>
      <c r="I1236"/>
      <c r="J1236"/>
      <c r="K1236"/>
      <c r="L1236"/>
      <c r="M1236" s="2"/>
      <c r="N1236"/>
      <c r="O1236" s="2"/>
      <c r="P1236"/>
      <c r="Q1236"/>
      <c r="R1236"/>
    </row>
    <row r="1237" spans="2:18">
      <c r="B1237"/>
      <c r="C1237"/>
      <c r="D1237"/>
      <c r="E1237"/>
      <c r="F1237"/>
      <c r="G1237"/>
      <c r="H1237"/>
      <c r="I1237"/>
      <c r="J1237"/>
      <c r="K1237"/>
      <c r="L1237"/>
      <c r="M1237" s="2"/>
      <c r="N1237"/>
      <c r="O1237" s="2"/>
      <c r="P1237"/>
      <c r="Q1237"/>
      <c r="R1237"/>
    </row>
    <row r="1238" spans="2:18">
      <c r="B1238"/>
      <c r="C1238"/>
      <c r="D1238"/>
      <c r="E1238"/>
      <c r="F1238"/>
      <c r="G1238"/>
      <c r="H1238"/>
      <c r="I1238"/>
      <c r="J1238"/>
      <c r="K1238"/>
      <c r="L1238"/>
      <c r="M1238" s="2"/>
      <c r="N1238"/>
      <c r="O1238" s="2"/>
      <c r="P1238"/>
      <c r="Q1238"/>
      <c r="R1238"/>
    </row>
    <row r="1239" spans="2:18">
      <c r="B1239"/>
      <c r="C1239"/>
      <c r="D1239"/>
      <c r="E1239"/>
      <c r="F1239"/>
      <c r="G1239"/>
      <c r="H1239"/>
      <c r="I1239"/>
      <c r="J1239"/>
      <c r="K1239"/>
      <c r="L1239"/>
      <c r="M1239" s="2"/>
      <c r="N1239"/>
      <c r="O1239" s="2"/>
      <c r="P1239"/>
      <c r="Q1239"/>
      <c r="R1239"/>
    </row>
    <row r="1240" spans="2:18">
      <c r="B1240"/>
      <c r="C1240"/>
      <c r="D1240"/>
      <c r="E1240"/>
      <c r="F1240"/>
      <c r="G1240"/>
      <c r="H1240"/>
      <c r="I1240"/>
      <c r="J1240"/>
      <c r="K1240"/>
      <c r="L1240"/>
      <c r="M1240" s="2"/>
      <c r="N1240"/>
      <c r="O1240" s="2"/>
      <c r="P1240"/>
      <c r="Q1240"/>
      <c r="R1240"/>
    </row>
    <row r="1241" spans="2:18">
      <c r="B1241"/>
      <c r="C1241"/>
      <c r="D1241"/>
      <c r="E1241"/>
      <c r="F1241"/>
      <c r="G1241"/>
      <c r="H1241"/>
      <c r="I1241"/>
      <c r="J1241"/>
      <c r="K1241"/>
      <c r="L1241"/>
      <c r="M1241" s="2"/>
      <c r="N1241"/>
      <c r="O1241" s="2"/>
      <c r="P1241"/>
      <c r="Q1241"/>
      <c r="R1241"/>
    </row>
    <row r="1242" spans="2:18">
      <c r="B1242"/>
      <c r="C1242"/>
      <c r="D1242"/>
      <c r="E1242"/>
      <c r="F1242"/>
      <c r="G1242"/>
      <c r="H1242"/>
      <c r="I1242"/>
      <c r="J1242"/>
      <c r="K1242"/>
      <c r="L1242"/>
      <c r="M1242" s="2"/>
      <c r="N1242"/>
      <c r="O1242" s="2"/>
      <c r="P1242"/>
      <c r="Q1242"/>
      <c r="R1242"/>
    </row>
    <row r="1243" spans="2:18">
      <c r="B1243"/>
      <c r="C1243"/>
      <c r="D1243"/>
      <c r="E1243"/>
      <c r="F1243"/>
      <c r="G1243"/>
      <c r="H1243"/>
      <c r="I1243"/>
      <c r="J1243"/>
      <c r="K1243"/>
      <c r="L1243"/>
      <c r="M1243" s="2"/>
      <c r="N1243"/>
      <c r="O1243" s="2"/>
      <c r="P1243"/>
      <c r="Q1243"/>
      <c r="R1243"/>
    </row>
    <row r="1244" spans="2:18">
      <c r="B1244"/>
      <c r="C1244"/>
      <c r="D1244"/>
      <c r="E1244"/>
      <c r="F1244"/>
      <c r="G1244"/>
      <c r="H1244"/>
      <c r="I1244"/>
      <c r="J1244"/>
      <c r="K1244"/>
      <c r="L1244"/>
      <c r="M1244" s="2"/>
      <c r="N1244"/>
      <c r="O1244" s="2"/>
      <c r="P1244"/>
      <c r="Q1244"/>
      <c r="R1244"/>
    </row>
    <row r="1245" spans="2:18">
      <c r="B1245"/>
      <c r="C1245"/>
      <c r="D1245"/>
      <c r="E1245"/>
      <c r="F1245"/>
      <c r="G1245"/>
      <c r="H1245"/>
      <c r="I1245"/>
      <c r="J1245"/>
      <c r="K1245"/>
      <c r="L1245"/>
      <c r="M1245" s="2"/>
      <c r="N1245"/>
      <c r="O1245" s="2"/>
      <c r="P1245"/>
      <c r="Q1245"/>
      <c r="R1245"/>
    </row>
    <row r="1246" spans="2:18">
      <c r="B1246"/>
      <c r="C1246"/>
      <c r="D1246"/>
      <c r="E1246"/>
      <c r="F1246"/>
      <c r="G1246"/>
      <c r="H1246"/>
      <c r="I1246"/>
      <c r="J1246"/>
      <c r="K1246"/>
      <c r="L1246"/>
      <c r="M1246" s="2"/>
      <c r="N1246"/>
      <c r="O1246" s="2"/>
      <c r="P1246"/>
      <c r="Q1246"/>
      <c r="R1246"/>
    </row>
    <row r="1247" spans="2:18">
      <c r="B1247"/>
      <c r="C1247"/>
      <c r="D1247"/>
      <c r="E1247"/>
      <c r="F1247"/>
      <c r="G1247"/>
      <c r="H1247"/>
      <c r="I1247"/>
      <c r="J1247"/>
      <c r="K1247"/>
      <c r="L1247"/>
      <c r="M1247" s="2"/>
      <c r="N1247"/>
      <c r="O1247" s="2"/>
      <c r="P1247"/>
      <c r="Q1247"/>
      <c r="R1247"/>
    </row>
    <row r="1248" spans="2:18">
      <c r="B1248"/>
      <c r="C1248"/>
      <c r="D1248"/>
      <c r="E1248"/>
      <c r="F1248"/>
      <c r="G1248"/>
      <c r="H1248"/>
      <c r="I1248"/>
      <c r="J1248"/>
      <c r="K1248"/>
      <c r="L1248"/>
      <c r="M1248" s="2"/>
      <c r="N1248"/>
      <c r="O1248" s="2"/>
      <c r="P1248"/>
      <c r="Q1248"/>
      <c r="R1248"/>
    </row>
    <row r="1249" spans="2:18">
      <c r="B1249"/>
      <c r="C1249"/>
      <c r="D1249"/>
      <c r="E1249"/>
      <c r="F1249"/>
      <c r="G1249"/>
      <c r="H1249"/>
      <c r="I1249"/>
      <c r="J1249"/>
      <c r="K1249"/>
      <c r="L1249"/>
      <c r="M1249" s="2"/>
      <c r="N1249"/>
      <c r="O1249" s="2"/>
      <c r="P1249"/>
      <c r="Q1249"/>
      <c r="R1249"/>
    </row>
    <row r="1250" spans="2:18">
      <c r="B1250"/>
      <c r="C1250"/>
      <c r="D1250"/>
      <c r="E1250"/>
      <c r="F1250"/>
      <c r="G1250"/>
      <c r="H1250"/>
      <c r="I1250"/>
      <c r="J1250"/>
      <c r="K1250"/>
      <c r="L1250"/>
      <c r="M1250" s="2"/>
      <c r="N1250"/>
      <c r="O1250" s="2"/>
      <c r="P1250"/>
      <c r="Q1250"/>
      <c r="R1250"/>
    </row>
    <row r="1251" spans="2:18">
      <c r="B1251"/>
      <c r="C1251"/>
      <c r="D1251"/>
      <c r="E1251"/>
      <c r="F1251"/>
      <c r="G1251"/>
      <c r="H1251"/>
      <c r="I1251"/>
      <c r="J1251"/>
      <c r="K1251"/>
      <c r="L1251"/>
      <c r="M1251" s="2"/>
      <c r="N1251"/>
      <c r="O1251" s="2"/>
      <c r="P1251"/>
      <c r="Q1251"/>
      <c r="R1251"/>
    </row>
    <row r="1252" spans="2:18">
      <c r="B1252"/>
      <c r="C1252"/>
      <c r="D1252"/>
      <c r="E1252"/>
      <c r="F1252"/>
      <c r="G1252"/>
      <c r="H1252"/>
      <c r="I1252"/>
      <c r="J1252"/>
      <c r="K1252"/>
      <c r="L1252"/>
      <c r="M1252" s="2"/>
      <c r="N1252"/>
      <c r="O1252" s="2"/>
      <c r="P1252"/>
      <c r="Q1252"/>
      <c r="R1252"/>
    </row>
    <row r="1253" spans="2:18">
      <c r="B1253"/>
      <c r="C1253"/>
      <c r="D1253"/>
      <c r="E1253"/>
      <c r="F1253"/>
      <c r="G1253"/>
      <c r="H1253"/>
      <c r="I1253"/>
      <c r="J1253"/>
      <c r="K1253"/>
      <c r="L1253"/>
      <c r="M1253" s="2"/>
      <c r="N1253"/>
      <c r="O1253" s="2"/>
      <c r="P1253"/>
      <c r="Q1253"/>
      <c r="R1253"/>
    </row>
    <row r="1254" spans="2:18">
      <c r="B1254"/>
      <c r="C1254"/>
      <c r="D1254"/>
      <c r="E1254"/>
      <c r="F1254"/>
      <c r="G1254"/>
      <c r="H1254"/>
      <c r="I1254"/>
      <c r="J1254"/>
      <c r="K1254"/>
      <c r="L1254"/>
      <c r="M1254" s="2"/>
      <c r="N1254"/>
      <c r="O1254" s="2"/>
      <c r="P1254"/>
      <c r="Q1254"/>
      <c r="R1254"/>
    </row>
    <row r="1255" spans="2:18">
      <c r="B1255"/>
      <c r="C1255"/>
      <c r="D1255"/>
      <c r="E1255"/>
      <c r="F1255"/>
      <c r="G1255"/>
      <c r="H1255"/>
      <c r="I1255"/>
      <c r="J1255"/>
      <c r="K1255"/>
      <c r="L1255"/>
      <c r="M1255" s="2"/>
      <c r="N1255"/>
      <c r="O1255" s="2"/>
      <c r="P1255"/>
      <c r="Q1255"/>
      <c r="R1255"/>
    </row>
    <row r="1256" spans="2:18">
      <c r="B1256"/>
      <c r="C1256"/>
      <c r="D1256"/>
      <c r="E1256"/>
      <c r="F1256"/>
      <c r="G1256"/>
      <c r="H1256"/>
      <c r="I1256"/>
      <c r="J1256"/>
      <c r="K1256"/>
      <c r="L1256"/>
      <c r="M1256" s="2"/>
      <c r="N1256"/>
      <c r="O1256" s="2"/>
      <c r="P1256"/>
      <c r="Q1256"/>
      <c r="R1256"/>
    </row>
    <row r="1257" spans="2:18">
      <c r="B1257"/>
      <c r="C1257"/>
      <c r="D1257"/>
      <c r="E1257"/>
      <c r="F1257"/>
      <c r="G1257"/>
      <c r="H1257"/>
      <c r="I1257"/>
      <c r="J1257"/>
      <c r="K1257"/>
      <c r="L1257"/>
      <c r="M1257" s="2"/>
      <c r="N1257"/>
      <c r="O1257" s="2"/>
      <c r="P1257"/>
      <c r="Q1257"/>
      <c r="R1257"/>
    </row>
    <row r="1258" spans="2:18">
      <c r="B1258"/>
      <c r="C1258"/>
      <c r="D1258"/>
      <c r="E1258"/>
      <c r="F1258"/>
      <c r="G1258"/>
      <c r="H1258"/>
      <c r="I1258"/>
      <c r="J1258"/>
      <c r="K1258"/>
      <c r="L1258"/>
      <c r="M1258" s="2"/>
      <c r="N1258"/>
      <c r="O1258" s="2"/>
      <c r="P1258"/>
      <c r="Q1258"/>
      <c r="R1258"/>
    </row>
    <row r="1259" spans="2:18">
      <c r="B1259"/>
      <c r="C1259"/>
      <c r="D1259"/>
      <c r="E1259"/>
      <c r="F1259"/>
      <c r="G1259"/>
      <c r="H1259"/>
      <c r="I1259"/>
      <c r="J1259"/>
      <c r="K1259"/>
      <c r="L1259"/>
      <c r="M1259" s="2"/>
      <c r="N1259"/>
      <c r="O1259" s="2"/>
      <c r="P1259"/>
      <c r="Q1259"/>
      <c r="R1259"/>
    </row>
    <row r="1260" spans="2:18">
      <c r="B1260"/>
      <c r="C1260"/>
      <c r="D1260"/>
      <c r="E1260"/>
      <c r="F1260"/>
      <c r="G1260"/>
      <c r="H1260"/>
      <c r="I1260"/>
      <c r="J1260"/>
      <c r="K1260"/>
      <c r="L1260"/>
      <c r="M1260" s="2"/>
      <c r="N1260"/>
      <c r="O1260" s="2"/>
      <c r="P1260"/>
      <c r="Q1260"/>
      <c r="R1260"/>
    </row>
    <row r="1261" spans="2:18">
      <c r="B1261"/>
      <c r="C1261"/>
      <c r="D1261"/>
      <c r="E1261"/>
      <c r="F1261"/>
      <c r="G1261"/>
      <c r="H1261"/>
      <c r="I1261"/>
      <c r="J1261"/>
      <c r="K1261"/>
      <c r="L1261"/>
      <c r="M1261" s="2"/>
      <c r="N1261"/>
      <c r="O1261" s="2"/>
      <c r="P1261"/>
      <c r="Q1261"/>
      <c r="R1261"/>
    </row>
    <row r="1262" spans="2:18">
      <c r="B1262"/>
      <c r="C1262"/>
      <c r="D1262"/>
      <c r="E1262"/>
      <c r="F1262"/>
      <c r="G1262"/>
      <c r="H1262"/>
      <c r="I1262"/>
      <c r="J1262"/>
      <c r="K1262"/>
      <c r="L1262"/>
      <c r="M1262" s="2"/>
      <c r="N1262"/>
      <c r="O1262" s="2"/>
      <c r="P1262"/>
      <c r="Q1262"/>
      <c r="R1262"/>
    </row>
    <row r="1263" spans="2:18">
      <c r="B1263"/>
      <c r="C1263"/>
      <c r="D1263"/>
      <c r="E1263"/>
      <c r="F1263"/>
      <c r="G1263"/>
      <c r="H1263"/>
      <c r="I1263"/>
      <c r="J1263"/>
      <c r="K1263"/>
      <c r="L1263"/>
      <c r="M1263" s="2"/>
      <c r="N1263"/>
      <c r="O1263" s="2"/>
      <c r="P1263"/>
      <c r="Q1263"/>
      <c r="R1263"/>
    </row>
    <row r="1264" spans="2:18">
      <c r="B1264"/>
      <c r="C1264"/>
      <c r="D1264"/>
      <c r="E1264"/>
      <c r="F1264"/>
      <c r="G1264"/>
      <c r="H1264"/>
      <c r="I1264"/>
      <c r="J1264"/>
      <c r="K1264"/>
      <c r="L1264"/>
      <c r="M1264" s="2"/>
      <c r="N1264"/>
      <c r="O1264" s="2"/>
      <c r="P1264"/>
      <c r="Q1264"/>
      <c r="R1264"/>
    </row>
    <row r="1265" spans="2:18">
      <c r="B1265"/>
      <c r="C1265"/>
      <c r="D1265"/>
      <c r="E1265"/>
      <c r="F1265"/>
      <c r="G1265"/>
      <c r="H1265"/>
      <c r="I1265"/>
      <c r="J1265"/>
      <c r="K1265"/>
      <c r="L1265"/>
      <c r="M1265" s="2"/>
      <c r="N1265"/>
      <c r="O1265" s="2"/>
      <c r="P1265"/>
      <c r="Q1265"/>
      <c r="R1265"/>
    </row>
    <row r="1266" spans="2:18">
      <c r="B1266"/>
      <c r="C1266"/>
      <c r="D1266"/>
      <c r="E1266"/>
      <c r="F1266"/>
      <c r="G1266"/>
      <c r="H1266"/>
      <c r="I1266"/>
      <c r="J1266"/>
      <c r="K1266"/>
      <c r="L1266"/>
      <c r="M1266" s="2"/>
      <c r="N1266"/>
      <c r="O1266" s="2"/>
      <c r="P1266"/>
      <c r="Q1266"/>
      <c r="R1266"/>
    </row>
    <row r="1267" spans="2:18">
      <c r="B1267"/>
      <c r="C1267"/>
      <c r="D1267"/>
      <c r="E1267"/>
      <c r="F1267"/>
      <c r="G1267"/>
      <c r="H1267"/>
      <c r="I1267"/>
      <c r="J1267"/>
      <c r="K1267"/>
      <c r="L1267"/>
      <c r="M1267" s="2"/>
      <c r="N1267"/>
      <c r="O1267" s="2"/>
      <c r="P1267"/>
      <c r="Q1267"/>
      <c r="R1267"/>
    </row>
    <row r="1268" spans="2:18">
      <c r="B1268"/>
      <c r="C1268"/>
      <c r="D1268"/>
      <c r="E1268"/>
      <c r="F1268"/>
      <c r="G1268"/>
      <c r="H1268"/>
      <c r="I1268"/>
      <c r="J1268"/>
      <c r="K1268"/>
      <c r="L1268"/>
      <c r="M1268" s="2"/>
      <c r="N1268"/>
      <c r="O1268" s="2"/>
      <c r="P1268"/>
      <c r="Q1268"/>
      <c r="R1268"/>
    </row>
    <row r="1269" spans="2:18">
      <c r="B1269"/>
      <c r="C1269"/>
      <c r="D1269"/>
      <c r="E1269"/>
      <c r="F1269"/>
      <c r="G1269"/>
      <c r="H1269"/>
      <c r="I1269"/>
      <c r="J1269"/>
      <c r="K1269"/>
      <c r="L1269"/>
      <c r="M1269" s="2"/>
      <c r="N1269"/>
      <c r="O1269" s="2"/>
      <c r="P1269"/>
      <c r="Q1269"/>
      <c r="R1269"/>
    </row>
    <row r="1270" spans="2:18">
      <c r="B1270"/>
      <c r="C1270"/>
      <c r="D1270"/>
      <c r="E1270"/>
      <c r="F1270"/>
      <c r="G1270"/>
      <c r="H1270"/>
      <c r="I1270"/>
      <c r="J1270"/>
      <c r="K1270"/>
      <c r="L1270"/>
      <c r="M1270" s="2"/>
      <c r="N1270"/>
      <c r="O1270" s="2"/>
      <c r="P1270"/>
      <c r="Q1270"/>
      <c r="R1270"/>
    </row>
    <row r="1271" spans="2:18">
      <c r="B1271"/>
      <c r="C1271"/>
      <c r="D1271"/>
      <c r="E1271"/>
      <c r="F1271"/>
      <c r="G1271"/>
      <c r="H1271"/>
      <c r="I1271"/>
      <c r="J1271"/>
      <c r="K1271"/>
      <c r="L1271"/>
      <c r="M1271" s="2"/>
      <c r="N1271"/>
      <c r="O1271" s="2"/>
      <c r="P1271"/>
      <c r="Q1271"/>
      <c r="R1271"/>
    </row>
    <row r="1272" spans="2:18">
      <c r="B1272"/>
      <c r="C1272"/>
      <c r="D1272"/>
      <c r="E1272"/>
      <c r="F1272"/>
      <c r="G1272"/>
      <c r="H1272"/>
      <c r="I1272"/>
      <c r="J1272"/>
      <c r="K1272"/>
      <c r="L1272"/>
      <c r="M1272" s="2"/>
      <c r="N1272"/>
      <c r="O1272" s="2"/>
      <c r="P1272"/>
      <c r="Q1272"/>
      <c r="R1272"/>
    </row>
    <row r="1273" spans="2:18">
      <c r="B1273"/>
      <c r="C1273"/>
      <c r="D1273"/>
      <c r="E1273"/>
      <c r="F1273"/>
      <c r="G1273"/>
      <c r="H1273"/>
      <c r="I1273"/>
      <c r="J1273"/>
      <c r="K1273"/>
      <c r="L1273"/>
      <c r="M1273" s="2"/>
      <c r="N1273"/>
      <c r="O1273" s="2"/>
      <c r="P1273"/>
      <c r="Q1273"/>
      <c r="R1273"/>
    </row>
    <row r="1274" spans="2:18">
      <c r="B1274"/>
      <c r="C1274"/>
      <c r="D1274"/>
      <c r="E1274"/>
      <c r="F1274"/>
      <c r="G1274"/>
      <c r="H1274"/>
      <c r="I1274"/>
      <c r="J1274"/>
      <c r="K1274"/>
      <c r="L1274"/>
      <c r="M1274" s="2"/>
      <c r="N1274"/>
      <c r="O1274" s="2"/>
      <c r="P1274"/>
      <c r="Q1274"/>
      <c r="R1274"/>
    </row>
    <row r="1275" spans="2:18">
      <c r="B1275"/>
      <c r="C1275"/>
      <c r="D1275"/>
      <c r="E1275"/>
      <c r="F1275"/>
      <c r="G1275"/>
      <c r="H1275"/>
      <c r="I1275"/>
      <c r="J1275"/>
      <c r="K1275"/>
      <c r="L1275"/>
      <c r="M1275" s="2"/>
      <c r="N1275"/>
      <c r="O1275" s="2"/>
      <c r="P1275"/>
      <c r="Q1275"/>
      <c r="R1275"/>
    </row>
    <row r="1276" spans="2:18">
      <c r="B1276"/>
      <c r="C1276"/>
      <c r="D1276"/>
      <c r="E1276"/>
      <c r="F1276"/>
      <c r="G1276"/>
      <c r="H1276"/>
      <c r="I1276"/>
      <c r="J1276"/>
      <c r="K1276"/>
      <c r="L1276"/>
      <c r="M1276" s="2"/>
      <c r="N1276"/>
      <c r="O1276" s="2"/>
      <c r="P1276"/>
      <c r="Q1276"/>
      <c r="R1276"/>
    </row>
    <row r="1277" spans="2:18">
      <c r="B1277"/>
      <c r="C1277"/>
      <c r="D1277"/>
      <c r="E1277"/>
      <c r="F1277"/>
      <c r="G1277"/>
      <c r="H1277"/>
      <c r="I1277"/>
      <c r="J1277"/>
      <c r="K1277"/>
      <c r="L1277"/>
      <c r="M1277" s="2"/>
      <c r="N1277"/>
      <c r="O1277" s="2"/>
      <c r="P1277"/>
      <c r="Q1277"/>
      <c r="R1277"/>
    </row>
    <row r="1278" spans="2:18">
      <c r="B1278"/>
      <c r="C1278"/>
      <c r="D1278"/>
      <c r="E1278"/>
      <c r="F1278"/>
      <c r="G1278"/>
      <c r="H1278"/>
      <c r="I1278"/>
      <c r="J1278"/>
      <c r="K1278"/>
      <c r="L1278"/>
      <c r="M1278" s="2"/>
      <c r="N1278"/>
      <c r="O1278" s="2"/>
      <c r="P1278"/>
      <c r="Q1278"/>
      <c r="R1278"/>
    </row>
    <row r="1279" spans="2:18">
      <c r="B1279"/>
      <c r="C1279"/>
      <c r="D1279"/>
      <c r="E1279"/>
      <c r="F1279"/>
      <c r="G1279"/>
      <c r="H1279"/>
      <c r="I1279"/>
      <c r="J1279"/>
      <c r="K1279"/>
      <c r="L1279"/>
      <c r="M1279" s="2"/>
      <c r="N1279"/>
      <c r="O1279" s="2"/>
      <c r="P1279"/>
      <c r="Q1279"/>
      <c r="R1279"/>
    </row>
    <row r="1280" spans="2:18">
      <c r="B1280"/>
      <c r="C1280"/>
      <c r="D1280"/>
      <c r="E1280"/>
      <c r="F1280"/>
      <c r="G1280"/>
      <c r="H1280"/>
      <c r="I1280"/>
      <c r="J1280"/>
      <c r="K1280"/>
      <c r="L1280"/>
      <c r="M1280" s="2"/>
      <c r="N1280"/>
      <c r="O1280" s="2"/>
      <c r="P1280"/>
      <c r="Q1280"/>
      <c r="R1280"/>
    </row>
    <row r="1281" spans="2:18">
      <c r="B1281"/>
      <c r="C1281"/>
      <c r="D1281"/>
      <c r="E1281"/>
      <c r="F1281"/>
      <c r="G1281"/>
      <c r="H1281"/>
      <c r="I1281"/>
      <c r="J1281"/>
      <c r="K1281"/>
      <c r="L1281"/>
      <c r="M1281" s="2"/>
      <c r="N1281"/>
      <c r="O1281" s="2"/>
      <c r="P1281"/>
      <c r="Q1281"/>
      <c r="R1281"/>
    </row>
    <row r="1282" spans="2:18">
      <c r="B1282"/>
      <c r="C1282"/>
      <c r="D1282"/>
      <c r="E1282"/>
      <c r="F1282"/>
      <c r="G1282"/>
      <c r="H1282"/>
      <c r="I1282"/>
      <c r="J1282"/>
      <c r="K1282"/>
      <c r="L1282"/>
      <c r="M1282" s="2"/>
      <c r="N1282"/>
      <c r="O1282" s="2"/>
      <c r="P1282"/>
      <c r="Q1282"/>
      <c r="R1282"/>
    </row>
    <row r="1283" spans="2:18">
      <c r="B1283"/>
      <c r="C1283"/>
      <c r="D1283"/>
      <c r="E1283"/>
      <c r="F1283"/>
      <c r="G1283"/>
      <c r="H1283"/>
      <c r="I1283"/>
      <c r="J1283"/>
      <c r="K1283"/>
      <c r="L1283"/>
      <c r="M1283" s="2"/>
      <c r="N1283"/>
      <c r="O1283" s="2"/>
      <c r="P1283"/>
      <c r="Q1283"/>
      <c r="R1283"/>
    </row>
    <row r="1284" spans="2:18">
      <c r="B1284"/>
      <c r="C1284"/>
      <c r="D1284"/>
      <c r="E1284"/>
      <c r="F1284"/>
      <c r="G1284"/>
      <c r="H1284"/>
      <c r="I1284"/>
      <c r="J1284"/>
      <c r="K1284"/>
      <c r="L1284"/>
      <c r="M1284" s="2"/>
      <c r="N1284"/>
      <c r="O1284" s="2"/>
      <c r="P1284"/>
      <c r="Q1284"/>
      <c r="R1284"/>
    </row>
    <row r="1285" spans="2:18">
      <c r="B1285"/>
      <c r="C1285"/>
      <c r="D1285"/>
      <c r="E1285"/>
      <c r="F1285"/>
      <c r="G1285"/>
      <c r="H1285"/>
      <c r="I1285"/>
      <c r="J1285"/>
      <c r="K1285"/>
      <c r="L1285"/>
      <c r="M1285" s="2"/>
      <c r="N1285"/>
      <c r="O1285" s="2"/>
      <c r="P1285"/>
      <c r="Q1285"/>
      <c r="R1285"/>
    </row>
    <row r="1286" spans="2:18">
      <c r="B1286"/>
      <c r="C1286"/>
      <c r="D1286"/>
      <c r="E1286"/>
      <c r="F1286"/>
      <c r="G1286"/>
      <c r="H1286"/>
      <c r="I1286"/>
      <c r="J1286"/>
      <c r="K1286"/>
      <c r="L1286"/>
      <c r="M1286" s="2"/>
      <c r="N1286"/>
      <c r="O1286" s="2"/>
      <c r="P1286"/>
      <c r="Q1286"/>
      <c r="R1286"/>
    </row>
    <row r="1287" spans="2:18">
      <c r="B1287"/>
      <c r="C1287"/>
      <c r="D1287"/>
      <c r="E1287"/>
      <c r="F1287"/>
      <c r="G1287"/>
      <c r="H1287"/>
      <c r="I1287"/>
      <c r="J1287"/>
      <c r="K1287"/>
      <c r="L1287"/>
      <c r="M1287" s="2"/>
      <c r="N1287"/>
      <c r="O1287" s="2"/>
      <c r="P1287"/>
      <c r="Q1287"/>
      <c r="R1287"/>
    </row>
    <row r="1288" spans="2:18">
      <c r="B1288"/>
      <c r="C1288"/>
      <c r="D1288"/>
      <c r="E1288"/>
      <c r="F1288"/>
      <c r="G1288"/>
      <c r="H1288"/>
      <c r="I1288"/>
      <c r="J1288"/>
      <c r="K1288"/>
      <c r="L1288"/>
      <c r="M1288" s="2"/>
      <c r="N1288"/>
      <c r="O1288" s="2"/>
      <c r="P1288"/>
      <c r="Q1288"/>
      <c r="R1288"/>
    </row>
    <row r="1289" spans="2:18">
      <c r="B1289"/>
      <c r="C1289"/>
      <c r="D1289"/>
      <c r="E1289"/>
      <c r="F1289"/>
      <c r="G1289"/>
      <c r="H1289"/>
      <c r="I1289"/>
      <c r="J1289"/>
      <c r="K1289"/>
      <c r="L1289"/>
      <c r="M1289" s="2"/>
      <c r="N1289"/>
      <c r="O1289" s="2"/>
      <c r="P1289"/>
      <c r="Q1289"/>
      <c r="R1289"/>
    </row>
    <row r="1290" spans="2:18">
      <c r="B1290"/>
      <c r="C1290"/>
      <c r="D1290"/>
      <c r="E1290"/>
      <c r="F1290"/>
      <c r="G1290"/>
      <c r="H1290"/>
      <c r="I1290"/>
      <c r="J1290"/>
      <c r="K1290"/>
      <c r="L1290"/>
      <c r="M1290" s="2"/>
      <c r="N1290"/>
      <c r="O1290" s="2"/>
      <c r="P1290"/>
      <c r="Q1290"/>
      <c r="R1290"/>
    </row>
    <row r="1291" spans="2:18">
      <c r="B1291"/>
      <c r="C1291"/>
      <c r="D1291"/>
      <c r="E1291"/>
      <c r="F1291"/>
      <c r="G1291"/>
      <c r="H1291"/>
      <c r="I1291"/>
      <c r="J1291"/>
      <c r="K1291"/>
      <c r="L1291"/>
      <c r="M1291" s="2"/>
      <c r="N1291"/>
      <c r="O1291" s="2"/>
      <c r="P1291"/>
      <c r="Q1291"/>
      <c r="R1291"/>
    </row>
    <row r="1292" spans="2:18">
      <c r="B1292"/>
      <c r="C1292"/>
      <c r="D1292"/>
      <c r="E1292"/>
      <c r="F1292"/>
      <c r="G1292"/>
      <c r="H1292"/>
      <c r="I1292"/>
      <c r="J1292"/>
      <c r="K1292"/>
      <c r="L1292"/>
      <c r="M1292" s="2"/>
      <c r="N1292"/>
      <c r="O1292" s="2"/>
      <c r="P1292"/>
      <c r="Q1292"/>
      <c r="R1292"/>
    </row>
    <row r="1293" spans="2:18">
      <c r="B1293"/>
      <c r="C1293"/>
      <c r="D1293"/>
      <c r="E1293"/>
      <c r="F1293"/>
      <c r="G1293"/>
      <c r="H1293"/>
      <c r="I1293"/>
      <c r="J1293"/>
      <c r="K1293"/>
      <c r="L1293"/>
      <c r="M1293" s="2"/>
      <c r="N1293"/>
      <c r="O1293" s="2"/>
      <c r="P1293"/>
      <c r="Q1293"/>
      <c r="R1293"/>
    </row>
    <row r="1294" spans="2:18">
      <c r="B1294"/>
      <c r="C1294"/>
      <c r="D1294"/>
      <c r="E1294"/>
      <c r="F1294"/>
      <c r="G1294"/>
      <c r="H1294"/>
      <c r="I1294"/>
      <c r="J1294"/>
      <c r="K1294"/>
      <c r="L1294"/>
      <c r="M1294" s="2"/>
      <c r="N1294"/>
      <c r="O1294" s="2"/>
      <c r="P1294"/>
      <c r="Q1294"/>
      <c r="R1294"/>
    </row>
    <row r="1295" spans="2:18">
      <c r="B1295"/>
      <c r="C1295"/>
      <c r="D1295"/>
      <c r="E1295"/>
      <c r="F1295"/>
      <c r="G1295"/>
      <c r="H1295"/>
      <c r="I1295"/>
      <c r="J1295"/>
      <c r="K1295"/>
      <c r="L1295"/>
      <c r="M1295" s="2"/>
      <c r="N1295"/>
      <c r="O1295" s="2"/>
      <c r="P1295"/>
      <c r="Q1295"/>
      <c r="R1295"/>
    </row>
    <row r="1296" spans="2:18">
      <c r="B1296"/>
      <c r="C1296"/>
      <c r="D1296"/>
      <c r="E1296"/>
      <c r="F1296"/>
      <c r="G1296"/>
      <c r="H1296"/>
      <c r="I1296"/>
      <c r="J1296"/>
      <c r="K1296"/>
      <c r="L1296"/>
      <c r="M1296" s="2"/>
      <c r="N1296"/>
      <c r="O1296" s="2"/>
      <c r="P1296"/>
      <c r="Q1296"/>
      <c r="R1296"/>
    </row>
    <row r="1297" spans="2:18">
      <c r="B1297"/>
      <c r="C1297"/>
      <c r="D1297"/>
      <c r="E1297"/>
      <c r="F1297"/>
      <c r="G1297"/>
      <c r="H1297"/>
      <c r="I1297"/>
      <c r="J1297"/>
      <c r="K1297"/>
      <c r="L1297"/>
      <c r="M1297" s="2"/>
      <c r="N1297"/>
      <c r="O1297" s="2"/>
      <c r="P1297"/>
      <c r="Q1297"/>
      <c r="R1297"/>
    </row>
    <row r="1298" spans="2:18">
      <c r="B1298"/>
      <c r="C1298"/>
      <c r="D1298"/>
      <c r="E1298"/>
      <c r="F1298"/>
      <c r="G1298"/>
      <c r="H1298"/>
      <c r="I1298"/>
      <c r="J1298"/>
      <c r="K1298"/>
      <c r="L1298"/>
      <c r="M1298" s="2"/>
      <c r="N1298"/>
      <c r="O1298" s="2"/>
      <c r="P1298"/>
      <c r="Q1298"/>
      <c r="R1298"/>
    </row>
    <row r="1299" spans="2:18">
      <c r="B1299"/>
      <c r="C1299"/>
      <c r="D1299"/>
      <c r="E1299"/>
      <c r="F1299"/>
      <c r="G1299"/>
      <c r="H1299"/>
      <c r="I1299"/>
      <c r="J1299"/>
      <c r="K1299"/>
      <c r="L1299"/>
      <c r="M1299" s="2"/>
      <c r="N1299"/>
      <c r="O1299" s="2"/>
      <c r="P1299"/>
      <c r="Q1299"/>
      <c r="R1299"/>
    </row>
    <row r="1300" spans="2:18">
      <c r="B1300"/>
      <c r="C1300"/>
      <c r="D1300"/>
      <c r="E1300"/>
      <c r="F1300"/>
      <c r="G1300"/>
      <c r="H1300"/>
      <c r="I1300"/>
      <c r="J1300"/>
      <c r="K1300"/>
      <c r="L1300"/>
      <c r="M1300" s="2"/>
      <c r="N1300"/>
      <c r="O1300" s="2"/>
      <c r="P1300"/>
      <c r="Q1300"/>
      <c r="R1300"/>
    </row>
    <row r="1301" spans="2:18">
      <c r="B1301"/>
      <c r="C1301"/>
      <c r="D1301"/>
      <c r="E1301"/>
      <c r="F1301"/>
      <c r="G1301"/>
      <c r="H1301"/>
      <c r="I1301"/>
      <c r="J1301"/>
      <c r="K1301"/>
      <c r="L1301"/>
      <c r="M1301" s="2"/>
      <c r="N1301"/>
      <c r="O1301" s="2"/>
      <c r="P1301"/>
      <c r="Q1301"/>
      <c r="R1301"/>
    </row>
    <row r="1302" spans="2:18">
      <c r="B1302"/>
      <c r="C1302"/>
      <c r="D1302"/>
      <c r="E1302"/>
      <c r="F1302"/>
      <c r="G1302"/>
      <c r="H1302"/>
      <c r="I1302"/>
      <c r="J1302"/>
      <c r="K1302"/>
      <c r="L1302"/>
      <c r="M1302" s="2"/>
      <c r="N1302"/>
      <c r="O1302" s="2"/>
      <c r="P1302"/>
      <c r="Q1302"/>
      <c r="R1302"/>
    </row>
    <row r="1303" spans="2:18">
      <c r="B1303"/>
      <c r="C1303"/>
      <c r="D1303"/>
      <c r="E1303"/>
      <c r="F1303"/>
      <c r="G1303"/>
      <c r="H1303"/>
      <c r="I1303"/>
      <c r="J1303"/>
      <c r="K1303"/>
      <c r="L1303"/>
      <c r="M1303" s="2"/>
      <c r="N1303"/>
      <c r="O1303" s="2"/>
      <c r="P1303"/>
      <c r="Q1303"/>
      <c r="R1303"/>
    </row>
    <row r="1304" spans="2:18">
      <c r="B1304"/>
      <c r="C1304"/>
      <c r="D1304"/>
      <c r="E1304"/>
      <c r="F1304"/>
      <c r="G1304"/>
      <c r="H1304"/>
      <c r="I1304"/>
      <c r="J1304"/>
      <c r="K1304"/>
      <c r="L1304"/>
      <c r="M1304" s="2"/>
      <c r="N1304"/>
      <c r="O1304" s="2"/>
      <c r="P1304"/>
      <c r="Q1304"/>
      <c r="R1304"/>
    </row>
    <row r="1305" spans="2:18">
      <c r="B1305"/>
      <c r="C1305"/>
      <c r="D1305"/>
      <c r="E1305"/>
      <c r="F1305"/>
      <c r="G1305"/>
      <c r="H1305"/>
      <c r="I1305"/>
      <c r="J1305"/>
      <c r="K1305"/>
      <c r="L1305"/>
      <c r="M1305" s="2"/>
      <c r="N1305"/>
      <c r="O1305" s="2"/>
      <c r="P1305"/>
      <c r="Q1305"/>
      <c r="R1305"/>
    </row>
    <row r="1306" spans="2:18">
      <c r="B1306"/>
      <c r="C1306"/>
      <c r="D1306"/>
      <c r="E1306"/>
      <c r="F1306"/>
      <c r="G1306"/>
      <c r="H1306"/>
      <c r="I1306"/>
      <c r="J1306"/>
      <c r="K1306"/>
      <c r="L1306"/>
      <c r="M1306" s="2"/>
      <c r="N1306"/>
      <c r="O1306" s="2"/>
      <c r="P1306"/>
      <c r="Q1306"/>
      <c r="R1306"/>
    </row>
    <row r="1307" spans="2:18">
      <c r="B1307"/>
      <c r="C1307"/>
      <c r="D1307"/>
      <c r="E1307"/>
      <c r="F1307"/>
      <c r="G1307"/>
      <c r="H1307"/>
      <c r="I1307"/>
      <c r="J1307"/>
      <c r="K1307"/>
      <c r="L1307"/>
      <c r="M1307" s="2"/>
      <c r="N1307"/>
      <c r="O1307" s="2"/>
      <c r="P1307"/>
      <c r="Q1307"/>
      <c r="R1307"/>
    </row>
    <row r="1308" spans="2:18">
      <c r="B1308"/>
      <c r="C1308"/>
      <c r="D1308"/>
      <c r="E1308"/>
      <c r="F1308"/>
      <c r="G1308"/>
      <c r="H1308"/>
      <c r="I1308"/>
      <c r="J1308"/>
      <c r="K1308"/>
      <c r="L1308"/>
      <c r="M1308" s="2"/>
      <c r="N1308"/>
      <c r="O1308" s="2"/>
      <c r="P1308"/>
      <c r="Q1308"/>
      <c r="R1308"/>
    </row>
    <row r="1309" spans="2:18">
      <c r="B1309"/>
      <c r="C1309"/>
      <c r="D1309"/>
      <c r="E1309"/>
      <c r="F1309"/>
      <c r="G1309"/>
      <c r="H1309"/>
      <c r="I1309"/>
      <c r="J1309"/>
      <c r="K1309"/>
      <c r="L1309"/>
      <c r="M1309" s="2"/>
      <c r="N1309"/>
      <c r="O1309" s="2"/>
      <c r="P1309"/>
      <c r="Q1309"/>
      <c r="R1309"/>
    </row>
    <row r="1310" spans="2:18">
      <c r="B1310"/>
      <c r="C1310"/>
      <c r="D1310"/>
      <c r="E1310"/>
      <c r="F1310"/>
      <c r="G1310"/>
      <c r="H1310"/>
      <c r="I1310"/>
      <c r="J1310"/>
      <c r="K1310"/>
      <c r="L1310"/>
      <c r="M1310" s="2"/>
      <c r="N1310"/>
      <c r="O1310" s="2"/>
      <c r="P1310"/>
      <c r="Q1310"/>
      <c r="R1310"/>
    </row>
    <row r="1311" spans="2:18">
      <c r="B1311"/>
      <c r="C1311"/>
      <c r="D1311"/>
      <c r="E1311"/>
      <c r="F1311"/>
      <c r="G1311"/>
      <c r="H1311"/>
      <c r="I1311"/>
      <c r="J1311"/>
      <c r="K1311"/>
      <c r="L1311"/>
      <c r="M1311" s="2"/>
      <c r="N1311"/>
      <c r="O1311" s="2"/>
      <c r="P1311"/>
      <c r="Q1311"/>
      <c r="R1311"/>
    </row>
    <row r="1312" spans="2:18">
      <c r="B1312"/>
      <c r="C1312"/>
      <c r="D1312"/>
      <c r="E1312"/>
      <c r="F1312"/>
      <c r="G1312"/>
      <c r="H1312"/>
      <c r="I1312"/>
      <c r="J1312"/>
      <c r="K1312"/>
      <c r="L1312"/>
      <c r="M1312" s="2"/>
      <c r="N1312"/>
      <c r="O1312" s="2"/>
      <c r="P1312"/>
      <c r="Q1312"/>
      <c r="R1312"/>
    </row>
    <row r="1313" spans="2:18">
      <c r="B1313"/>
      <c r="C1313"/>
      <c r="D1313"/>
      <c r="E1313"/>
      <c r="F1313"/>
      <c r="G1313"/>
      <c r="H1313"/>
      <c r="I1313"/>
      <c r="J1313"/>
      <c r="K1313"/>
      <c r="L1313"/>
      <c r="M1313" s="2"/>
      <c r="N1313"/>
      <c r="O1313" s="2"/>
      <c r="P1313"/>
      <c r="Q1313"/>
      <c r="R1313"/>
    </row>
    <row r="1314" spans="2:18">
      <c r="B1314"/>
      <c r="C1314"/>
      <c r="D1314"/>
      <c r="E1314"/>
      <c r="F1314"/>
      <c r="G1314"/>
      <c r="H1314"/>
      <c r="I1314"/>
      <c r="J1314"/>
      <c r="K1314"/>
      <c r="L1314"/>
      <c r="M1314" s="2"/>
      <c r="N1314"/>
      <c r="O1314" s="2"/>
      <c r="P1314"/>
      <c r="Q1314"/>
      <c r="R1314"/>
    </row>
    <row r="1315" spans="2:18">
      <c r="B1315"/>
      <c r="C1315"/>
      <c r="D1315"/>
      <c r="E1315"/>
      <c r="F1315"/>
      <c r="G1315"/>
      <c r="H1315"/>
      <c r="I1315"/>
      <c r="J1315"/>
      <c r="K1315"/>
      <c r="L1315"/>
      <c r="M1315" s="2"/>
      <c r="N1315"/>
      <c r="O1315" s="2"/>
      <c r="P1315"/>
      <c r="Q1315"/>
      <c r="R1315"/>
    </row>
    <row r="1316" spans="2:18">
      <c r="B1316"/>
      <c r="C1316"/>
      <c r="D1316"/>
      <c r="E1316"/>
      <c r="F1316"/>
      <c r="G1316"/>
      <c r="H1316"/>
      <c r="I1316"/>
      <c r="J1316"/>
      <c r="K1316"/>
      <c r="L1316"/>
      <c r="M1316" s="2"/>
      <c r="N1316"/>
      <c r="O1316" s="2"/>
      <c r="P1316"/>
      <c r="Q1316"/>
      <c r="R1316"/>
    </row>
    <row r="1317" spans="2:18">
      <c r="B1317"/>
      <c r="C1317"/>
      <c r="D1317"/>
      <c r="E1317"/>
      <c r="F1317"/>
      <c r="G1317"/>
      <c r="H1317"/>
      <c r="I1317"/>
      <c r="J1317"/>
      <c r="K1317"/>
      <c r="L1317"/>
      <c r="M1317" s="2"/>
      <c r="N1317"/>
      <c r="O1317" s="2"/>
      <c r="P1317"/>
      <c r="Q1317"/>
      <c r="R1317"/>
    </row>
    <row r="1318" spans="2:18">
      <c r="B1318"/>
      <c r="C1318"/>
      <c r="D1318"/>
      <c r="E1318"/>
      <c r="F1318"/>
      <c r="G1318"/>
      <c r="H1318"/>
      <c r="I1318"/>
      <c r="J1318"/>
      <c r="K1318"/>
      <c r="L1318"/>
      <c r="M1318" s="2"/>
      <c r="N1318"/>
      <c r="O1318" s="2"/>
      <c r="P1318"/>
      <c r="Q1318"/>
      <c r="R1318"/>
    </row>
    <row r="1319" spans="2:18">
      <c r="B1319"/>
      <c r="C1319"/>
      <c r="D1319"/>
      <c r="E1319"/>
      <c r="F1319"/>
      <c r="G1319"/>
      <c r="H1319"/>
      <c r="I1319"/>
      <c r="J1319"/>
      <c r="K1319"/>
      <c r="L1319"/>
      <c r="M1319" s="2"/>
      <c r="N1319"/>
      <c r="O1319" s="2"/>
      <c r="P1319"/>
      <c r="Q1319"/>
      <c r="R1319"/>
    </row>
    <row r="1320" spans="2:18">
      <c r="B1320"/>
      <c r="C1320"/>
      <c r="D1320"/>
      <c r="E1320"/>
      <c r="F1320"/>
      <c r="G1320"/>
      <c r="H1320"/>
      <c r="I1320"/>
      <c r="J1320"/>
      <c r="K1320"/>
      <c r="L1320"/>
      <c r="M1320" s="2"/>
      <c r="N1320"/>
      <c r="O1320" s="2"/>
      <c r="P1320"/>
      <c r="Q1320"/>
      <c r="R1320"/>
    </row>
    <row r="1321" spans="2:18">
      <c r="B1321"/>
      <c r="C1321"/>
      <c r="D1321"/>
      <c r="E1321"/>
      <c r="F1321"/>
      <c r="G1321"/>
      <c r="H1321"/>
      <c r="I1321"/>
      <c r="J1321"/>
      <c r="K1321"/>
      <c r="L1321"/>
      <c r="M1321" s="2"/>
      <c r="N1321"/>
      <c r="O1321" s="2"/>
      <c r="P1321"/>
      <c r="Q1321"/>
      <c r="R1321"/>
    </row>
    <row r="1322" spans="2:18">
      <c r="B1322"/>
      <c r="C1322"/>
      <c r="D1322"/>
      <c r="E1322"/>
      <c r="F1322"/>
      <c r="G1322"/>
      <c r="H1322"/>
      <c r="I1322"/>
      <c r="J1322"/>
      <c r="K1322"/>
      <c r="L1322"/>
      <c r="M1322" s="2"/>
      <c r="N1322"/>
      <c r="O1322" s="2"/>
      <c r="P1322"/>
      <c r="Q1322"/>
      <c r="R1322"/>
    </row>
    <row r="1323" spans="2:18">
      <c r="B1323"/>
      <c r="C1323"/>
      <c r="D1323"/>
      <c r="E1323"/>
      <c r="F1323"/>
      <c r="G1323"/>
      <c r="H1323"/>
      <c r="I1323"/>
      <c r="J1323"/>
      <c r="K1323"/>
      <c r="L1323"/>
      <c r="M1323" s="2"/>
      <c r="N1323"/>
      <c r="O1323" s="2"/>
      <c r="P1323"/>
      <c r="Q1323"/>
      <c r="R1323"/>
    </row>
    <row r="1324" spans="2:18">
      <c r="B1324"/>
      <c r="C1324"/>
      <c r="D1324"/>
      <c r="E1324"/>
      <c r="F1324"/>
      <c r="G1324"/>
      <c r="H1324"/>
      <c r="I1324"/>
      <c r="J1324"/>
      <c r="K1324"/>
      <c r="L1324"/>
      <c r="M1324" s="2"/>
      <c r="N1324"/>
      <c r="O1324" s="2"/>
      <c r="P1324"/>
      <c r="Q1324"/>
      <c r="R1324"/>
    </row>
    <row r="1325" spans="2:18">
      <c r="B1325"/>
      <c r="C1325"/>
      <c r="D1325"/>
      <c r="E1325"/>
      <c r="F1325"/>
      <c r="G1325"/>
      <c r="H1325"/>
      <c r="I1325"/>
      <c r="J1325"/>
      <c r="K1325"/>
      <c r="L1325"/>
      <c r="M1325" s="2"/>
      <c r="N1325"/>
      <c r="O1325" s="2"/>
      <c r="P1325"/>
      <c r="Q1325"/>
      <c r="R1325"/>
    </row>
    <row r="1326" spans="2:18">
      <c r="B1326"/>
      <c r="C1326"/>
      <c r="D1326"/>
      <c r="E1326"/>
      <c r="F1326"/>
      <c r="G1326"/>
      <c r="H1326"/>
      <c r="I1326"/>
      <c r="J1326"/>
      <c r="K1326"/>
      <c r="L1326"/>
      <c r="M1326" s="2"/>
      <c r="N1326"/>
      <c r="O1326" s="2"/>
      <c r="P1326"/>
      <c r="Q1326"/>
      <c r="R1326"/>
    </row>
    <row r="1327" spans="2:18">
      <c r="B1327"/>
      <c r="C1327"/>
      <c r="D1327"/>
      <c r="E1327"/>
      <c r="F1327"/>
      <c r="G1327"/>
      <c r="H1327"/>
      <c r="I1327"/>
      <c r="J1327"/>
      <c r="K1327"/>
      <c r="L1327"/>
      <c r="M1327" s="2"/>
      <c r="N1327"/>
      <c r="O1327" s="2"/>
      <c r="P1327"/>
      <c r="Q1327"/>
      <c r="R1327"/>
    </row>
    <row r="1328" spans="2:18">
      <c r="B1328"/>
      <c r="C1328"/>
      <c r="D1328"/>
      <c r="E1328"/>
      <c r="F1328"/>
      <c r="G1328"/>
      <c r="H1328"/>
      <c r="I1328"/>
      <c r="J1328"/>
      <c r="K1328"/>
      <c r="L1328"/>
      <c r="M1328" s="2"/>
      <c r="N1328"/>
      <c r="O1328" s="2"/>
      <c r="P1328"/>
      <c r="Q1328"/>
      <c r="R1328"/>
    </row>
    <row r="1329" spans="2:18">
      <c r="B1329"/>
      <c r="C1329"/>
      <c r="D1329"/>
      <c r="E1329"/>
      <c r="F1329"/>
      <c r="G1329"/>
      <c r="H1329"/>
      <c r="I1329"/>
      <c r="J1329"/>
      <c r="K1329"/>
      <c r="L1329"/>
      <c r="M1329" s="2"/>
      <c r="N1329"/>
      <c r="O1329" s="2"/>
      <c r="P1329"/>
      <c r="Q1329"/>
      <c r="R1329"/>
    </row>
    <row r="1330" spans="2:18">
      <c r="B1330"/>
      <c r="C1330"/>
      <c r="D1330"/>
      <c r="E1330"/>
      <c r="F1330"/>
      <c r="G1330"/>
      <c r="H1330"/>
      <c r="I1330"/>
      <c r="J1330"/>
      <c r="K1330"/>
      <c r="L1330"/>
      <c r="M1330" s="2"/>
      <c r="N1330"/>
      <c r="O1330" s="2"/>
      <c r="P1330"/>
      <c r="Q1330"/>
      <c r="R1330"/>
    </row>
    <row r="1331" spans="2:18">
      <c r="B1331"/>
      <c r="C1331"/>
      <c r="D1331"/>
      <c r="E1331"/>
      <c r="F1331"/>
      <c r="G1331"/>
      <c r="H1331"/>
      <c r="I1331"/>
      <c r="J1331"/>
      <c r="K1331"/>
      <c r="L1331"/>
      <c r="M1331" s="2"/>
      <c r="N1331"/>
      <c r="O1331" s="2"/>
      <c r="P1331"/>
      <c r="Q1331"/>
      <c r="R1331"/>
    </row>
    <row r="1332" spans="2:18">
      <c r="B1332"/>
      <c r="C1332"/>
      <c r="D1332"/>
      <c r="E1332"/>
      <c r="F1332"/>
      <c r="G1332"/>
      <c r="H1332"/>
      <c r="I1332"/>
      <c r="J1332"/>
      <c r="K1332"/>
      <c r="L1332"/>
      <c r="M1332" s="2"/>
      <c r="N1332"/>
      <c r="O1332" s="2"/>
      <c r="P1332"/>
      <c r="Q1332"/>
      <c r="R1332"/>
    </row>
    <row r="1333" spans="2:18">
      <c r="B1333"/>
      <c r="C1333"/>
      <c r="D1333"/>
      <c r="E1333"/>
      <c r="F1333"/>
      <c r="G1333"/>
      <c r="H1333"/>
      <c r="I1333"/>
      <c r="J1333"/>
      <c r="K1333"/>
      <c r="L1333"/>
      <c r="M1333" s="2"/>
      <c r="N1333"/>
      <c r="O1333" s="2"/>
      <c r="P1333"/>
      <c r="Q1333"/>
      <c r="R1333"/>
    </row>
    <row r="1334" spans="2:18">
      <c r="B1334"/>
      <c r="C1334"/>
      <c r="D1334"/>
      <c r="E1334"/>
      <c r="F1334"/>
      <c r="G1334"/>
      <c r="H1334"/>
      <c r="I1334"/>
      <c r="J1334"/>
      <c r="K1334"/>
      <c r="L1334"/>
      <c r="M1334" s="2"/>
      <c r="N1334"/>
      <c r="O1334" s="2"/>
      <c r="P1334"/>
      <c r="Q1334"/>
      <c r="R1334"/>
    </row>
    <row r="1335" spans="2:18">
      <c r="B1335"/>
      <c r="C1335"/>
      <c r="D1335"/>
      <c r="E1335"/>
      <c r="F1335"/>
      <c r="G1335"/>
      <c r="H1335"/>
      <c r="I1335"/>
      <c r="J1335"/>
      <c r="K1335"/>
      <c r="L1335"/>
      <c r="M1335" s="2"/>
      <c r="N1335"/>
      <c r="O1335" s="2"/>
      <c r="P1335"/>
      <c r="Q1335"/>
      <c r="R1335"/>
    </row>
    <row r="1336" spans="2:18">
      <c r="B1336"/>
      <c r="C1336"/>
      <c r="D1336"/>
      <c r="E1336"/>
      <c r="F1336"/>
      <c r="G1336"/>
      <c r="H1336"/>
      <c r="I1336"/>
      <c r="J1336"/>
      <c r="K1336"/>
      <c r="L1336"/>
      <c r="M1336" s="2"/>
      <c r="N1336"/>
      <c r="O1336" s="2"/>
      <c r="P1336"/>
      <c r="Q1336"/>
      <c r="R1336"/>
    </row>
    <row r="1337" spans="2:18">
      <c r="B1337"/>
      <c r="C1337"/>
      <c r="D1337"/>
      <c r="E1337"/>
      <c r="F1337"/>
      <c r="G1337"/>
      <c r="H1337"/>
      <c r="I1337"/>
      <c r="J1337"/>
      <c r="K1337"/>
      <c r="L1337"/>
      <c r="M1337" s="2"/>
      <c r="N1337"/>
      <c r="O1337" s="2"/>
      <c r="P1337"/>
      <c r="Q1337"/>
      <c r="R1337"/>
    </row>
    <row r="1338" spans="2:18">
      <c r="B1338"/>
      <c r="C1338"/>
      <c r="D1338"/>
      <c r="E1338"/>
      <c r="F1338"/>
      <c r="G1338"/>
      <c r="H1338"/>
      <c r="I1338"/>
      <c r="J1338"/>
      <c r="K1338"/>
      <c r="L1338"/>
      <c r="M1338" s="2"/>
      <c r="N1338"/>
      <c r="O1338" s="2"/>
      <c r="P1338"/>
      <c r="Q1338"/>
      <c r="R1338"/>
    </row>
    <row r="1339" spans="2:18">
      <c r="B1339"/>
      <c r="C1339"/>
      <c r="D1339"/>
      <c r="E1339"/>
      <c r="F1339"/>
      <c r="G1339"/>
      <c r="H1339"/>
      <c r="I1339"/>
      <c r="J1339"/>
      <c r="K1339"/>
      <c r="L1339"/>
      <c r="M1339" s="2"/>
      <c r="N1339"/>
      <c r="O1339" s="2"/>
      <c r="P1339"/>
      <c r="Q1339"/>
      <c r="R1339"/>
    </row>
    <row r="1340" spans="2:18">
      <c r="B1340"/>
      <c r="C1340"/>
      <c r="D1340"/>
      <c r="E1340"/>
      <c r="F1340"/>
      <c r="G1340"/>
      <c r="H1340"/>
      <c r="I1340"/>
      <c r="J1340"/>
      <c r="K1340"/>
      <c r="L1340"/>
      <c r="M1340" s="2"/>
      <c r="N1340"/>
      <c r="O1340" s="2"/>
      <c r="P1340"/>
      <c r="Q1340"/>
      <c r="R1340"/>
    </row>
    <row r="1341" spans="2:18">
      <c r="B1341"/>
      <c r="C1341"/>
      <c r="D1341"/>
      <c r="E1341"/>
      <c r="F1341"/>
      <c r="G1341"/>
      <c r="H1341"/>
      <c r="I1341"/>
      <c r="J1341"/>
      <c r="K1341"/>
      <c r="L1341"/>
      <c r="M1341" s="2"/>
      <c r="N1341"/>
      <c r="O1341" s="2"/>
      <c r="P1341"/>
      <c r="Q1341"/>
      <c r="R1341"/>
    </row>
    <row r="1342" spans="2:18">
      <c r="B1342"/>
      <c r="C1342"/>
      <c r="D1342"/>
      <c r="E1342"/>
      <c r="F1342"/>
      <c r="G1342"/>
      <c r="H1342"/>
      <c r="I1342"/>
      <c r="J1342"/>
      <c r="K1342"/>
      <c r="L1342"/>
      <c r="M1342" s="2"/>
      <c r="N1342"/>
      <c r="O1342" s="2"/>
      <c r="P1342"/>
      <c r="Q1342"/>
      <c r="R1342"/>
    </row>
    <row r="1343" spans="2:18">
      <c r="B1343"/>
      <c r="C1343"/>
      <c r="D1343"/>
      <c r="E1343"/>
      <c r="F1343"/>
      <c r="G1343"/>
      <c r="H1343"/>
      <c r="I1343"/>
      <c r="J1343"/>
      <c r="K1343"/>
      <c r="L1343"/>
      <c r="M1343" s="2"/>
      <c r="N1343"/>
      <c r="O1343" s="2"/>
      <c r="P1343"/>
      <c r="Q1343"/>
      <c r="R1343"/>
    </row>
    <row r="1344" spans="2:18">
      <c r="B1344"/>
      <c r="C1344"/>
      <c r="D1344"/>
      <c r="E1344"/>
      <c r="F1344"/>
      <c r="G1344"/>
      <c r="H1344"/>
      <c r="I1344"/>
      <c r="J1344"/>
      <c r="K1344"/>
      <c r="L1344"/>
      <c r="M1344" s="2"/>
      <c r="N1344"/>
      <c r="O1344" s="2"/>
      <c r="P1344"/>
      <c r="Q1344"/>
      <c r="R1344"/>
    </row>
    <row r="1345" spans="2:18">
      <c r="B1345"/>
      <c r="C1345"/>
      <c r="D1345"/>
      <c r="E1345"/>
      <c r="F1345"/>
      <c r="G1345"/>
      <c r="H1345"/>
      <c r="I1345"/>
      <c r="J1345"/>
      <c r="K1345"/>
      <c r="L1345"/>
      <c r="M1345" s="2"/>
      <c r="N1345"/>
      <c r="O1345" s="2"/>
      <c r="P1345"/>
      <c r="Q1345"/>
      <c r="R1345"/>
    </row>
    <row r="1346" spans="2:18">
      <c r="B1346"/>
      <c r="C1346"/>
      <c r="D1346"/>
      <c r="E1346"/>
      <c r="F1346"/>
      <c r="G1346"/>
      <c r="H1346"/>
      <c r="I1346"/>
      <c r="J1346"/>
      <c r="K1346"/>
      <c r="L1346"/>
      <c r="M1346" s="2"/>
      <c r="N1346"/>
      <c r="O1346" s="2"/>
      <c r="P1346"/>
      <c r="Q1346"/>
      <c r="R1346"/>
    </row>
    <row r="1347" spans="2:18">
      <c r="B1347"/>
      <c r="C1347"/>
      <c r="D1347"/>
      <c r="E1347"/>
      <c r="F1347"/>
      <c r="G1347"/>
      <c r="H1347"/>
      <c r="I1347"/>
      <c r="J1347"/>
      <c r="K1347"/>
      <c r="L1347"/>
      <c r="M1347" s="2"/>
      <c r="N1347"/>
      <c r="O1347" s="2"/>
      <c r="P1347"/>
      <c r="Q1347"/>
      <c r="R1347"/>
    </row>
    <row r="1348" spans="2:18">
      <c r="B1348"/>
      <c r="C1348"/>
      <c r="D1348"/>
      <c r="E1348"/>
      <c r="F1348"/>
      <c r="G1348"/>
      <c r="H1348"/>
      <c r="I1348"/>
      <c r="J1348"/>
      <c r="K1348"/>
      <c r="L1348"/>
      <c r="M1348" s="2"/>
      <c r="N1348"/>
      <c r="O1348" s="2"/>
      <c r="P1348"/>
      <c r="Q1348"/>
      <c r="R1348"/>
    </row>
    <row r="1349" spans="2:18">
      <c r="B1349"/>
      <c r="C1349"/>
      <c r="D1349"/>
      <c r="E1349"/>
      <c r="F1349"/>
      <c r="G1349"/>
      <c r="H1349"/>
      <c r="I1349"/>
      <c r="J1349"/>
      <c r="K1349"/>
      <c r="L1349"/>
      <c r="M1349" s="2"/>
      <c r="N1349"/>
      <c r="O1349" s="2"/>
      <c r="P1349"/>
      <c r="Q1349"/>
      <c r="R1349"/>
    </row>
    <row r="1350" spans="2:18">
      <c r="B1350"/>
      <c r="C1350"/>
      <c r="D1350"/>
      <c r="E1350"/>
      <c r="F1350"/>
      <c r="G1350"/>
      <c r="H1350"/>
      <c r="I1350"/>
      <c r="J1350"/>
      <c r="K1350"/>
      <c r="L1350"/>
      <c r="M1350" s="2"/>
      <c r="N1350"/>
      <c r="O1350" s="2"/>
      <c r="P1350"/>
      <c r="Q1350"/>
      <c r="R1350"/>
    </row>
    <row r="1351" spans="2:18">
      <c r="B1351"/>
      <c r="C1351"/>
      <c r="D1351"/>
      <c r="E1351"/>
      <c r="F1351"/>
      <c r="G1351"/>
      <c r="H1351"/>
      <c r="I1351"/>
      <c r="J1351"/>
      <c r="K1351"/>
      <c r="L1351"/>
      <c r="M1351" s="2"/>
      <c r="N1351"/>
      <c r="O1351" s="2"/>
      <c r="P1351"/>
      <c r="Q1351"/>
      <c r="R1351"/>
    </row>
    <row r="1352" spans="2:18">
      <c r="B1352"/>
      <c r="C1352"/>
      <c r="D1352"/>
      <c r="E1352"/>
      <c r="F1352"/>
      <c r="G1352"/>
      <c r="H1352"/>
      <c r="I1352"/>
      <c r="J1352"/>
      <c r="K1352"/>
      <c r="L1352"/>
      <c r="M1352" s="2"/>
      <c r="N1352"/>
      <c r="O1352" s="2"/>
      <c r="P1352"/>
      <c r="Q1352"/>
      <c r="R1352"/>
    </row>
    <row r="1353" spans="2:18">
      <c r="B1353"/>
      <c r="C1353"/>
      <c r="D1353"/>
      <c r="E1353"/>
      <c r="F1353"/>
      <c r="G1353"/>
      <c r="H1353"/>
      <c r="I1353"/>
      <c r="J1353"/>
      <c r="K1353"/>
      <c r="L1353"/>
      <c r="M1353" s="2"/>
      <c r="N1353"/>
      <c r="O1353" s="2"/>
      <c r="P1353"/>
      <c r="Q1353"/>
      <c r="R1353"/>
    </row>
    <row r="1354" spans="2:18">
      <c r="B1354"/>
      <c r="C1354"/>
      <c r="D1354"/>
      <c r="E1354"/>
      <c r="F1354"/>
      <c r="G1354"/>
      <c r="H1354"/>
      <c r="I1354"/>
      <c r="J1354"/>
      <c r="K1354"/>
      <c r="L1354"/>
      <c r="M1354" s="2"/>
      <c r="N1354"/>
      <c r="O1354" s="2"/>
      <c r="P1354"/>
      <c r="Q1354"/>
      <c r="R1354"/>
    </row>
    <row r="1355" spans="2:18">
      <c r="B1355"/>
      <c r="C1355"/>
      <c r="D1355"/>
      <c r="E1355"/>
      <c r="F1355"/>
      <c r="G1355"/>
      <c r="H1355"/>
      <c r="I1355"/>
      <c r="J1355"/>
      <c r="K1355"/>
      <c r="L1355"/>
      <c r="M1355" s="2"/>
      <c r="N1355"/>
      <c r="O1355" s="2"/>
      <c r="P1355"/>
      <c r="Q1355"/>
      <c r="R1355"/>
    </row>
    <row r="1356" spans="2:18">
      <c r="B1356"/>
      <c r="C1356"/>
      <c r="D1356"/>
      <c r="E1356"/>
      <c r="F1356"/>
      <c r="G1356"/>
      <c r="H1356"/>
      <c r="I1356"/>
      <c r="J1356"/>
      <c r="K1356"/>
      <c r="L1356"/>
      <c r="M1356" s="2"/>
      <c r="N1356"/>
      <c r="O1356" s="2"/>
      <c r="P1356"/>
      <c r="Q1356"/>
      <c r="R1356"/>
    </row>
    <row r="1357" spans="2:18">
      <c r="B1357"/>
      <c r="C1357"/>
      <c r="D1357"/>
      <c r="E1357"/>
      <c r="F1357"/>
      <c r="G1357"/>
      <c r="H1357"/>
      <c r="I1357"/>
      <c r="J1357"/>
      <c r="K1357"/>
      <c r="L1357"/>
      <c r="M1357" s="2"/>
      <c r="N1357"/>
      <c r="O1357" s="2"/>
      <c r="P1357"/>
      <c r="Q1357"/>
      <c r="R1357"/>
    </row>
    <row r="1358" spans="2:18">
      <c r="B1358"/>
      <c r="C1358"/>
      <c r="D1358"/>
      <c r="E1358"/>
      <c r="F1358"/>
      <c r="G1358"/>
      <c r="H1358"/>
      <c r="I1358"/>
      <c r="J1358"/>
      <c r="K1358"/>
      <c r="L1358"/>
      <c r="M1358" s="2"/>
      <c r="N1358"/>
      <c r="O1358" s="2"/>
      <c r="P1358"/>
      <c r="Q1358"/>
      <c r="R1358"/>
    </row>
    <row r="1359" spans="2:18">
      <c r="B1359"/>
      <c r="C1359"/>
      <c r="D1359"/>
      <c r="E1359"/>
      <c r="F1359"/>
      <c r="G1359"/>
      <c r="H1359"/>
      <c r="I1359"/>
      <c r="J1359"/>
      <c r="K1359"/>
      <c r="L1359"/>
      <c r="M1359" s="2"/>
      <c r="N1359"/>
      <c r="O1359" s="2"/>
      <c r="P1359"/>
      <c r="Q1359"/>
      <c r="R1359"/>
    </row>
    <row r="1360" spans="2:18">
      <c r="B1360"/>
      <c r="C1360"/>
      <c r="D1360"/>
      <c r="E1360"/>
      <c r="F1360"/>
      <c r="G1360"/>
      <c r="H1360"/>
      <c r="I1360"/>
      <c r="J1360"/>
      <c r="K1360"/>
      <c r="L1360"/>
      <c r="M1360" s="2"/>
      <c r="N1360"/>
      <c r="O1360" s="2"/>
      <c r="P1360"/>
      <c r="Q1360"/>
      <c r="R1360"/>
    </row>
    <row r="1361" spans="2:18">
      <c r="B1361"/>
      <c r="C1361"/>
      <c r="D1361"/>
      <c r="E1361"/>
      <c r="F1361"/>
      <c r="G1361"/>
      <c r="H1361"/>
      <c r="I1361"/>
      <c r="J1361"/>
      <c r="K1361"/>
      <c r="L1361"/>
      <c r="M1361" s="2"/>
      <c r="N1361"/>
      <c r="O1361" s="2"/>
      <c r="P1361"/>
      <c r="Q1361"/>
      <c r="R1361"/>
    </row>
    <row r="1362" spans="2:18">
      <c r="B1362"/>
      <c r="C1362"/>
      <c r="D1362"/>
      <c r="E1362"/>
      <c r="F1362"/>
      <c r="G1362"/>
      <c r="H1362"/>
      <c r="I1362"/>
      <c r="J1362"/>
      <c r="K1362"/>
      <c r="L1362"/>
      <c r="M1362" s="2"/>
      <c r="N1362"/>
      <c r="O1362" s="2"/>
      <c r="P1362"/>
      <c r="Q1362"/>
      <c r="R1362"/>
    </row>
    <row r="1363" spans="2:18">
      <c r="B1363"/>
      <c r="C1363"/>
      <c r="D1363"/>
      <c r="E1363"/>
      <c r="F1363"/>
      <c r="G1363"/>
      <c r="H1363"/>
      <c r="I1363"/>
      <c r="J1363"/>
      <c r="K1363"/>
      <c r="L1363"/>
      <c r="M1363" s="2"/>
      <c r="N1363"/>
      <c r="O1363" s="2"/>
      <c r="P1363"/>
      <c r="Q1363"/>
      <c r="R1363"/>
    </row>
    <row r="1364" spans="2:18">
      <c r="B1364"/>
      <c r="C1364"/>
      <c r="D1364"/>
      <c r="E1364"/>
      <c r="F1364"/>
      <c r="G1364"/>
      <c r="H1364"/>
      <c r="I1364"/>
      <c r="J1364"/>
      <c r="K1364"/>
      <c r="L1364"/>
      <c r="M1364" s="2"/>
      <c r="N1364"/>
      <c r="O1364" s="2"/>
      <c r="P1364"/>
      <c r="Q1364"/>
      <c r="R1364"/>
    </row>
    <row r="1365" spans="2:18">
      <c r="B1365"/>
      <c r="C1365"/>
      <c r="D1365"/>
      <c r="E1365"/>
      <c r="F1365"/>
      <c r="G1365"/>
      <c r="H1365"/>
      <c r="I1365"/>
      <c r="J1365"/>
      <c r="K1365"/>
      <c r="L1365"/>
      <c r="M1365" s="2"/>
      <c r="N1365"/>
      <c r="O1365" s="2"/>
      <c r="P1365"/>
      <c r="Q1365"/>
      <c r="R1365"/>
    </row>
    <row r="1366" spans="2:18">
      <c r="B1366"/>
      <c r="C1366"/>
      <c r="D1366"/>
      <c r="E1366"/>
      <c r="F1366"/>
      <c r="G1366"/>
      <c r="H1366"/>
      <c r="I1366"/>
      <c r="J1366"/>
      <c r="K1366"/>
      <c r="L1366"/>
      <c r="M1366" s="2"/>
      <c r="N1366"/>
      <c r="O1366" s="2"/>
      <c r="P1366"/>
      <c r="Q1366"/>
      <c r="R1366"/>
    </row>
    <row r="1367" spans="2:18">
      <c r="B1367"/>
      <c r="C1367"/>
      <c r="D1367"/>
      <c r="E1367"/>
      <c r="F1367"/>
      <c r="G1367"/>
      <c r="H1367"/>
      <c r="I1367"/>
      <c r="J1367"/>
      <c r="K1367"/>
      <c r="L1367"/>
      <c r="M1367" s="2"/>
      <c r="N1367"/>
      <c r="O1367" s="2"/>
      <c r="P1367"/>
      <c r="Q1367"/>
      <c r="R1367"/>
    </row>
    <row r="1368" spans="2:18">
      <c r="B1368"/>
      <c r="C1368"/>
      <c r="D1368"/>
      <c r="E1368"/>
      <c r="F1368"/>
      <c r="G1368"/>
      <c r="H1368"/>
      <c r="I1368"/>
      <c r="J1368"/>
      <c r="K1368"/>
      <c r="L1368"/>
      <c r="M1368" s="2"/>
      <c r="N1368"/>
      <c r="O1368" s="2"/>
      <c r="P1368"/>
      <c r="Q1368"/>
      <c r="R1368"/>
    </row>
    <row r="1369" spans="2:18">
      <c r="B1369"/>
      <c r="C1369"/>
      <c r="D1369"/>
      <c r="E1369"/>
      <c r="F1369"/>
      <c r="G1369"/>
      <c r="H1369"/>
      <c r="I1369"/>
      <c r="J1369"/>
      <c r="K1369"/>
      <c r="L1369"/>
      <c r="M1369" s="2"/>
      <c r="N1369"/>
      <c r="O1369" s="2"/>
      <c r="P1369"/>
      <c r="Q1369"/>
      <c r="R1369"/>
    </row>
    <row r="1370" spans="2:18">
      <c r="B1370"/>
      <c r="C1370"/>
      <c r="D1370"/>
      <c r="E1370"/>
      <c r="F1370"/>
      <c r="G1370"/>
      <c r="H1370"/>
      <c r="I1370"/>
      <c r="J1370"/>
      <c r="K1370"/>
      <c r="L1370"/>
      <c r="M1370" s="2"/>
      <c r="N1370"/>
      <c r="O1370" s="2"/>
      <c r="P1370"/>
      <c r="Q1370"/>
      <c r="R1370"/>
    </row>
    <row r="1371" spans="2:18">
      <c r="B1371"/>
      <c r="C1371"/>
      <c r="D1371"/>
      <c r="E1371"/>
      <c r="F1371"/>
      <c r="G1371"/>
      <c r="H1371"/>
      <c r="I1371"/>
      <c r="J1371"/>
      <c r="K1371"/>
      <c r="L1371"/>
      <c r="M1371" s="2"/>
      <c r="N1371"/>
      <c r="O1371" s="2"/>
      <c r="P1371"/>
      <c r="Q1371"/>
      <c r="R1371"/>
    </row>
    <row r="1372" spans="2:18">
      <c r="B1372"/>
      <c r="C1372"/>
      <c r="D1372"/>
      <c r="E1372"/>
      <c r="F1372"/>
      <c r="G1372"/>
      <c r="H1372"/>
      <c r="I1372"/>
      <c r="J1372"/>
      <c r="K1372"/>
      <c r="L1372"/>
      <c r="M1372" s="2"/>
      <c r="N1372"/>
      <c r="O1372" s="2"/>
      <c r="P1372"/>
      <c r="Q1372"/>
      <c r="R1372"/>
    </row>
    <row r="1373" spans="2:18">
      <c r="B1373"/>
      <c r="C1373"/>
      <c r="D1373"/>
      <c r="E1373"/>
      <c r="F1373"/>
      <c r="G1373"/>
      <c r="H1373"/>
      <c r="I1373"/>
      <c r="J1373"/>
      <c r="K1373"/>
      <c r="L1373"/>
      <c r="M1373" s="2"/>
      <c r="N1373"/>
      <c r="O1373" s="2"/>
      <c r="P1373"/>
      <c r="Q1373"/>
      <c r="R1373"/>
    </row>
    <row r="1374" spans="2:18">
      <c r="B1374"/>
      <c r="C1374"/>
      <c r="D1374"/>
      <c r="E1374"/>
      <c r="F1374"/>
      <c r="G1374"/>
      <c r="H1374"/>
      <c r="I1374"/>
      <c r="J1374"/>
      <c r="K1374"/>
      <c r="L1374"/>
      <c r="M1374" s="2"/>
      <c r="N1374"/>
      <c r="O1374" s="2"/>
      <c r="P1374"/>
      <c r="Q1374"/>
      <c r="R1374"/>
    </row>
    <row r="1375" spans="2:18">
      <c r="B1375"/>
      <c r="C1375"/>
      <c r="D1375"/>
      <c r="E1375"/>
      <c r="F1375"/>
      <c r="G1375"/>
      <c r="H1375"/>
      <c r="I1375"/>
      <c r="J1375"/>
      <c r="K1375"/>
      <c r="L1375"/>
      <c r="M1375" s="2"/>
      <c r="N1375"/>
      <c r="O1375" s="2"/>
      <c r="P1375"/>
      <c r="Q1375"/>
      <c r="R1375"/>
    </row>
    <row r="1376" spans="2:18">
      <c r="B1376"/>
      <c r="C1376"/>
      <c r="D1376"/>
      <c r="E1376"/>
      <c r="F1376"/>
      <c r="G1376"/>
      <c r="H1376"/>
      <c r="I1376"/>
      <c r="J1376"/>
      <c r="K1376"/>
      <c r="L1376"/>
      <c r="M1376" s="2"/>
      <c r="N1376"/>
      <c r="O1376" s="2"/>
      <c r="P1376"/>
      <c r="Q1376"/>
      <c r="R1376"/>
    </row>
    <row r="1377" spans="2:18">
      <c r="B1377"/>
      <c r="C1377"/>
      <c r="D1377"/>
      <c r="E1377"/>
      <c r="F1377"/>
      <c r="G1377"/>
      <c r="H1377"/>
      <c r="I1377"/>
      <c r="J1377"/>
      <c r="K1377"/>
      <c r="L1377"/>
      <c r="M1377" s="2"/>
      <c r="N1377"/>
      <c r="O1377" s="2"/>
      <c r="P1377"/>
      <c r="Q1377"/>
      <c r="R1377"/>
    </row>
    <row r="1378" spans="2:18">
      <c r="B1378"/>
      <c r="C1378"/>
      <c r="D1378"/>
      <c r="E1378"/>
      <c r="F1378"/>
      <c r="G1378"/>
      <c r="H1378"/>
      <c r="I1378"/>
      <c r="J1378"/>
      <c r="K1378"/>
      <c r="L1378"/>
      <c r="M1378" s="2"/>
      <c r="N1378"/>
      <c r="O1378" s="2"/>
      <c r="P1378"/>
      <c r="Q1378"/>
      <c r="R1378"/>
    </row>
    <row r="1379" spans="2:18">
      <c r="B1379"/>
      <c r="C1379"/>
      <c r="D1379"/>
      <c r="E1379"/>
      <c r="F1379"/>
      <c r="G1379"/>
      <c r="H1379"/>
      <c r="I1379"/>
      <c r="J1379"/>
      <c r="K1379"/>
      <c r="L1379"/>
      <c r="M1379" s="2"/>
      <c r="N1379"/>
      <c r="O1379" s="2"/>
      <c r="P1379"/>
      <c r="Q1379"/>
      <c r="R1379"/>
    </row>
    <row r="1380" spans="2:18">
      <c r="B1380"/>
      <c r="C1380"/>
      <c r="D1380"/>
      <c r="E1380"/>
      <c r="F1380"/>
      <c r="G1380"/>
      <c r="H1380"/>
      <c r="I1380"/>
      <c r="J1380"/>
      <c r="K1380"/>
      <c r="L1380"/>
      <c r="M1380" s="2"/>
      <c r="N1380"/>
      <c r="O1380" s="2"/>
      <c r="P1380"/>
      <c r="Q1380"/>
      <c r="R1380"/>
    </row>
    <row r="1381" spans="2:18">
      <c r="B1381"/>
      <c r="C1381"/>
      <c r="D1381"/>
      <c r="E1381"/>
      <c r="F1381"/>
      <c r="G1381"/>
      <c r="H1381"/>
      <c r="I1381"/>
      <c r="J1381"/>
      <c r="K1381"/>
      <c r="L1381"/>
      <c r="M1381" s="2"/>
      <c r="N1381"/>
      <c r="O1381" s="2"/>
      <c r="P1381"/>
      <c r="Q1381"/>
      <c r="R1381"/>
    </row>
    <row r="1382" spans="2:18">
      <c r="B1382"/>
      <c r="C1382"/>
      <c r="D1382"/>
      <c r="E1382"/>
      <c r="F1382"/>
      <c r="G1382"/>
      <c r="H1382"/>
      <c r="I1382"/>
      <c r="J1382"/>
      <c r="K1382"/>
      <c r="L1382"/>
      <c r="M1382" s="2"/>
      <c r="N1382"/>
      <c r="O1382" s="2"/>
      <c r="P1382"/>
      <c r="Q1382"/>
      <c r="R1382"/>
    </row>
    <row r="1383" spans="2:18">
      <c r="B1383"/>
      <c r="C1383"/>
      <c r="D1383"/>
      <c r="E1383"/>
      <c r="F1383"/>
      <c r="G1383"/>
      <c r="H1383"/>
      <c r="I1383"/>
      <c r="J1383"/>
      <c r="K1383"/>
      <c r="L1383"/>
      <c r="M1383" s="2"/>
      <c r="N1383"/>
      <c r="O1383" s="2"/>
      <c r="P1383"/>
      <c r="Q1383"/>
      <c r="R1383"/>
    </row>
    <row r="1384" spans="2:18">
      <c r="B1384"/>
      <c r="C1384"/>
      <c r="D1384"/>
      <c r="E1384"/>
      <c r="F1384"/>
      <c r="G1384"/>
      <c r="H1384"/>
      <c r="I1384"/>
      <c r="J1384"/>
      <c r="K1384"/>
      <c r="L1384"/>
      <c r="M1384" s="2"/>
      <c r="N1384"/>
      <c r="O1384" s="2"/>
      <c r="P1384"/>
      <c r="Q1384"/>
      <c r="R1384"/>
    </row>
    <row r="1385" spans="2:18">
      <c r="B1385"/>
      <c r="C1385"/>
      <c r="D1385"/>
      <c r="E1385"/>
      <c r="F1385"/>
      <c r="G1385"/>
      <c r="H1385"/>
      <c r="I1385"/>
      <c r="J1385"/>
      <c r="K1385"/>
      <c r="L1385"/>
      <c r="M1385" s="2"/>
      <c r="N1385"/>
      <c r="O1385" s="2"/>
      <c r="P1385"/>
      <c r="Q1385"/>
      <c r="R1385"/>
    </row>
    <row r="1386" spans="2:18">
      <c r="B1386"/>
      <c r="C1386"/>
      <c r="D1386"/>
      <c r="E1386"/>
      <c r="F1386"/>
      <c r="G1386"/>
      <c r="H1386"/>
      <c r="I1386"/>
      <c r="J1386"/>
      <c r="K1386"/>
      <c r="L1386"/>
      <c r="M1386" s="2"/>
      <c r="N1386"/>
      <c r="O1386" s="2"/>
      <c r="P1386"/>
      <c r="Q1386"/>
      <c r="R1386"/>
    </row>
    <row r="1387" spans="2:18">
      <c r="B1387"/>
      <c r="C1387"/>
      <c r="D1387"/>
      <c r="E1387"/>
      <c r="F1387"/>
      <c r="G1387"/>
      <c r="H1387"/>
      <c r="I1387"/>
      <c r="J1387"/>
      <c r="K1387"/>
      <c r="L1387"/>
      <c r="M1387" s="2"/>
      <c r="N1387"/>
      <c r="O1387" s="2"/>
      <c r="P1387"/>
      <c r="Q1387"/>
      <c r="R1387"/>
    </row>
    <row r="1388" spans="2:18">
      <c r="B1388"/>
      <c r="C1388"/>
      <c r="D1388"/>
      <c r="E1388"/>
      <c r="F1388"/>
      <c r="G1388"/>
      <c r="H1388"/>
      <c r="I1388"/>
      <c r="J1388"/>
      <c r="K1388"/>
      <c r="L1388"/>
      <c r="M1388" s="2"/>
      <c r="N1388"/>
      <c r="O1388" s="2"/>
      <c r="P1388"/>
      <c r="Q1388"/>
      <c r="R1388"/>
    </row>
    <row r="1389" spans="2:18">
      <c r="B1389"/>
      <c r="C1389"/>
      <c r="D1389"/>
      <c r="E1389"/>
      <c r="F1389"/>
      <c r="G1389"/>
      <c r="H1389"/>
      <c r="I1389"/>
      <c r="J1389"/>
      <c r="K1389"/>
      <c r="L1389"/>
      <c r="M1389" s="2"/>
      <c r="N1389"/>
      <c r="O1389" s="2"/>
      <c r="P1389"/>
      <c r="Q1389"/>
      <c r="R1389"/>
    </row>
    <row r="1390" spans="2:18">
      <c r="B1390"/>
      <c r="C1390"/>
      <c r="D1390"/>
      <c r="E1390"/>
      <c r="F1390"/>
      <c r="G1390"/>
      <c r="H1390"/>
      <c r="I1390"/>
      <c r="J1390"/>
      <c r="K1390"/>
      <c r="L1390"/>
      <c r="M1390" s="2"/>
      <c r="N1390"/>
      <c r="O1390" s="2"/>
      <c r="P1390"/>
      <c r="Q1390"/>
      <c r="R1390"/>
    </row>
    <row r="1391" spans="2:18">
      <c r="B1391"/>
      <c r="C1391"/>
      <c r="D1391"/>
      <c r="E1391"/>
      <c r="F1391"/>
      <c r="G1391"/>
      <c r="H1391"/>
      <c r="I1391"/>
      <c r="J1391"/>
      <c r="K1391"/>
      <c r="L1391"/>
      <c r="M1391" s="2"/>
      <c r="N1391"/>
      <c r="O1391" s="2"/>
      <c r="P1391"/>
      <c r="Q1391"/>
      <c r="R1391"/>
    </row>
    <row r="1392" spans="2:18">
      <c r="B1392"/>
      <c r="C1392"/>
      <c r="D1392"/>
      <c r="E1392"/>
      <c r="F1392"/>
      <c r="G1392"/>
      <c r="H1392"/>
      <c r="I1392"/>
      <c r="J1392"/>
      <c r="K1392"/>
      <c r="L1392"/>
      <c r="M1392" s="2"/>
      <c r="N1392"/>
      <c r="O1392" s="2"/>
      <c r="P1392"/>
      <c r="Q1392"/>
      <c r="R1392"/>
    </row>
    <row r="1393" spans="2:18">
      <c r="B1393"/>
      <c r="C1393"/>
      <c r="D1393"/>
      <c r="E1393"/>
      <c r="F1393"/>
      <c r="G1393"/>
      <c r="H1393"/>
      <c r="I1393"/>
      <c r="J1393"/>
      <c r="K1393"/>
      <c r="L1393"/>
      <c r="M1393" s="2"/>
      <c r="N1393"/>
      <c r="O1393" s="2"/>
      <c r="P1393"/>
      <c r="Q1393"/>
      <c r="R1393"/>
    </row>
    <row r="1394" spans="2:18">
      <c r="B1394"/>
      <c r="C1394"/>
      <c r="D1394"/>
      <c r="E1394"/>
      <c r="F1394"/>
      <c r="G1394"/>
      <c r="H1394"/>
      <c r="I1394"/>
      <c r="J1394"/>
      <c r="K1394"/>
      <c r="L1394"/>
      <c r="M1394" s="2"/>
      <c r="N1394"/>
      <c r="O1394" s="2"/>
      <c r="P1394"/>
      <c r="Q1394"/>
      <c r="R1394"/>
    </row>
    <row r="1395" spans="2:18">
      <c r="B1395"/>
      <c r="C1395"/>
      <c r="D1395"/>
      <c r="E1395"/>
      <c r="F1395"/>
      <c r="G1395"/>
      <c r="H1395"/>
      <c r="I1395"/>
      <c r="J1395"/>
      <c r="K1395"/>
      <c r="L1395"/>
      <c r="M1395" s="2"/>
      <c r="N1395"/>
      <c r="O1395" s="2"/>
      <c r="P1395"/>
      <c r="Q1395"/>
      <c r="R1395"/>
    </row>
    <row r="1396" spans="2:18">
      <c r="B1396"/>
      <c r="C1396"/>
      <c r="D1396"/>
      <c r="E1396"/>
      <c r="F1396"/>
      <c r="G1396"/>
      <c r="H1396"/>
      <c r="I1396"/>
      <c r="J1396"/>
      <c r="K1396"/>
      <c r="L1396"/>
      <c r="M1396" s="2"/>
      <c r="N1396"/>
      <c r="O1396" s="2"/>
      <c r="P1396"/>
      <c r="Q1396"/>
      <c r="R1396"/>
    </row>
    <row r="1397" spans="2:18">
      <c r="B1397"/>
      <c r="C1397"/>
      <c r="D1397"/>
      <c r="E1397"/>
      <c r="F1397"/>
      <c r="G1397"/>
      <c r="H1397"/>
      <c r="I1397"/>
      <c r="J1397"/>
      <c r="K1397"/>
      <c r="L1397"/>
      <c r="M1397" s="2"/>
      <c r="N1397"/>
      <c r="O1397" s="2"/>
      <c r="P1397"/>
      <c r="Q1397"/>
      <c r="R1397"/>
    </row>
    <row r="1398" spans="2:18">
      <c r="B1398"/>
      <c r="C1398"/>
      <c r="D1398"/>
      <c r="E1398"/>
      <c r="F1398"/>
      <c r="G1398"/>
      <c r="H1398"/>
      <c r="I1398"/>
      <c r="J1398"/>
      <c r="K1398"/>
      <c r="L1398"/>
      <c r="M1398" s="2"/>
      <c r="N1398"/>
      <c r="O1398" s="2"/>
      <c r="P1398"/>
      <c r="Q1398"/>
      <c r="R1398"/>
    </row>
    <row r="1399" spans="2:18">
      <c r="B1399"/>
      <c r="C1399"/>
      <c r="D1399"/>
      <c r="E1399"/>
      <c r="F1399"/>
      <c r="G1399"/>
      <c r="H1399"/>
      <c r="I1399"/>
      <c r="J1399"/>
      <c r="K1399"/>
      <c r="L1399"/>
      <c r="M1399" s="2"/>
      <c r="N1399"/>
      <c r="O1399" s="2"/>
      <c r="P1399"/>
      <c r="Q1399"/>
      <c r="R1399"/>
    </row>
    <row r="1400" spans="2:18">
      <c r="B1400"/>
      <c r="C1400"/>
      <c r="D1400"/>
      <c r="E1400"/>
      <c r="F1400"/>
      <c r="G1400"/>
      <c r="H1400"/>
      <c r="I1400"/>
      <c r="J1400"/>
      <c r="K1400"/>
      <c r="L1400"/>
      <c r="M1400" s="2"/>
      <c r="N1400"/>
      <c r="O1400" s="2"/>
      <c r="P1400"/>
      <c r="Q1400"/>
      <c r="R1400"/>
    </row>
    <row r="1401" spans="2:18">
      <c r="B1401"/>
      <c r="C1401"/>
      <c r="D1401"/>
      <c r="E1401"/>
      <c r="F1401"/>
      <c r="G1401"/>
      <c r="H1401"/>
      <c r="I1401"/>
      <c r="J1401"/>
      <c r="K1401"/>
      <c r="L1401"/>
      <c r="M1401" s="2"/>
      <c r="N1401"/>
      <c r="O1401" s="2"/>
      <c r="P1401"/>
      <c r="Q1401"/>
      <c r="R1401"/>
    </row>
    <row r="1402" spans="2:18">
      <c r="B1402"/>
      <c r="C1402"/>
      <c r="D1402"/>
      <c r="E1402"/>
      <c r="F1402"/>
      <c r="G1402"/>
      <c r="H1402"/>
      <c r="I1402"/>
      <c r="J1402"/>
      <c r="K1402"/>
      <c r="L1402"/>
      <c r="M1402" s="2"/>
      <c r="N1402"/>
      <c r="O1402" s="2"/>
      <c r="P1402"/>
      <c r="Q1402"/>
      <c r="R1402"/>
    </row>
    <row r="1403" spans="2:18">
      <c r="B1403"/>
      <c r="C1403"/>
      <c r="D1403"/>
      <c r="E1403"/>
      <c r="F1403"/>
      <c r="G1403"/>
      <c r="H1403"/>
      <c r="I1403"/>
      <c r="J1403"/>
      <c r="K1403"/>
      <c r="L1403"/>
      <c r="M1403" s="2"/>
      <c r="N1403"/>
      <c r="O1403" s="2"/>
      <c r="P1403"/>
      <c r="Q1403"/>
      <c r="R1403"/>
    </row>
    <row r="1404" spans="2:18">
      <c r="B1404"/>
      <c r="C1404"/>
      <c r="D1404"/>
      <c r="E1404"/>
      <c r="F1404"/>
      <c r="G1404"/>
      <c r="H1404"/>
      <c r="I1404"/>
      <c r="J1404"/>
      <c r="K1404"/>
      <c r="L1404"/>
      <c r="M1404" s="2"/>
      <c r="N1404"/>
      <c r="O1404" s="2"/>
      <c r="P1404"/>
      <c r="Q1404"/>
      <c r="R1404"/>
    </row>
    <row r="1405" spans="2:18">
      <c r="B1405"/>
      <c r="C1405"/>
      <c r="D1405"/>
      <c r="E1405"/>
      <c r="F1405"/>
      <c r="G1405"/>
      <c r="H1405"/>
      <c r="I1405"/>
      <c r="J1405"/>
      <c r="K1405"/>
      <c r="L1405"/>
      <c r="M1405" s="2"/>
      <c r="N1405"/>
      <c r="O1405" s="2"/>
      <c r="P1405"/>
      <c r="Q1405"/>
      <c r="R1405"/>
    </row>
    <row r="1406" spans="2:18">
      <c r="B1406"/>
      <c r="C1406"/>
      <c r="D1406"/>
      <c r="E1406"/>
      <c r="F1406"/>
      <c r="G1406"/>
      <c r="H1406"/>
      <c r="I1406"/>
      <c r="J1406"/>
      <c r="K1406"/>
      <c r="L1406"/>
      <c r="M1406" s="2"/>
      <c r="N1406"/>
      <c r="O1406" s="2"/>
      <c r="P1406"/>
      <c r="Q1406"/>
      <c r="R1406"/>
    </row>
    <row r="1407" spans="2:18">
      <c r="B1407"/>
      <c r="C1407"/>
      <c r="D1407"/>
      <c r="E1407"/>
      <c r="F1407"/>
      <c r="G1407"/>
      <c r="H1407"/>
      <c r="I1407"/>
      <c r="J1407"/>
      <c r="K1407"/>
      <c r="L1407"/>
      <c r="M1407" s="2"/>
      <c r="N1407"/>
      <c r="O1407" s="2"/>
      <c r="P1407"/>
      <c r="Q1407"/>
      <c r="R1407"/>
    </row>
    <row r="1408" spans="2:18">
      <c r="B1408"/>
      <c r="C1408"/>
      <c r="D1408"/>
      <c r="E1408"/>
      <c r="F1408"/>
      <c r="G1408"/>
      <c r="H1408"/>
      <c r="I1408"/>
      <c r="J1408"/>
      <c r="K1408"/>
      <c r="L1408"/>
      <c r="M1408" s="2"/>
      <c r="N1408"/>
      <c r="O1408" s="2"/>
      <c r="P1408"/>
      <c r="Q1408"/>
      <c r="R1408"/>
    </row>
    <row r="1409" spans="2:18">
      <c r="B1409"/>
      <c r="C1409"/>
      <c r="D1409"/>
      <c r="E1409"/>
      <c r="F1409"/>
      <c r="G1409"/>
      <c r="H1409"/>
      <c r="I1409"/>
      <c r="J1409"/>
      <c r="K1409"/>
      <c r="L1409"/>
      <c r="M1409" s="2"/>
      <c r="N1409"/>
      <c r="O1409" s="2"/>
      <c r="P1409"/>
      <c r="Q1409"/>
      <c r="R1409"/>
    </row>
    <row r="1410" spans="2:18">
      <c r="B1410"/>
      <c r="C1410"/>
      <c r="D1410"/>
      <c r="E1410"/>
      <c r="F1410"/>
      <c r="G1410"/>
      <c r="H1410"/>
      <c r="I1410"/>
      <c r="J1410"/>
      <c r="K1410"/>
      <c r="L1410"/>
      <c r="M1410" s="2"/>
      <c r="N1410"/>
      <c r="O1410" s="2"/>
      <c r="P1410"/>
      <c r="Q1410"/>
      <c r="R1410"/>
    </row>
    <row r="1411" spans="2:18">
      <c r="B1411"/>
      <c r="C1411"/>
      <c r="D1411"/>
      <c r="E1411"/>
      <c r="F1411"/>
      <c r="G1411"/>
      <c r="H1411"/>
      <c r="I1411"/>
      <c r="J1411"/>
      <c r="K1411"/>
      <c r="L1411"/>
      <c r="M1411" s="2"/>
      <c r="N1411"/>
      <c r="O1411" s="2"/>
      <c r="P1411"/>
      <c r="Q1411"/>
      <c r="R1411"/>
    </row>
    <row r="1412" spans="2:18">
      <c r="B1412"/>
      <c r="C1412"/>
      <c r="D1412"/>
      <c r="E1412"/>
      <c r="F1412"/>
      <c r="G1412"/>
      <c r="H1412"/>
      <c r="I1412"/>
      <c r="J1412"/>
      <c r="K1412"/>
      <c r="L1412"/>
      <c r="M1412" s="2"/>
      <c r="N1412"/>
      <c r="O1412" s="2"/>
      <c r="P1412"/>
      <c r="Q1412"/>
      <c r="R1412"/>
    </row>
    <row r="1413" spans="2:18">
      <c r="B1413"/>
      <c r="C1413"/>
      <c r="D1413"/>
      <c r="E1413"/>
      <c r="F1413"/>
      <c r="G1413"/>
      <c r="H1413"/>
      <c r="I1413"/>
      <c r="J1413"/>
      <c r="K1413"/>
      <c r="L1413"/>
      <c r="M1413" s="2"/>
      <c r="N1413"/>
      <c r="O1413" s="2"/>
      <c r="P1413"/>
      <c r="Q1413"/>
      <c r="R1413"/>
    </row>
    <row r="1414" spans="2:18">
      <c r="B1414"/>
      <c r="C1414"/>
      <c r="D1414"/>
      <c r="E1414"/>
      <c r="F1414"/>
      <c r="G1414"/>
      <c r="H1414"/>
      <c r="I1414"/>
      <c r="J1414"/>
      <c r="K1414"/>
      <c r="L1414"/>
      <c r="M1414" s="2"/>
      <c r="N1414"/>
      <c r="O1414" s="2"/>
      <c r="P1414"/>
      <c r="Q1414"/>
      <c r="R1414"/>
    </row>
    <row r="1415" spans="2:18">
      <c r="B1415"/>
      <c r="C1415"/>
      <c r="D1415"/>
      <c r="E1415"/>
      <c r="F1415"/>
      <c r="G1415"/>
      <c r="H1415"/>
      <c r="I1415"/>
      <c r="J1415"/>
      <c r="K1415"/>
      <c r="L1415"/>
      <c r="M1415" s="2"/>
      <c r="N1415"/>
      <c r="O1415" s="2"/>
      <c r="P1415"/>
      <c r="Q1415"/>
      <c r="R1415"/>
    </row>
    <row r="1416" spans="2:18">
      <c r="B1416"/>
      <c r="C1416"/>
      <c r="D1416"/>
      <c r="E1416"/>
      <c r="F1416"/>
      <c r="G1416"/>
      <c r="H1416"/>
      <c r="I1416"/>
      <c r="J1416"/>
      <c r="K1416"/>
      <c r="L1416"/>
      <c r="M1416" s="2"/>
      <c r="N1416"/>
      <c r="O1416" s="2"/>
      <c r="P1416"/>
      <c r="Q1416"/>
      <c r="R1416"/>
    </row>
    <row r="1417" spans="2:18">
      <c r="B1417"/>
      <c r="C1417"/>
      <c r="D1417"/>
      <c r="E1417"/>
      <c r="F1417"/>
      <c r="G1417"/>
      <c r="H1417"/>
      <c r="I1417"/>
      <c r="J1417"/>
      <c r="K1417"/>
      <c r="L1417"/>
      <c r="M1417" s="2"/>
      <c r="N1417"/>
      <c r="O1417" s="2"/>
      <c r="P1417"/>
      <c r="Q1417"/>
      <c r="R1417"/>
    </row>
    <row r="1418" spans="2:18">
      <c r="B1418"/>
      <c r="C1418"/>
      <c r="D1418"/>
      <c r="E1418"/>
      <c r="F1418"/>
      <c r="G1418"/>
      <c r="H1418"/>
      <c r="I1418"/>
      <c r="J1418"/>
      <c r="K1418"/>
      <c r="L1418"/>
      <c r="M1418" s="2"/>
      <c r="N1418"/>
      <c r="O1418" s="2"/>
      <c r="P1418"/>
      <c r="Q1418"/>
      <c r="R1418"/>
    </row>
    <row r="1419" spans="2:18">
      <c r="B1419"/>
      <c r="C1419"/>
      <c r="D1419"/>
      <c r="E1419"/>
      <c r="F1419"/>
      <c r="G1419"/>
      <c r="H1419"/>
      <c r="I1419"/>
      <c r="J1419"/>
      <c r="K1419"/>
      <c r="L1419"/>
      <c r="M1419" s="2"/>
      <c r="N1419"/>
      <c r="O1419" s="2"/>
      <c r="P1419"/>
      <c r="Q1419"/>
      <c r="R1419"/>
    </row>
    <row r="1420" spans="2:18">
      <c r="B1420"/>
      <c r="C1420"/>
      <c r="D1420"/>
      <c r="E1420"/>
      <c r="F1420"/>
      <c r="G1420"/>
      <c r="H1420"/>
      <c r="I1420"/>
      <c r="J1420"/>
      <c r="K1420"/>
      <c r="L1420"/>
      <c r="M1420" s="2"/>
      <c r="N1420"/>
      <c r="O1420" s="2"/>
      <c r="P1420"/>
      <c r="Q1420"/>
      <c r="R1420"/>
    </row>
    <row r="1421" spans="2:18">
      <c r="B1421"/>
      <c r="C1421"/>
      <c r="D1421"/>
      <c r="E1421"/>
      <c r="F1421"/>
      <c r="G1421"/>
      <c r="H1421"/>
      <c r="I1421"/>
      <c r="J1421"/>
      <c r="K1421"/>
      <c r="L1421"/>
      <c r="M1421" s="2"/>
      <c r="N1421"/>
      <c r="O1421" s="2"/>
      <c r="P1421"/>
      <c r="Q1421"/>
      <c r="R1421"/>
    </row>
    <row r="1422" spans="2:18">
      <c r="B1422"/>
      <c r="C1422"/>
      <c r="D1422"/>
      <c r="E1422"/>
      <c r="F1422"/>
      <c r="G1422"/>
      <c r="H1422"/>
      <c r="I1422"/>
      <c r="J1422"/>
      <c r="K1422"/>
      <c r="L1422"/>
      <c r="M1422" s="2"/>
      <c r="N1422"/>
      <c r="O1422" s="2"/>
      <c r="P1422"/>
      <c r="Q1422"/>
      <c r="R1422"/>
    </row>
    <row r="1423" spans="2:18">
      <c r="B1423"/>
      <c r="C1423"/>
      <c r="D1423"/>
      <c r="E1423"/>
      <c r="F1423"/>
      <c r="G1423"/>
      <c r="H1423"/>
      <c r="I1423"/>
      <c r="J1423"/>
      <c r="K1423"/>
      <c r="L1423"/>
      <c r="M1423" s="2"/>
      <c r="N1423"/>
      <c r="O1423" s="2"/>
      <c r="P1423"/>
      <c r="Q1423"/>
      <c r="R1423"/>
    </row>
    <row r="1424" spans="2:18">
      <c r="B1424"/>
      <c r="C1424"/>
      <c r="D1424"/>
      <c r="E1424"/>
      <c r="F1424"/>
      <c r="G1424"/>
      <c r="H1424"/>
      <c r="I1424"/>
      <c r="J1424"/>
      <c r="K1424"/>
      <c r="L1424"/>
      <c r="M1424" s="2"/>
      <c r="N1424"/>
      <c r="O1424" s="2"/>
      <c r="P1424"/>
      <c r="Q1424"/>
      <c r="R1424"/>
    </row>
    <row r="1425" spans="2:18">
      <c r="B1425"/>
      <c r="C1425"/>
      <c r="D1425"/>
      <c r="E1425"/>
      <c r="F1425"/>
      <c r="G1425"/>
      <c r="H1425"/>
      <c r="I1425"/>
      <c r="J1425"/>
      <c r="K1425"/>
      <c r="L1425"/>
      <c r="M1425" s="2"/>
      <c r="N1425"/>
      <c r="O1425" s="2"/>
      <c r="P1425"/>
      <c r="Q1425"/>
      <c r="R1425"/>
    </row>
    <row r="1426" spans="2:18">
      <c r="B1426"/>
      <c r="C1426"/>
      <c r="D1426"/>
      <c r="E1426"/>
      <c r="F1426"/>
      <c r="G1426"/>
      <c r="H1426"/>
      <c r="I1426"/>
      <c r="J1426"/>
      <c r="K1426"/>
      <c r="L1426"/>
      <c r="M1426" s="2"/>
      <c r="N1426"/>
      <c r="O1426" s="2"/>
      <c r="P1426"/>
      <c r="Q1426"/>
      <c r="R1426"/>
    </row>
    <row r="1427" spans="2:18">
      <c r="B1427"/>
      <c r="C1427"/>
      <c r="D1427"/>
      <c r="E1427"/>
      <c r="F1427"/>
      <c r="G1427"/>
      <c r="H1427"/>
      <c r="I1427"/>
      <c r="J1427"/>
      <c r="K1427"/>
      <c r="L1427"/>
      <c r="M1427" s="2"/>
      <c r="N1427"/>
      <c r="O1427" s="2"/>
      <c r="P1427"/>
      <c r="Q1427"/>
      <c r="R1427"/>
    </row>
    <row r="1428" spans="2:18">
      <c r="B1428"/>
      <c r="C1428"/>
      <c r="D1428"/>
      <c r="E1428"/>
      <c r="F1428"/>
      <c r="G1428"/>
      <c r="H1428"/>
      <c r="I1428"/>
      <c r="J1428"/>
      <c r="K1428"/>
      <c r="L1428"/>
      <c r="M1428" s="2"/>
      <c r="N1428"/>
      <c r="O1428" s="2"/>
      <c r="P1428"/>
      <c r="Q1428"/>
      <c r="R1428"/>
    </row>
    <row r="1429" spans="2:18">
      <c r="B1429"/>
      <c r="C1429"/>
      <c r="D1429"/>
      <c r="E1429"/>
      <c r="F1429"/>
      <c r="G1429"/>
      <c r="H1429"/>
      <c r="I1429"/>
      <c r="J1429"/>
      <c r="K1429"/>
      <c r="L1429"/>
      <c r="M1429" s="2"/>
      <c r="N1429"/>
      <c r="O1429" s="2"/>
      <c r="P1429"/>
      <c r="Q1429"/>
      <c r="R1429"/>
    </row>
    <row r="1430" spans="2:18">
      <c r="B1430"/>
      <c r="C1430"/>
      <c r="D1430"/>
      <c r="E1430"/>
      <c r="F1430"/>
      <c r="G1430"/>
      <c r="H1430"/>
      <c r="I1430"/>
      <c r="J1430"/>
      <c r="K1430"/>
      <c r="L1430"/>
      <c r="M1430" s="2"/>
      <c r="N1430"/>
      <c r="O1430" s="2"/>
      <c r="P1430"/>
      <c r="Q1430"/>
      <c r="R1430"/>
    </row>
    <row r="1431" spans="2:18">
      <c r="B1431"/>
      <c r="C1431"/>
      <c r="D1431"/>
      <c r="E1431"/>
      <c r="F1431"/>
      <c r="G1431"/>
      <c r="H1431"/>
      <c r="I1431"/>
      <c r="J1431"/>
      <c r="K1431"/>
      <c r="L1431"/>
      <c r="M1431" s="2"/>
      <c r="N1431"/>
      <c r="O1431" s="2"/>
      <c r="P1431"/>
      <c r="Q1431"/>
      <c r="R1431"/>
    </row>
    <row r="1432" spans="2:18">
      <c r="B1432"/>
      <c r="C1432"/>
      <c r="D1432"/>
      <c r="E1432"/>
      <c r="F1432"/>
      <c r="G1432"/>
      <c r="H1432"/>
      <c r="I1432"/>
      <c r="J1432"/>
      <c r="K1432"/>
      <c r="L1432"/>
      <c r="M1432" s="2"/>
      <c r="N1432"/>
      <c r="O1432" s="2"/>
      <c r="P1432"/>
      <c r="Q1432"/>
      <c r="R1432"/>
    </row>
    <row r="1433" spans="2:18">
      <c r="B1433"/>
      <c r="C1433"/>
      <c r="D1433"/>
      <c r="E1433"/>
      <c r="F1433"/>
      <c r="G1433"/>
      <c r="H1433"/>
      <c r="I1433"/>
      <c r="J1433"/>
      <c r="K1433"/>
      <c r="L1433"/>
      <c r="M1433" s="2"/>
      <c r="N1433"/>
      <c r="O1433" s="2"/>
      <c r="P1433"/>
      <c r="Q1433"/>
      <c r="R1433"/>
    </row>
    <row r="1434" spans="2:18">
      <c r="B1434"/>
      <c r="C1434"/>
      <c r="D1434"/>
      <c r="E1434"/>
      <c r="F1434"/>
      <c r="G1434"/>
      <c r="H1434"/>
      <c r="I1434"/>
      <c r="J1434"/>
      <c r="K1434"/>
      <c r="L1434"/>
      <c r="M1434" s="2"/>
      <c r="N1434"/>
      <c r="O1434" s="2"/>
      <c r="P1434"/>
      <c r="Q1434"/>
      <c r="R1434"/>
    </row>
    <row r="1435" spans="2:18">
      <c r="B1435"/>
      <c r="C1435"/>
      <c r="D1435"/>
      <c r="E1435"/>
      <c r="F1435"/>
      <c r="G1435"/>
      <c r="H1435"/>
      <c r="I1435"/>
      <c r="J1435"/>
      <c r="K1435"/>
      <c r="L1435"/>
      <c r="M1435" s="2"/>
      <c r="N1435"/>
      <c r="O1435" s="2"/>
      <c r="P1435"/>
      <c r="Q1435"/>
      <c r="R1435"/>
    </row>
    <row r="1436" spans="2:18">
      <c r="B1436"/>
      <c r="C1436"/>
      <c r="D1436"/>
      <c r="E1436"/>
      <c r="F1436"/>
      <c r="G1436"/>
      <c r="H1436"/>
      <c r="I1436"/>
      <c r="J1436"/>
      <c r="K1436"/>
      <c r="L1436"/>
      <c r="M1436" s="2"/>
      <c r="N1436"/>
      <c r="O1436" s="2"/>
      <c r="P1436"/>
      <c r="Q1436"/>
      <c r="R1436"/>
    </row>
    <row r="1437" spans="2:18">
      <c r="B1437"/>
      <c r="C1437"/>
      <c r="D1437"/>
      <c r="E1437"/>
      <c r="F1437"/>
      <c r="G1437"/>
      <c r="H1437"/>
      <c r="I1437"/>
      <c r="J1437"/>
      <c r="K1437"/>
      <c r="L1437"/>
      <c r="M1437" s="2"/>
      <c r="N1437"/>
      <c r="O1437" s="2"/>
      <c r="P1437"/>
      <c r="Q1437"/>
      <c r="R1437"/>
    </row>
    <row r="1438" spans="2:18">
      <c r="B1438"/>
      <c r="C1438"/>
      <c r="D1438"/>
      <c r="E1438"/>
      <c r="F1438"/>
      <c r="G1438"/>
      <c r="H1438"/>
      <c r="I1438"/>
      <c r="J1438"/>
      <c r="K1438"/>
      <c r="L1438"/>
      <c r="M1438" s="2"/>
      <c r="N1438"/>
      <c r="O1438" s="2"/>
      <c r="P1438"/>
      <c r="Q1438"/>
      <c r="R1438"/>
    </row>
    <row r="1439" spans="2:18">
      <c r="B1439"/>
      <c r="C1439"/>
      <c r="D1439"/>
      <c r="E1439"/>
      <c r="F1439"/>
      <c r="G1439"/>
      <c r="H1439"/>
      <c r="I1439"/>
      <c r="J1439"/>
      <c r="K1439"/>
      <c r="L1439"/>
      <c r="M1439" s="2"/>
      <c r="N1439"/>
      <c r="O1439" s="2"/>
      <c r="P1439"/>
      <c r="Q1439"/>
      <c r="R1439"/>
    </row>
    <row r="1440" spans="2:18">
      <c r="B1440"/>
      <c r="C1440"/>
      <c r="D1440"/>
      <c r="E1440"/>
      <c r="F1440"/>
      <c r="G1440"/>
      <c r="H1440"/>
      <c r="I1440"/>
      <c r="J1440"/>
      <c r="K1440"/>
      <c r="L1440"/>
      <c r="M1440" s="2"/>
      <c r="N1440"/>
      <c r="O1440" s="2"/>
      <c r="P1440"/>
      <c r="Q1440"/>
      <c r="R1440"/>
    </row>
    <row r="1441" spans="2:18">
      <c r="B1441"/>
      <c r="C1441"/>
      <c r="D1441"/>
      <c r="E1441"/>
      <c r="F1441"/>
      <c r="G1441"/>
      <c r="H1441"/>
      <c r="I1441"/>
      <c r="J1441"/>
      <c r="K1441"/>
      <c r="L1441"/>
      <c r="M1441" s="2"/>
      <c r="N1441"/>
      <c r="O1441" s="2"/>
      <c r="P1441"/>
      <c r="Q1441"/>
      <c r="R1441"/>
    </row>
    <row r="1442" spans="2:18">
      <c r="B1442"/>
      <c r="C1442"/>
      <c r="D1442"/>
      <c r="E1442"/>
      <c r="F1442"/>
      <c r="G1442"/>
      <c r="H1442"/>
      <c r="I1442"/>
      <c r="J1442"/>
      <c r="K1442"/>
      <c r="L1442"/>
      <c r="M1442" s="2"/>
      <c r="N1442"/>
      <c r="O1442" s="2"/>
      <c r="P1442"/>
      <c r="Q1442"/>
      <c r="R1442"/>
    </row>
    <row r="1443" spans="2:18">
      <c r="B1443"/>
      <c r="C1443"/>
      <c r="D1443"/>
      <c r="E1443"/>
      <c r="F1443"/>
      <c r="G1443"/>
      <c r="H1443"/>
      <c r="I1443"/>
      <c r="J1443"/>
      <c r="K1443"/>
      <c r="L1443"/>
      <c r="M1443" s="2"/>
      <c r="N1443"/>
      <c r="O1443" s="2"/>
      <c r="P1443"/>
      <c r="Q1443"/>
      <c r="R1443"/>
    </row>
    <row r="1444" spans="2:18">
      <c r="B1444"/>
      <c r="C1444"/>
      <c r="D1444"/>
      <c r="E1444"/>
      <c r="F1444"/>
      <c r="G1444"/>
      <c r="H1444"/>
      <c r="I1444"/>
      <c r="J1444"/>
      <c r="K1444"/>
      <c r="L1444"/>
      <c r="M1444" s="2"/>
      <c r="N1444"/>
      <c r="O1444" s="2"/>
      <c r="P1444"/>
      <c r="Q1444"/>
      <c r="R1444"/>
    </row>
    <row r="1445" spans="2:18">
      <c r="B1445"/>
      <c r="C1445"/>
      <c r="D1445"/>
      <c r="E1445"/>
      <c r="F1445"/>
      <c r="G1445"/>
      <c r="H1445"/>
      <c r="I1445"/>
      <c r="J1445"/>
      <c r="K1445"/>
      <c r="L1445"/>
      <c r="M1445" s="2"/>
      <c r="N1445"/>
      <c r="O1445" s="2"/>
      <c r="P1445"/>
      <c r="Q1445"/>
      <c r="R1445"/>
    </row>
    <row r="1446" spans="2:18">
      <c r="B1446"/>
      <c r="C1446"/>
      <c r="D1446"/>
      <c r="E1446"/>
      <c r="F1446"/>
      <c r="G1446"/>
      <c r="H1446"/>
      <c r="I1446"/>
      <c r="J1446"/>
      <c r="K1446"/>
      <c r="L1446"/>
      <c r="M1446" s="2"/>
      <c r="N1446"/>
      <c r="O1446" s="2"/>
      <c r="P1446"/>
      <c r="Q1446"/>
      <c r="R1446"/>
    </row>
    <row r="1447" spans="2:18">
      <c r="B1447"/>
      <c r="C1447"/>
      <c r="D1447"/>
      <c r="E1447"/>
      <c r="F1447"/>
      <c r="G1447"/>
      <c r="H1447"/>
      <c r="I1447"/>
      <c r="J1447"/>
      <c r="K1447"/>
      <c r="L1447"/>
      <c r="M1447" s="2"/>
      <c r="N1447"/>
      <c r="O1447" s="2"/>
      <c r="P1447"/>
      <c r="Q1447"/>
      <c r="R1447"/>
    </row>
    <row r="1448" spans="2:18">
      <c r="B1448"/>
      <c r="C1448"/>
      <c r="D1448"/>
      <c r="E1448"/>
      <c r="F1448"/>
      <c r="G1448"/>
      <c r="H1448"/>
      <c r="I1448"/>
      <c r="J1448"/>
      <c r="K1448"/>
      <c r="L1448"/>
      <c r="M1448" s="2"/>
      <c r="N1448"/>
      <c r="O1448" s="2"/>
      <c r="P1448"/>
      <c r="Q1448"/>
      <c r="R1448"/>
    </row>
    <row r="1449" spans="2:18">
      <c r="B1449"/>
      <c r="C1449"/>
      <c r="D1449"/>
      <c r="E1449"/>
      <c r="F1449"/>
      <c r="G1449"/>
      <c r="H1449"/>
      <c r="I1449"/>
      <c r="J1449"/>
      <c r="K1449"/>
      <c r="L1449"/>
      <c r="M1449" s="2"/>
      <c r="N1449"/>
      <c r="O1449" s="2"/>
      <c r="P1449"/>
      <c r="Q1449"/>
      <c r="R1449"/>
    </row>
    <row r="1450" spans="2:18">
      <c r="B1450"/>
      <c r="C1450"/>
      <c r="D1450"/>
      <c r="E1450"/>
      <c r="F1450"/>
      <c r="G1450"/>
      <c r="H1450"/>
      <c r="I1450"/>
      <c r="J1450"/>
      <c r="K1450"/>
      <c r="L1450"/>
      <c r="M1450" s="2"/>
      <c r="N1450"/>
      <c r="O1450" s="2"/>
      <c r="P1450"/>
      <c r="Q1450"/>
      <c r="R1450"/>
    </row>
    <row r="1451" spans="2:18">
      <c r="B1451"/>
      <c r="C1451"/>
      <c r="D1451"/>
      <c r="E1451"/>
      <c r="F1451"/>
      <c r="G1451"/>
      <c r="H1451"/>
      <c r="I1451"/>
      <c r="J1451"/>
      <c r="K1451"/>
      <c r="L1451"/>
      <c r="M1451" s="2"/>
      <c r="N1451"/>
      <c r="O1451" s="2"/>
      <c r="P1451"/>
      <c r="Q1451"/>
      <c r="R1451"/>
    </row>
    <row r="1452" spans="2:18">
      <c r="B1452"/>
      <c r="C1452"/>
      <c r="D1452"/>
      <c r="E1452"/>
      <c r="F1452"/>
      <c r="G1452"/>
      <c r="H1452"/>
      <c r="I1452"/>
      <c r="J1452"/>
      <c r="K1452"/>
      <c r="L1452"/>
      <c r="M1452" s="2"/>
      <c r="N1452"/>
      <c r="O1452" s="2"/>
      <c r="P1452"/>
      <c r="Q1452"/>
      <c r="R1452"/>
    </row>
    <row r="1453" spans="2:18">
      <c r="B1453"/>
      <c r="C1453"/>
      <c r="D1453"/>
      <c r="E1453"/>
      <c r="F1453"/>
      <c r="G1453"/>
      <c r="H1453"/>
      <c r="I1453"/>
      <c r="J1453"/>
      <c r="K1453"/>
      <c r="L1453"/>
      <c r="M1453" s="2"/>
      <c r="N1453"/>
      <c r="O1453" s="2"/>
      <c r="P1453"/>
      <c r="Q1453"/>
      <c r="R1453"/>
    </row>
    <row r="1454" spans="2:18">
      <c r="B1454"/>
      <c r="C1454"/>
      <c r="D1454"/>
      <c r="E1454"/>
      <c r="F1454"/>
      <c r="G1454"/>
      <c r="H1454"/>
      <c r="I1454"/>
      <c r="J1454"/>
      <c r="K1454"/>
      <c r="L1454"/>
      <c r="M1454" s="2"/>
      <c r="N1454"/>
      <c r="O1454" s="2"/>
      <c r="P1454"/>
      <c r="Q1454"/>
      <c r="R1454"/>
    </row>
    <row r="1455" spans="2:18">
      <c r="B1455"/>
      <c r="C1455"/>
      <c r="D1455"/>
      <c r="E1455"/>
      <c r="F1455"/>
      <c r="G1455"/>
      <c r="H1455"/>
      <c r="I1455"/>
      <c r="J1455"/>
      <c r="K1455"/>
      <c r="L1455"/>
      <c r="M1455" s="2"/>
      <c r="N1455"/>
      <c r="O1455" s="2"/>
      <c r="P1455"/>
      <c r="Q1455"/>
      <c r="R1455"/>
    </row>
    <row r="1456" spans="2:18">
      <c r="B1456"/>
      <c r="C1456"/>
      <c r="D1456"/>
      <c r="E1456"/>
      <c r="F1456"/>
      <c r="G1456"/>
      <c r="H1456"/>
      <c r="I1456"/>
      <c r="J1456"/>
      <c r="K1456"/>
      <c r="L1456"/>
      <c r="M1456" s="2"/>
      <c r="N1456"/>
      <c r="O1456" s="2"/>
      <c r="P1456"/>
      <c r="Q1456"/>
      <c r="R1456"/>
    </row>
    <row r="1457" spans="2:18">
      <c r="B1457"/>
      <c r="C1457"/>
      <c r="D1457"/>
      <c r="E1457"/>
      <c r="F1457"/>
      <c r="G1457"/>
      <c r="H1457"/>
      <c r="I1457"/>
      <c r="J1457"/>
      <c r="K1457"/>
      <c r="L1457"/>
      <c r="M1457" s="2"/>
      <c r="N1457"/>
      <c r="O1457" s="2"/>
      <c r="P1457"/>
      <c r="Q1457"/>
      <c r="R1457"/>
    </row>
    <row r="1458" spans="2:18">
      <c r="B1458"/>
      <c r="C1458"/>
      <c r="D1458"/>
      <c r="E1458"/>
      <c r="F1458"/>
      <c r="G1458"/>
      <c r="H1458"/>
      <c r="I1458"/>
      <c r="J1458"/>
      <c r="K1458"/>
      <c r="L1458"/>
      <c r="M1458" s="2"/>
      <c r="N1458"/>
      <c r="O1458" s="2"/>
      <c r="P1458"/>
      <c r="Q1458"/>
      <c r="R1458"/>
    </row>
    <row r="1459" spans="2:18">
      <c r="B1459"/>
      <c r="C1459"/>
      <c r="D1459"/>
      <c r="E1459"/>
      <c r="F1459"/>
      <c r="G1459"/>
      <c r="H1459"/>
      <c r="I1459"/>
      <c r="J1459"/>
      <c r="K1459"/>
      <c r="L1459"/>
      <c r="M1459" s="2"/>
      <c r="N1459"/>
      <c r="O1459" s="2"/>
      <c r="P1459"/>
      <c r="Q1459"/>
      <c r="R1459"/>
    </row>
    <row r="1460" spans="2:18">
      <c r="B1460"/>
      <c r="C1460"/>
      <c r="D1460"/>
      <c r="E1460"/>
      <c r="F1460"/>
      <c r="G1460"/>
      <c r="H1460"/>
      <c r="I1460"/>
      <c r="J1460"/>
      <c r="K1460"/>
      <c r="L1460"/>
      <c r="M1460" s="2"/>
      <c r="N1460"/>
      <c r="O1460" s="2"/>
      <c r="P1460"/>
      <c r="Q1460"/>
      <c r="R1460"/>
    </row>
    <row r="1461" spans="2:18">
      <c r="B1461"/>
      <c r="C1461"/>
      <c r="D1461"/>
      <c r="E1461"/>
      <c r="F1461"/>
      <c r="G1461"/>
      <c r="H1461"/>
      <c r="I1461"/>
      <c r="J1461"/>
      <c r="K1461"/>
      <c r="L1461"/>
      <c r="M1461" s="2"/>
      <c r="N1461"/>
      <c r="O1461" s="2"/>
      <c r="P1461"/>
      <c r="Q1461"/>
      <c r="R1461"/>
    </row>
    <row r="1462" spans="2:18">
      <c r="B1462"/>
      <c r="C1462"/>
      <c r="D1462"/>
      <c r="E1462"/>
      <c r="F1462"/>
      <c r="G1462"/>
      <c r="H1462"/>
      <c r="I1462"/>
      <c r="J1462"/>
      <c r="K1462"/>
      <c r="L1462"/>
      <c r="M1462" s="2"/>
      <c r="N1462"/>
      <c r="O1462" s="2"/>
      <c r="P1462"/>
      <c r="Q1462"/>
      <c r="R1462"/>
    </row>
    <row r="1463" spans="2:18">
      <c r="B1463"/>
      <c r="C1463"/>
      <c r="D1463"/>
      <c r="E1463"/>
      <c r="F1463"/>
      <c r="G1463"/>
      <c r="H1463"/>
      <c r="I1463"/>
      <c r="J1463"/>
      <c r="K1463"/>
      <c r="L1463"/>
      <c r="M1463" s="2"/>
      <c r="N1463"/>
      <c r="O1463" s="2"/>
      <c r="P1463"/>
      <c r="Q1463"/>
      <c r="R1463"/>
    </row>
    <row r="1464" spans="2:18">
      <c r="B1464"/>
      <c r="C1464"/>
      <c r="D1464"/>
      <c r="E1464"/>
      <c r="F1464"/>
      <c r="G1464"/>
      <c r="H1464"/>
      <c r="I1464"/>
      <c r="J1464"/>
      <c r="K1464"/>
      <c r="L1464"/>
      <c r="M1464" s="2"/>
      <c r="N1464"/>
      <c r="O1464" s="2"/>
      <c r="P1464"/>
      <c r="Q1464"/>
      <c r="R1464"/>
    </row>
    <row r="1465" spans="2:18">
      <c r="B1465"/>
      <c r="C1465"/>
      <c r="D1465"/>
      <c r="E1465"/>
      <c r="F1465"/>
      <c r="G1465"/>
      <c r="H1465"/>
      <c r="I1465"/>
      <c r="J1465"/>
      <c r="K1465"/>
      <c r="L1465"/>
      <c r="M1465" s="2"/>
      <c r="N1465"/>
      <c r="O1465" s="2"/>
      <c r="P1465"/>
      <c r="Q1465"/>
      <c r="R1465"/>
    </row>
    <row r="1466" spans="2:18">
      <c r="B1466"/>
      <c r="C1466"/>
      <c r="D1466"/>
      <c r="E1466"/>
      <c r="F1466"/>
      <c r="G1466"/>
      <c r="H1466"/>
      <c r="I1466"/>
      <c r="J1466"/>
      <c r="K1466"/>
      <c r="L1466"/>
      <c r="M1466" s="2"/>
      <c r="N1466"/>
      <c r="O1466" s="2"/>
      <c r="P1466"/>
      <c r="Q1466"/>
      <c r="R1466"/>
    </row>
    <row r="1467" spans="2:18">
      <c r="B1467"/>
      <c r="C1467"/>
      <c r="D1467"/>
      <c r="E1467"/>
      <c r="F1467"/>
      <c r="G1467"/>
      <c r="H1467"/>
      <c r="I1467"/>
      <c r="J1467"/>
      <c r="K1467"/>
      <c r="L1467"/>
      <c r="M1467" s="2"/>
      <c r="N1467"/>
      <c r="O1467" s="2"/>
      <c r="P1467"/>
      <c r="Q1467"/>
      <c r="R1467"/>
    </row>
    <row r="1468" spans="2:18">
      <c r="B1468"/>
      <c r="C1468"/>
      <c r="D1468"/>
      <c r="E1468"/>
      <c r="F1468"/>
      <c r="G1468"/>
      <c r="H1468"/>
      <c r="I1468"/>
      <c r="J1468"/>
      <c r="K1468"/>
      <c r="L1468"/>
      <c r="M1468" s="2"/>
      <c r="N1468"/>
      <c r="O1468" s="2"/>
      <c r="P1468"/>
      <c r="Q1468"/>
      <c r="R1468"/>
    </row>
    <row r="1469" spans="2:18">
      <c r="B1469"/>
      <c r="C1469"/>
      <c r="D1469"/>
      <c r="E1469"/>
      <c r="F1469"/>
      <c r="G1469"/>
      <c r="H1469"/>
      <c r="I1469"/>
      <c r="J1469"/>
      <c r="K1469"/>
      <c r="L1469"/>
      <c r="M1469" s="2"/>
      <c r="N1469"/>
      <c r="O1469" s="2"/>
      <c r="P1469"/>
      <c r="Q1469"/>
      <c r="R1469"/>
    </row>
    <row r="1470" spans="2:18">
      <c r="B1470"/>
      <c r="C1470"/>
      <c r="D1470"/>
      <c r="E1470"/>
      <c r="F1470"/>
      <c r="G1470"/>
      <c r="H1470"/>
      <c r="I1470"/>
      <c r="J1470"/>
      <c r="K1470"/>
      <c r="L1470"/>
      <c r="M1470" s="2"/>
      <c r="N1470"/>
      <c r="O1470" s="2"/>
      <c r="P1470"/>
      <c r="Q1470"/>
      <c r="R1470"/>
    </row>
    <row r="1471" spans="2:18">
      <c r="B1471"/>
      <c r="C1471"/>
      <c r="D1471"/>
      <c r="E1471"/>
      <c r="F1471"/>
      <c r="G1471"/>
      <c r="H1471"/>
      <c r="I1471"/>
      <c r="J1471"/>
      <c r="K1471"/>
      <c r="L1471"/>
      <c r="M1471" s="2"/>
      <c r="N1471"/>
      <c r="O1471" s="2"/>
      <c r="P1471"/>
      <c r="Q1471"/>
      <c r="R1471"/>
    </row>
    <row r="1472" spans="2:18">
      <c r="B1472"/>
      <c r="C1472"/>
      <c r="D1472"/>
      <c r="E1472"/>
      <c r="F1472"/>
      <c r="G1472"/>
      <c r="H1472"/>
      <c r="I1472"/>
      <c r="J1472"/>
      <c r="K1472"/>
      <c r="L1472"/>
      <c r="M1472" s="2"/>
      <c r="N1472"/>
      <c r="O1472" s="2"/>
      <c r="P1472"/>
      <c r="Q1472"/>
      <c r="R1472"/>
    </row>
    <row r="1473" spans="2:18">
      <c r="B1473"/>
      <c r="C1473"/>
      <c r="D1473"/>
      <c r="E1473"/>
      <c r="F1473"/>
      <c r="G1473"/>
      <c r="H1473"/>
      <c r="I1473"/>
      <c r="J1473"/>
      <c r="K1473"/>
      <c r="L1473"/>
      <c r="M1473" s="2"/>
      <c r="N1473"/>
      <c r="O1473" s="2"/>
      <c r="P1473"/>
      <c r="Q1473"/>
      <c r="R1473"/>
    </row>
    <row r="1474" spans="2:18">
      <c r="B1474"/>
      <c r="C1474"/>
      <c r="D1474"/>
      <c r="E1474"/>
      <c r="F1474"/>
      <c r="G1474"/>
      <c r="H1474"/>
      <c r="I1474"/>
      <c r="J1474"/>
      <c r="K1474"/>
      <c r="L1474"/>
      <c r="M1474" s="2"/>
      <c r="N1474"/>
      <c r="O1474" s="2"/>
      <c r="P1474"/>
      <c r="Q1474"/>
      <c r="R1474"/>
    </row>
    <row r="1475" spans="2:18">
      <c r="B1475"/>
      <c r="C1475"/>
      <c r="D1475"/>
      <c r="E1475"/>
      <c r="F1475"/>
      <c r="G1475"/>
      <c r="H1475"/>
      <c r="I1475"/>
      <c r="J1475"/>
      <c r="K1475"/>
      <c r="L1475"/>
      <c r="M1475" s="2"/>
      <c r="N1475"/>
      <c r="O1475" s="2"/>
      <c r="P1475"/>
      <c r="Q1475"/>
      <c r="R1475"/>
    </row>
    <row r="1476" spans="2:18">
      <c r="B1476"/>
      <c r="C1476"/>
      <c r="D1476"/>
      <c r="E1476"/>
      <c r="F1476"/>
      <c r="G1476"/>
      <c r="H1476"/>
      <c r="I1476"/>
      <c r="J1476"/>
      <c r="K1476"/>
      <c r="L1476"/>
      <c r="M1476" s="2"/>
      <c r="N1476"/>
      <c r="O1476" s="2"/>
      <c r="P1476"/>
      <c r="Q1476"/>
      <c r="R1476"/>
    </row>
    <row r="1477" spans="2:18">
      <c r="B1477"/>
      <c r="C1477"/>
      <c r="D1477"/>
      <c r="E1477"/>
      <c r="F1477"/>
      <c r="G1477"/>
      <c r="H1477"/>
      <c r="I1477"/>
      <c r="J1477"/>
      <c r="K1477"/>
      <c r="L1477"/>
      <c r="M1477" s="2"/>
      <c r="N1477"/>
      <c r="O1477" s="2"/>
      <c r="P1477"/>
      <c r="Q1477"/>
      <c r="R1477"/>
    </row>
    <row r="1478" spans="2:18">
      <c r="B1478"/>
      <c r="C1478"/>
      <c r="D1478"/>
      <c r="E1478"/>
      <c r="F1478"/>
      <c r="G1478"/>
      <c r="H1478"/>
      <c r="I1478"/>
      <c r="J1478"/>
      <c r="K1478"/>
      <c r="L1478"/>
      <c r="M1478" s="2"/>
      <c r="N1478"/>
      <c r="O1478" s="2"/>
      <c r="P1478"/>
      <c r="Q1478"/>
      <c r="R1478"/>
    </row>
    <row r="1479" spans="2:18">
      <c r="B1479"/>
      <c r="C1479"/>
      <c r="D1479"/>
      <c r="E1479"/>
      <c r="F1479"/>
      <c r="G1479"/>
      <c r="H1479"/>
      <c r="I1479"/>
      <c r="J1479"/>
      <c r="K1479"/>
      <c r="L1479"/>
      <c r="M1479" s="2"/>
      <c r="N1479"/>
      <c r="O1479" s="2"/>
      <c r="P1479"/>
      <c r="Q1479"/>
      <c r="R1479"/>
    </row>
    <row r="1480" spans="2:18">
      <c r="B1480"/>
      <c r="C1480"/>
      <c r="D1480"/>
      <c r="E1480"/>
      <c r="F1480"/>
      <c r="G1480"/>
      <c r="H1480"/>
      <c r="I1480"/>
      <c r="J1480"/>
      <c r="K1480"/>
      <c r="L1480"/>
      <c r="M1480" s="2"/>
      <c r="N1480"/>
      <c r="O1480" s="2"/>
      <c r="P1480"/>
      <c r="Q1480"/>
      <c r="R1480"/>
    </row>
    <row r="1481" spans="2:18">
      <c r="B1481"/>
      <c r="C1481"/>
      <c r="D1481"/>
      <c r="E1481"/>
      <c r="F1481"/>
      <c r="G1481"/>
      <c r="H1481"/>
      <c r="I1481"/>
      <c r="J1481"/>
      <c r="K1481"/>
      <c r="L1481"/>
      <c r="M1481" s="2"/>
      <c r="N1481"/>
      <c r="O1481" s="2"/>
      <c r="P1481"/>
      <c r="Q1481"/>
      <c r="R1481"/>
    </row>
    <row r="1482" spans="2:18">
      <c r="B1482"/>
      <c r="C1482"/>
      <c r="D1482"/>
      <c r="E1482"/>
      <c r="F1482"/>
      <c r="G1482"/>
      <c r="H1482"/>
      <c r="I1482"/>
      <c r="J1482"/>
      <c r="K1482"/>
      <c r="L1482"/>
      <c r="M1482" s="2"/>
      <c r="N1482"/>
      <c r="O1482" s="2"/>
      <c r="P1482"/>
      <c r="Q1482"/>
      <c r="R1482"/>
    </row>
    <row r="1483" spans="2:18">
      <c r="B1483"/>
      <c r="C1483"/>
      <c r="D1483"/>
      <c r="E1483"/>
      <c r="F1483"/>
      <c r="G1483"/>
      <c r="H1483"/>
      <c r="I1483"/>
      <c r="J1483"/>
      <c r="K1483"/>
      <c r="L1483"/>
      <c r="M1483" s="2"/>
      <c r="N1483"/>
      <c r="O1483" s="2"/>
      <c r="P1483"/>
      <c r="Q1483"/>
      <c r="R1483"/>
    </row>
    <row r="1484" spans="2:18">
      <c r="B1484"/>
      <c r="C1484"/>
      <c r="D1484"/>
      <c r="E1484"/>
      <c r="F1484"/>
      <c r="G1484"/>
      <c r="H1484"/>
      <c r="I1484"/>
      <c r="J1484"/>
      <c r="K1484"/>
      <c r="L1484"/>
      <c r="M1484" s="2"/>
      <c r="N1484"/>
      <c r="O1484" s="2"/>
      <c r="P1484"/>
      <c r="Q1484"/>
      <c r="R1484"/>
    </row>
    <row r="1485" spans="2:18">
      <c r="B1485"/>
      <c r="C1485"/>
      <c r="D1485"/>
      <c r="E1485"/>
      <c r="F1485"/>
      <c r="G1485"/>
      <c r="H1485"/>
      <c r="I1485"/>
      <c r="J1485"/>
      <c r="K1485"/>
      <c r="L1485"/>
      <c r="M1485" s="2"/>
      <c r="N1485"/>
      <c r="O1485" s="2"/>
      <c r="P1485"/>
      <c r="Q1485"/>
      <c r="R1485"/>
    </row>
    <row r="1486" spans="2:18">
      <c r="B1486"/>
      <c r="C1486"/>
      <c r="D1486"/>
      <c r="E1486"/>
      <c r="F1486"/>
      <c r="G1486"/>
      <c r="H1486"/>
      <c r="I1486"/>
      <c r="J1486"/>
      <c r="K1486"/>
      <c r="L1486"/>
      <c r="M1486" s="2"/>
      <c r="N1486"/>
      <c r="O1486" s="2"/>
      <c r="P1486"/>
      <c r="Q1486"/>
      <c r="R1486"/>
    </row>
    <row r="1487" spans="2:18">
      <c r="B1487"/>
      <c r="C1487"/>
      <c r="D1487"/>
      <c r="E1487"/>
      <c r="F1487"/>
      <c r="G1487"/>
      <c r="H1487"/>
      <c r="I1487"/>
      <c r="J1487"/>
      <c r="K1487"/>
      <c r="L1487"/>
      <c r="M1487" s="2"/>
      <c r="N1487"/>
      <c r="O1487" s="2"/>
      <c r="P1487"/>
      <c r="Q1487"/>
      <c r="R1487"/>
    </row>
    <row r="1488" spans="2:18">
      <c r="B1488"/>
      <c r="C1488"/>
      <c r="D1488"/>
      <c r="E1488"/>
      <c r="F1488"/>
      <c r="G1488"/>
      <c r="H1488"/>
      <c r="I1488"/>
      <c r="J1488"/>
      <c r="K1488"/>
      <c r="L1488"/>
      <c r="M1488" s="2"/>
      <c r="N1488"/>
      <c r="O1488" s="2"/>
      <c r="P1488"/>
      <c r="Q1488"/>
      <c r="R1488"/>
    </row>
    <row r="1489" spans="2:18">
      <c r="B1489"/>
      <c r="C1489"/>
      <c r="D1489"/>
      <c r="E1489"/>
      <c r="F1489"/>
      <c r="G1489"/>
      <c r="H1489"/>
      <c r="I1489"/>
      <c r="J1489"/>
      <c r="K1489"/>
      <c r="L1489"/>
      <c r="M1489" s="2"/>
      <c r="N1489"/>
      <c r="O1489" s="2"/>
      <c r="P1489"/>
      <c r="Q1489"/>
      <c r="R1489"/>
    </row>
    <row r="1490" spans="2:18">
      <c r="B1490"/>
      <c r="C1490"/>
      <c r="D1490"/>
      <c r="E1490"/>
      <c r="F1490"/>
      <c r="G1490"/>
      <c r="H1490"/>
      <c r="I1490"/>
      <c r="J1490"/>
      <c r="K1490"/>
      <c r="L1490"/>
      <c r="M1490" s="2"/>
      <c r="N1490"/>
      <c r="O1490" s="2"/>
      <c r="P1490"/>
      <c r="Q1490"/>
      <c r="R1490"/>
    </row>
    <row r="1491" spans="2:18">
      <c r="B1491"/>
      <c r="C1491"/>
      <c r="D1491"/>
      <c r="E1491"/>
      <c r="F1491"/>
      <c r="G1491"/>
      <c r="H1491"/>
      <c r="I1491"/>
      <c r="J1491"/>
      <c r="K1491"/>
      <c r="L1491"/>
      <c r="M1491" s="2"/>
      <c r="N1491"/>
      <c r="O1491" s="2"/>
      <c r="P1491"/>
      <c r="Q1491"/>
      <c r="R1491"/>
    </row>
    <row r="1492" spans="2:18">
      <c r="B1492"/>
      <c r="C1492"/>
      <c r="D1492"/>
      <c r="E1492"/>
      <c r="F1492"/>
      <c r="G1492"/>
      <c r="H1492"/>
      <c r="I1492"/>
      <c r="J1492"/>
      <c r="K1492"/>
      <c r="L1492"/>
      <c r="M1492" s="2"/>
      <c r="N1492"/>
      <c r="O1492" s="2"/>
      <c r="P1492"/>
      <c r="Q1492"/>
      <c r="R1492"/>
    </row>
    <row r="1493" spans="2:18">
      <c r="B1493"/>
      <c r="C1493"/>
      <c r="D1493"/>
      <c r="E1493"/>
      <c r="F1493"/>
      <c r="G1493"/>
      <c r="H1493"/>
      <c r="I1493"/>
      <c r="J1493"/>
      <c r="K1493"/>
      <c r="L1493"/>
      <c r="M1493" s="2"/>
      <c r="N1493"/>
      <c r="O1493" s="2"/>
      <c r="P1493"/>
      <c r="Q1493"/>
      <c r="R1493"/>
    </row>
    <row r="1494" spans="2:18">
      <c r="B1494"/>
      <c r="C1494"/>
      <c r="D1494"/>
      <c r="E1494"/>
      <c r="F1494"/>
      <c r="G1494"/>
      <c r="H1494"/>
      <c r="I1494"/>
      <c r="J1494"/>
      <c r="K1494"/>
      <c r="L1494"/>
      <c r="M1494" s="2"/>
      <c r="N1494"/>
      <c r="O1494" s="2"/>
      <c r="P1494"/>
      <c r="Q1494"/>
      <c r="R1494"/>
    </row>
    <row r="1495" spans="2:18">
      <c r="B1495"/>
      <c r="C1495"/>
      <c r="D1495"/>
      <c r="E1495"/>
      <c r="F1495"/>
      <c r="G1495"/>
      <c r="H1495"/>
      <c r="I1495"/>
      <c r="J1495"/>
      <c r="K1495"/>
      <c r="L1495"/>
      <c r="M1495" s="2"/>
      <c r="N1495"/>
      <c r="O1495" s="2"/>
      <c r="P1495"/>
      <c r="Q1495"/>
      <c r="R1495"/>
    </row>
    <row r="1496" spans="2:18">
      <c r="B1496"/>
      <c r="C1496"/>
      <c r="D1496"/>
      <c r="E1496"/>
      <c r="F1496"/>
      <c r="G1496"/>
      <c r="H1496"/>
      <c r="I1496"/>
      <c r="J1496"/>
      <c r="K1496"/>
      <c r="L1496"/>
      <c r="M1496" s="2"/>
      <c r="N1496"/>
      <c r="O1496" s="2"/>
      <c r="P1496"/>
      <c r="Q1496"/>
      <c r="R1496"/>
    </row>
    <row r="1497" spans="2:18">
      <c r="B1497"/>
      <c r="C1497"/>
      <c r="D1497"/>
      <c r="E1497"/>
      <c r="F1497"/>
      <c r="G1497"/>
      <c r="H1497"/>
      <c r="I1497"/>
      <c r="J1497"/>
      <c r="K1497"/>
      <c r="L1497"/>
      <c r="M1497" s="2"/>
      <c r="N1497"/>
      <c r="O1497" s="2"/>
      <c r="P1497"/>
      <c r="Q1497"/>
      <c r="R1497"/>
    </row>
    <row r="1498" spans="2:18">
      <c r="B1498"/>
      <c r="C1498"/>
      <c r="D1498"/>
      <c r="E1498"/>
      <c r="F1498"/>
      <c r="G1498"/>
      <c r="H1498"/>
      <c r="I1498"/>
      <c r="J1498"/>
      <c r="K1498"/>
      <c r="L1498"/>
      <c r="M1498" s="2"/>
      <c r="N1498"/>
      <c r="O1498" s="2"/>
      <c r="P1498"/>
      <c r="Q1498"/>
      <c r="R1498"/>
    </row>
    <row r="1499" spans="2:18">
      <c r="B1499"/>
      <c r="C1499"/>
      <c r="D1499"/>
      <c r="E1499"/>
      <c r="F1499"/>
      <c r="G1499"/>
      <c r="H1499"/>
      <c r="I1499"/>
      <c r="J1499"/>
      <c r="K1499"/>
      <c r="L1499"/>
      <c r="M1499" s="2"/>
      <c r="N1499"/>
      <c r="O1499" s="2"/>
      <c r="P1499"/>
      <c r="Q1499"/>
      <c r="R1499"/>
    </row>
    <row r="1500" spans="2:18">
      <c r="B1500"/>
      <c r="C1500"/>
      <c r="D1500"/>
      <c r="E1500"/>
      <c r="F1500"/>
      <c r="G1500"/>
      <c r="H1500"/>
      <c r="I1500"/>
      <c r="J1500"/>
      <c r="K1500"/>
      <c r="L1500"/>
      <c r="M1500" s="2"/>
      <c r="N1500"/>
      <c r="O1500" s="2"/>
      <c r="P1500"/>
      <c r="Q1500"/>
      <c r="R1500"/>
    </row>
    <row r="1501" spans="2:18">
      <c r="B1501"/>
      <c r="C1501"/>
      <c r="D1501"/>
      <c r="E1501"/>
      <c r="F1501"/>
      <c r="G1501"/>
      <c r="H1501"/>
      <c r="I1501"/>
      <c r="J1501"/>
      <c r="K1501"/>
      <c r="L1501"/>
      <c r="M1501" s="2"/>
      <c r="N1501"/>
      <c r="O1501" s="2"/>
      <c r="P1501"/>
      <c r="Q1501"/>
      <c r="R1501"/>
    </row>
    <row r="1502" spans="2:18">
      <c r="B1502"/>
      <c r="C1502"/>
      <c r="D1502"/>
      <c r="E1502"/>
      <c r="F1502"/>
      <c r="G1502"/>
      <c r="H1502"/>
      <c r="I1502"/>
      <c r="J1502"/>
      <c r="K1502"/>
      <c r="L1502"/>
      <c r="M1502" s="2"/>
      <c r="N1502"/>
      <c r="O1502" s="2"/>
      <c r="P1502"/>
      <c r="Q1502"/>
      <c r="R1502"/>
    </row>
    <row r="1503" spans="2:18">
      <c r="B1503"/>
      <c r="C1503"/>
      <c r="D1503"/>
      <c r="E1503"/>
      <c r="F1503"/>
      <c r="G1503"/>
      <c r="H1503"/>
      <c r="I1503"/>
      <c r="J1503"/>
      <c r="K1503"/>
      <c r="L1503"/>
      <c r="M1503" s="2"/>
      <c r="N1503"/>
      <c r="O1503" s="2"/>
      <c r="P1503"/>
      <c r="Q1503"/>
      <c r="R1503"/>
    </row>
    <row r="1504" spans="2:18">
      <c r="B1504"/>
      <c r="C1504"/>
      <c r="D1504"/>
      <c r="E1504"/>
      <c r="F1504"/>
      <c r="G1504"/>
      <c r="H1504"/>
      <c r="I1504"/>
      <c r="J1504"/>
      <c r="K1504"/>
      <c r="L1504"/>
      <c r="M1504" s="2"/>
      <c r="N1504"/>
      <c r="O1504" s="2"/>
      <c r="P1504"/>
      <c r="Q1504"/>
      <c r="R1504"/>
    </row>
    <row r="1505" spans="2:18">
      <c r="B1505"/>
      <c r="C1505"/>
      <c r="D1505"/>
      <c r="E1505"/>
      <c r="F1505"/>
      <c r="G1505"/>
      <c r="H1505"/>
      <c r="I1505"/>
      <c r="J1505"/>
      <c r="K1505"/>
      <c r="L1505"/>
      <c r="M1505" s="2"/>
      <c r="N1505"/>
      <c r="O1505" s="2"/>
      <c r="P1505"/>
      <c r="Q1505"/>
      <c r="R1505"/>
    </row>
    <row r="1506" spans="2:18">
      <c r="B1506"/>
      <c r="C1506"/>
      <c r="D1506"/>
      <c r="E1506"/>
      <c r="F1506"/>
      <c r="G1506"/>
      <c r="H1506"/>
      <c r="I1506"/>
      <c r="J1506"/>
      <c r="K1506"/>
      <c r="L1506"/>
      <c r="M1506" s="2"/>
      <c r="N1506"/>
      <c r="O1506" s="2"/>
      <c r="P1506"/>
      <c r="Q1506"/>
      <c r="R1506"/>
    </row>
    <row r="1507" spans="2:18">
      <c r="B1507"/>
      <c r="C1507"/>
      <c r="D1507"/>
      <c r="E1507"/>
      <c r="F1507"/>
      <c r="G1507"/>
      <c r="H1507"/>
      <c r="I1507"/>
      <c r="J1507"/>
      <c r="K1507"/>
      <c r="L1507"/>
      <c r="M1507" s="2"/>
      <c r="N1507"/>
      <c r="O1507" s="2"/>
      <c r="P1507"/>
      <c r="Q1507"/>
      <c r="R1507"/>
    </row>
    <row r="1508" spans="2:18">
      <c r="B1508"/>
      <c r="C1508"/>
      <c r="D1508"/>
      <c r="E1508"/>
      <c r="F1508"/>
      <c r="G1508"/>
      <c r="H1508"/>
      <c r="I1508"/>
      <c r="J1508"/>
      <c r="K1508"/>
      <c r="L1508"/>
      <c r="M1508" s="2"/>
      <c r="N1508"/>
      <c r="O1508" s="2"/>
      <c r="P1508"/>
      <c r="Q1508"/>
      <c r="R1508"/>
    </row>
    <row r="1509" spans="2:18">
      <c r="B1509"/>
      <c r="C1509"/>
      <c r="D1509"/>
      <c r="E1509"/>
      <c r="F1509"/>
      <c r="G1509"/>
      <c r="H1509"/>
      <c r="I1509"/>
      <c r="J1509"/>
      <c r="K1509"/>
      <c r="L1509"/>
      <c r="M1509" s="2"/>
      <c r="N1509"/>
      <c r="O1509" s="2"/>
      <c r="P1509"/>
      <c r="Q1509"/>
      <c r="R1509"/>
    </row>
    <row r="1510" spans="2:18">
      <c r="B1510"/>
      <c r="C1510"/>
      <c r="D1510"/>
      <c r="E1510"/>
      <c r="F1510"/>
      <c r="G1510"/>
      <c r="H1510"/>
      <c r="I1510"/>
      <c r="J1510"/>
      <c r="K1510"/>
      <c r="L1510"/>
      <c r="M1510" s="2"/>
      <c r="N1510"/>
      <c r="O1510" s="2"/>
      <c r="P1510"/>
      <c r="Q1510"/>
      <c r="R1510"/>
    </row>
    <row r="1511" spans="2:18">
      <c r="B1511"/>
      <c r="C1511"/>
      <c r="D1511"/>
      <c r="E1511"/>
      <c r="F1511"/>
      <c r="G1511"/>
      <c r="H1511"/>
      <c r="I1511"/>
      <c r="J1511"/>
      <c r="K1511"/>
      <c r="L1511"/>
      <c r="M1511" s="2"/>
      <c r="N1511"/>
      <c r="O1511" s="2"/>
      <c r="P1511"/>
      <c r="Q1511"/>
      <c r="R1511"/>
    </row>
    <row r="1512" spans="2:18">
      <c r="B1512"/>
      <c r="C1512"/>
      <c r="D1512"/>
      <c r="E1512"/>
      <c r="F1512"/>
      <c r="G1512"/>
      <c r="H1512"/>
      <c r="I1512"/>
      <c r="J1512"/>
      <c r="K1512"/>
      <c r="L1512"/>
      <c r="M1512" s="2"/>
      <c r="N1512"/>
      <c r="O1512" s="2"/>
      <c r="P1512"/>
      <c r="Q1512"/>
      <c r="R1512"/>
    </row>
    <row r="1513" spans="2:18">
      <c r="B1513"/>
      <c r="C1513"/>
      <c r="D1513"/>
      <c r="E1513"/>
      <c r="F1513"/>
      <c r="G1513"/>
      <c r="H1513"/>
      <c r="I1513"/>
      <c r="J1513"/>
      <c r="K1513"/>
      <c r="L1513"/>
      <c r="M1513" s="2"/>
      <c r="N1513"/>
      <c r="O1513" s="2"/>
      <c r="P1513"/>
      <c r="Q1513"/>
      <c r="R1513"/>
    </row>
    <row r="1514" spans="2:18">
      <c r="B1514"/>
      <c r="C1514"/>
      <c r="D1514"/>
      <c r="E1514"/>
      <c r="F1514"/>
      <c r="G1514"/>
      <c r="H1514"/>
      <c r="I1514"/>
      <c r="J1514"/>
      <c r="K1514"/>
      <c r="L1514"/>
      <c r="M1514" s="2"/>
      <c r="N1514"/>
      <c r="O1514" s="2"/>
      <c r="P1514"/>
      <c r="Q1514"/>
      <c r="R1514"/>
    </row>
    <row r="1515" spans="2:18">
      <c r="B1515"/>
      <c r="C1515"/>
      <c r="D1515"/>
      <c r="E1515"/>
      <c r="F1515"/>
      <c r="G1515"/>
      <c r="H1515"/>
      <c r="I1515"/>
      <c r="J1515"/>
      <c r="K1515"/>
      <c r="L1515"/>
      <c r="M1515" s="2"/>
      <c r="N1515"/>
      <c r="O1515" s="2"/>
      <c r="P1515"/>
      <c r="Q1515"/>
      <c r="R1515"/>
    </row>
    <row r="1516" spans="2:18">
      <c r="B1516"/>
      <c r="C1516"/>
      <c r="D1516"/>
      <c r="E1516"/>
      <c r="F1516"/>
      <c r="G1516"/>
      <c r="H1516"/>
      <c r="I1516"/>
      <c r="J1516"/>
      <c r="K1516"/>
      <c r="L1516"/>
      <c r="M1516" s="2"/>
      <c r="N1516"/>
      <c r="O1516" s="2"/>
      <c r="P1516"/>
      <c r="Q1516"/>
      <c r="R1516"/>
    </row>
    <row r="1517" spans="2:18">
      <c r="B1517"/>
      <c r="C1517"/>
      <c r="D1517"/>
      <c r="E1517"/>
      <c r="F1517"/>
      <c r="G1517"/>
      <c r="H1517"/>
      <c r="I1517"/>
      <c r="J1517"/>
      <c r="K1517"/>
      <c r="L1517"/>
      <c r="M1517" s="2"/>
      <c r="N1517"/>
      <c r="O1517" s="2"/>
      <c r="P1517"/>
      <c r="Q1517"/>
      <c r="R1517"/>
    </row>
    <row r="1518" spans="2:18">
      <c r="B1518"/>
      <c r="C1518"/>
      <c r="D1518"/>
      <c r="E1518"/>
      <c r="F1518"/>
      <c r="G1518"/>
      <c r="H1518"/>
      <c r="I1518"/>
      <c r="J1518"/>
      <c r="K1518"/>
      <c r="L1518"/>
      <c r="M1518" s="2"/>
      <c r="N1518"/>
      <c r="O1518" s="2"/>
      <c r="P1518"/>
      <c r="Q1518"/>
      <c r="R1518"/>
    </row>
    <row r="1519" spans="2:18">
      <c r="B1519"/>
      <c r="C1519"/>
      <c r="D1519"/>
      <c r="E1519"/>
      <c r="F1519"/>
      <c r="G1519"/>
      <c r="H1519"/>
      <c r="I1519"/>
      <c r="J1519"/>
      <c r="K1519"/>
      <c r="L1519"/>
      <c r="M1519" s="2"/>
      <c r="N1519"/>
      <c r="O1519" s="2"/>
      <c r="P1519"/>
      <c r="Q1519"/>
      <c r="R1519"/>
    </row>
    <row r="1520" spans="2:18">
      <c r="B1520"/>
      <c r="C1520"/>
      <c r="D1520"/>
      <c r="E1520"/>
      <c r="F1520"/>
      <c r="G1520"/>
      <c r="H1520"/>
      <c r="I1520"/>
      <c r="J1520"/>
      <c r="K1520"/>
      <c r="L1520"/>
      <c r="M1520" s="2"/>
      <c r="N1520"/>
      <c r="O1520" s="2"/>
      <c r="P1520"/>
      <c r="Q1520"/>
      <c r="R1520"/>
    </row>
    <row r="1521" spans="2:18">
      <c r="B1521"/>
      <c r="C1521"/>
      <c r="D1521"/>
      <c r="E1521"/>
      <c r="F1521"/>
      <c r="G1521"/>
      <c r="H1521"/>
      <c r="I1521"/>
      <c r="J1521"/>
      <c r="K1521"/>
      <c r="L1521"/>
      <c r="M1521" s="2"/>
      <c r="N1521"/>
      <c r="O1521" s="2"/>
      <c r="P1521"/>
      <c r="Q1521"/>
      <c r="R1521"/>
    </row>
    <row r="1522" spans="2:18">
      <c r="B1522"/>
      <c r="C1522"/>
      <c r="D1522"/>
      <c r="E1522"/>
      <c r="F1522"/>
      <c r="G1522"/>
      <c r="H1522"/>
      <c r="I1522"/>
      <c r="J1522"/>
      <c r="K1522"/>
      <c r="L1522"/>
      <c r="M1522" s="2"/>
      <c r="N1522"/>
      <c r="O1522" s="2"/>
      <c r="P1522"/>
      <c r="Q1522"/>
      <c r="R1522"/>
    </row>
    <row r="1523" spans="2:18">
      <c r="B1523"/>
      <c r="C1523"/>
      <c r="D1523"/>
      <c r="E1523"/>
      <c r="F1523"/>
      <c r="G1523"/>
      <c r="H1523"/>
      <c r="I1523"/>
      <c r="J1523"/>
      <c r="K1523"/>
      <c r="L1523"/>
      <c r="M1523" s="2"/>
      <c r="N1523"/>
      <c r="O1523" s="2"/>
      <c r="P1523"/>
      <c r="Q1523"/>
      <c r="R1523"/>
    </row>
    <row r="1524" spans="2:18">
      <c r="B1524"/>
      <c r="C1524"/>
      <c r="D1524"/>
      <c r="E1524"/>
      <c r="F1524"/>
      <c r="G1524"/>
      <c r="H1524"/>
      <c r="I1524"/>
      <c r="J1524"/>
      <c r="K1524"/>
      <c r="L1524"/>
      <c r="M1524" s="2"/>
      <c r="N1524"/>
      <c r="O1524" s="2"/>
      <c r="P1524"/>
      <c r="Q1524"/>
      <c r="R1524"/>
    </row>
    <row r="1525" spans="2:18">
      <c r="B1525"/>
      <c r="C1525"/>
      <c r="D1525"/>
      <c r="E1525"/>
      <c r="F1525"/>
      <c r="G1525"/>
      <c r="H1525"/>
      <c r="I1525"/>
      <c r="J1525"/>
      <c r="K1525"/>
      <c r="L1525"/>
      <c r="M1525" s="2"/>
      <c r="N1525"/>
      <c r="O1525" s="2"/>
      <c r="P1525"/>
      <c r="Q1525"/>
      <c r="R1525"/>
    </row>
    <row r="1526" spans="2:18">
      <c r="B1526"/>
      <c r="C1526"/>
      <c r="D1526"/>
      <c r="E1526"/>
      <c r="F1526"/>
      <c r="G1526"/>
      <c r="H1526"/>
      <c r="I1526"/>
      <c r="J1526"/>
      <c r="K1526"/>
      <c r="L1526"/>
      <c r="M1526" s="2"/>
      <c r="N1526"/>
      <c r="O1526" s="2"/>
      <c r="P1526"/>
      <c r="Q1526"/>
      <c r="R1526"/>
    </row>
    <row r="1527" spans="2:18">
      <c r="B1527"/>
      <c r="C1527"/>
      <c r="D1527"/>
      <c r="E1527"/>
      <c r="F1527"/>
      <c r="G1527"/>
      <c r="H1527"/>
      <c r="I1527"/>
      <c r="J1527"/>
      <c r="K1527"/>
      <c r="L1527"/>
      <c r="M1527" s="2"/>
      <c r="N1527"/>
      <c r="O1527" s="2"/>
      <c r="P1527"/>
      <c r="Q1527"/>
      <c r="R1527"/>
    </row>
    <row r="1528" spans="2:18">
      <c r="B1528"/>
      <c r="C1528"/>
      <c r="D1528"/>
      <c r="E1528"/>
      <c r="F1528"/>
      <c r="G1528"/>
      <c r="H1528"/>
      <c r="I1528"/>
      <c r="J1528"/>
      <c r="K1528"/>
      <c r="L1528"/>
      <c r="M1528" s="2"/>
      <c r="N1528"/>
      <c r="O1528" s="2"/>
      <c r="P1528"/>
      <c r="Q1528"/>
      <c r="R1528"/>
    </row>
    <row r="1529" spans="2:18">
      <c r="B1529"/>
      <c r="C1529"/>
      <c r="D1529"/>
      <c r="E1529"/>
      <c r="F1529"/>
      <c r="G1529"/>
      <c r="H1529"/>
      <c r="I1529"/>
      <c r="J1529"/>
      <c r="K1529"/>
      <c r="L1529"/>
      <c r="M1529" s="2"/>
      <c r="N1529"/>
      <c r="O1529" s="2"/>
      <c r="P1529"/>
      <c r="Q1529"/>
      <c r="R1529"/>
    </row>
    <row r="1530" spans="2:18">
      <c r="B1530"/>
      <c r="C1530"/>
      <c r="D1530"/>
      <c r="E1530"/>
      <c r="F1530"/>
      <c r="G1530"/>
      <c r="H1530"/>
      <c r="I1530"/>
      <c r="J1530"/>
      <c r="K1530"/>
      <c r="L1530"/>
      <c r="M1530" s="2"/>
      <c r="N1530"/>
      <c r="O1530" s="2"/>
      <c r="P1530"/>
      <c r="Q1530"/>
      <c r="R1530"/>
    </row>
    <row r="1531" spans="2:18">
      <c r="B1531"/>
      <c r="C1531"/>
      <c r="D1531"/>
      <c r="E1531"/>
      <c r="F1531"/>
      <c r="G1531"/>
      <c r="H1531"/>
      <c r="I1531"/>
      <c r="J1531"/>
      <c r="K1531"/>
      <c r="L1531"/>
      <c r="M1531" s="2"/>
      <c r="N1531"/>
      <c r="O1531" s="2"/>
      <c r="P1531"/>
      <c r="Q1531"/>
      <c r="R1531"/>
    </row>
    <row r="1532" spans="2:18">
      <c r="B1532"/>
      <c r="C1532"/>
      <c r="D1532"/>
      <c r="E1532"/>
      <c r="F1532"/>
      <c r="G1532"/>
      <c r="H1532"/>
      <c r="I1532"/>
      <c r="J1532"/>
      <c r="K1532"/>
      <c r="L1532"/>
      <c r="M1532" s="2"/>
      <c r="N1532"/>
      <c r="O1532" s="2"/>
      <c r="P1532"/>
      <c r="Q1532"/>
      <c r="R1532"/>
    </row>
    <row r="1533" spans="2:18">
      <c r="B1533"/>
      <c r="C1533"/>
      <c r="D1533"/>
      <c r="E1533"/>
      <c r="F1533"/>
      <c r="G1533"/>
      <c r="H1533"/>
      <c r="I1533"/>
      <c r="J1533"/>
      <c r="K1533"/>
      <c r="L1533"/>
      <c r="M1533" s="2"/>
      <c r="N1533"/>
      <c r="O1533" s="2"/>
      <c r="P1533"/>
      <c r="Q1533"/>
      <c r="R1533"/>
    </row>
    <row r="1534" spans="2:18">
      <c r="B1534"/>
      <c r="C1534"/>
      <c r="D1534"/>
      <c r="E1534"/>
      <c r="F1534"/>
      <c r="G1534"/>
      <c r="H1534"/>
      <c r="I1534"/>
      <c r="J1534"/>
      <c r="K1534"/>
      <c r="L1534"/>
      <c r="M1534" s="2"/>
      <c r="N1534"/>
      <c r="O1534" s="2"/>
      <c r="P1534"/>
      <c r="Q1534"/>
      <c r="R1534"/>
    </row>
    <row r="1535" spans="2:18">
      <c r="B1535"/>
      <c r="C1535"/>
      <c r="D1535"/>
      <c r="E1535"/>
      <c r="F1535"/>
      <c r="G1535"/>
      <c r="H1535"/>
      <c r="I1535"/>
      <c r="J1535"/>
      <c r="K1535"/>
      <c r="L1535"/>
      <c r="M1535" s="2"/>
      <c r="N1535"/>
      <c r="O1535" s="2"/>
      <c r="P1535"/>
      <c r="Q1535"/>
      <c r="R1535"/>
    </row>
    <row r="1536" spans="2:18">
      <c r="B1536"/>
      <c r="C1536"/>
      <c r="D1536"/>
      <c r="E1536"/>
      <c r="F1536"/>
      <c r="G1536"/>
      <c r="H1536"/>
      <c r="I1536"/>
      <c r="J1536"/>
      <c r="K1536"/>
      <c r="L1536"/>
      <c r="M1536" s="2"/>
      <c r="N1536"/>
      <c r="O1536" s="2"/>
      <c r="P1536"/>
      <c r="Q1536"/>
      <c r="R1536"/>
    </row>
    <row r="1537" spans="2:18">
      <c r="B1537"/>
      <c r="C1537"/>
      <c r="D1537"/>
      <c r="E1537"/>
      <c r="F1537"/>
      <c r="G1537"/>
      <c r="H1537"/>
      <c r="I1537"/>
      <c r="J1537"/>
      <c r="K1537"/>
      <c r="L1537"/>
      <c r="M1537" s="2"/>
      <c r="N1537"/>
      <c r="O1537" s="2"/>
      <c r="P1537"/>
      <c r="Q1537"/>
      <c r="R1537"/>
    </row>
    <row r="1538" spans="2:18">
      <c r="B1538"/>
      <c r="C1538"/>
      <c r="D1538"/>
      <c r="E1538"/>
      <c r="F1538"/>
      <c r="G1538"/>
      <c r="H1538"/>
      <c r="I1538"/>
      <c r="J1538"/>
      <c r="K1538"/>
      <c r="L1538"/>
      <c r="M1538" s="2"/>
      <c r="N1538"/>
      <c r="O1538" s="2"/>
      <c r="P1538"/>
      <c r="Q1538"/>
      <c r="R1538"/>
    </row>
    <row r="1539" spans="2:18">
      <c r="B1539"/>
      <c r="C1539"/>
      <c r="D1539"/>
      <c r="E1539"/>
      <c r="F1539"/>
      <c r="G1539"/>
      <c r="H1539"/>
      <c r="I1539"/>
      <c r="J1539"/>
      <c r="K1539"/>
      <c r="L1539"/>
      <c r="M1539" s="2"/>
      <c r="N1539"/>
      <c r="O1539" s="2"/>
      <c r="P1539"/>
      <c r="Q1539"/>
      <c r="R1539"/>
    </row>
    <row r="1540" spans="2:18">
      <c r="B1540"/>
      <c r="C1540"/>
      <c r="D1540"/>
      <c r="E1540"/>
      <c r="F1540"/>
      <c r="G1540"/>
      <c r="H1540"/>
      <c r="I1540"/>
      <c r="J1540"/>
      <c r="K1540"/>
      <c r="L1540"/>
      <c r="M1540" s="2"/>
      <c r="N1540"/>
      <c r="O1540" s="2"/>
      <c r="P1540"/>
      <c r="Q1540"/>
      <c r="R1540"/>
    </row>
    <row r="1541" spans="2:18">
      <c r="B1541"/>
      <c r="C1541"/>
      <c r="D1541"/>
      <c r="E1541"/>
      <c r="F1541"/>
      <c r="G1541"/>
      <c r="H1541"/>
      <c r="I1541"/>
      <c r="J1541"/>
      <c r="K1541"/>
      <c r="L1541"/>
      <c r="M1541" s="2"/>
      <c r="N1541"/>
      <c r="O1541" s="2"/>
      <c r="P1541"/>
      <c r="Q1541"/>
      <c r="R1541"/>
    </row>
    <row r="1542" spans="2:18">
      <c r="B1542"/>
      <c r="C1542"/>
      <c r="D1542"/>
      <c r="E1542"/>
      <c r="F1542"/>
      <c r="G1542"/>
      <c r="H1542"/>
      <c r="I1542"/>
      <c r="J1542"/>
      <c r="K1542"/>
      <c r="L1542"/>
      <c r="M1542" s="2"/>
      <c r="N1542"/>
      <c r="O1542" s="2"/>
      <c r="P1542"/>
      <c r="Q1542"/>
      <c r="R1542"/>
    </row>
    <row r="1543" spans="2:18">
      <c r="B1543"/>
      <c r="C1543"/>
      <c r="D1543"/>
      <c r="E1543"/>
      <c r="F1543"/>
      <c r="G1543"/>
      <c r="H1543"/>
      <c r="I1543"/>
      <c r="J1543"/>
      <c r="K1543"/>
      <c r="L1543"/>
      <c r="M1543" s="2"/>
      <c r="N1543"/>
      <c r="O1543" s="2"/>
      <c r="P1543"/>
      <c r="Q1543"/>
      <c r="R1543"/>
    </row>
    <row r="1544" spans="2:18">
      <c r="B1544"/>
      <c r="C1544"/>
      <c r="D1544"/>
      <c r="E1544"/>
      <c r="F1544"/>
      <c r="G1544"/>
      <c r="H1544"/>
      <c r="I1544"/>
      <c r="J1544"/>
      <c r="K1544"/>
      <c r="L1544"/>
      <c r="M1544" s="2"/>
      <c r="N1544"/>
      <c r="O1544" s="2"/>
      <c r="P1544"/>
      <c r="Q1544"/>
      <c r="R1544"/>
    </row>
    <row r="1545" spans="2:18">
      <c r="B1545"/>
      <c r="C1545"/>
      <c r="D1545"/>
      <c r="E1545"/>
      <c r="F1545"/>
      <c r="G1545"/>
      <c r="H1545"/>
      <c r="I1545"/>
      <c r="J1545"/>
      <c r="K1545"/>
      <c r="L1545"/>
      <c r="M1545" s="2"/>
      <c r="N1545"/>
      <c r="O1545" s="2"/>
      <c r="P1545"/>
      <c r="Q1545"/>
      <c r="R1545"/>
    </row>
    <row r="1546" spans="2:18">
      <c r="B1546"/>
      <c r="C1546"/>
      <c r="D1546"/>
      <c r="E1546"/>
      <c r="F1546"/>
      <c r="G1546"/>
      <c r="H1546"/>
      <c r="I1546"/>
      <c r="J1546"/>
      <c r="K1546"/>
      <c r="L1546"/>
      <c r="M1546" s="2"/>
      <c r="N1546"/>
      <c r="O1546" s="2"/>
      <c r="P1546"/>
      <c r="Q1546"/>
      <c r="R1546"/>
    </row>
    <row r="1547" spans="2:18">
      <c r="B1547"/>
      <c r="C1547"/>
      <c r="D1547"/>
      <c r="E1547"/>
      <c r="F1547"/>
      <c r="G1547"/>
      <c r="H1547"/>
      <c r="I1547"/>
      <c r="J1547"/>
      <c r="K1547"/>
      <c r="L1547"/>
      <c r="M1547" s="2"/>
      <c r="N1547"/>
      <c r="O1547" s="2"/>
      <c r="P1547"/>
      <c r="Q1547"/>
      <c r="R1547"/>
    </row>
    <row r="1548" spans="2:18">
      <c r="B1548"/>
      <c r="C1548"/>
      <c r="D1548"/>
      <c r="E1548"/>
      <c r="F1548"/>
      <c r="G1548"/>
      <c r="H1548"/>
      <c r="I1548"/>
      <c r="J1548"/>
      <c r="K1548"/>
      <c r="L1548"/>
      <c r="M1548" s="2"/>
      <c r="N1548"/>
      <c r="O1548" s="2"/>
      <c r="P1548"/>
      <c r="Q1548"/>
      <c r="R1548"/>
    </row>
    <row r="1549" spans="2:18">
      <c r="B1549"/>
      <c r="C1549"/>
      <c r="D1549"/>
      <c r="E1549"/>
      <c r="F1549"/>
      <c r="G1549"/>
      <c r="H1549"/>
      <c r="I1549"/>
      <c r="J1549"/>
      <c r="K1549"/>
      <c r="L1549"/>
      <c r="M1549" s="2"/>
      <c r="N1549"/>
      <c r="O1549" s="2"/>
      <c r="P1549"/>
      <c r="Q1549"/>
      <c r="R1549"/>
    </row>
    <row r="1550" spans="2:18">
      <c r="B1550"/>
      <c r="C1550"/>
      <c r="D1550"/>
      <c r="E1550"/>
      <c r="F1550"/>
      <c r="G1550"/>
      <c r="H1550"/>
      <c r="I1550"/>
      <c r="J1550"/>
      <c r="K1550"/>
      <c r="L1550"/>
      <c r="M1550" s="2"/>
      <c r="N1550"/>
      <c r="O1550" s="2"/>
      <c r="P1550"/>
      <c r="Q1550"/>
      <c r="R1550"/>
    </row>
    <row r="1551" spans="2:18">
      <c r="B1551"/>
      <c r="C1551"/>
      <c r="D1551"/>
      <c r="E1551"/>
      <c r="F1551"/>
      <c r="G1551"/>
      <c r="H1551"/>
      <c r="I1551"/>
      <c r="J1551"/>
      <c r="K1551"/>
      <c r="L1551"/>
      <c r="M1551" s="2"/>
      <c r="N1551"/>
      <c r="O1551" s="2"/>
      <c r="P1551"/>
      <c r="Q1551"/>
      <c r="R1551"/>
    </row>
    <row r="1552" spans="2:18">
      <c r="B1552"/>
      <c r="C1552"/>
      <c r="D1552"/>
      <c r="E1552"/>
      <c r="F1552"/>
      <c r="G1552"/>
      <c r="H1552"/>
      <c r="I1552"/>
      <c r="J1552"/>
      <c r="K1552"/>
      <c r="L1552"/>
      <c r="M1552" s="2"/>
      <c r="N1552"/>
      <c r="O1552" s="2"/>
      <c r="P1552"/>
      <c r="Q1552"/>
      <c r="R1552"/>
    </row>
    <row r="1553" spans="2:18">
      <c r="B1553"/>
      <c r="C1553"/>
      <c r="D1553"/>
      <c r="E1553"/>
      <c r="F1553"/>
      <c r="G1553"/>
      <c r="H1553"/>
      <c r="I1553"/>
      <c r="J1553"/>
      <c r="K1553"/>
      <c r="L1553"/>
      <c r="M1553" s="2"/>
      <c r="N1553"/>
      <c r="O1553" s="2"/>
      <c r="P1553"/>
      <c r="Q1553"/>
      <c r="R1553"/>
    </row>
    <row r="1554" spans="2:18">
      <c r="B1554"/>
      <c r="C1554"/>
      <c r="D1554"/>
      <c r="E1554"/>
      <c r="F1554"/>
      <c r="G1554"/>
      <c r="H1554"/>
      <c r="I1554"/>
      <c r="J1554"/>
      <c r="K1554"/>
      <c r="L1554"/>
      <c r="M1554" s="2"/>
      <c r="N1554"/>
      <c r="O1554" s="2"/>
      <c r="P1554"/>
      <c r="Q1554"/>
      <c r="R1554"/>
    </row>
    <row r="1555" spans="2:18">
      <c r="B1555"/>
      <c r="C1555"/>
      <c r="D1555"/>
      <c r="E1555"/>
      <c r="F1555"/>
      <c r="G1555"/>
      <c r="H1555"/>
      <c r="I1555"/>
      <c r="J1555"/>
      <c r="K1555"/>
      <c r="L1555"/>
      <c r="M1555" s="2"/>
      <c r="N1555"/>
      <c r="O1555" s="2"/>
      <c r="P1555"/>
      <c r="Q1555"/>
      <c r="R1555"/>
    </row>
    <row r="1556" spans="2:18">
      <c r="B1556"/>
      <c r="C1556"/>
      <c r="D1556"/>
      <c r="E1556"/>
      <c r="F1556"/>
      <c r="G1556"/>
      <c r="H1556"/>
      <c r="I1556"/>
      <c r="J1556"/>
      <c r="K1556"/>
      <c r="L1556"/>
      <c r="M1556" s="2"/>
      <c r="N1556"/>
      <c r="O1556" s="2"/>
      <c r="P1556"/>
      <c r="Q1556"/>
      <c r="R1556"/>
    </row>
    <row r="1557" spans="2:18">
      <c r="B1557"/>
      <c r="C1557"/>
      <c r="D1557"/>
      <c r="E1557"/>
      <c r="F1557"/>
      <c r="G1557"/>
      <c r="H1557"/>
      <c r="I1557"/>
      <c r="J1557"/>
      <c r="K1557"/>
      <c r="L1557"/>
      <c r="M1557" s="2"/>
      <c r="N1557"/>
      <c r="O1557" s="2"/>
      <c r="P1557"/>
      <c r="Q1557"/>
      <c r="R1557"/>
    </row>
    <row r="1558" spans="2:18">
      <c r="B1558"/>
      <c r="C1558"/>
      <c r="D1558"/>
      <c r="E1558"/>
      <c r="F1558"/>
      <c r="G1558"/>
      <c r="H1558"/>
      <c r="I1558"/>
      <c r="J1558"/>
      <c r="K1558"/>
      <c r="L1558"/>
      <c r="M1558" s="2"/>
      <c r="N1558"/>
      <c r="O1558" s="2"/>
      <c r="P1558"/>
      <c r="Q1558"/>
      <c r="R1558"/>
    </row>
    <row r="1559" spans="2:18">
      <c r="B1559"/>
      <c r="C1559"/>
      <c r="D1559"/>
      <c r="E1559"/>
      <c r="F1559"/>
      <c r="G1559"/>
      <c r="H1559"/>
      <c r="I1559"/>
      <c r="J1559"/>
      <c r="K1559"/>
      <c r="L1559"/>
      <c r="M1559" s="2"/>
      <c r="N1559"/>
      <c r="O1559" s="2"/>
      <c r="P1559"/>
      <c r="Q1559"/>
      <c r="R1559"/>
    </row>
    <row r="1560" spans="2:18">
      <c r="B1560"/>
      <c r="C1560"/>
      <c r="D1560"/>
      <c r="E1560"/>
      <c r="F1560"/>
      <c r="G1560"/>
      <c r="H1560"/>
      <c r="I1560"/>
      <c r="J1560"/>
      <c r="K1560"/>
      <c r="L1560"/>
      <c r="M1560" s="2"/>
      <c r="N1560"/>
      <c r="O1560" s="2"/>
      <c r="P1560"/>
      <c r="Q1560"/>
      <c r="R1560"/>
    </row>
    <row r="1561" spans="2:18">
      <c r="B1561"/>
      <c r="C1561"/>
      <c r="D1561"/>
      <c r="E1561"/>
      <c r="F1561"/>
      <c r="G1561"/>
      <c r="H1561"/>
      <c r="I1561"/>
      <c r="J1561"/>
      <c r="K1561"/>
      <c r="L1561"/>
      <c r="M1561" s="2"/>
      <c r="N1561"/>
      <c r="O1561" s="2"/>
      <c r="P1561"/>
      <c r="Q1561"/>
      <c r="R1561"/>
    </row>
    <row r="1562" spans="2:18">
      <c r="B1562"/>
      <c r="C1562"/>
      <c r="D1562"/>
      <c r="E1562"/>
      <c r="F1562"/>
      <c r="G1562"/>
      <c r="H1562"/>
      <c r="I1562"/>
      <c r="J1562"/>
      <c r="K1562"/>
      <c r="L1562"/>
      <c r="M1562" s="2"/>
      <c r="N1562"/>
      <c r="O1562" s="2"/>
      <c r="P1562"/>
      <c r="Q1562"/>
      <c r="R1562"/>
    </row>
    <row r="1563" spans="2:18">
      <c r="B1563"/>
      <c r="C1563"/>
      <c r="D1563"/>
      <c r="E1563"/>
      <c r="F1563"/>
      <c r="G1563"/>
      <c r="H1563"/>
      <c r="I1563"/>
      <c r="J1563"/>
      <c r="K1563"/>
      <c r="L1563"/>
      <c r="M1563" s="2"/>
      <c r="N1563"/>
      <c r="O1563" s="2"/>
      <c r="P1563"/>
      <c r="Q1563"/>
      <c r="R1563"/>
    </row>
    <row r="1564" spans="2:18">
      <c r="B1564"/>
      <c r="C1564"/>
      <c r="D1564"/>
      <c r="E1564"/>
      <c r="F1564"/>
      <c r="G1564"/>
      <c r="H1564"/>
      <c r="I1564"/>
      <c r="J1564"/>
      <c r="K1564"/>
      <c r="L1564"/>
      <c r="M1564" s="2"/>
      <c r="N1564"/>
      <c r="O1564" s="2"/>
      <c r="P1564"/>
      <c r="Q1564"/>
      <c r="R1564"/>
    </row>
    <row r="1565" spans="2:18">
      <c r="B1565"/>
      <c r="C1565"/>
      <c r="D1565"/>
      <c r="E1565"/>
      <c r="F1565"/>
      <c r="G1565"/>
      <c r="H1565"/>
      <c r="I1565"/>
      <c r="J1565"/>
      <c r="K1565"/>
      <c r="L1565"/>
      <c r="M1565" s="2"/>
      <c r="N1565"/>
      <c r="O1565" s="2"/>
      <c r="P1565"/>
      <c r="Q1565"/>
      <c r="R1565"/>
    </row>
    <row r="1566" spans="2:18">
      <c r="B1566"/>
      <c r="C1566"/>
      <c r="D1566"/>
      <c r="E1566"/>
      <c r="F1566"/>
      <c r="G1566"/>
      <c r="H1566"/>
      <c r="I1566"/>
      <c r="J1566"/>
      <c r="K1566"/>
      <c r="L1566"/>
      <c r="M1566" s="2"/>
      <c r="N1566"/>
      <c r="O1566" s="2"/>
      <c r="P1566"/>
      <c r="Q1566"/>
      <c r="R1566"/>
    </row>
    <row r="1567" spans="2:18">
      <c r="B1567"/>
      <c r="C1567"/>
      <c r="D1567"/>
      <c r="E1567"/>
      <c r="F1567"/>
      <c r="G1567"/>
      <c r="H1567"/>
      <c r="I1567"/>
      <c r="J1567"/>
      <c r="K1567"/>
      <c r="L1567"/>
      <c r="M1567" s="2"/>
      <c r="N1567"/>
      <c r="O1567" s="2"/>
      <c r="P1567"/>
      <c r="Q1567"/>
      <c r="R1567"/>
    </row>
    <row r="1568" spans="2:18">
      <c r="B1568"/>
      <c r="C1568"/>
      <c r="D1568"/>
      <c r="E1568"/>
      <c r="F1568"/>
      <c r="G1568"/>
      <c r="H1568"/>
      <c r="I1568"/>
      <c r="J1568"/>
      <c r="K1568"/>
      <c r="L1568"/>
      <c r="M1568" s="2"/>
      <c r="N1568"/>
      <c r="O1568" s="2"/>
      <c r="P1568"/>
      <c r="Q1568"/>
      <c r="R1568"/>
    </row>
    <row r="1569" spans="2:18">
      <c r="B1569"/>
      <c r="C1569"/>
      <c r="D1569"/>
      <c r="E1569"/>
      <c r="F1569"/>
      <c r="G1569"/>
      <c r="H1569"/>
      <c r="I1569"/>
      <c r="J1569"/>
      <c r="K1569"/>
      <c r="L1569"/>
      <c r="M1569" s="2"/>
      <c r="N1569"/>
      <c r="O1569" s="2"/>
      <c r="P1569"/>
      <c r="Q1569"/>
      <c r="R1569"/>
    </row>
    <row r="1570" spans="2:18">
      <c r="B1570"/>
      <c r="C1570"/>
      <c r="D1570"/>
      <c r="E1570"/>
      <c r="F1570"/>
      <c r="G1570"/>
      <c r="H1570"/>
      <c r="I1570"/>
      <c r="J1570"/>
      <c r="K1570"/>
      <c r="L1570"/>
      <c r="M1570" s="2"/>
      <c r="N1570"/>
      <c r="O1570" s="2"/>
      <c r="P1570"/>
      <c r="Q1570"/>
      <c r="R1570"/>
    </row>
    <row r="1571" spans="2:18">
      <c r="B1571"/>
      <c r="C1571"/>
      <c r="D1571"/>
      <c r="E1571"/>
      <c r="F1571"/>
      <c r="G1571"/>
      <c r="H1571"/>
      <c r="I1571"/>
      <c r="J1571"/>
      <c r="K1571"/>
      <c r="L1571"/>
      <c r="M1571" s="2"/>
      <c r="N1571"/>
      <c r="O1571" s="2"/>
      <c r="P1571"/>
      <c r="Q1571"/>
      <c r="R1571"/>
    </row>
    <row r="1572" spans="2:18">
      <c r="B1572"/>
      <c r="C1572"/>
      <c r="D1572"/>
      <c r="E1572"/>
      <c r="F1572"/>
      <c r="G1572"/>
      <c r="H1572"/>
      <c r="I1572"/>
      <c r="J1572"/>
      <c r="K1572"/>
      <c r="L1572"/>
      <c r="M1572" s="2"/>
      <c r="N1572"/>
      <c r="O1572" s="2"/>
      <c r="P1572"/>
      <c r="Q1572"/>
      <c r="R1572"/>
    </row>
    <row r="1573" spans="2:18">
      <c r="B1573"/>
      <c r="C1573"/>
      <c r="D1573"/>
      <c r="E1573"/>
      <c r="F1573"/>
      <c r="G1573"/>
      <c r="H1573"/>
      <c r="I1573"/>
      <c r="J1573"/>
      <c r="K1573"/>
      <c r="L1573"/>
      <c r="M1573" s="2"/>
      <c r="N1573"/>
      <c r="O1573" s="2"/>
      <c r="P1573"/>
      <c r="Q1573"/>
      <c r="R1573"/>
    </row>
    <row r="1574" spans="2:18">
      <c r="B1574"/>
      <c r="C1574"/>
      <c r="D1574"/>
      <c r="E1574"/>
      <c r="F1574"/>
      <c r="G1574"/>
      <c r="H1574"/>
      <c r="I1574"/>
      <c r="J1574"/>
      <c r="K1574"/>
      <c r="L1574"/>
      <c r="M1574" s="2"/>
      <c r="N1574"/>
      <c r="O1574" s="2"/>
      <c r="P1574"/>
      <c r="Q1574"/>
      <c r="R1574"/>
    </row>
    <row r="1575" spans="2:18">
      <c r="B1575"/>
      <c r="C1575"/>
      <c r="D1575"/>
      <c r="E1575"/>
      <c r="F1575"/>
      <c r="G1575"/>
      <c r="H1575"/>
      <c r="I1575"/>
      <c r="J1575"/>
      <c r="K1575"/>
      <c r="L1575"/>
      <c r="M1575" s="2"/>
      <c r="N1575"/>
      <c r="O1575" s="2"/>
      <c r="P1575"/>
      <c r="Q1575"/>
      <c r="R1575"/>
    </row>
    <row r="1576" spans="2:18">
      <c r="B1576"/>
      <c r="C1576"/>
      <c r="D1576"/>
      <c r="E1576"/>
      <c r="F1576"/>
      <c r="G1576"/>
      <c r="H1576"/>
      <c r="I1576"/>
      <c r="J1576"/>
      <c r="K1576"/>
      <c r="L1576"/>
      <c r="M1576" s="2"/>
      <c r="N1576"/>
      <c r="O1576" s="2"/>
      <c r="P1576"/>
      <c r="Q1576"/>
      <c r="R1576"/>
    </row>
    <row r="1577" spans="2:18">
      <c r="B1577"/>
      <c r="C1577"/>
      <c r="D1577"/>
      <c r="E1577"/>
      <c r="F1577"/>
      <c r="G1577"/>
      <c r="H1577"/>
      <c r="I1577"/>
      <c r="J1577"/>
      <c r="K1577"/>
      <c r="L1577"/>
      <c r="M1577" s="2"/>
      <c r="N1577"/>
      <c r="O1577" s="2"/>
      <c r="P1577"/>
      <c r="Q1577"/>
      <c r="R1577"/>
    </row>
    <row r="1578" spans="2:18">
      <c r="B1578"/>
      <c r="C1578"/>
      <c r="D1578"/>
      <c r="E1578"/>
      <c r="F1578"/>
      <c r="G1578"/>
      <c r="H1578"/>
      <c r="I1578"/>
      <c r="J1578"/>
      <c r="K1578"/>
      <c r="L1578"/>
      <c r="M1578" s="2"/>
      <c r="N1578"/>
      <c r="O1578" s="2"/>
      <c r="P1578"/>
      <c r="Q1578"/>
      <c r="R1578"/>
    </row>
    <row r="1579" spans="2:18">
      <c r="B1579"/>
      <c r="C1579"/>
      <c r="D1579"/>
      <c r="E1579"/>
      <c r="F1579"/>
      <c r="G1579"/>
      <c r="H1579"/>
      <c r="I1579"/>
      <c r="J1579"/>
      <c r="K1579"/>
      <c r="L1579"/>
      <c r="M1579" s="2"/>
      <c r="N1579"/>
      <c r="O1579" s="2"/>
      <c r="P1579"/>
      <c r="Q1579"/>
      <c r="R1579"/>
    </row>
    <row r="1580" spans="2:18">
      <c r="B1580"/>
      <c r="C1580"/>
      <c r="D1580"/>
      <c r="E1580"/>
      <c r="F1580"/>
      <c r="G1580"/>
      <c r="H1580"/>
      <c r="I1580"/>
      <c r="J1580"/>
      <c r="K1580"/>
      <c r="L1580"/>
      <c r="M1580" s="2"/>
      <c r="N1580"/>
      <c r="O1580" s="2"/>
      <c r="P1580"/>
      <c r="Q1580"/>
      <c r="R1580"/>
    </row>
    <row r="1581" spans="2:18">
      <c r="B1581"/>
      <c r="C1581"/>
      <c r="D1581"/>
      <c r="E1581"/>
      <c r="F1581"/>
      <c r="G1581"/>
      <c r="H1581"/>
      <c r="I1581"/>
      <c r="J1581"/>
      <c r="K1581"/>
      <c r="L1581"/>
      <c r="M1581" s="2"/>
      <c r="N1581"/>
      <c r="O1581" s="2"/>
      <c r="P1581"/>
      <c r="Q1581"/>
      <c r="R1581"/>
    </row>
    <row r="1582" spans="2:18">
      <c r="B1582"/>
      <c r="C1582"/>
      <c r="D1582"/>
      <c r="E1582"/>
      <c r="F1582"/>
      <c r="G1582"/>
      <c r="H1582"/>
      <c r="I1582"/>
      <c r="J1582"/>
      <c r="K1582"/>
      <c r="L1582"/>
      <c r="M1582" s="2"/>
      <c r="N1582"/>
      <c r="O1582" s="2"/>
      <c r="P1582"/>
      <c r="Q1582"/>
      <c r="R1582"/>
    </row>
    <row r="1583" spans="2:18">
      <c r="B1583"/>
      <c r="C1583"/>
      <c r="D1583"/>
      <c r="E1583"/>
      <c r="F1583"/>
      <c r="G1583"/>
      <c r="H1583"/>
      <c r="I1583"/>
      <c r="J1583"/>
      <c r="K1583"/>
      <c r="L1583"/>
      <c r="M1583" s="2"/>
      <c r="N1583"/>
      <c r="O1583" s="2"/>
      <c r="P1583"/>
      <c r="Q1583"/>
      <c r="R1583"/>
    </row>
    <row r="1584" spans="2:18">
      <c r="B1584"/>
      <c r="C1584"/>
      <c r="D1584"/>
      <c r="E1584"/>
      <c r="F1584"/>
      <c r="G1584"/>
      <c r="H1584"/>
      <c r="I1584"/>
      <c r="J1584"/>
      <c r="K1584"/>
      <c r="L1584"/>
      <c r="M1584" s="2"/>
      <c r="N1584"/>
      <c r="O1584" s="2"/>
      <c r="P1584"/>
      <c r="Q1584"/>
      <c r="R1584"/>
    </row>
    <row r="1585" spans="2:18">
      <c r="B1585"/>
      <c r="C1585"/>
      <c r="D1585"/>
      <c r="E1585"/>
      <c r="F1585"/>
      <c r="G1585"/>
      <c r="H1585"/>
      <c r="I1585"/>
      <c r="J1585"/>
      <c r="K1585"/>
      <c r="L1585"/>
      <c r="M1585" s="2"/>
      <c r="N1585"/>
      <c r="O1585" s="2"/>
      <c r="P1585"/>
      <c r="Q1585"/>
      <c r="R1585"/>
    </row>
    <row r="1586" spans="2:18">
      <c r="B1586"/>
      <c r="C1586"/>
      <c r="D1586"/>
      <c r="E1586"/>
      <c r="F1586"/>
      <c r="G1586"/>
      <c r="H1586"/>
      <c r="I1586"/>
      <c r="J1586"/>
      <c r="K1586"/>
      <c r="L1586"/>
      <c r="M1586" s="2"/>
      <c r="N1586"/>
      <c r="O1586" s="2"/>
      <c r="P1586"/>
      <c r="Q1586"/>
      <c r="R1586"/>
    </row>
    <row r="1587" spans="2:18">
      <c r="B1587"/>
      <c r="C1587"/>
      <c r="D1587"/>
      <c r="E1587"/>
      <c r="F1587"/>
      <c r="G1587"/>
      <c r="H1587"/>
      <c r="I1587"/>
      <c r="J1587"/>
      <c r="K1587"/>
      <c r="L1587"/>
      <c r="M1587" s="2"/>
      <c r="N1587"/>
      <c r="O1587" s="2"/>
      <c r="P1587"/>
      <c r="Q1587"/>
      <c r="R1587"/>
    </row>
    <row r="1588" spans="2:18">
      <c r="B1588"/>
      <c r="C1588"/>
      <c r="D1588"/>
      <c r="E1588"/>
      <c r="F1588"/>
      <c r="G1588"/>
      <c r="H1588"/>
      <c r="I1588"/>
      <c r="J1588"/>
      <c r="K1588"/>
      <c r="L1588"/>
      <c r="M1588" s="2"/>
      <c r="N1588"/>
      <c r="O1588" s="2"/>
      <c r="P1588"/>
      <c r="Q1588"/>
      <c r="R1588"/>
    </row>
    <row r="1589" spans="2:18">
      <c r="B1589"/>
      <c r="C1589"/>
      <c r="D1589"/>
      <c r="E1589"/>
      <c r="F1589"/>
      <c r="G1589"/>
      <c r="H1589"/>
      <c r="I1589"/>
      <c r="J1589"/>
      <c r="K1589"/>
      <c r="L1589"/>
      <c r="M1589" s="2"/>
      <c r="N1589"/>
      <c r="O1589" s="2"/>
      <c r="P1589"/>
      <c r="Q1589"/>
      <c r="R1589"/>
    </row>
    <row r="1590" spans="2:18">
      <c r="B1590"/>
      <c r="C1590"/>
      <c r="D1590"/>
      <c r="E1590"/>
      <c r="F1590"/>
      <c r="G1590"/>
      <c r="H1590"/>
      <c r="I1590"/>
      <c r="J1590"/>
      <c r="K1590"/>
      <c r="L1590"/>
      <c r="M1590" s="2"/>
      <c r="N1590"/>
      <c r="O1590" s="2"/>
      <c r="P1590"/>
      <c r="Q1590"/>
      <c r="R1590"/>
    </row>
    <row r="1591" spans="2:18">
      <c r="B1591"/>
      <c r="C1591"/>
      <c r="D1591"/>
      <c r="E1591"/>
      <c r="F1591"/>
      <c r="G1591"/>
      <c r="H1591"/>
      <c r="I1591"/>
      <c r="J1591"/>
      <c r="K1591"/>
      <c r="L1591"/>
      <c r="M1591" s="2"/>
      <c r="N1591"/>
      <c r="O1591" s="2"/>
      <c r="P1591"/>
      <c r="Q1591"/>
      <c r="R1591"/>
    </row>
    <row r="1592" spans="2:18">
      <c r="B1592"/>
      <c r="C1592"/>
      <c r="D1592"/>
      <c r="E1592"/>
      <c r="F1592"/>
      <c r="G1592"/>
      <c r="H1592"/>
      <c r="I1592"/>
      <c r="J1592"/>
      <c r="K1592"/>
      <c r="L1592"/>
      <c r="M1592" s="2"/>
      <c r="N1592"/>
      <c r="O1592" s="2"/>
      <c r="P1592"/>
      <c r="Q1592"/>
      <c r="R1592"/>
    </row>
    <row r="1593" spans="2:18">
      <c r="B1593"/>
      <c r="C1593"/>
      <c r="D1593"/>
      <c r="E1593"/>
      <c r="F1593"/>
      <c r="G1593"/>
      <c r="H1593"/>
      <c r="I1593"/>
      <c r="J1593"/>
      <c r="K1593"/>
      <c r="L1593"/>
      <c r="M1593" s="2"/>
      <c r="N1593"/>
      <c r="O1593" s="2"/>
      <c r="P1593"/>
      <c r="Q1593"/>
      <c r="R1593"/>
    </row>
    <row r="1594" spans="2:18">
      <c r="B1594"/>
      <c r="C1594"/>
      <c r="D1594"/>
      <c r="E1594"/>
      <c r="F1594"/>
      <c r="G1594"/>
      <c r="H1594"/>
      <c r="I1594"/>
      <c r="J1594"/>
      <c r="K1594"/>
      <c r="L1594"/>
      <c r="M1594" s="2"/>
      <c r="N1594"/>
      <c r="O1594" s="2"/>
      <c r="P1594"/>
      <c r="Q1594"/>
      <c r="R1594"/>
    </row>
    <row r="1595" spans="2:18">
      <c r="B1595"/>
      <c r="C1595"/>
      <c r="D1595"/>
      <c r="E1595"/>
      <c r="F1595"/>
      <c r="G1595"/>
      <c r="H1595"/>
      <c r="I1595"/>
      <c r="J1595"/>
      <c r="K1595"/>
      <c r="L1595"/>
      <c r="M1595" s="2"/>
      <c r="N1595"/>
      <c r="O1595" s="2"/>
      <c r="P1595"/>
      <c r="Q1595"/>
      <c r="R1595"/>
    </row>
    <row r="1596" spans="2:18">
      <c r="B1596"/>
      <c r="C1596"/>
      <c r="D1596"/>
      <c r="E1596"/>
      <c r="F1596"/>
      <c r="G1596"/>
      <c r="H1596"/>
      <c r="I1596"/>
      <c r="J1596"/>
      <c r="K1596"/>
      <c r="L1596"/>
      <c r="M1596" s="2"/>
      <c r="N1596"/>
      <c r="O1596" s="2"/>
      <c r="P1596"/>
      <c r="Q1596"/>
      <c r="R1596"/>
    </row>
    <row r="1597" spans="2:18">
      <c r="B1597"/>
      <c r="C1597"/>
      <c r="D1597"/>
      <c r="E1597"/>
      <c r="F1597"/>
      <c r="G1597"/>
      <c r="H1597"/>
      <c r="I1597"/>
      <c r="J1597"/>
      <c r="K1597"/>
      <c r="L1597"/>
      <c r="M1597" s="2"/>
      <c r="N1597"/>
      <c r="O1597" s="2"/>
      <c r="P1597"/>
      <c r="Q1597"/>
      <c r="R1597"/>
    </row>
    <row r="1598" spans="2:18">
      <c r="B1598"/>
      <c r="C1598"/>
      <c r="D1598"/>
      <c r="E1598"/>
      <c r="F1598"/>
      <c r="G1598"/>
      <c r="H1598"/>
      <c r="I1598"/>
      <c r="J1598"/>
      <c r="K1598"/>
      <c r="L1598"/>
      <c r="M1598" s="2"/>
      <c r="N1598"/>
      <c r="O1598" s="2"/>
      <c r="P1598"/>
      <c r="Q1598"/>
      <c r="R1598"/>
    </row>
    <row r="1599" spans="2:18">
      <c r="B1599"/>
      <c r="C1599"/>
      <c r="D1599"/>
      <c r="E1599"/>
      <c r="F1599"/>
      <c r="G1599"/>
      <c r="H1599"/>
      <c r="I1599"/>
      <c r="J1599"/>
      <c r="K1599"/>
      <c r="L1599"/>
      <c r="M1599" s="2"/>
      <c r="N1599"/>
      <c r="O1599" s="2"/>
      <c r="P1599"/>
      <c r="Q1599"/>
      <c r="R1599"/>
    </row>
    <row r="1600" spans="2:18">
      <c r="B1600"/>
      <c r="C1600"/>
      <c r="D1600"/>
      <c r="E1600"/>
      <c r="F1600"/>
      <c r="G1600"/>
      <c r="H1600"/>
      <c r="I1600"/>
      <c r="J1600"/>
      <c r="K1600"/>
      <c r="L1600"/>
      <c r="M1600" s="2"/>
      <c r="N1600"/>
      <c r="O1600" s="2"/>
      <c r="P1600"/>
      <c r="Q1600"/>
      <c r="R1600"/>
    </row>
    <row r="1601" spans="2:18">
      <c r="B1601"/>
      <c r="C1601"/>
      <c r="D1601"/>
      <c r="E1601"/>
      <c r="F1601"/>
      <c r="G1601"/>
      <c r="H1601"/>
      <c r="I1601"/>
      <c r="J1601"/>
      <c r="K1601"/>
      <c r="L1601"/>
      <c r="M1601" s="2"/>
      <c r="N1601"/>
      <c r="O1601" s="2"/>
      <c r="P1601"/>
      <c r="Q1601"/>
      <c r="R1601"/>
    </row>
    <row r="1602" spans="2:18">
      <c r="B1602"/>
      <c r="C1602"/>
      <c r="D1602"/>
      <c r="E1602"/>
      <c r="F1602"/>
      <c r="G1602"/>
      <c r="H1602"/>
      <c r="I1602"/>
      <c r="J1602"/>
      <c r="K1602"/>
      <c r="L1602"/>
      <c r="M1602" s="2"/>
      <c r="N1602"/>
      <c r="O1602" s="2"/>
      <c r="P1602"/>
      <c r="Q1602"/>
      <c r="R1602"/>
    </row>
    <row r="1603" spans="2:18">
      <c r="B1603"/>
      <c r="C1603"/>
      <c r="D1603"/>
      <c r="E1603"/>
      <c r="F1603"/>
      <c r="G1603"/>
      <c r="H1603"/>
      <c r="I1603"/>
      <c r="J1603"/>
      <c r="K1603"/>
      <c r="L1603"/>
      <c r="M1603" s="2"/>
      <c r="N1603"/>
      <c r="O1603" s="2"/>
      <c r="P1603"/>
      <c r="Q1603"/>
      <c r="R1603"/>
    </row>
    <row r="1604" spans="2:18">
      <c r="B1604"/>
      <c r="C1604"/>
      <c r="D1604"/>
      <c r="E1604"/>
      <c r="F1604"/>
      <c r="G1604"/>
      <c r="H1604"/>
      <c r="I1604"/>
      <c r="J1604"/>
      <c r="K1604"/>
      <c r="L1604"/>
      <c r="M1604" s="2"/>
      <c r="N1604"/>
      <c r="O1604" s="2"/>
      <c r="P1604"/>
      <c r="Q1604"/>
      <c r="R1604"/>
    </row>
    <row r="1605" spans="2:18">
      <c r="B1605"/>
      <c r="C1605"/>
      <c r="D1605"/>
      <c r="E1605"/>
      <c r="F1605"/>
      <c r="G1605"/>
      <c r="H1605"/>
      <c r="I1605"/>
      <c r="J1605"/>
      <c r="K1605"/>
      <c r="L1605"/>
      <c r="M1605" s="2"/>
      <c r="N1605"/>
      <c r="O1605" s="2"/>
      <c r="P1605"/>
      <c r="Q1605"/>
      <c r="R1605"/>
    </row>
    <row r="1606" spans="2:18">
      <c r="B1606"/>
      <c r="C1606"/>
      <c r="D1606"/>
      <c r="E1606"/>
      <c r="F1606"/>
      <c r="G1606"/>
      <c r="H1606"/>
      <c r="I1606"/>
      <c r="J1606"/>
      <c r="K1606"/>
      <c r="L1606"/>
      <c r="M1606" s="2"/>
      <c r="N1606"/>
      <c r="O1606" s="2"/>
      <c r="P1606"/>
      <c r="Q1606"/>
      <c r="R1606"/>
    </row>
    <row r="1607" spans="2:18">
      <c r="B1607"/>
      <c r="C1607"/>
      <c r="D1607"/>
      <c r="E1607"/>
      <c r="F1607"/>
      <c r="G1607"/>
      <c r="H1607"/>
      <c r="I1607"/>
      <c r="J1607"/>
      <c r="K1607"/>
      <c r="L1607"/>
      <c r="M1607" s="2"/>
      <c r="N1607"/>
      <c r="O1607" s="2"/>
      <c r="P1607"/>
      <c r="Q1607"/>
      <c r="R1607"/>
    </row>
    <row r="1608" spans="2:18">
      <c r="B1608"/>
      <c r="C1608"/>
      <c r="D1608"/>
      <c r="E1608"/>
      <c r="F1608"/>
      <c r="G1608"/>
      <c r="H1608"/>
      <c r="I1608"/>
      <c r="J1608"/>
      <c r="K1608"/>
      <c r="L1608"/>
      <c r="M1608" s="2"/>
      <c r="N1608"/>
      <c r="O1608" s="2"/>
      <c r="P1608"/>
      <c r="Q1608"/>
      <c r="R1608"/>
    </row>
    <row r="1609" spans="2:18">
      <c r="B1609"/>
      <c r="C1609"/>
      <c r="D1609"/>
      <c r="E1609"/>
      <c r="F1609"/>
      <c r="G1609"/>
      <c r="H1609"/>
      <c r="I1609"/>
      <c r="J1609"/>
      <c r="K1609"/>
      <c r="L1609"/>
      <c r="M1609" s="2"/>
      <c r="N1609"/>
      <c r="O1609" s="2"/>
      <c r="P1609"/>
      <c r="Q1609"/>
      <c r="R1609"/>
    </row>
    <row r="1610" spans="2:18">
      <c r="B1610"/>
      <c r="C1610"/>
      <c r="D1610"/>
      <c r="E1610"/>
      <c r="F1610"/>
      <c r="G1610"/>
      <c r="H1610"/>
      <c r="I1610"/>
      <c r="J1610"/>
      <c r="K1610"/>
      <c r="L1610"/>
      <c r="M1610" s="2"/>
      <c r="N1610"/>
      <c r="O1610" s="2"/>
      <c r="P1610"/>
      <c r="Q1610"/>
      <c r="R1610"/>
    </row>
    <row r="1611" spans="2:18">
      <c r="B1611"/>
      <c r="C1611"/>
      <c r="D1611"/>
      <c r="E1611"/>
      <c r="F1611"/>
      <c r="G1611"/>
      <c r="H1611"/>
      <c r="I1611"/>
      <c r="J1611"/>
      <c r="K1611"/>
      <c r="L1611"/>
      <c r="M1611" s="2"/>
      <c r="N1611"/>
      <c r="O1611" s="2"/>
      <c r="P1611"/>
      <c r="Q1611"/>
      <c r="R1611"/>
    </row>
    <row r="1612" spans="2:18">
      <c r="B1612"/>
      <c r="C1612"/>
      <c r="D1612"/>
      <c r="E1612"/>
      <c r="F1612"/>
      <c r="G1612"/>
      <c r="H1612"/>
      <c r="I1612"/>
      <c r="J1612"/>
      <c r="K1612"/>
      <c r="L1612"/>
      <c r="M1612" s="2"/>
      <c r="N1612"/>
      <c r="O1612" s="2"/>
      <c r="P1612"/>
      <c r="Q1612"/>
      <c r="R1612"/>
    </row>
    <row r="1613" spans="2:18">
      <c r="B1613"/>
      <c r="C1613"/>
      <c r="D1613"/>
      <c r="E1613"/>
      <c r="F1613"/>
      <c r="G1613"/>
      <c r="H1613"/>
      <c r="I1613"/>
      <c r="J1613"/>
      <c r="K1613"/>
      <c r="L1613"/>
      <c r="M1613" s="2"/>
      <c r="N1613"/>
      <c r="O1613" s="2"/>
      <c r="P1613"/>
      <c r="Q1613"/>
      <c r="R1613"/>
    </row>
    <row r="1614" spans="2:18">
      <c r="B1614"/>
      <c r="C1614"/>
      <c r="D1614"/>
      <c r="E1614"/>
      <c r="F1614"/>
      <c r="G1614"/>
      <c r="H1614"/>
      <c r="I1614"/>
      <c r="J1614"/>
      <c r="K1614"/>
      <c r="L1614"/>
      <c r="M1614" s="2"/>
      <c r="N1614"/>
      <c r="O1614" s="2"/>
      <c r="P1614"/>
      <c r="Q1614"/>
      <c r="R1614"/>
    </row>
    <row r="1615" spans="2:18">
      <c r="B1615"/>
      <c r="C1615"/>
      <c r="D1615"/>
      <c r="E1615"/>
      <c r="F1615"/>
      <c r="G1615"/>
      <c r="H1615"/>
      <c r="I1615"/>
      <c r="J1615"/>
      <c r="K1615"/>
      <c r="L1615"/>
      <c r="M1615" s="2"/>
      <c r="N1615"/>
      <c r="O1615" s="2"/>
      <c r="P1615"/>
      <c r="Q1615"/>
      <c r="R1615"/>
    </row>
    <row r="1616" spans="2:18">
      <c r="B1616"/>
      <c r="C1616"/>
      <c r="D1616"/>
      <c r="E1616"/>
      <c r="F1616"/>
      <c r="G1616"/>
      <c r="H1616"/>
      <c r="I1616"/>
      <c r="J1616"/>
      <c r="K1616"/>
      <c r="L1616"/>
      <c r="M1616" s="2"/>
      <c r="N1616"/>
      <c r="O1616" s="2"/>
      <c r="P1616"/>
      <c r="Q1616"/>
      <c r="R1616"/>
    </row>
    <row r="1617" spans="2:18">
      <c r="B1617"/>
      <c r="C1617"/>
      <c r="D1617"/>
      <c r="E1617"/>
      <c r="F1617"/>
      <c r="G1617"/>
      <c r="H1617"/>
      <c r="I1617"/>
      <c r="J1617"/>
      <c r="K1617"/>
      <c r="L1617"/>
      <c r="M1617" s="2"/>
      <c r="N1617"/>
      <c r="O1617" s="2"/>
      <c r="P1617"/>
      <c r="Q1617"/>
      <c r="R1617"/>
    </row>
    <row r="1618" spans="2:18">
      <c r="B1618"/>
      <c r="C1618"/>
      <c r="D1618"/>
      <c r="E1618"/>
      <c r="F1618"/>
      <c r="G1618"/>
      <c r="H1618"/>
      <c r="I1618"/>
      <c r="J1618"/>
      <c r="K1618"/>
      <c r="L1618"/>
      <c r="M1618" s="2"/>
      <c r="N1618"/>
      <c r="O1618" s="2"/>
      <c r="P1618"/>
      <c r="Q1618"/>
      <c r="R1618"/>
    </row>
    <row r="1619" spans="2:18">
      <c r="B1619"/>
      <c r="C1619"/>
      <c r="D1619"/>
      <c r="E1619"/>
      <c r="F1619"/>
      <c r="G1619"/>
      <c r="H1619"/>
      <c r="I1619"/>
      <c r="J1619"/>
      <c r="K1619"/>
      <c r="L1619"/>
      <c r="M1619" s="2"/>
      <c r="N1619"/>
      <c r="O1619" s="2"/>
      <c r="P1619"/>
      <c r="Q1619"/>
      <c r="R1619"/>
    </row>
    <row r="1620" spans="2:18">
      <c r="B1620"/>
      <c r="C1620"/>
      <c r="D1620"/>
      <c r="E1620"/>
      <c r="F1620"/>
      <c r="G1620"/>
      <c r="H1620"/>
      <c r="I1620"/>
      <c r="J1620"/>
      <c r="K1620"/>
      <c r="L1620"/>
      <c r="M1620" s="2"/>
      <c r="N1620"/>
      <c r="O1620" s="2"/>
      <c r="P1620"/>
      <c r="Q1620"/>
      <c r="R1620"/>
    </row>
    <row r="1621" spans="2:18">
      <c r="B1621"/>
      <c r="C1621"/>
      <c r="D1621"/>
      <c r="E1621"/>
      <c r="F1621"/>
      <c r="G1621"/>
      <c r="H1621"/>
      <c r="I1621"/>
      <c r="J1621"/>
      <c r="K1621"/>
      <c r="L1621"/>
      <c r="M1621" s="2"/>
      <c r="N1621"/>
      <c r="O1621" s="2"/>
      <c r="P1621"/>
      <c r="Q1621"/>
      <c r="R1621"/>
    </row>
    <row r="1622" spans="2:18">
      <c r="B1622"/>
      <c r="C1622"/>
      <c r="D1622"/>
      <c r="E1622"/>
      <c r="F1622"/>
      <c r="G1622"/>
      <c r="H1622"/>
      <c r="I1622"/>
      <c r="J1622"/>
      <c r="K1622"/>
      <c r="L1622"/>
      <c r="M1622" s="2"/>
      <c r="N1622"/>
      <c r="O1622" s="2"/>
      <c r="P1622"/>
      <c r="Q1622"/>
      <c r="R1622"/>
    </row>
    <row r="1623" spans="2:18">
      <c r="B1623"/>
      <c r="C1623"/>
      <c r="D1623"/>
      <c r="E1623"/>
      <c r="F1623"/>
      <c r="G1623"/>
      <c r="H1623"/>
      <c r="I1623"/>
      <c r="J1623"/>
      <c r="K1623"/>
      <c r="L1623"/>
      <c r="M1623" s="2"/>
      <c r="N1623"/>
      <c r="O1623" s="2"/>
      <c r="P1623"/>
      <c r="Q1623"/>
      <c r="R1623"/>
    </row>
    <row r="1624" spans="2:18">
      <c r="B1624"/>
      <c r="C1624"/>
      <c r="D1624"/>
      <c r="E1624"/>
      <c r="F1624"/>
      <c r="G1624"/>
      <c r="H1624"/>
      <c r="I1624"/>
      <c r="J1624"/>
      <c r="K1624"/>
      <c r="L1624"/>
      <c r="M1624" s="2"/>
      <c r="N1624"/>
      <c r="O1624" s="2"/>
      <c r="P1624"/>
      <c r="Q1624"/>
      <c r="R1624"/>
    </row>
    <row r="1625" spans="2:18">
      <c r="B1625"/>
      <c r="C1625"/>
      <c r="D1625"/>
      <c r="E1625"/>
      <c r="F1625"/>
      <c r="G1625"/>
      <c r="H1625"/>
      <c r="I1625"/>
      <c r="J1625"/>
      <c r="K1625"/>
      <c r="L1625"/>
      <c r="M1625" s="2"/>
      <c r="N1625"/>
      <c r="O1625" s="2"/>
      <c r="P1625"/>
      <c r="Q1625"/>
      <c r="R1625"/>
    </row>
    <row r="1626" spans="2:18">
      <c r="B1626"/>
      <c r="C1626"/>
      <c r="D1626"/>
      <c r="E1626"/>
      <c r="F1626"/>
      <c r="G1626"/>
      <c r="H1626"/>
      <c r="I1626"/>
      <c r="J1626"/>
      <c r="K1626"/>
      <c r="L1626"/>
      <c r="M1626" s="2"/>
      <c r="N1626"/>
      <c r="O1626" s="2"/>
      <c r="P1626"/>
      <c r="Q1626"/>
      <c r="R1626"/>
    </row>
    <row r="1627" spans="2:18">
      <c r="B1627"/>
      <c r="C1627"/>
      <c r="D1627"/>
      <c r="E1627"/>
      <c r="F1627"/>
      <c r="G1627"/>
      <c r="H1627"/>
      <c r="I1627"/>
      <c r="J1627"/>
      <c r="K1627"/>
      <c r="L1627"/>
      <c r="M1627" s="2"/>
      <c r="N1627"/>
      <c r="O1627" s="2"/>
      <c r="P1627"/>
      <c r="Q1627"/>
      <c r="R1627"/>
    </row>
    <row r="1628" spans="2:18">
      <c r="B1628"/>
      <c r="C1628"/>
      <c r="D1628"/>
      <c r="E1628"/>
      <c r="F1628"/>
      <c r="G1628"/>
      <c r="H1628"/>
      <c r="I1628"/>
      <c r="J1628"/>
      <c r="K1628"/>
      <c r="L1628"/>
      <c r="M1628" s="2"/>
      <c r="N1628"/>
      <c r="O1628" s="2"/>
      <c r="P1628"/>
      <c r="Q1628"/>
      <c r="R1628"/>
    </row>
    <row r="1629" spans="2:18">
      <c r="B1629"/>
      <c r="C1629"/>
      <c r="D1629"/>
      <c r="E1629"/>
      <c r="F1629"/>
      <c r="G1629"/>
      <c r="H1629"/>
      <c r="I1629"/>
      <c r="J1629"/>
      <c r="K1629"/>
      <c r="L1629"/>
      <c r="M1629" s="2"/>
      <c r="N1629"/>
      <c r="O1629" s="2"/>
      <c r="P1629"/>
      <c r="Q1629"/>
      <c r="R1629"/>
    </row>
    <row r="1630" spans="2:18">
      <c r="B1630"/>
      <c r="C1630"/>
      <c r="D1630"/>
      <c r="E1630"/>
      <c r="F1630"/>
      <c r="G1630"/>
      <c r="H1630"/>
      <c r="I1630"/>
      <c r="J1630"/>
      <c r="K1630"/>
      <c r="L1630"/>
      <c r="M1630" s="2"/>
      <c r="N1630"/>
      <c r="O1630" s="2"/>
      <c r="P1630"/>
      <c r="Q1630"/>
      <c r="R1630"/>
    </row>
    <row r="1631" spans="2:18">
      <c r="B1631"/>
      <c r="C1631"/>
      <c r="D1631"/>
      <c r="E1631"/>
      <c r="F1631"/>
      <c r="G1631"/>
      <c r="H1631"/>
      <c r="I1631"/>
      <c r="J1631"/>
      <c r="K1631"/>
      <c r="L1631"/>
      <c r="M1631" s="2"/>
      <c r="N1631"/>
      <c r="O1631" s="2"/>
      <c r="P1631"/>
      <c r="Q1631"/>
      <c r="R1631"/>
    </row>
    <row r="1632" spans="2:18">
      <c r="B1632"/>
      <c r="C1632"/>
      <c r="D1632"/>
      <c r="E1632"/>
      <c r="F1632"/>
      <c r="G1632"/>
      <c r="H1632"/>
      <c r="I1632"/>
      <c r="J1632"/>
      <c r="K1632"/>
      <c r="L1632"/>
      <c r="M1632" s="2"/>
      <c r="N1632"/>
      <c r="O1632" s="2"/>
      <c r="P1632"/>
      <c r="Q1632"/>
      <c r="R1632"/>
    </row>
    <row r="1633" spans="2:18">
      <c r="B1633"/>
      <c r="C1633"/>
      <c r="D1633"/>
      <c r="E1633"/>
      <c r="F1633"/>
      <c r="G1633"/>
      <c r="H1633"/>
      <c r="I1633"/>
      <c r="J1633"/>
      <c r="K1633"/>
      <c r="L1633"/>
      <c r="M1633" s="2"/>
      <c r="N1633"/>
      <c r="O1633" s="2"/>
      <c r="P1633"/>
      <c r="Q1633"/>
      <c r="R1633"/>
    </row>
    <row r="1634" spans="2:18">
      <c r="B1634"/>
      <c r="C1634"/>
      <c r="D1634"/>
      <c r="E1634"/>
      <c r="F1634"/>
      <c r="G1634"/>
      <c r="H1634"/>
      <c r="I1634"/>
      <c r="J1634"/>
      <c r="K1634"/>
      <c r="L1634"/>
      <c r="M1634" s="2"/>
      <c r="N1634"/>
      <c r="O1634" s="2"/>
      <c r="P1634"/>
      <c r="Q1634"/>
      <c r="R1634"/>
    </row>
    <row r="1635" spans="2:18">
      <c r="B1635"/>
      <c r="C1635"/>
      <c r="D1635"/>
      <c r="E1635"/>
      <c r="F1635"/>
      <c r="G1635"/>
      <c r="H1635"/>
      <c r="I1635"/>
      <c r="J1635"/>
      <c r="K1635"/>
      <c r="L1635"/>
      <c r="M1635" s="2"/>
      <c r="N1635"/>
      <c r="O1635" s="2"/>
      <c r="P1635"/>
      <c r="Q1635"/>
      <c r="R1635"/>
    </row>
    <row r="1636" spans="2:18">
      <c r="B1636"/>
      <c r="C1636"/>
      <c r="D1636"/>
      <c r="E1636"/>
      <c r="F1636"/>
      <c r="G1636"/>
      <c r="H1636"/>
      <c r="I1636"/>
      <c r="J1636"/>
      <c r="K1636"/>
      <c r="L1636"/>
      <c r="M1636" s="2"/>
      <c r="N1636"/>
      <c r="O1636" s="2"/>
      <c r="P1636"/>
      <c r="Q1636"/>
      <c r="R1636"/>
    </row>
    <row r="1637" spans="2:18">
      <c r="B1637"/>
      <c r="C1637"/>
      <c r="D1637"/>
      <c r="E1637"/>
      <c r="F1637"/>
      <c r="G1637"/>
      <c r="H1637"/>
      <c r="I1637"/>
      <c r="J1637"/>
      <c r="K1637"/>
      <c r="L1637"/>
      <c r="M1637" s="2"/>
      <c r="N1637"/>
      <c r="O1637" s="2"/>
      <c r="P1637"/>
      <c r="Q1637"/>
      <c r="R1637"/>
    </row>
    <row r="1638" spans="2:18">
      <c r="B1638"/>
      <c r="C1638"/>
      <c r="D1638"/>
      <c r="E1638"/>
      <c r="F1638"/>
      <c r="G1638"/>
      <c r="H1638"/>
      <c r="I1638"/>
      <c r="J1638"/>
      <c r="K1638"/>
      <c r="L1638"/>
      <c r="M1638" s="2"/>
      <c r="N1638"/>
      <c r="O1638" s="2"/>
      <c r="P1638"/>
      <c r="Q1638"/>
      <c r="R1638"/>
    </row>
    <row r="1639" spans="2:18">
      <c r="B1639"/>
      <c r="C1639"/>
      <c r="D1639"/>
      <c r="E1639"/>
      <c r="F1639"/>
      <c r="G1639"/>
      <c r="H1639"/>
      <c r="I1639"/>
      <c r="J1639"/>
      <c r="K1639"/>
      <c r="L1639"/>
      <c r="M1639" s="2"/>
      <c r="N1639"/>
      <c r="O1639" s="2"/>
      <c r="P1639"/>
      <c r="Q1639"/>
      <c r="R1639"/>
    </row>
    <row r="1640" spans="2:18">
      <c r="B1640"/>
      <c r="C1640"/>
      <c r="D1640"/>
      <c r="E1640"/>
      <c r="F1640"/>
      <c r="G1640"/>
      <c r="H1640"/>
      <c r="I1640"/>
      <c r="J1640"/>
      <c r="K1640"/>
      <c r="L1640"/>
      <c r="M1640" s="2"/>
      <c r="N1640"/>
      <c r="O1640" s="2"/>
      <c r="P1640"/>
      <c r="Q1640"/>
      <c r="R1640"/>
    </row>
    <row r="1641" spans="2:18">
      <c r="B1641"/>
      <c r="C1641"/>
      <c r="D1641"/>
      <c r="E1641"/>
      <c r="F1641"/>
      <c r="G1641"/>
      <c r="H1641"/>
      <c r="I1641"/>
      <c r="J1641"/>
      <c r="K1641"/>
      <c r="L1641"/>
      <c r="M1641" s="2"/>
      <c r="N1641"/>
      <c r="O1641" s="2"/>
      <c r="P1641"/>
      <c r="Q1641"/>
      <c r="R1641"/>
    </row>
    <row r="1642" spans="2:18">
      <c r="B1642"/>
      <c r="C1642"/>
      <c r="D1642"/>
      <c r="E1642"/>
      <c r="F1642"/>
      <c r="G1642"/>
      <c r="H1642"/>
      <c r="I1642"/>
      <c r="J1642"/>
      <c r="K1642"/>
      <c r="L1642"/>
      <c r="M1642" s="2"/>
      <c r="N1642"/>
      <c r="O1642" s="2"/>
      <c r="P1642"/>
      <c r="Q1642"/>
      <c r="R1642"/>
    </row>
    <row r="1643" spans="2:18">
      <c r="B1643"/>
      <c r="C1643"/>
      <c r="D1643"/>
      <c r="E1643"/>
      <c r="F1643"/>
      <c r="G1643"/>
      <c r="H1643"/>
      <c r="I1643"/>
      <c r="J1643"/>
      <c r="K1643"/>
      <c r="L1643"/>
      <c r="M1643" s="2"/>
      <c r="N1643"/>
      <c r="O1643" s="2"/>
      <c r="P1643"/>
      <c r="Q1643"/>
      <c r="R1643"/>
    </row>
    <row r="1644" spans="2:18">
      <c r="B1644"/>
      <c r="C1644"/>
      <c r="D1644"/>
      <c r="E1644"/>
      <c r="F1644"/>
      <c r="G1644"/>
      <c r="H1644"/>
      <c r="I1644"/>
      <c r="J1644"/>
      <c r="K1644"/>
      <c r="L1644"/>
      <c r="M1644" s="2"/>
      <c r="N1644"/>
      <c r="O1644" s="2"/>
      <c r="P1644"/>
      <c r="Q1644"/>
      <c r="R1644"/>
    </row>
    <row r="1645" spans="2:18">
      <c r="B1645"/>
      <c r="C1645"/>
      <c r="D1645"/>
      <c r="E1645"/>
      <c r="F1645"/>
      <c r="G1645"/>
      <c r="H1645"/>
      <c r="I1645"/>
      <c r="J1645"/>
      <c r="K1645"/>
      <c r="L1645"/>
      <c r="M1645" s="2"/>
      <c r="N1645"/>
      <c r="O1645" s="2"/>
      <c r="P1645"/>
      <c r="Q1645"/>
      <c r="R1645"/>
    </row>
    <row r="1646" spans="2:18">
      <c r="B1646"/>
      <c r="C1646"/>
      <c r="D1646"/>
      <c r="E1646"/>
      <c r="F1646"/>
      <c r="G1646"/>
      <c r="H1646"/>
      <c r="I1646"/>
      <c r="J1646"/>
      <c r="K1646"/>
      <c r="L1646"/>
      <c r="M1646" s="2"/>
      <c r="N1646"/>
      <c r="O1646" s="2"/>
      <c r="P1646"/>
      <c r="Q1646"/>
      <c r="R1646"/>
    </row>
    <row r="1647" spans="2:18">
      <c r="B1647"/>
      <c r="C1647"/>
      <c r="D1647"/>
      <c r="E1647"/>
      <c r="F1647"/>
      <c r="G1647"/>
      <c r="H1647"/>
      <c r="I1647"/>
      <c r="J1647"/>
      <c r="K1647"/>
      <c r="L1647"/>
      <c r="M1647" s="2"/>
      <c r="N1647"/>
      <c r="O1647" s="2"/>
      <c r="P1647"/>
      <c r="Q1647"/>
      <c r="R1647"/>
    </row>
    <row r="1648" spans="2:18">
      <c r="B1648"/>
      <c r="C1648"/>
      <c r="D1648"/>
      <c r="E1648"/>
      <c r="F1648"/>
      <c r="G1648"/>
      <c r="H1648"/>
      <c r="I1648"/>
      <c r="J1648"/>
      <c r="K1648"/>
      <c r="L1648"/>
      <c r="M1648" s="2"/>
      <c r="N1648"/>
      <c r="O1648" s="2"/>
      <c r="P1648"/>
      <c r="Q1648"/>
      <c r="R1648"/>
    </row>
    <row r="1649" spans="2:18">
      <c r="B1649"/>
      <c r="C1649"/>
      <c r="D1649"/>
      <c r="E1649"/>
      <c r="F1649"/>
      <c r="G1649"/>
      <c r="H1649"/>
      <c r="I1649"/>
      <c r="J1649"/>
      <c r="K1649"/>
      <c r="L1649"/>
      <c r="M1649" s="2"/>
      <c r="N1649"/>
      <c r="O1649" s="2"/>
      <c r="P1649"/>
      <c r="Q1649"/>
      <c r="R1649"/>
    </row>
    <row r="1650" spans="2:18">
      <c r="B1650"/>
      <c r="C1650"/>
      <c r="D1650"/>
      <c r="E1650"/>
      <c r="F1650"/>
      <c r="G1650"/>
      <c r="H1650"/>
      <c r="I1650"/>
      <c r="J1650"/>
      <c r="K1650"/>
      <c r="L1650"/>
      <c r="M1650" s="2"/>
      <c r="N1650"/>
      <c r="O1650" s="2"/>
      <c r="P1650"/>
      <c r="Q1650"/>
      <c r="R1650"/>
    </row>
    <row r="1651" spans="2:18">
      <c r="B1651"/>
      <c r="C1651"/>
      <c r="D1651"/>
      <c r="E1651"/>
      <c r="F1651"/>
      <c r="G1651"/>
      <c r="H1651"/>
      <c r="I1651"/>
      <c r="J1651"/>
      <c r="K1651"/>
      <c r="L1651"/>
      <c r="M1651" s="2"/>
      <c r="N1651"/>
      <c r="O1651" s="2"/>
      <c r="P1651"/>
      <c r="Q1651"/>
      <c r="R1651"/>
    </row>
    <row r="1652" spans="2:18">
      <c r="B1652"/>
      <c r="C1652"/>
      <c r="D1652"/>
      <c r="E1652"/>
      <c r="F1652"/>
      <c r="G1652"/>
      <c r="H1652"/>
      <c r="I1652"/>
      <c r="J1652"/>
      <c r="K1652"/>
      <c r="L1652"/>
      <c r="M1652" s="2"/>
      <c r="N1652"/>
      <c r="O1652" s="2"/>
      <c r="P1652"/>
      <c r="Q1652"/>
      <c r="R1652"/>
    </row>
    <row r="1653" spans="2:18">
      <c r="B1653"/>
      <c r="C1653"/>
      <c r="D1653"/>
      <c r="E1653"/>
      <c r="F1653"/>
      <c r="G1653"/>
      <c r="H1653"/>
      <c r="I1653"/>
      <c r="J1653"/>
      <c r="K1653"/>
      <c r="L1653"/>
      <c r="M1653" s="2"/>
      <c r="N1653"/>
      <c r="O1653" s="2"/>
      <c r="P1653"/>
      <c r="Q1653"/>
      <c r="R1653"/>
    </row>
    <row r="1654" spans="2:18">
      <c r="B1654"/>
      <c r="C1654"/>
      <c r="D1654"/>
      <c r="E1654"/>
      <c r="F1654"/>
      <c r="G1654"/>
      <c r="H1654"/>
      <c r="I1654"/>
      <c r="J1654"/>
      <c r="K1654"/>
      <c r="L1654"/>
      <c r="M1654" s="2"/>
      <c r="N1654"/>
      <c r="O1654" s="2"/>
      <c r="P1654"/>
      <c r="Q1654"/>
      <c r="R1654"/>
    </row>
    <row r="1655" spans="2:18">
      <c r="B1655"/>
      <c r="C1655"/>
      <c r="D1655"/>
      <c r="E1655"/>
      <c r="F1655"/>
      <c r="G1655"/>
      <c r="H1655"/>
      <c r="I1655"/>
      <c r="J1655"/>
      <c r="K1655"/>
      <c r="L1655"/>
      <c r="M1655" s="2"/>
      <c r="N1655"/>
      <c r="O1655" s="2"/>
      <c r="P1655"/>
      <c r="Q1655"/>
      <c r="R1655"/>
    </row>
    <row r="1656" spans="2:18">
      <c r="B1656"/>
      <c r="C1656"/>
      <c r="D1656"/>
      <c r="E1656"/>
      <c r="F1656"/>
      <c r="G1656"/>
      <c r="H1656"/>
      <c r="I1656"/>
      <c r="J1656"/>
      <c r="K1656"/>
      <c r="L1656"/>
      <c r="M1656" s="2"/>
      <c r="N1656"/>
      <c r="O1656" s="2"/>
      <c r="P1656"/>
      <c r="Q1656"/>
      <c r="R1656"/>
    </row>
    <row r="1657" spans="2:18">
      <c r="B1657"/>
      <c r="C1657"/>
      <c r="D1657"/>
      <c r="E1657"/>
      <c r="F1657"/>
      <c r="G1657"/>
      <c r="H1657"/>
      <c r="I1657"/>
      <c r="J1657"/>
      <c r="K1657"/>
      <c r="L1657"/>
      <c r="M1657" s="2"/>
      <c r="N1657"/>
      <c r="O1657" s="2"/>
      <c r="P1657"/>
      <c r="Q1657"/>
      <c r="R1657"/>
    </row>
    <row r="1658" spans="2:18">
      <c r="B1658"/>
      <c r="C1658"/>
      <c r="D1658"/>
      <c r="E1658"/>
      <c r="F1658"/>
      <c r="G1658"/>
      <c r="H1658"/>
      <c r="I1658"/>
      <c r="J1658"/>
      <c r="K1658"/>
      <c r="L1658"/>
      <c r="M1658" s="2"/>
      <c r="N1658"/>
      <c r="O1658" s="2"/>
      <c r="P1658"/>
      <c r="Q1658"/>
      <c r="R1658"/>
    </row>
    <row r="1659" spans="2:18">
      <c r="B1659"/>
      <c r="C1659"/>
      <c r="D1659"/>
      <c r="E1659"/>
      <c r="F1659"/>
      <c r="G1659"/>
      <c r="H1659"/>
      <c r="I1659"/>
      <c r="J1659"/>
      <c r="K1659"/>
      <c r="L1659"/>
      <c r="M1659" s="2"/>
      <c r="N1659"/>
      <c r="O1659" s="2"/>
      <c r="P1659"/>
      <c r="Q1659"/>
      <c r="R1659"/>
    </row>
    <row r="1660" spans="2:18">
      <c r="B1660"/>
      <c r="C1660"/>
      <c r="D1660"/>
      <c r="E1660"/>
      <c r="F1660"/>
      <c r="G1660"/>
      <c r="H1660"/>
      <c r="I1660"/>
      <c r="J1660"/>
      <c r="K1660"/>
      <c r="L1660"/>
      <c r="M1660" s="2"/>
      <c r="N1660"/>
      <c r="O1660" s="2"/>
      <c r="P1660"/>
      <c r="Q1660"/>
      <c r="R1660"/>
    </row>
    <row r="1661" spans="2:18">
      <c r="B1661"/>
      <c r="C1661"/>
      <c r="D1661"/>
      <c r="E1661"/>
      <c r="F1661"/>
      <c r="G1661"/>
      <c r="H1661"/>
      <c r="I1661"/>
      <c r="J1661"/>
      <c r="K1661"/>
      <c r="L1661"/>
      <c r="M1661" s="2"/>
      <c r="N1661"/>
      <c r="O1661" s="2"/>
      <c r="P1661"/>
      <c r="Q1661"/>
      <c r="R1661"/>
    </row>
    <row r="1662" spans="2:18">
      <c r="B1662"/>
      <c r="C1662"/>
      <c r="D1662"/>
      <c r="E1662"/>
      <c r="F1662"/>
      <c r="G1662"/>
      <c r="H1662"/>
      <c r="I1662"/>
      <c r="J1662"/>
      <c r="K1662"/>
      <c r="L1662"/>
      <c r="M1662" s="2"/>
      <c r="N1662"/>
      <c r="O1662" s="2"/>
      <c r="P1662"/>
      <c r="Q1662"/>
      <c r="R1662"/>
    </row>
    <row r="1663" spans="2:18">
      <c r="B1663"/>
      <c r="C1663"/>
      <c r="D1663"/>
      <c r="E1663"/>
      <c r="F1663"/>
      <c r="G1663"/>
      <c r="H1663"/>
      <c r="I1663"/>
      <c r="J1663"/>
      <c r="K1663"/>
      <c r="L1663"/>
      <c r="M1663" s="2"/>
      <c r="N1663"/>
      <c r="O1663" s="2"/>
      <c r="P1663"/>
      <c r="Q1663"/>
      <c r="R1663"/>
    </row>
    <row r="1664" spans="2:18">
      <c r="B1664"/>
      <c r="C1664"/>
      <c r="D1664"/>
      <c r="E1664"/>
      <c r="F1664"/>
      <c r="G1664"/>
      <c r="H1664"/>
      <c r="I1664"/>
      <c r="J1664"/>
      <c r="K1664"/>
      <c r="L1664"/>
      <c r="M1664" s="2"/>
      <c r="N1664"/>
      <c r="O1664" s="2"/>
      <c r="P1664"/>
      <c r="Q1664"/>
      <c r="R1664"/>
    </row>
    <row r="1665" spans="2:18">
      <c r="B1665"/>
      <c r="C1665"/>
      <c r="D1665"/>
      <c r="E1665"/>
      <c r="F1665"/>
      <c r="G1665"/>
      <c r="H1665"/>
      <c r="I1665"/>
      <c r="J1665"/>
      <c r="K1665"/>
      <c r="L1665"/>
      <c r="M1665" s="2"/>
      <c r="N1665"/>
      <c r="O1665" s="2"/>
      <c r="P1665"/>
      <c r="Q1665"/>
      <c r="R1665"/>
    </row>
    <row r="1666" spans="2:18">
      <c r="B1666"/>
      <c r="C1666"/>
      <c r="D1666"/>
      <c r="E1666"/>
      <c r="F1666"/>
      <c r="G1666"/>
      <c r="H1666"/>
      <c r="I1666"/>
      <c r="J1666"/>
      <c r="K1666"/>
      <c r="L1666"/>
      <c r="M1666" s="2"/>
      <c r="N1666"/>
      <c r="O1666" s="2"/>
      <c r="P1666"/>
      <c r="Q1666"/>
      <c r="R1666"/>
    </row>
    <row r="1667" spans="2:18">
      <c r="B1667"/>
      <c r="C1667"/>
      <c r="D1667"/>
      <c r="E1667"/>
      <c r="F1667"/>
      <c r="G1667"/>
      <c r="H1667"/>
      <c r="I1667"/>
      <c r="J1667"/>
      <c r="K1667"/>
      <c r="L1667"/>
      <c r="M1667" s="2"/>
      <c r="N1667"/>
      <c r="O1667" s="2"/>
      <c r="P1667"/>
      <c r="Q1667"/>
      <c r="R1667"/>
    </row>
    <row r="1668" spans="2:18">
      <c r="B1668"/>
      <c r="C1668"/>
      <c r="D1668"/>
      <c r="E1668"/>
      <c r="F1668"/>
      <c r="G1668"/>
      <c r="H1668"/>
      <c r="I1668"/>
      <c r="J1668"/>
      <c r="K1668"/>
      <c r="L1668"/>
      <c r="M1668" s="2"/>
      <c r="N1668"/>
      <c r="O1668" s="2"/>
      <c r="P1668"/>
      <c r="Q1668"/>
      <c r="R1668"/>
    </row>
    <row r="1669" spans="2:18">
      <c r="B1669"/>
      <c r="C1669"/>
      <c r="D1669"/>
      <c r="E1669"/>
      <c r="F1669"/>
      <c r="G1669"/>
      <c r="H1669"/>
      <c r="I1669"/>
      <c r="J1669"/>
      <c r="K1669"/>
      <c r="L1669"/>
      <c r="M1669" s="2"/>
      <c r="N1669"/>
      <c r="O1669" s="2"/>
      <c r="P1669"/>
      <c r="Q1669"/>
      <c r="R1669"/>
    </row>
    <row r="1670" spans="2:18">
      <c r="B1670"/>
      <c r="C1670"/>
      <c r="D1670"/>
      <c r="E1670"/>
      <c r="F1670"/>
      <c r="G1670"/>
      <c r="H1670"/>
      <c r="I1670"/>
      <c r="J1670"/>
      <c r="K1670"/>
      <c r="L1670"/>
      <c r="M1670" s="2"/>
      <c r="N1670"/>
      <c r="O1670" s="2"/>
      <c r="P1670"/>
      <c r="Q1670"/>
      <c r="R1670"/>
    </row>
    <row r="1671" spans="2:18">
      <c r="B1671"/>
      <c r="C1671"/>
      <c r="D1671"/>
      <c r="E1671"/>
      <c r="F1671"/>
      <c r="G1671"/>
      <c r="H1671"/>
      <c r="I1671"/>
      <c r="J1671"/>
      <c r="K1671"/>
      <c r="L1671"/>
      <c r="M1671" s="2"/>
      <c r="N1671"/>
      <c r="O1671" s="2"/>
      <c r="P1671"/>
      <c r="Q1671"/>
      <c r="R1671"/>
    </row>
    <row r="1672" spans="2:18">
      <c r="B1672"/>
      <c r="C1672"/>
      <c r="D1672"/>
      <c r="E1672"/>
      <c r="F1672"/>
      <c r="G1672"/>
      <c r="H1672"/>
      <c r="I1672"/>
      <c r="J1672"/>
      <c r="K1672"/>
      <c r="L1672"/>
      <c r="M1672" s="2"/>
      <c r="N1672"/>
      <c r="O1672" s="2"/>
      <c r="P1672"/>
      <c r="Q1672"/>
      <c r="R1672"/>
    </row>
    <row r="1673" spans="2:18">
      <c r="B1673"/>
      <c r="C1673"/>
      <c r="D1673"/>
      <c r="E1673"/>
      <c r="F1673"/>
      <c r="G1673"/>
      <c r="H1673"/>
      <c r="I1673"/>
      <c r="J1673"/>
      <c r="K1673"/>
      <c r="L1673"/>
      <c r="M1673" s="2"/>
      <c r="N1673"/>
      <c r="O1673" s="2"/>
      <c r="P1673"/>
      <c r="Q1673"/>
      <c r="R1673"/>
    </row>
    <row r="1674" spans="2:18">
      <c r="B1674"/>
      <c r="C1674"/>
      <c r="D1674"/>
      <c r="E1674"/>
      <c r="F1674"/>
      <c r="G1674"/>
      <c r="H1674"/>
      <c r="I1674"/>
      <c r="J1674"/>
      <c r="K1674"/>
      <c r="L1674"/>
      <c r="M1674" s="2"/>
      <c r="N1674"/>
      <c r="O1674" s="2"/>
      <c r="P1674"/>
      <c r="Q1674"/>
      <c r="R1674"/>
    </row>
    <row r="1675" spans="2:18">
      <c r="B1675"/>
      <c r="C1675"/>
      <c r="D1675"/>
      <c r="E1675"/>
      <c r="F1675"/>
      <c r="G1675"/>
      <c r="H1675"/>
      <c r="I1675"/>
      <c r="J1675"/>
      <c r="K1675"/>
      <c r="L1675"/>
      <c r="M1675" s="2"/>
      <c r="N1675"/>
      <c r="O1675" s="2"/>
      <c r="P1675"/>
      <c r="Q1675"/>
      <c r="R1675"/>
    </row>
    <row r="1676" spans="2:18">
      <c r="B1676"/>
      <c r="C1676"/>
      <c r="D1676"/>
      <c r="E1676"/>
      <c r="F1676"/>
      <c r="G1676"/>
      <c r="H1676"/>
      <c r="I1676"/>
      <c r="J1676"/>
      <c r="K1676"/>
      <c r="L1676"/>
      <c r="M1676" s="2"/>
      <c r="N1676"/>
      <c r="O1676" s="2"/>
      <c r="P1676"/>
      <c r="Q1676"/>
      <c r="R1676"/>
    </row>
    <row r="1677" spans="2:18">
      <c r="B1677"/>
      <c r="C1677"/>
      <c r="D1677"/>
      <c r="E1677"/>
      <c r="F1677"/>
      <c r="G1677"/>
      <c r="H1677"/>
      <c r="I1677"/>
      <c r="J1677"/>
      <c r="K1677"/>
      <c r="L1677"/>
      <c r="M1677" s="2"/>
      <c r="N1677"/>
      <c r="O1677" s="2"/>
      <c r="P1677"/>
      <c r="Q1677"/>
      <c r="R1677"/>
    </row>
    <row r="1678" spans="2:18">
      <c r="B1678"/>
      <c r="C1678"/>
      <c r="D1678"/>
      <c r="E1678"/>
      <c r="F1678"/>
      <c r="G1678"/>
      <c r="H1678"/>
      <c r="I1678"/>
      <c r="J1678"/>
      <c r="K1678"/>
      <c r="L1678"/>
      <c r="M1678" s="2"/>
      <c r="N1678"/>
      <c r="O1678" s="2"/>
      <c r="P1678"/>
      <c r="Q1678"/>
      <c r="R1678"/>
    </row>
    <row r="1679" spans="2:18">
      <c r="B1679"/>
      <c r="C1679"/>
      <c r="D1679"/>
      <c r="E1679"/>
      <c r="F1679"/>
      <c r="G1679"/>
      <c r="H1679"/>
      <c r="I1679"/>
      <c r="J1679"/>
      <c r="K1679"/>
      <c r="L1679"/>
      <c r="M1679" s="2"/>
      <c r="N1679"/>
      <c r="O1679" s="2"/>
      <c r="P1679"/>
      <c r="Q1679"/>
      <c r="R1679"/>
    </row>
    <row r="1680" spans="2:18">
      <c r="B1680"/>
      <c r="C1680"/>
      <c r="D1680"/>
      <c r="E1680"/>
      <c r="F1680"/>
      <c r="G1680"/>
      <c r="H1680"/>
      <c r="I1680"/>
      <c r="J1680"/>
      <c r="K1680"/>
      <c r="L1680"/>
      <c r="M1680" s="2"/>
      <c r="N1680"/>
      <c r="O1680" s="2"/>
      <c r="P1680"/>
      <c r="Q1680"/>
      <c r="R1680"/>
    </row>
    <row r="1681" spans="2:18">
      <c r="B1681"/>
      <c r="C1681"/>
      <c r="D1681"/>
      <c r="E1681"/>
      <c r="F1681"/>
      <c r="G1681"/>
      <c r="H1681"/>
      <c r="I1681"/>
      <c r="J1681"/>
      <c r="K1681"/>
      <c r="L1681"/>
      <c r="M1681" s="2"/>
      <c r="N1681"/>
      <c r="O1681" s="2"/>
      <c r="P1681"/>
      <c r="Q1681"/>
      <c r="R1681"/>
    </row>
    <row r="1682" spans="2:18">
      <c r="B1682"/>
      <c r="C1682"/>
      <c r="D1682"/>
      <c r="E1682"/>
      <c r="F1682"/>
      <c r="G1682"/>
      <c r="H1682"/>
      <c r="I1682"/>
      <c r="J1682"/>
      <c r="K1682"/>
      <c r="L1682"/>
      <c r="M1682" s="2"/>
      <c r="N1682"/>
      <c r="O1682" s="2"/>
      <c r="P1682"/>
      <c r="Q1682"/>
      <c r="R1682"/>
    </row>
    <row r="1683" spans="2:18">
      <c r="B1683"/>
      <c r="C1683"/>
      <c r="D1683"/>
      <c r="E1683"/>
      <c r="F1683"/>
      <c r="G1683"/>
      <c r="H1683"/>
      <c r="I1683"/>
      <c r="J1683"/>
      <c r="K1683"/>
      <c r="L1683"/>
      <c r="M1683" s="2"/>
      <c r="N1683"/>
      <c r="O1683" s="2"/>
      <c r="P1683"/>
      <c r="Q1683"/>
      <c r="R1683"/>
    </row>
    <row r="1684" spans="2:18">
      <c r="B1684"/>
      <c r="C1684"/>
      <c r="D1684"/>
      <c r="E1684"/>
      <c r="F1684"/>
      <c r="G1684"/>
      <c r="H1684"/>
      <c r="I1684"/>
      <c r="J1684"/>
      <c r="K1684"/>
      <c r="L1684"/>
      <c r="M1684" s="2"/>
      <c r="N1684"/>
      <c r="O1684" s="2"/>
      <c r="P1684"/>
      <c r="Q1684"/>
      <c r="R1684"/>
    </row>
    <row r="1685" spans="2:18">
      <c r="B1685"/>
      <c r="C1685"/>
      <c r="D1685"/>
      <c r="E1685"/>
      <c r="F1685"/>
      <c r="G1685"/>
      <c r="H1685"/>
      <c r="I1685"/>
      <c r="J1685"/>
      <c r="K1685"/>
      <c r="L1685"/>
      <c r="M1685" s="2"/>
      <c r="N1685"/>
      <c r="O1685" s="2"/>
      <c r="P1685"/>
      <c r="Q1685"/>
      <c r="R1685"/>
    </row>
    <row r="1686" spans="2:18">
      <c r="B1686"/>
      <c r="C1686"/>
      <c r="D1686"/>
      <c r="E1686"/>
      <c r="F1686"/>
      <c r="G1686"/>
      <c r="H1686"/>
      <c r="I1686"/>
      <c r="J1686"/>
      <c r="K1686"/>
      <c r="L1686"/>
      <c r="M1686" s="2"/>
      <c r="N1686"/>
      <c r="O1686" s="2"/>
      <c r="P1686"/>
      <c r="Q1686"/>
      <c r="R1686"/>
    </row>
    <row r="1687" spans="2:18">
      <c r="B1687"/>
      <c r="C1687"/>
      <c r="D1687"/>
      <c r="E1687"/>
      <c r="F1687"/>
      <c r="G1687"/>
      <c r="H1687"/>
      <c r="I1687"/>
      <c r="J1687"/>
      <c r="K1687"/>
      <c r="L1687"/>
      <c r="M1687" s="2"/>
      <c r="N1687"/>
      <c r="O1687" s="2"/>
      <c r="P1687"/>
      <c r="Q1687"/>
      <c r="R1687"/>
    </row>
    <row r="1688" spans="2:18">
      <c r="B1688"/>
      <c r="C1688"/>
      <c r="D1688"/>
      <c r="E1688"/>
      <c r="F1688"/>
      <c r="G1688"/>
      <c r="H1688"/>
      <c r="I1688"/>
      <c r="J1688"/>
      <c r="K1688"/>
      <c r="L1688"/>
      <c r="M1688" s="2"/>
      <c r="N1688"/>
      <c r="O1688" s="2"/>
      <c r="P1688"/>
      <c r="Q1688"/>
      <c r="R1688"/>
    </row>
    <row r="1689" spans="2:18">
      <c r="B1689"/>
      <c r="C1689"/>
      <c r="D1689"/>
      <c r="E1689"/>
      <c r="F1689"/>
      <c r="G1689"/>
      <c r="H1689"/>
      <c r="I1689"/>
      <c r="J1689"/>
      <c r="K1689"/>
      <c r="L1689"/>
      <c r="M1689" s="2"/>
      <c r="N1689"/>
      <c r="O1689" s="2"/>
      <c r="P1689"/>
      <c r="Q1689"/>
      <c r="R1689"/>
    </row>
    <row r="1690" spans="2:18">
      <c r="B1690"/>
      <c r="C1690"/>
      <c r="D1690"/>
      <c r="E1690"/>
      <c r="F1690"/>
      <c r="G1690"/>
      <c r="H1690"/>
      <c r="I1690"/>
      <c r="J1690"/>
      <c r="K1690"/>
      <c r="L1690"/>
      <c r="M1690" s="2"/>
      <c r="N1690"/>
      <c r="O1690" s="2"/>
      <c r="P1690"/>
      <c r="Q1690"/>
      <c r="R1690"/>
    </row>
    <row r="1691" spans="2:18">
      <c r="B1691"/>
      <c r="C1691"/>
      <c r="D1691"/>
      <c r="E1691"/>
      <c r="F1691"/>
      <c r="G1691"/>
      <c r="H1691"/>
      <c r="I1691"/>
      <c r="J1691"/>
      <c r="K1691"/>
      <c r="L1691"/>
      <c r="M1691" s="2"/>
      <c r="N1691"/>
      <c r="O1691" s="2"/>
      <c r="P1691"/>
      <c r="Q1691"/>
      <c r="R1691"/>
    </row>
    <row r="1692" spans="2:18">
      <c r="B1692"/>
      <c r="C1692"/>
      <c r="D1692"/>
      <c r="E1692"/>
      <c r="F1692"/>
      <c r="G1692"/>
      <c r="H1692"/>
      <c r="I1692"/>
      <c r="J1692"/>
      <c r="K1692"/>
      <c r="L1692"/>
      <c r="M1692" s="2"/>
      <c r="N1692"/>
      <c r="O1692" s="2"/>
      <c r="P1692"/>
      <c r="Q1692"/>
      <c r="R1692"/>
    </row>
    <row r="1693" spans="2:18">
      <c r="B1693"/>
      <c r="C1693"/>
      <c r="D1693"/>
      <c r="E1693"/>
      <c r="F1693"/>
      <c r="G1693"/>
      <c r="H1693"/>
      <c r="I1693"/>
      <c r="J1693"/>
      <c r="K1693"/>
      <c r="L1693"/>
      <c r="M1693" s="2"/>
      <c r="N1693"/>
      <c r="O1693" s="2"/>
      <c r="P1693"/>
      <c r="Q1693"/>
      <c r="R1693"/>
    </row>
    <row r="1694" spans="2:18">
      <c r="B1694"/>
      <c r="C1694"/>
      <c r="D1694"/>
      <c r="E1694"/>
      <c r="F1694"/>
      <c r="G1694"/>
      <c r="H1694"/>
      <c r="I1694"/>
      <c r="J1694"/>
      <c r="K1694"/>
      <c r="L1694"/>
      <c r="M1694" s="2"/>
      <c r="N1694"/>
      <c r="O1694" s="2"/>
      <c r="P1694"/>
      <c r="Q1694"/>
      <c r="R1694"/>
    </row>
    <row r="1695" spans="2:18">
      <c r="B1695"/>
      <c r="C1695"/>
      <c r="D1695"/>
      <c r="E1695"/>
      <c r="F1695"/>
      <c r="G1695"/>
      <c r="H1695"/>
      <c r="I1695"/>
      <c r="J1695"/>
      <c r="K1695"/>
      <c r="L1695"/>
      <c r="M1695" s="2"/>
      <c r="N1695"/>
      <c r="O1695" s="2"/>
      <c r="P1695"/>
      <c r="Q1695"/>
      <c r="R1695"/>
    </row>
    <row r="1696" spans="2:18">
      <c r="B1696"/>
      <c r="C1696"/>
      <c r="D1696"/>
      <c r="E1696"/>
      <c r="F1696"/>
      <c r="G1696"/>
      <c r="H1696"/>
      <c r="I1696"/>
      <c r="J1696"/>
      <c r="K1696"/>
      <c r="L1696"/>
      <c r="M1696" s="2"/>
      <c r="N1696"/>
      <c r="O1696" s="2"/>
      <c r="P1696"/>
      <c r="Q1696"/>
      <c r="R1696"/>
    </row>
    <row r="1697" spans="2:18">
      <c r="B1697"/>
      <c r="C1697"/>
      <c r="D1697"/>
      <c r="E1697"/>
      <c r="F1697"/>
      <c r="G1697"/>
      <c r="H1697"/>
      <c r="I1697"/>
      <c r="J1697"/>
      <c r="K1697"/>
      <c r="L1697"/>
      <c r="M1697" s="2"/>
      <c r="N1697"/>
      <c r="O1697" s="2"/>
      <c r="P1697"/>
      <c r="Q1697"/>
      <c r="R1697"/>
    </row>
    <row r="1698" spans="2:18">
      <c r="B1698"/>
      <c r="C1698"/>
      <c r="D1698"/>
      <c r="E1698"/>
      <c r="F1698"/>
      <c r="G1698"/>
      <c r="H1698"/>
      <c r="I1698"/>
      <c r="J1698"/>
      <c r="K1698"/>
      <c r="L1698"/>
      <c r="M1698" s="2"/>
      <c r="N1698"/>
      <c r="O1698" s="2"/>
      <c r="P1698"/>
      <c r="Q1698"/>
      <c r="R1698"/>
    </row>
    <row r="1699" spans="2:18">
      <c r="B1699"/>
      <c r="C1699"/>
      <c r="D1699"/>
      <c r="E1699"/>
      <c r="F1699"/>
      <c r="G1699"/>
      <c r="H1699"/>
      <c r="I1699"/>
      <c r="J1699"/>
      <c r="K1699"/>
      <c r="L1699"/>
      <c r="M1699" s="2"/>
      <c r="N1699"/>
      <c r="O1699" s="2"/>
      <c r="P1699"/>
      <c r="Q1699"/>
      <c r="R1699"/>
    </row>
    <row r="1700" spans="2:18">
      <c r="B1700"/>
      <c r="C1700"/>
      <c r="D1700"/>
      <c r="E1700"/>
      <c r="F1700"/>
      <c r="G1700"/>
      <c r="H1700"/>
      <c r="I1700"/>
      <c r="J1700"/>
      <c r="K1700"/>
      <c r="L1700"/>
      <c r="M1700" s="2"/>
      <c r="N1700"/>
      <c r="O1700" s="2"/>
      <c r="P1700"/>
      <c r="Q1700"/>
      <c r="R1700"/>
    </row>
    <row r="1701" spans="2:18">
      <c r="B1701"/>
      <c r="C1701"/>
      <c r="D1701"/>
      <c r="E1701"/>
      <c r="F1701"/>
      <c r="G1701"/>
      <c r="H1701"/>
      <c r="I1701"/>
      <c r="J1701"/>
      <c r="K1701"/>
      <c r="L1701"/>
      <c r="M1701" s="2"/>
      <c r="N1701"/>
      <c r="O1701" s="2"/>
      <c r="P1701"/>
      <c r="Q1701"/>
      <c r="R1701"/>
    </row>
    <row r="1702" spans="2:18">
      <c r="B1702"/>
      <c r="C1702"/>
      <c r="D1702"/>
      <c r="E1702"/>
      <c r="F1702"/>
      <c r="G1702"/>
      <c r="H1702"/>
      <c r="I1702"/>
      <c r="J1702"/>
      <c r="K1702"/>
      <c r="L1702"/>
      <c r="M1702" s="2"/>
      <c r="N1702"/>
      <c r="O1702" s="2"/>
      <c r="P1702"/>
      <c r="Q1702"/>
      <c r="R1702"/>
    </row>
    <row r="1703" spans="2:18">
      <c r="B1703"/>
      <c r="C1703"/>
      <c r="D1703"/>
      <c r="E1703"/>
      <c r="F1703"/>
      <c r="G1703"/>
      <c r="H1703"/>
      <c r="I1703"/>
      <c r="J1703"/>
      <c r="K1703"/>
      <c r="L1703"/>
      <c r="M1703" s="2"/>
      <c r="N1703"/>
      <c r="O1703" s="2"/>
      <c r="P1703"/>
      <c r="Q1703"/>
      <c r="R1703"/>
    </row>
    <row r="1704" spans="2:18">
      <c r="B1704"/>
      <c r="C1704"/>
      <c r="D1704"/>
      <c r="E1704"/>
      <c r="F1704"/>
      <c r="G1704"/>
      <c r="H1704"/>
      <c r="I1704"/>
      <c r="J1704"/>
      <c r="K1704"/>
      <c r="L1704"/>
      <c r="M1704" s="2"/>
      <c r="N1704"/>
      <c r="O1704" s="2"/>
      <c r="P1704"/>
      <c r="Q1704"/>
      <c r="R1704"/>
    </row>
    <row r="1705" spans="2:18">
      <c r="B1705"/>
      <c r="C1705"/>
      <c r="D1705"/>
      <c r="E1705"/>
      <c r="F1705"/>
      <c r="G1705"/>
      <c r="H1705"/>
      <c r="I1705"/>
      <c r="J1705"/>
      <c r="K1705"/>
      <c r="L1705"/>
      <c r="M1705" s="2"/>
      <c r="N1705"/>
      <c r="O1705" s="2"/>
      <c r="P1705"/>
      <c r="Q1705"/>
      <c r="R1705"/>
    </row>
    <row r="1706" spans="2:18">
      <c r="B1706"/>
      <c r="C1706"/>
      <c r="D1706"/>
      <c r="E1706"/>
      <c r="F1706"/>
      <c r="G1706"/>
      <c r="H1706"/>
      <c r="I1706"/>
      <c r="J1706"/>
      <c r="K1706"/>
      <c r="L1706"/>
      <c r="M1706" s="2"/>
      <c r="N1706"/>
      <c r="O1706" s="2"/>
      <c r="P1706"/>
      <c r="Q1706"/>
      <c r="R1706"/>
    </row>
    <row r="1707" spans="2:18">
      <c r="B1707"/>
      <c r="C1707"/>
      <c r="D1707"/>
      <c r="E1707"/>
      <c r="F1707"/>
      <c r="G1707"/>
      <c r="H1707"/>
      <c r="I1707"/>
      <c r="J1707"/>
      <c r="K1707"/>
      <c r="L1707"/>
      <c r="M1707" s="2"/>
      <c r="N1707"/>
      <c r="O1707" s="2"/>
      <c r="P1707"/>
      <c r="Q1707"/>
      <c r="R1707"/>
    </row>
    <row r="1708" spans="2:18">
      <c r="B1708"/>
      <c r="C1708"/>
      <c r="D1708"/>
      <c r="E1708"/>
      <c r="F1708"/>
      <c r="G1708"/>
      <c r="H1708"/>
      <c r="I1708"/>
      <c r="J1708"/>
      <c r="K1708"/>
      <c r="L1708"/>
      <c r="M1708" s="2"/>
      <c r="N1708"/>
      <c r="O1708" s="2"/>
      <c r="P1708"/>
      <c r="Q1708"/>
      <c r="R1708"/>
    </row>
    <row r="1709" spans="2:18">
      <c r="B1709"/>
      <c r="C1709"/>
      <c r="D1709"/>
      <c r="E1709"/>
      <c r="F1709"/>
      <c r="G1709"/>
      <c r="H1709"/>
      <c r="I1709"/>
      <c r="J1709"/>
      <c r="K1709"/>
      <c r="L1709"/>
      <c r="M1709" s="2"/>
      <c r="N1709"/>
      <c r="O1709" s="2"/>
      <c r="P1709"/>
      <c r="Q1709"/>
      <c r="R1709"/>
    </row>
    <row r="1710" spans="2:18">
      <c r="B1710"/>
      <c r="C1710"/>
      <c r="D1710"/>
      <c r="E1710"/>
      <c r="F1710"/>
      <c r="G1710"/>
      <c r="H1710"/>
      <c r="I1710"/>
      <c r="J1710"/>
      <c r="K1710"/>
      <c r="L1710"/>
      <c r="M1710" s="2"/>
      <c r="N1710"/>
      <c r="O1710" s="2"/>
      <c r="P1710"/>
      <c r="Q1710"/>
      <c r="R1710"/>
    </row>
    <row r="1711" spans="2:18">
      <c r="B1711"/>
      <c r="C1711"/>
      <c r="D1711"/>
      <c r="E1711"/>
      <c r="F1711"/>
      <c r="G1711"/>
      <c r="H1711"/>
      <c r="I1711"/>
      <c r="J1711"/>
      <c r="K1711"/>
      <c r="L1711"/>
      <c r="M1711" s="2"/>
      <c r="N1711"/>
      <c r="O1711" s="2"/>
      <c r="P1711"/>
      <c r="Q1711"/>
      <c r="R1711"/>
    </row>
    <row r="1712" spans="2:18">
      <c r="B1712"/>
      <c r="C1712"/>
      <c r="D1712"/>
      <c r="E1712"/>
      <c r="F1712"/>
      <c r="G1712"/>
      <c r="H1712"/>
      <c r="I1712"/>
      <c r="J1712"/>
      <c r="K1712"/>
      <c r="L1712"/>
      <c r="M1712" s="2"/>
      <c r="N1712"/>
      <c r="O1712" s="2"/>
      <c r="P1712"/>
      <c r="Q1712"/>
      <c r="R1712"/>
    </row>
    <row r="1713" spans="2:18">
      <c r="B1713"/>
      <c r="C1713"/>
      <c r="D1713"/>
      <c r="E1713"/>
      <c r="F1713"/>
      <c r="G1713"/>
      <c r="H1713"/>
      <c r="I1713"/>
      <c r="J1713"/>
      <c r="K1713"/>
      <c r="L1713"/>
      <c r="M1713" s="2"/>
      <c r="N1713"/>
      <c r="O1713" s="2"/>
      <c r="P1713"/>
      <c r="Q1713"/>
      <c r="R1713"/>
    </row>
    <row r="1714" spans="2:18">
      <c r="B1714"/>
      <c r="C1714"/>
      <c r="D1714"/>
      <c r="E1714"/>
      <c r="F1714"/>
      <c r="G1714"/>
      <c r="H1714"/>
      <c r="I1714"/>
      <c r="J1714"/>
      <c r="K1714"/>
      <c r="L1714"/>
      <c r="M1714" s="2"/>
      <c r="N1714"/>
      <c r="O1714" s="2"/>
      <c r="P1714"/>
      <c r="Q1714"/>
      <c r="R1714"/>
    </row>
    <row r="1715" spans="2:18">
      <c r="B1715"/>
      <c r="C1715"/>
      <c r="D1715"/>
      <c r="E1715"/>
      <c r="F1715"/>
      <c r="G1715"/>
      <c r="H1715"/>
      <c r="I1715"/>
      <c r="J1715"/>
      <c r="K1715"/>
      <c r="L1715"/>
      <c r="M1715" s="2"/>
      <c r="N1715"/>
      <c r="O1715" s="2"/>
      <c r="P1715"/>
      <c r="Q1715"/>
      <c r="R1715"/>
    </row>
    <row r="1716" spans="2:18">
      <c r="B1716"/>
      <c r="C1716"/>
      <c r="D1716"/>
      <c r="E1716"/>
      <c r="F1716"/>
      <c r="G1716"/>
      <c r="H1716"/>
      <c r="I1716"/>
      <c r="J1716"/>
      <c r="K1716"/>
      <c r="L1716"/>
      <c r="M1716" s="2"/>
      <c r="N1716"/>
      <c r="O1716" s="2"/>
      <c r="P1716"/>
      <c r="Q1716"/>
      <c r="R1716"/>
    </row>
    <row r="1717" spans="2:18">
      <c r="B1717"/>
      <c r="C1717"/>
      <c r="D1717"/>
      <c r="E1717"/>
      <c r="F1717"/>
      <c r="G1717"/>
      <c r="H1717"/>
      <c r="I1717"/>
      <c r="J1717"/>
      <c r="K1717"/>
      <c r="L1717"/>
      <c r="M1717" s="2"/>
      <c r="N1717"/>
      <c r="O1717" s="2"/>
      <c r="P1717"/>
      <c r="Q1717"/>
      <c r="R1717"/>
    </row>
    <row r="1718" spans="2:18">
      <c r="B1718"/>
      <c r="C1718"/>
      <c r="D1718"/>
      <c r="E1718"/>
      <c r="F1718"/>
      <c r="G1718"/>
      <c r="H1718"/>
      <c r="I1718"/>
      <c r="J1718"/>
      <c r="K1718"/>
      <c r="L1718"/>
      <c r="M1718" s="2"/>
      <c r="N1718"/>
      <c r="O1718" s="2"/>
      <c r="P1718"/>
      <c r="Q1718"/>
      <c r="R1718"/>
    </row>
    <row r="1719" spans="2:18">
      <c r="B1719"/>
      <c r="C1719"/>
      <c r="D1719"/>
      <c r="E1719"/>
      <c r="F1719"/>
      <c r="G1719"/>
      <c r="H1719"/>
      <c r="I1719"/>
      <c r="J1719"/>
      <c r="K1719"/>
      <c r="L1719"/>
      <c r="M1719" s="2"/>
      <c r="N1719"/>
      <c r="O1719" s="2"/>
      <c r="P1719"/>
      <c r="Q1719"/>
      <c r="R1719"/>
    </row>
    <row r="1720" spans="2:18">
      <c r="B1720"/>
      <c r="C1720"/>
      <c r="D1720"/>
      <c r="E1720"/>
      <c r="F1720"/>
      <c r="G1720"/>
      <c r="H1720"/>
      <c r="I1720"/>
      <c r="J1720"/>
      <c r="K1720"/>
      <c r="L1720"/>
      <c r="M1720" s="2"/>
      <c r="N1720"/>
      <c r="O1720" s="2"/>
      <c r="P1720"/>
      <c r="Q1720"/>
      <c r="R1720"/>
    </row>
    <row r="1721" spans="2:18">
      <c r="B1721"/>
      <c r="C1721"/>
      <c r="D1721"/>
      <c r="E1721"/>
      <c r="F1721"/>
      <c r="G1721"/>
      <c r="H1721"/>
      <c r="I1721"/>
      <c r="J1721"/>
      <c r="K1721"/>
      <c r="L1721"/>
      <c r="M1721" s="2"/>
      <c r="N1721"/>
      <c r="O1721" s="2"/>
      <c r="P1721"/>
      <c r="Q1721"/>
      <c r="R1721"/>
    </row>
    <row r="1722" spans="2:18">
      <c r="B1722"/>
      <c r="C1722"/>
      <c r="D1722"/>
      <c r="E1722"/>
      <c r="F1722"/>
      <c r="G1722"/>
      <c r="H1722"/>
      <c r="I1722"/>
      <c r="J1722"/>
      <c r="K1722"/>
      <c r="L1722"/>
      <c r="M1722" s="2"/>
      <c r="N1722"/>
      <c r="O1722" s="2"/>
      <c r="P1722"/>
      <c r="Q1722"/>
      <c r="R1722"/>
    </row>
    <row r="1723" spans="2:18">
      <c r="B1723"/>
      <c r="C1723"/>
      <c r="D1723"/>
      <c r="E1723"/>
      <c r="F1723"/>
      <c r="G1723"/>
      <c r="H1723"/>
      <c r="I1723"/>
      <c r="J1723"/>
      <c r="K1723"/>
      <c r="L1723"/>
      <c r="M1723" s="2"/>
      <c r="N1723"/>
      <c r="O1723" s="2"/>
      <c r="P1723"/>
      <c r="Q1723"/>
      <c r="R1723"/>
    </row>
    <row r="1724" spans="2:18">
      <c r="B1724"/>
      <c r="C1724"/>
      <c r="D1724"/>
      <c r="E1724"/>
      <c r="F1724"/>
      <c r="G1724"/>
      <c r="H1724"/>
      <c r="I1724"/>
      <c r="J1724"/>
      <c r="K1724"/>
      <c r="L1724"/>
      <c r="M1724" s="2"/>
      <c r="N1724"/>
      <c r="O1724" s="2"/>
      <c r="P1724"/>
      <c r="Q1724"/>
      <c r="R1724"/>
    </row>
    <row r="1725" spans="2:18">
      <c r="B1725"/>
      <c r="C1725"/>
      <c r="D1725"/>
      <c r="E1725"/>
      <c r="F1725"/>
      <c r="G1725"/>
      <c r="H1725"/>
      <c r="I1725"/>
      <c r="J1725"/>
      <c r="K1725"/>
      <c r="L1725"/>
      <c r="M1725" s="2"/>
      <c r="N1725"/>
      <c r="O1725" s="2"/>
      <c r="P1725"/>
      <c r="Q1725"/>
      <c r="R1725"/>
    </row>
    <row r="1726" spans="2:18">
      <c r="B1726"/>
      <c r="C1726"/>
      <c r="D1726"/>
      <c r="E1726"/>
      <c r="F1726"/>
      <c r="G1726"/>
      <c r="H1726"/>
      <c r="I1726"/>
      <c r="J1726"/>
      <c r="K1726"/>
      <c r="L1726"/>
      <c r="M1726" s="2"/>
      <c r="N1726"/>
      <c r="O1726" s="2"/>
      <c r="P1726"/>
      <c r="Q1726"/>
      <c r="R1726"/>
    </row>
    <row r="1727" spans="2:18">
      <c r="B1727"/>
      <c r="C1727"/>
      <c r="D1727"/>
      <c r="E1727"/>
      <c r="F1727"/>
      <c r="G1727"/>
      <c r="H1727"/>
      <c r="I1727"/>
      <c r="J1727"/>
      <c r="K1727"/>
      <c r="L1727"/>
      <c r="M1727" s="2"/>
      <c r="N1727"/>
      <c r="O1727" s="2"/>
      <c r="P1727"/>
      <c r="Q1727"/>
      <c r="R1727"/>
    </row>
    <row r="1728" spans="2:18">
      <c r="B1728"/>
      <c r="C1728"/>
      <c r="D1728"/>
      <c r="E1728"/>
      <c r="F1728"/>
      <c r="G1728"/>
      <c r="H1728"/>
      <c r="I1728"/>
      <c r="J1728"/>
      <c r="K1728"/>
      <c r="L1728"/>
      <c r="M1728" s="2"/>
      <c r="N1728"/>
      <c r="O1728" s="2"/>
      <c r="P1728"/>
      <c r="Q1728"/>
      <c r="R1728"/>
    </row>
    <row r="1729" spans="2:18">
      <c r="B1729"/>
      <c r="C1729"/>
      <c r="D1729"/>
      <c r="E1729"/>
      <c r="F1729"/>
      <c r="G1729"/>
      <c r="H1729"/>
      <c r="I1729"/>
      <c r="J1729"/>
      <c r="K1729"/>
      <c r="L1729"/>
      <c r="M1729" s="2"/>
      <c r="N1729"/>
      <c r="O1729" s="2"/>
      <c r="P1729"/>
      <c r="Q1729"/>
      <c r="R1729"/>
    </row>
    <row r="1730" spans="2:18">
      <c r="B1730"/>
      <c r="C1730"/>
      <c r="D1730"/>
      <c r="E1730"/>
      <c r="F1730"/>
      <c r="G1730"/>
      <c r="H1730"/>
      <c r="I1730"/>
      <c r="J1730"/>
      <c r="K1730"/>
      <c r="L1730"/>
      <c r="M1730" s="2"/>
      <c r="N1730"/>
      <c r="O1730" s="2"/>
      <c r="P1730"/>
      <c r="Q1730"/>
      <c r="R1730"/>
    </row>
    <row r="1731" spans="2:18">
      <c r="B1731"/>
      <c r="C1731"/>
      <c r="D1731"/>
      <c r="E1731"/>
      <c r="F1731"/>
      <c r="G1731"/>
      <c r="H1731"/>
      <c r="I1731"/>
      <c r="J1731"/>
      <c r="K1731"/>
      <c r="L1731"/>
      <c r="M1731" s="2"/>
      <c r="N1731"/>
      <c r="O1731" s="2"/>
      <c r="P1731"/>
      <c r="Q1731"/>
      <c r="R1731"/>
    </row>
    <row r="1732" spans="2:18">
      <c r="B1732"/>
      <c r="C1732"/>
      <c r="D1732"/>
      <c r="E1732"/>
      <c r="F1732"/>
      <c r="G1732"/>
      <c r="H1732"/>
      <c r="I1732"/>
      <c r="J1732"/>
      <c r="K1732"/>
      <c r="L1732"/>
      <c r="M1732" s="2"/>
      <c r="N1732"/>
      <c r="O1732" s="2"/>
      <c r="P1732"/>
      <c r="Q1732"/>
      <c r="R1732"/>
    </row>
    <row r="1733" spans="2:18">
      <c r="B1733"/>
      <c r="C1733"/>
      <c r="D1733"/>
      <c r="E1733"/>
      <c r="F1733"/>
      <c r="G1733"/>
      <c r="H1733"/>
      <c r="I1733"/>
      <c r="J1733"/>
      <c r="K1733"/>
      <c r="L1733"/>
      <c r="M1733" s="2"/>
      <c r="N1733"/>
      <c r="O1733" s="2"/>
      <c r="P1733"/>
      <c r="Q1733"/>
      <c r="R1733"/>
    </row>
    <row r="1734" spans="2:18">
      <c r="B1734"/>
      <c r="C1734"/>
      <c r="D1734"/>
      <c r="E1734"/>
      <c r="F1734"/>
      <c r="G1734"/>
      <c r="H1734"/>
      <c r="I1734"/>
      <c r="J1734"/>
      <c r="K1734"/>
      <c r="L1734"/>
      <c r="M1734" s="2"/>
      <c r="N1734"/>
      <c r="O1734" s="2"/>
      <c r="P1734"/>
      <c r="Q1734"/>
      <c r="R1734"/>
    </row>
    <row r="1735" spans="2:18">
      <c r="B1735"/>
      <c r="C1735"/>
      <c r="D1735"/>
      <c r="E1735"/>
      <c r="F1735"/>
      <c r="G1735"/>
      <c r="H1735"/>
      <c r="I1735"/>
      <c r="J1735"/>
      <c r="K1735"/>
      <c r="L1735"/>
      <c r="M1735" s="2"/>
      <c r="N1735"/>
      <c r="O1735" s="2"/>
      <c r="P1735"/>
      <c r="Q1735"/>
      <c r="R1735"/>
    </row>
    <row r="1736" spans="2:18">
      <c r="B1736"/>
      <c r="C1736"/>
      <c r="D1736"/>
      <c r="E1736"/>
      <c r="F1736"/>
      <c r="G1736"/>
      <c r="H1736"/>
      <c r="I1736"/>
      <c r="J1736"/>
      <c r="K1736"/>
      <c r="L1736"/>
      <c r="M1736" s="2"/>
      <c r="N1736"/>
      <c r="O1736" s="2"/>
      <c r="P1736"/>
      <c r="Q1736"/>
      <c r="R1736"/>
    </row>
    <row r="1737" spans="2:18">
      <c r="B1737"/>
      <c r="C1737"/>
      <c r="D1737"/>
      <c r="E1737"/>
      <c r="F1737"/>
      <c r="G1737"/>
      <c r="H1737"/>
      <c r="I1737"/>
      <c r="J1737"/>
      <c r="K1737"/>
      <c r="L1737"/>
      <c r="M1737" s="2"/>
      <c r="N1737"/>
      <c r="O1737" s="2"/>
      <c r="P1737"/>
      <c r="Q1737"/>
      <c r="R1737"/>
    </row>
    <row r="1738" spans="2:18">
      <c r="B1738"/>
      <c r="C1738"/>
      <c r="D1738"/>
      <c r="E1738"/>
      <c r="F1738"/>
      <c r="G1738"/>
      <c r="H1738"/>
      <c r="I1738"/>
      <c r="J1738"/>
      <c r="K1738"/>
      <c r="L1738"/>
      <c r="M1738" s="2"/>
      <c r="N1738"/>
      <c r="O1738" s="2"/>
      <c r="P1738"/>
      <c r="Q1738"/>
      <c r="R1738"/>
    </row>
    <row r="1739" spans="2:18">
      <c r="B1739"/>
      <c r="C1739"/>
      <c r="D1739"/>
      <c r="E1739"/>
      <c r="F1739"/>
      <c r="G1739"/>
      <c r="H1739"/>
      <c r="I1739"/>
      <c r="J1739"/>
      <c r="K1739"/>
      <c r="L1739"/>
      <c r="M1739" s="2"/>
      <c r="N1739"/>
      <c r="O1739" s="2"/>
      <c r="P1739"/>
      <c r="Q1739"/>
      <c r="R1739"/>
    </row>
    <row r="1740" spans="2:18">
      <c r="B1740"/>
      <c r="C1740"/>
      <c r="D1740"/>
      <c r="E1740"/>
      <c r="F1740"/>
      <c r="G1740"/>
      <c r="H1740"/>
      <c r="I1740"/>
      <c r="J1740"/>
      <c r="K1740"/>
      <c r="L1740"/>
      <c r="M1740" s="2"/>
      <c r="N1740"/>
      <c r="O1740" s="2"/>
      <c r="P1740"/>
      <c r="Q1740"/>
      <c r="R1740"/>
    </row>
    <row r="1741" spans="2:18">
      <c r="B1741"/>
      <c r="C1741"/>
      <c r="D1741"/>
      <c r="E1741"/>
      <c r="F1741"/>
      <c r="G1741"/>
      <c r="H1741"/>
      <c r="I1741"/>
      <c r="J1741"/>
      <c r="K1741"/>
      <c r="L1741"/>
      <c r="M1741" s="2"/>
      <c r="N1741"/>
      <c r="O1741" s="2"/>
      <c r="P1741"/>
      <c r="Q1741"/>
      <c r="R1741"/>
    </row>
    <row r="1742" spans="2:18">
      <c r="B1742"/>
      <c r="C1742"/>
      <c r="D1742"/>
      <c r="E1742"/>
      <c r="F1742"/>
      <c r="G1742"/>
      <c r="H1742"/>
      <c r="I1742"/>
      <c r="J1742"/>
      <c r="K1742"/>
      <c r="L1742"/>
      <c r="M1742" s="2"/>
      <c r="N1742"/>
      <c r="O1742" s="2"/>
      <c r="P1742"/>
      <c r="Q1742"/>
      <c r="R1742"/>
    </row>
    <row r="1743" spans="2:18">
      <c r="B1743"/>
      <c r="C1743"/>
      <c r="D1743"/>
      <c r="E1743"/>
      <c r="F1743"/>
      <c r="G1743"/>
      <c r="H1743"/>
      <c r="I1743"/>
      <c r="J1743"/>
      <c r="K1743"/>
      <c r="L1743"/>
      <c r="M1743" s="2"/>
      <c r="N1743"/>
      <c r="O1743" s="2"/>
      <c r="P1743"/>
      <c r="Q1743"/>
      <c r="R1743"/>
    </row>
    <row r="1744" spans="2:18">
      <c r="B1744"/>
      <c r="C1744"/>
      <c r="D1744"/>
      <c r="E1744"/>
      <c r="F1744"/>
      <c r="G1744"/>
      <c r="H1744"/>
      <c r="I1744"/>
      <c r="J1744"/>
      <c r="K1744"/>
      <c r="L1744"/>
      <c r="M1744" s="2"/>
      <c r="N1744"/>
      <c r="O1744" s="2"/>
      <c r="P1744"/>
      <c r="Q1744"/>
      <c r="R1744"/>
    </row>
    <row r="1745" spans="2:18">
      <c r="B1745"/>
      <c r="C1745"/>
      <c r="D1745"/>
      <c r="E1745"/>
      <c r="F1745"/>
      <c r="G1745"/>
      <c r="H1745"/>
      <c r="I1745"/>
      <c r="J1745"/>
      <c r="K1745"/>
      <c r="L1745"/>
      <c r="M1745" s="2"/>
      <c r="N1745"/>
      <c r="O1745" s="2"/>
      <c r="P1745"/>
      <c r="Q1745"/>
      <c r="R1745"/>
    </row>
    <row r="1746" spans="2:18">
      <c r="B1746"/>
      <c r="C1746"/>
      <c r="D1746"/>
      <c r="E1746"/>
      <c r="F1746"/>
      <c r="G1746"/>
      <c r="H1746"/>
      <c r="I1746"/>
      <c r="J1746"/>
      <c r="K1746"/>
      <c r="L1746"/>
      <c r="M1746" s="2"/>
      <c r="N1746"/>
      <c r="O1746" s="2"/>
      <c r="P1746"/>
      <c r="Q1746"/>
      <c r="R1746"/>
    </row>
    <row r="1747" spans="2:18">
      <c r="B1747"/>
      <c r="C1747"/>
      <c r="D1747"/>
      <c r="E1747"/>
      <c r="F1747"/>
      <c r="G1747"/>
      <c r="H1747"/>
      <c r="I1747"/>
      <c r="J1747"/>
      <c r="K1747"/>
      <c r="L1747"/>
      <c r="M1747" s="2"/>
      <c r="N1747"/>
      <c r="O1747" s="2"/>
      <c r="P1747"/>
      <c r="Q1747"/>
      <c r="R1747"/>
    </row>
    <row r="1748" spans="2:18">
      <c r="B1748"/>
      <c r="C1748"/>
      <c r="D1748"/>
      <c r="E1748"/>
      <c r="F1748"/>
      <c r="G1748"/>
      <c r="H1748"/>
      <c r="I1748"/>
      <c r="J1748"/>
      <c r="K1748"/>
      <c r="L1748"/>
      <c r="M1748" s="2"/>
      <c r="N1748"/>
      <c r="O1748" s="2"/>
      <c r="P1748"/>
      <c r="Q1748"/>
      <c r="R1748"/>
    </row>
    <row r="1749" spans="2:18">
      <c r="B1749"/>
      <c r="C1749"/>
      <c r="D1749"/>
      <c r="E1749"/>
      <c r="F1749"/>
      <c r="G1749"/>
      <c r="H1749"/>
      <c r="I1749"/>
      <c r="J1749"/>
      <c r="K1749"/>
      <c r="L1749"/>
      <c r="M1749" s="2"/>
      <c r="N1749"/>
      <c r="O1749" s="2"/>
      <c r="P1749"/>
      <c r="Q1749"/>
      <c r="R1749"/>
    </row>
    <row r="1750" spans="2:18">
      <c r="B1750"/>
      <c r="C1750"/>
      <c r="D1750"/>
      <c r="E1750"/>
      <c r="F1750"/>
      <c r="G1750"/>
      <c r="H1750"/>
      <c r="I1750"/>
      <c r="J1750"/>
      <c r="K1750"/>
      <c r="L1750"/>
      <c r="M1750" s="2"/>
      <c r="N1750"/>
      <c r="O1750" s="2"/>
      <c r="P1750"/>
      <c r="Q1750"/>
      <c r="R1750"/>
    </row>
    <row r="1751" spans="2:18">
      <c r="B1751"/>
      <c r="C1751"/>
      <c r="D1751"/>
      <c r="E1751"/>
      <c r="F1751"/>
      <c r="G1751"/>
      <c r="H1751"/>
      <c r="I1751"/>
      <c r="J1751"/>
      <c r="K1751"/>
      <c r="L1751"/>
      <c r="M1751" s="2"/>
      <c r="N1751"/>
      <c r="O1751" s="2"/>
      <c r="P1751"/>
      <c r="Q1751"/>
      <c r="R1751"/>
    </row>
    <row r="1752" spans="2:18">
      <c r="B1752"/>
      <c r="C1752"/>
      <c r="D1752"/>
      <c r="E1752"/>
      <c r="F1752"/>
      <c r="G1752"/>
      <c r="H1752"/>
      <c r="I1752"/>
      <c r="J1752"/>
      <c r="K1752"/>
      <c r="L1752"/>
      <c r="M1752" s="2"/>
      <c r="N1752"/>
      <c r="O1752" s="2"/>
      <c r="P1752"/>
      <c r="Q1752"/>
      <c r="R1752"/>
    </row>
    <row r="1753" spans="2:18">
      <c r="B1753"/>
      <c r="C1753"/>
      <c r="D1753"/>
      <c r="E1753"/>
      <c r="F1753"/>
      <c r="G1753"/>
      <c r="H1753"/>
      <c r="I1753"/>
      <c r="J1753"/>
      <c r="K1753"/>
      <c r="L1753"/>
      <c r="M1753" s="2"/>
      <c r="N1753"/>
      <c r="O1753" s="2"/>
      <c r="P1753"/>
      <c r="Q1753"/>
      <c r="R1753"/>
    </row>
    <row r="1754" spans="2:18">
      <c r="B1754"/>
      <c r="C1754"/>
      <c r="D1754"/>
      <c r="E1754"/>
      <c r="F1754"/>
      <c r="G1754"/>
      <c r="H1754"/>
      <c r="I1754"/>
      <c r="J1754"/>
      <c r="K1754"/>
      <c r="L1754"/>
      <c r="M1754" s="2"/>
      <c r="N1754"/>
      <c r="O1754" s="2"/>
      <c r="P1754"/>
      <c r="Q1754"/>
      <c r="R1754"/>
    </row>
    <row r="1755" spans="2:18">
      <c r="B1755"/>
      <c r="C1755"/>
      <c r="D1755"/>
      <c r="E1755"/>
      <c r="F1755"/>
      <c r="G1755"/>
      <c r="H1755"/>
      <c r="I1755"/>
      <c r="J1755"/>
      <c r="K1755"/>
      <c r="L1755"/>
      <c r="M1755" s="2"/>
      <c r="N1755"/>
      <c r="O1755" s="2"/>
      <c r="P1755"/>
      <c r="Q1755"/>
      <c r="R1755"/>
    </row>
    <row r="1756" spans="2:18">
      <c r="B1756"/>
      <c r="C1756"/>
      <c r="D1756"/>
      <c r="E1756"/>
      <c r="F1756"/>
      <c r="G1756"/>
      <c r="H1756"/>
      <c r="I1756"/>
      <c r="J1756"/>
      <c r="K1756"/>
      <c r="L1756"/>
      <c r="M1756" s="2"/>
      <c r="N1756"/>
      <c r="O1756" s="2"/>
      <c r="P1756"/>
      <c r="Q1756"/>
      <c r="R1756"/>
    </row>
    <row r="1757" spans="2:18">
      <c r="B1757"/>
      <c r="C1757"/>
      <c r="D1757"/>
      <c r="E1757"/>
      <c r="F1757"/>
      <c r="G1757"/>
      <c r="H1757"/>
      <c r="I1757"/>
      <c r="J1757"/>
      <c r="K1757"/>
      <c r="L1757"/>
      <c r="M1757" s="2"/>
      <c r="N1757"/>
      <c r="O1757" s="2"/>
      <c r="P1757"/>
      <c r="Q1757"/>
      <c r="R1757"/>
    </row>
    <row r="1758" spans="2:18">
      <c r="B1758"/>
      <c r="C1758"/>
      <c r="D1758"/>
      <c r="E1758"/>
      <c r="F1758"/>
      <c r="G1758"/>
      <c r="H1758"/>
      <c r="I1758"/>
      <c r="J1758"/>
      <c r="K1758"/>
      <c r="L1758"/>
      <c r="M1758" s="2"/>
      <c r="N1758"/>
      <c r="O1758" s="2"/>
      <c r="P1758"/>
      <c r="Q1758"/>
      <c r="R1758"/>
    </row>
    <row r="1759" spans="2:18">
      <c r="B1759"/>
      <c r="C1759"/>
      <c r="D1759"/>
      <c r="E1759"/>
      <c r="F1759"/>
      <c r="G1759"/>
      <c r="H1759"/>
      <c r="I1759"/>
      <c r="J1759"/>
      <c r="K1759"/>
      <c r="L1759"/>
      <c r="M1759" s="2"/>
      <c r="N1759"/>
      <c r="O1759" s="2"/>
      <c r="P1759"/>
      <c r="Q1759"/>
      <c r="R1759"/>
    </row>
    <row r="1760" spans="2:18">
      <c r="B1760"/>
      <c r="C1760"/>
      <c r="D1760"/>
      <c r="E1760"/>
      <c r="F1760"/>
      <c r="G1760"/>
      <c r="H1760"/>
      <c r="I1760"/>
      <c r="J1760"/>
      <c r="K1760"/>
      <c r="L1760"/>
      <c r="M1760" s="2"/>
      <c r="N1760"/>
      <c r="O1760" s="2"/>
      <c r="P1760"/>
      <c r="Q1760"/>
      <c r="R1760"/>
    </row>
    <row r="1761" spans="2:18">
      <c r="B1761"/>
      <c r="C1761"/>
      <c r="D1761"/>
      <c r="E1761"/>
      <c r="F1761"/>
      <c r="G1761"/>
      <c r="H1761"/>
      <c r="I1761"/>
      <c r="J1761"/>
      <c r="K1761"/>
      <c r="L1761"/>
      <c r="M1761" s="2"/>
      <c r="N1761"/>
      <c r="O1761" s="2"/>
      <c r="P1761"/>
      <c r="Q1761"/>
      <c r="R1761"/>
    </row>
    <row r="1762" spans="2:18">
      <c r="B1762"/>
      <c r="C1762"/>
      <c r="D1762"/>
      <c r="E1762"/>
      <c r="F1762"/>
      <c r="G1762"/>
      <c r="H1762"/>
      <c r="I1762"/>
      <c r="J1762"/>
      <c r="K1762"/>
      <c r="L1762"/>
      <c r="M1762" s="2"/>
      <c r="N1762"/>
      <c r="O1762" s="2"/>
      <c r="P1762"/>
      <c r="Q1762"/>
      <c r="R1762"/>
    </row>
    <row r="1763" spans="2:18">
      <c r="B1763"/>
      <c r="C1763"/>
      <c r="D1763"/>
      <c r="E1763"/>
      <c r="F1763"/>
      <c r="G1763"/>
      <c r="H1763"/>
      <c r="I1763"/>
      <c r="J1763"/>
      <c r="K1763"/>
      <c r="L1763"/>
      <c r="M1763" s="2"/>
      <c r="N1763"/>
      <c r="O1763" s="2"/>
      <c r="P1763"/>
      <c r="Q1763"/>
      <c r="R1763"/>
    </row>
    <row r="1764" spans="2:18">
      <c r="B1764"/>
      <c r="C1764"/>
      <c r="D1764"/>
      <c r="E1764"/>
      <c r="F1764"/>
      <c r="G1764"/>
      <c r="H1764"/>
      <c r="I1764"/>
      <c r="J1764"/>
      <c r="K1764"/>
      <c r="L1764"/>
      <c r="M1764" s="2"/>
      <c r="N1764"/>
      <c r="O1764" s="2"/>
      <c r="P1764"/>
      <c r="Q1764"/>
      <c r="R1764"/>
    </row>
    <row r="1765" spans="2:18">
      <c r="B1765"/>
      <c r="C1765"/>
      <c r="D1765"/>
      <c r="E1765"/>
      <c r="F1765"/>
      <c r="G1765"/>
      <c r="H1765"/>
      <c r="I1765"/>
      <c r="J1765"/>
      <c r="K1765"/>
      <c r="L1765"/>
      <c r="M1765" s="2"/>
      <c r="N1765"/>
      <c r="O1765" s="2"/>
      <c r="P1765"/>
      <c r="Q1765"/>
      <c r="R1765"/>
    </row>
    <row r="1766" spans="2:18">
      <c r="B1766"/>
      <c r="C1766"/>
      <c r="D1766"/>
      <c r="E1766"/>
      <c r="F1766"/>
      <c r="G1766"/>
      <c r="H1766"/>
      <c r="I1766"/>
      <c r="J1766"/>
      <c r="K1766"/>
      <c r="L1766"/>
      <c r="M1766" s="2"/>
      <c r="N1766"/>
      <c r="O1766" s="2"/>
      <c r="P1766"/>
      <c r="Q1766"/>
      <c r="R1766"/>
    </row>
    <row r="1767" spans="2:18">
      <c r="B1767"/>
      <c r="C1767"/>
      <c r="D1767"/>
      <c r="E1767"/>
      <c r="F1767"/>
      <c r="G1767"/>
      <c r="H1767"/>
      <c r="I1767"/>
      <c r="J1767"/>
      <c r="K1767"/>
      <c r="L1767"/>
      <c r="M1767" s="2"/>
      <c r="N1767"/>
      <c r="O1767" s="2"/>
      <c r="P1767"/>
      <c r="Q1767"/>
      <c r="R1767"/>
    </row>
    <row r="1768" spans="2:18">
      <c r="B1768"/>
      <c r="C1768"/>
      <c r="D1768"/>
      <c r="E1768"/>
      <c r="F1768"/>
      <c r="G1768"/>
      <c r="H1768"/>
      <c r="I1768"/>
      <c r="J1768"/>
      <c r="K1768"/>
      <c r="L1768"/>
      <c r="M1768" s="2"/>
      <c r="N1768"/>
      <c r="O1768" s="2"/>
      <c r="P1768"/>
      <c r="Q1768"/>
      <c r="R1768"/>
    </row>
    <row r="1769" spans="2:18">
      <c r="B1769"/>
      <c r="C1769"/>
      <c r="D1769"/>
      <c r="E1769"/>
      <c r="F1769"/>
      <c r="G1769"/>
      <c r="H1769"/>
      <c r="I1769"/>
      <c r="J1769"/>
      <c r="K1769"/>
      <c r="L1769"/>
      <c r="M1769" s="2"/>
      <c r="N1769"/>
      <c r="O1769" s="2"/>
      <c r="P1769"/>
      <c r="Q1769"/>
      <c r="R1769"/>
    </row>
    <row r="1770" spans="2:18">
      <c r="B1770"/>
      <c r="C1770"/>
      <c r="D1770"/>
      <c r="E1770"/>
      <c r="F1770"/>
      <c r="G1770"/>
      <c r="H1770"/>
      <c r="I1770"/>
      <c r="J1770"/>
      <c r="K1770"/>
      <c r="L1770"/>
      <c r="M1770" s="2"/>
      <c r="N1770"/>
      <c r="O1770" s="2"/>
      <c r="P1770"/>
      <c r="Q1770"/>
      <c r="R1770"/>
    </row>
    <row r="1771" spans="2:18">
      <c r="B1771"/>
      <c r="C1771"/>
      <c r="D1771"/>
      <c r="E1771"/>
      <c r="F1771"/>
      <c r="G1771"/>
      <c r="H1771"/>
      <c r="I1771"/>
      <c r="J1771"/>
      <c r="K1771"/>
      <c r="L1771"/>
      <c r="M1771" s="2"/>
      <c r="N1771"/>
      <c r="O1771" s="2"/>
      <c r="P1771"/>
      <c r="Q1771"/>
      <c r="R1771"/>
    </row>
    <row r="1772" spans="2:18">
      <c r="B1772"/>
      <c r="C1772"/>
      <c r="D1772"/>
      <c r="E1772"/>
      <c r="F1772"/>
      <c r="G1772"/>
      <c r="H1772"/>
      <c r="I1772"/>
      <c r="J1772"/>
      <c r="K1772"/>
      <c r="L1772"/>
      <c r="M1772" s="2"/>
      <c r="N1772"/>
      <c r="O1772" s="2"/>
      <c r="P1772"/>
      <c r="Q1772"/>
      <c r="R1772"/>
    </row>
    <row r="1773" spans="2:18">
      <c r="B1773"/>
      <c r="C1773"/>
      <c r="D1773"/>
      <c r="E1773"/>
      <c r="F1773"/>
      <c r="G1773"/>
      <c r="H1773"/>
      <c r="I1773"/>
      <c r="J1773"/>
      <c r="K1773"/>
      <c r="L1773"/>
      <c r="M1773" s="2"/>
      <c r="N1773"/>
      <c r="O1773" s="2"/>
      <c r="P1773"/>
      <c r="Q1773"/>
      <c r="R1773"/>
    </row>
    <row r="1774" spans="2:18">
      <c r="B1774"/>
      <c r="C1774"/>
      <c r="D1774"/>
      <c r="E1774"/>
      <c r="F1774"/>
      <c r="G1774"/>
      <c r="H1774"/>
      <c r="I1774"/>
      <c r="J1774"/>
      <c r="K1774"/>
      <c r="L1774"/>
      <c r="M1774" s="2"/>
      <c r="N1774"/>
      <c r="O1774" s="2"/>
      <c r="P1774"/>
      <c r="Q1774"/>
      <c r="R1774"/>
    </row>
    <row r="1775" spans="2:18">
      <c r="B1775"/>
      <c r="C1775"/>
      <c r="D1775"/>
      <c r="E1775"/>
      <c r="F1775"/>
      <c r="G1775"/>
      <c r="H1775"/>
      <c r="I1775"/>
      <c r="J1775"/>
      <c r="K1775"/>
      <c r="L1775"/>
      <c r="M1775" s="2"/>
      <c r="N1775"/>
      <c r="O1775" s="2"/>
      <c r="P1775"/>
      <c r="Q1775"/>
      <c r="R1775"/>
    </row>
    <row r="1776" spans="2:18">
      <c r="B1776"/>
      <c r="C1776"/>
      <c r="D1776"/>
      <c r="E1776"/>
      <c r="F1776"/>
      <c r="G1776"/>
      <c r="H1776"/>
      <c r="I1776"/>
      <c r="J1776"/>
      <c r="K1776"/>
      <c r="L1776"/>
      <c r="M1776" s="2"/>
      <c r="N1776"/>
      <c r="O1776" s="2"/>
      <c r="P1776"/>
      <c r="Q1776"/>
      <c r="R1776"/>
    </row>
    <row r="1777" spans="2:18">
      <c r="B1777"/>
      <c r="C1777"/>
      <c r="D1777"/>
      <c r="E1777"/>
      <c r="F1777"/>
      <c r="G1777"/>
      <c r="H1777"/>
      <c r="I1777"/>
      <c r="J1777"/>
      <c r="K1777"/>
      <c r="L1777"/>
      <c r="M1777" s="2"/>
      <c r="N1777"/>
      <c r="O1777" s="2"/>
      <c r="P1777"/>
      <c r="Q1777"/>
      <c r="R1777"/>
    </row>
    <row r="1778" spans="2:18">
      <c r="B1778"/>
      <c r="C1778"/>
      <c r="D1778"/>
      <c r="E1778"/>
      <c r="F1778"/>
      <c r="G1778"/>
      <c r="H1778"/>
      <c r="I1778"/>
      <c r="J1778"/>
      <c r="K1778"/>
      <c r="L1778"/>
      <c r="M1778" s="2"/>
      <c r="N1778"/>
      <c r="O1778" s="2"/>
      <c r="P1778"/>
      <c r="Q1778"/>
      <c r="R1778"/>
    </row>
    <row r="1779" spans="2:18">
      <c r="B1779"/>
      <c r="C1779"/>
      <c r="D1779"/>
      <c r="E1779"/>
      <c r="F1779"/>
      <c r="G1779"/>
      <c r="H1779"/>
      <c r="I1779"/>
      <c r="J1779"/>
      <c r="K1779"/>
      <c r="L1779"/>
      <c r="M1779" s="2"/>
      <c r="N1779"/>
      <c r="O1779" s="2"/>
      <c r="P1779"/>
      <c r="Q1779"/>
      <c r="R1779"/>
    </row>
    <row r="1780" spans="2:18">
      <c r="B1780"/>
      <c r="C1780"/>
      <c r="D1780"/>
      <c r="E1780"/>
      <c r="F1780"/>
      <c r="G1780"/>
      <c r="H1780"/>
      <c r="I1780"/>
      <c r="J1780"/>
      <c r="K1780"/>
      <c r="L1780"/>
      <c r="M1780" s="2"/>
      <c r="N1780"/>
      <c r="O1780" s="2"/>
      <c r="P1780"/>
      <c r="Q1780"/>
      <c r="R1780"/>
    </row>
    <row r="1781" spans="2:18">
      <c r="B1781"/>
      <c r="C1781"/>
      <c r="D1781"/>
      <c r="E1781"/>
      <c r="F1781"/>
      <c r="G1781"/>
      <c r="H1781"/>
      <c r="I1781"/>
      <c r="J1781"/>
      <c r="K1781"/>
      <c r="L1781"/>
      <c r="M1781" s="2"/>
      <c r="N1781"/>
      <c r="O1781" s="2"/>
      <c r="P1781"/>
      <c r="Q1781"/>
      <c r="R1781"/>
    </row>
    <row r="1782" spans="2:18">
      <c r="B1782"/>
      <c r="C1782"/>
      <c r="D1782"/>
      <c r="E1782"/>
      <c r="F1782"/>
      <c r="G1782"/>
      <c r="H1782"/>
      <c r="I1782"/>
      <c r="J1782"/>
      <c r="K1782"/>
      <c r="L1782"/>
      <c r="M1782" s="2"/>
      <c r="N1782"/>
      <c r="O1782" s="2"/>
      <c r="P1782"/>
      <c r="Q1782"/>
      <c r="R1782"/>
    </row>
    <row r="1783" spans="2:18">
      <c r="B1783"/>
      <c r="C1783"/>
      <c r="D1783"/>
      <c r="E1783"/>
      <c r="F1783"/>
      <c r="G1783"/>
      <c r="H1783"/>
      <c r="I1783"/>
      <c r="J1783"/>
      <c r="K1783"/>
      <c r="L1783"/>
      <c r="M1783" s="2"/>
      <c r="N1783"/>
      <c r="O1783" s="2"/>
      <c r="P1783"/>
      <c r="Q1783"/>
      <c r="R1783"/>
    </row>
    <row r="1784" spans="2:18">
      <c r="B1784"/>
      <c r="C1784"/>
      <c r="D1784"/>
      <c r="E1784"/>
      <c r="F1784"/>
      <c r="G1784"/>
      <c r="H1784"/>
      <c r="I1784"/>
      <c r="J1784"/>
      <c r="K1784"/>
      <c r="L1784"/>
      <c r="M1784" s="2"/>
      <c r="N1784"/>
      <c r="O1784" s="2"/>
      <c r="P1784"/>
      <c r="Q1784"/>
      <c r="R1784"/>
    </row>
    <row r="1785" spans="2:18">
      <c r="B1785"/>
      <c r="C1785"/>
      <c r="D1785"/>
      <c r="E1785"/>
      <c r="F1785"/>
      <c r="G1785"/>
      <c r="H1785"/>
      <c r="I1785"/>
      <c r="J1785"/>
      <c r="K1785"/>
      <c r="L1785"/>
      <c r="M1785" s="2"/>
      <c r="N1785"/>
      <c r="O1785" s="2"/>
      <c r="P1785"/>
      <c r="Q1785"/>
      <c r="R1785"/>
    </row>
    <row r="1786" spans="2:18">
      <c r="B1786"/>
      <c r="C1786"/>
      <c r="D1786"/>
      <c r="E1786"/>
      <c r="F1786"/>
      <c r="G1786"/>
      <c r="H1786"/>
      <c r="I1786"/>
      <c r="J1786"/>
      <c r="K1786"/>
      <c r="L1786"/>
      <c r="M1786" s="2"/>
      <c r="N1786"/>
      <c r="O1786" s="2"/>
      <c r="P1786"/>
      <c r="Q1786"/>
      <c r="R1786"/>
    </row>
    <row r="1787" spans="2:18">
      <c r="B1787"/>
      <c r="C1787"/>
      <c r="D1787"/>
      <c r="E1787"/>
      <c r="F1787"/>
      <c r="G1787"/>
      <c r="H1787"/>
      <c r="I1787"/>
      <c r="J1787"/>
      <c r="K1787"/>
      <c r="L1787"/>
      <c r="M1787" s="2"/>
      <c r="N1787"/>
      <c r="O1787" s="2"/>
      <c r="P1787"/>
      <c r="Q1787"/>
      <c r="R1787"/>
    </row>
    <row r="1788" spans="2:18">
      <c r="B1788"/>
      <c r="C1788"/>
      <c r="D1788"/>
      <c r="E1788"/>
      <c r="F1788"/>
      <c r="G1788"/>
      <c r="H1788"/>
      <c r="I1788"/>
      <c r="J1788"/>
      <c r="K1788"/>
      <c r="L1788"/>
      <c r="M1788" s="2"/>
      <c r="N1788"/>
      <c r="O1788" s="2"/>
      <c r="P1788"/>
      <c r="Q1788"/>
      <c r="R1788"/>
    </row>
    <row r="1789" spans="2:18">
      <c r="B1789"/>
      <c r="C1789"/>
      <c r="D1789"/>
      <c r="E1789"/>
      <c r="F1789"/>
      <c r="G1789"/>
      <c r="H1789"/>
      <c r="I1789"/>
      <c r="J1789"/>
      <c r="K1789"/>
      <c r="L1789"/>
      <c r="M1789" s="2"/>
      <c r="N1789"/>
      <c r="O1789" s="2"/>
      <c r="P1789"/>
      <c r="Q1789"/>
      <c r="R1789"/>
    </row>
    <row r="1790" spans="2:18">
      <c r="B1790"/>
      <c r="C1790"/>
      <c r="D1790"/>
      <c r="E1790"/>
      <c r="F1790"/>
      <c r="G1790"/>
      <c r="H1790"/>
      <c r="I1790"/>
      <c r="J1790"/>
      <c r="K1790"/>
      <c r="L1790"/>
      <c r="M1790" s="2"/>
      <c r="N1790"/>
      <c r="O1790" s="2"/>
      <c r="P1790"/>
      <c r="Q1790"/>
      <c r="R1790"/>
    </row>
    <row r="1791" spans="2:18">
      <c r="B1791"/>
      <c r="C1791"/>
      <c r="D1791"/>
      <c r="E1791"/>
      <c r="F1791"/>
      <c r="G1791"/>
      <c r="H1791"/>
      <c r="I1791"/>
      <c r="J1791"/>
      <c r="K1791"/>
      <c r="L1791"/>
      <c r="M1791" s="2"/>
      <c r="N1791"/>
      <c r="O1791" s="2"/>
      <c r="P1791"/>
      <c r="Q1791"/>
      <c r="R1791"/>
    </row>
    <row r="1792" spans="2:18">
      <c r="B1792"/>
      <c r="C1792"/>
      <c r="D1792"/>
      <c r="E1792"/>
      <c r="F1792"/>
      <c r="G1792"/>
      <c r="H1792"/>
      <c r="I1792"/>
      <c r="J1792"/>
      <c r="K1792"/>
      <c r="L1792"/>
      <c r="M1792" s="2"/>
      <c r="N1792"/>
      <c r="O1792" s="2"/>
      <c r="P1792"/>
      <c r="Q1792"/>
      <c r="R1792"/>
    </row>
    <row r="1793" spans="2:18">
      <c r="B1793"/>
      <c r="C1793"/>
      <c r="D1793"/>
      <c r="E1793"/>
      <c r="F1793"/>
      <c r="G1793"/>
      <c r="H1793"/>
      <c r="I1793"/>
      <c r="J1793"/>
      <c r="K1793"/>
      <c r="L1793"/>
      <c r="M1793" s="2"/>
      <c r="N1793"/>
      <c r="O1793" s="2"/>
      <c r="P1793"/>
      <c r="Q1793"/>
      <c r="R1793"/>
    </row>
    <row r="1794" spans="2:18">
      <c r="B1794"/>
      <c r="C1794"/>
      <c r="D1794"/>
      <c r="E1794"/>
      <c r="F1794"/>
      <c r="G1794"/>
      <c r="H1794"/>
      <c r="I1794"/>
      <c r="J1794"/>
      <c r="K1794"/>
      <c r="L1794"/>
      <c r="M1794" s="2"/>
      <c r="N1794"/>
      <c r="O1794" s="2"/>
      <c r="P1794"/>
      <c r="Q1794"/>
      <c r="R1794"/>
    </row>
    <row r="1795" spans="2:18">
      <c r="B1795"/>
      <c r="C1795"/>
      <c r="D1795"/>
      <c r="E1795"/>
      <c r="F1795"/>
      <c r="G1795"/>
      <c r="H1795"/>
      <c r="I1795"/>
      <c r="J1795"/>
      <c r="K1795"/>
      <c r="L1795"/>
      <c r="M1795" s="2"/>
      <c r="N1795"/>
      <c r="O1795" s="2"/>
      <c r="P1795"/>
      <c r="Q1795"/>
      <c r="R1795"/>
    </row>
    <row r="1796" spans="2:18">
      <c r="B1796"/>
      <c r="C1796"/>
      <c r="D1796"/>
      <c r="E1796"/>
      <c r="F1796"/>
      <c r="G1796"/>
      <c r="H1796"/>
      <c r="I1796"/>
      <c r="J1796"/>
      <c r="K1796"/>
      <c r="L1796"/>
      <c r="M1796" s="2"/>
      <c r="N1796"/>
      <c r="O1796" s="2"/>
      <c r="P1796"/>
      <c r="Q1796"/>
      <c r="R1796"/>
    </row>
    <row r="1797" spans="2:18">
      <c r="B1797"/>
      <c r="C1797"/>
      <c r="D1797"/>
      <c r="E1797"/>
      <c r="F1797"/>
      <c r="G1797"/>
      <c r="H1797"/>
      <c r="I1797"/>
      <c r="J1797"/>
      <c r="K1797"/>
      <c r="L1797"/>
      <c r="M1797" s="2"/>
      <c r="N1797"/>
      <c r="O1797" s="2"/>
      <c r="P1797"/>
      <c r="Q1797"/>
      <c r="R1797"/>
    </row>
    <row r="1798" spans="2:18">
      <c r="B1798"/>
      <c r="C1798"/>
      <c r="D1798"/>
      <c r="E1798"/>
      <c r="F1798"/>
      <c r="G1798"/>
      <c r="H1798"/>
      <c r="I1798"/>
      <c r="J1798"/>
      <c r="K1798"/>
      <c r="L1798"/>
      <c r="M1798" s="2"/>
      <c r="N1798"/>
      <c r="O1798" s="2"/>
      <c r="P1798"/>
      <c r="Q1798"/>
      <c r="R1798"/>
    </row>
    <row r="1799" spans="2:18">
      <c r="B1799"/>
      <c r="C1799"/>
      <c r="D1799"/>
      <c r="E1799"/>
      <c r="F1799"/>
      <c r="G1799"/>
      <c r="H1799"/>
      <c r="I1799"/>
      <c r="J1799"/>
      <c r="K1799"/>
      <c r="L1799"/>
      <c r="M1799" s="2"/>
      <c r="N1799"/>
      <c r="O1799" s="2"/>
      <c r="P1799"/>
      <c r="Q1799"/>
      <c r="R1799"/>
    </row>
    <row r="1800" spans="2:18">
      <c r="B1800"/>
      <c r="C1800"/>
      <c r="D1800"/>
      <c r="E1800"/>
      <c r="F1800"/>
      <c r="G1800"/>
      <c r="H1800"/>
      <c r="I1800"/>
      <c r="J1800"/>
      <c r="K1800"/>
      <c r="L1800"/>
      <c r="M1800" s="2"/>
      <c r="N1800"/>
      <c r="O1800" s="2"/>
      <c r="P1800"/>
      <c r="Q1800"/>
      <c r="R1800"/>
    </row>
    <row r="1801" spans="2:18">
      <c r="B1801"/>
      <c r="C1801"/>
      <c r="D1801"/>
      <c r="E1801"/>
      <c r="F1801"/>
      <c r="G1801"/>
      <c r="H1801"/>
      <c r="I1801"/>
      <c r="J1801"/>
      <c r="K1801"/>
      <c r="L1801"/>
      <c r="M1801" s="2"/>
      <c r="N1801"/>
      <c r="O1801" s="2"/>
      <c r="P1801"/>
      <c r="Q1801"/>
      <c r="R1801"/>
    </row>
    <row r="1802" spans="2:18">
      <c r="B1802"/>
      <c r="C1802"/>
      <c r="D1802"/>
      <c r="E1802"/>
      <c r="F1802"/>
      <c r="G1802"/>
      <c r="H1802"/>
      <c r="I1802"/>
      <c r="J1802"/>
      <c r="K1802"/>
      <c r="L1802"/>
      <c r="M1802" s="2"/>
      <c r="N1802"/>
      <c r="O1802" s="2"/>
      <c r="P1802"/>
      <c r="Q1802"/>
      <c r="R1802"/>
    </row>
    <row r="1803" spans="2:18">
      <c r="B1803"/>
      <c r="C1803"/>
      <c r="D1803"/>
      <c r="E1803"/>
      <c r="F1803"/>
      <c r="G1803"/>
      <c r="H1803"/>
      <c r="I1803"/>
      <c r="J1803"/>
      <c r="K1803"/>
      <c r="L1803"/>
      <c r="M1803" s="2"/>
      <c r="N1803"/>
      <c r="O1803" s="2"/>
      <c r="P1803"/>
      <c r="Q1803"/>
      <c r="R1803"/>
    </row>
    <row r="1804" spans="2:18">
      <c r="B1804"/>
      <c r="C1804"/>
      <c r="D1804"/>
      <c r="E1804"/>
      <c r="F1804"/>
      <c r="G1804"/>
      <c r="H1804"/>
      <c r="I1804"/>
      <c r="J1804"/>
      <c r="K1804"/>
      <c r="L1804"/>
      <c r="M1804" s="2"/>
      <c r="N1804"/>
      <c r="O1804" s="2"/>
      <c r="P1804"/>
      <c r="Q1804"/>
      <c r="R1804"/>
    </row>
    <row r="1805" spans="2:18">
      <c r="B1805"/>
      <c r="C1805"/>
      <c r="D1805"/>
      <c r="E1805"/>
      <c r="F1805"/>
      <c r="G1805"/>
      <c r="H1805"/>
      <c r="I1805"/>
      <c r="J1805"/>
      <c r="K1805"/>
      <c r="L1805"/>
      <c r="M1805" s="2"/>
      <c r="N1805"/>
      <c r="O1805" s="2"/>
      <c r="P1805"/>
      <c r="Q1805"/>
      <c r="R1805"/>
    </row>
    <row r="1806" spans="2:18">
      <c r="B1806"/>
      <c r="C1806"/>
      <c r="D1806"/>
      <c r="E1806"/>
      <c r="F1806"/>
      <c r="G1806"/>
      <c r="H1806"/>
      <c r="I1806"/>
      <c r="J1806"/>
      <c r="K1806"/>
      <c r="L1806"/>
      <c r="M1806" s="2"/>
      <c r="N1806"/>
      <c r="O1806" s="2"/>
      <c r="P1806"/>
      <c r="Q1806"/>
      <c r="R1806"/>
    </row>
    <row r="1807" spans="2:18">
      <c r="B1807"/>
      <c r="C1807"/>
      <c r="D1807"/>
      <c r="E1807"/>
      <c r="F1807"/>
      <c r="G1807"/>
      <c r="H1807"/>
      <c r="I1807"/>
      <c r="J1807"/>
      <c r="K1807"/>
      <c r="L1807"/>
      <c r="M1807" s="2"/>
      <c r="N1807"/>
      <c r="O1807" s="2"/>
      <c r="P1807"/>
      <c r="Q1807"/>
      <c r="R1807"/>
    </row>
    <row r="1808" spans="2:18">
      <c r="B1808"/>
      <c r="C1808"/>
      <c r="D1808"/>
      <c r="E1808"/>
      <c r="F1808"/>
      <c r="G1808"/>
      <c r="H1808"/>
      <c r="I1808"/>
      <c r="J1808"/>
      <c r="K1808"/>
      <c r="L1808"/>
      <c r="M1808" s="2"/>
      <c r="N1808"/>
      <c r="O1808" s="2"/>
      <c r="P1808"/>
      <c r="Q1808"/>
      <c r="R1808"/>
    </row>
    <row r="1809" spans="2:18">
      <c r="B1809"/>
      <c r="C1809"/>
      <c r="D1809"/>
      <c r="E1809"/>
      <c r="F1809"/>
      <c r="G1809"/>
      <c r="H1809"/>
      <c r="I1809"/>
      <c r="J1809"/>
      <c r="K1809"/>
      <c r="L1809"/>
      <c r="M1809" s="2"/>
      <c r="N1809"/>
      <c r="O1809" s="2"/>
      <c r="P1809"/>
      <c r="Q1809"/>
      <c r="R1809"/>
    </row>
    <row r="1810" spans="2:18">
      <c r="B1810"/>
      <c r="C1810"/>
      <c r="D1810"/>
      <c r="E1810"/>
      <c r="F1810"/>
      <c r="G1810"/>
      <c r="H1810"/>
      <c r="I1810"/>
      <c r="J1810"/>
      <c r="K1810"/>
      <c r="L1810"/>
      <c r="M1810" s="2"/>
      <c r="N1810"/>
      <c r="O1810" s="2"/>
      <c r="P1810"/>
      <c r="Q1810"/>
      <c r="R1810"/>
    </row>
    <row r="1811" spans="2:18">
      <c r="B1811"/>
      <c r="C1811"/>
      <c r="D1811"/>
      <c r="E1811"/>
      <c r="F1811"/>
      <c r="G1811"/>
      <c r="H1811"/>
      <c r="I1811"/>
      <c r="J1811"/>
      <c r="K1811"/>
      <c r="L1811"/>
      <c r="M1811" s="2"/>
      <c r="N1811"/>
      <c r="O1811" s="2"/>
      <c r="P1811"/>
      <c r="Q1811"/>
      <c r="R1811"/>
    </row>
    <row r="1812" spans="2:18">
      <c r="B1812"/>
      <c r="C1812"/>
      <c r="D1812"/>
      <c r="E1812"/>
      <c r="F1812"/>
      <c r="G1812"/>
      <c r="H1812"/>
      <c r="I1812"/>
      <c r="J1812"/>
      <c r="K1812"/>
      <c r="L1812"/>
      <c r="M1812" s="2"/>
      <c r="N1812"/>
      <c r="O1812" s="2"/>
      <c r="P1812"/>
      <c r="Q1812"/>
      <c r="R1812"/>
    </row>
    <row r="1813" spans="2:18">
      <c r="B1813"/>
      <c r="C1813"/>
      <c r="D1813"/>
      <c r="E1813"/>
      <c r="F1813"/>
      <c r="G1813"/>
      <c r="H1813"/>
      <c r="I1813"/>
      <c r="J1813"/>
      <c r="K1813"/>
      <c r="L1813"/>
      <c r="M1813" s="2"/>
      <c r="N1813"/>
      <c r="O1813" s="2"/>
      <c r="P1813"/>
      <c r="Q1813"/>
      <c r="R1813"/>
    </row>
    <row r="1814" spans="2:18">
      <c r="B1814"/>
      <c r="C1814"/>
      <c r="D1814"/>
      <c r="E1814"/>
      <c r="F1814"/>
      <c r="G1814"/>
      <c r="H1814"/>
      <c r="I1814"/>
      <c r="J1814"/>
      <c r="K1814"/>
      <c r="L1814"/>
      <c r="M1814" s="2"/>
      <c r="N1814"/>
      <c r="O1814" s="2"/>
      <c r="P1814"/>
      <c r="Q1814"/>
      <c r="R1814"/>
    </row>
    <row r="1815" spans="2:18">
      <c r="B1815"/>
      <c r="C1815"/>
      <c r="D1815"/>
      <c r="E1815"/>
      <c r="F1815"/>
      <c r="G1815"/>
      <c r="H1815"/>
      <c r="I1815"/>
      <c r="J1815"/>
      <c r="K1815"/>
      <c r="L1815"/>
      <c r="M1815" s="2"/>
      <c r="N1815"/>
      <c r="O1815" s="2"/>
      <c r="P1815"/>
      <c r="Q1815"/>
      <c r="R1815"/>
    </row>
    <row r="1816" spans="2:18">
      <c r="B1816"/>
      <c r="C1816"/>
      <c r="D1816"/>
      <c r="E1816"/>
      <c r="F1816"/>
      <c r="G1816"/>
      <c r="H1816"/>
      <c r="I1816"/>
      <c r="J1816"/>
      <c r="K1816"/>
      <c r="L1816"/>
      <c r="M1816" s="2"/>
      <c r="N1816"/>
      <c r="O1816" s="2"/>
      <c r="P1816"/>
      <c r="Q1816"/>
      <c r="R1816"/>
    </row>
    <row r="1817" spans="2:18">
      <c r="B1817"/>
      <c r="C1817"/>
      <c r="D1817"/>
      <c r="E1817"/>
      <c r="F1817"/>
      <c r="G1817"/>
      <c r="H1817"/>
      <c r="I1817"/>
      <c r="J1817"/>
      <c r="K1817"/>
      <c r="L1817"/>
      <c r="M1817" s="2"/>
      <c r="N1817"/>
      <c r="O1817" s="2"/>
      <c r="P1817"/>
      <c r="Q1817"/>
      <c r="R1817"/>
    </row>
    <row r="1818" spans="2:18">
      <c r="B1818"/>
      <c r="C1818"/>
      <c r="D1818"/>
      <c r="E1818"/>
      <c r="F1818"/>
      <c r="G1818"/>
      <c r="H1818"/>
      <c r="I1818"/>
      <c r="J1818"/>
      <c r="K1818"/>
      <c r="L1818"/>
      <c r="M1818" s="2"/>
      <c r="N1818"/>
      <c r="O1818" s="2"/>
      <c r="P1818"/>
      <c r="Q1818"/>
      <c r="R1818"/>
    </row>
    <row r="1819" spans="2:18">
      <c r="B1819"/>
      <c r="C1819"/>
      <c r="D1819"/>
      <c r="E1819"/>
      <c r="F1819"/>
      <c r="G1819"/>
      <c r="H1819"/>
      <c r="I1819"/>
      <c r="J1819"/>
      <c r="K1819"/>
      <c r="L1819"/>
      <c r="M1819" s="2"/>
      <c r="N1819"/>
      <c r="O1819" s="2"/>
      <c r="P1819"/>
      <c r="Q1819"/>
      <c r="R1819"/>
    </row>
    <row r="1820" spans="2:18">
      <c r="B1820"/>
      <c r="C1820"/>
      <c r="D1820"/>
      <c r="E1820"/>
      <c r="F1820"/>
      <c r="G1820"/>
      <c r="H1820"/>
      <c r="I1820"/>
      <c r="J1820"/>
      <c r="K1820"/>
      <c r="L1820"/>
      <c r="M1820" s="2"/>
      <c r="N1820"/>
      <c r="O1820" s="2"/>
      <c r="P1820"/>
      <c r="Q1820"/>
      <c r="R1820"/>
    </row>
    <row r="1821" spans="2:18">
      <c r="B1821"/>
      <c r="C1821"/>
      <c r="D1821"/>
      <c r="E1821"/>
      <c r="F1821"/>
      <c r="G1821"/>
      <c r="H1821"/>
      <c r="I1821"/>
      <c r="J1821"/>
      <c r="K1821"/>
      <c r="L1821"/>
      <c r="M1821" s="2"/>
      <c r="N1821"/>
      <c r="O1821" s="2"/>
      <c r="P1821"/>
      <c r="Q1821"/>
      <c r="R1821"/>
    </row>
    <row r="1822" spans="2:18">
      <c r="B1822"/>
      <c r="C1822"/>
      <c r="D1822"/>
      <c r="E1822"/>
      <c r="F1822"/>
      <c r="G1822"/>
      <c r="H1822"/>
      <c r="I1822"/>
      <c r="J1822"/>
      <c r="K1822"/>
      <c r="L1822"/>
      <c r="M1822" s="2"/>
      <c r="N1822"/>
      <c r="O1822" s="2"/>
      <c r="P1822"/>
      <c r="Q1822"/>
      <c r="R1822"/>
    </row>
    <row r="1823" spans="2:18">
      <c r="B1823"/>
      <c r="C1823"/>
      <c r="D1823"/>
      <c r="E1823"/>
      <c r="F1823"/>
      <c r="G1823"/>
      <c r="H1823"/>
      <c r="I1823"/>
      <c r="J1823"/>
      <c r="K1823"/>
      <c r="L1823"/>
      <c r="M1823" s="2"/>
      <c r="N1823"/>
      <c r="O1823" s="2"/>
      <c r="P1823"/>
      <c r="Q1823"/>
      <c r="R1823"/>
    </row>
    <row r="1824" spans="2:18">
      <c r="B1824"/>
      <c r="C1824"/>
      <c r="D1824"/>
      <c r="E1824"/>
      <c r="F1824"/>
      <c r="G1824"/>
      <c r="H1824"/>
      <c r="I1824"/>
      <c r="J1824"/>
      <c r="K1824"/>
      <c r="L1824"/>
      <c r="M1824" s="2"/>
      <c r="N1824"/>
      <c r="O1824" s="2"/>
      <c r="P1824"/>
      <c r="Q1824"/>
      <c r="R1824"/>
    </row>
    <row r="1825" spans="2:18">
      <c r="B1825"/>
      <c r="C1825"/>
      <c r="D1825"/>
      <c r="E1825"/>
      <c r="F1825"/>
      <c r="G1825"/>
      <c r="H1825"/>
      <c r="I1825"/>
      <c r="J1825"/>
      <c r="K1825"/>
      <c r="L1825"/>
      <c r="M1825" s="2"/>
      <c r="N1825"/>
      <c r="O1825" s="2"/>
      <c r="P1825"/>
      <c r="Q1825"/>
      <c r="R1825"/>
    </row>
    <row r="1826" spans="2:18">
      <c r="B1826"/>
      <c r="C1826"/>
      <c r="D1826"/>
      <c r="E1826"/>
      <c r="F1826"/>
      <c r="G1826"/>
      <c r="H1826"/>
      <c r="I1826"/>
      <c r="J1826"/>
      <c r="K1826"/>
      <c r="L1826"/>
      <c r="M1826" s="2"/>
      <c r="N1826"/>
      <c r="O1826" s="2"/>
      <c r="P1826"/>
      <c r="Q1826"/>
      <c r="R1826"/>
    </row>
    <row r="1827" spans="2:18">
      <c r="B1827"/>
      <c r="C1827"/>
      <c r="D1827"/>
      <c r="E1827"/>
      <c r="F1827"/>
      <c r="G1827"/>
      <c r="H1827"/>
      <c r="I1827"/>
      <c r="J1827"/>
      <c r="K1827"/>
      <c r="L1827"/>
      <c r="M1827" s="2"/>
      <c r="N1827"/>
      <c r="O1827" s="2"/>
      <c r="P1827"/>
      <c r="Q1827"/>
      <c r="R1827"/>
    </row>
    <row r="1828" spans="2:18">
      <c r="B1828"/>
      <c r="C1828"/>
      <c r="D1828"/>
      <c r="E1828"/>
      <c r="F1828"/>
      <c r="G1828"/>
      <c r="H1828"/>
      <c r="I1828"/>
      <c r="J1828"/>
      <c r="K1828"/>
      <c r="L1828"/>
      <c r="M1828" s="2"/>
      <c r="N1828"/>
      <c r="O1828" s="2"/>
      <c r="P1828"/>
      <c r="Q1828"/>
      <c r="R1828"/>
    </row>
    <row r="1829" spans="2:18">
      <c r="B1829"/>
      <c r="C1829"/>
      <c r="D1829"/>
      <c r="E1829"/>
      <c r="F1829"/>
      <c r="G1829"/>
      <c r="H1829"/>
      <c r="I1829"/>
      <c r="J1829"/>
      <c r="K1829"/>
      <c r="L1829"/>
      <c r="M1829" s="2"/>
      <c r="N1829"/>
      <c r="O1829" s="2"/>
      <c r="P1829"/>
      <c r="Q1829"/>
      <c r="R1829"/>
    </row>
    <row r="1830" spans="2:18">
      <c r="B1830"/>
      <c r="C1830"/>
      <c r="D1830"/>
      <c r="E1830"/>
      <c r="F1830"/>
      <c r="G1830"/>
      <c r="H1830"/>
      <c r="I1830"/>
      <c r="J1830"/>
      <c r="K1830"/>
      <c r="L1830"/>
      <c r="M1830" s="2"/>
      <c r="N1830"/>
      <c r="O1830" s="2"/>
      <c r="P1830"/>
      <c r="Q1830"/>
      <c r="R1830"/>
    </row>
    <row r="1831" spans="2:18">
      <c r="B1831"/>
      <c r="C1831"/>
      <c r="D1831"/>
      <c r="E1831"/>
      <c r="F1831"/>
      <c r="G1831"/>
      <c r="H1831"/>
      <c r="I1831"/>
      <c r="J1831"/>
      <c r="K1831"/>
      <c r="L1831"/>
      <c r="M1831" s="2"/>
      <c r="N1831"/>
      <c r="O1831" s="2"/>
      <c r="P1831"/>
      <c r="Q1831"/>
      <c r="R1831"/>
    </row>
    <row r="1832" spans="2:18">
      <c r="B1832"/>
      <c r="C1832"/>
      <c r="D1832"/>
      <c r="E1832"/>
      <c r="F1832"/>
      <c r="G1832"/>
      <c r="H1832"/>
      <c r="I1832"/>
      <c r="J1832"/>
      <c r="K1832"/>
      <c r="L1832"/>
      <c r="M1832" s="2"/>
      <c r="N1832"/>
      <c r="O1832" s="2"/>
      <c r="P1832"/>
      <c r="Q1832"/>
      <c r="R1832"/>
    </row>
    <row r="1833" spans="2:18">
      <c r="B1833"/>
      <c r="C1833"/>
      <c r="D1833"/>
      <c r="E1833"/>
      <c r="F1833"/>
      <c r="G1833"/>
      <c r="H1833"/>
      <c r="I1833"/>
      <c r="J1833"/>
      <c r="K1833"/>
      <c r="L1833"/>
      <c r="M1833" s="2"/>
      <c r="N1833"/>
      <c r="O1833" s="2"/>
      <c r="P1833"/>
      <c r="Q1833"/>
      <c r="R1833"/>
    </row>
    <row r="1834" spans="2:18">
      <c r="B1834"/>
      <c r="C1834"/>
      <c r="D1834"/>
      <c r="E1834"/>
      <c r="F1834"/>
      <c r="G1834"/>
      <c r="H1834"/>
      <c r="I1834"/>
      <c r="J1834"/>
      <c r="K1834"/>
      <c r="L1834"/>
      <c r="M1834" s="2"/>
      <c r="N1834"/>
      <c r="O1834" s="2"/>
      <c r="P1834"/>
      <c r="Q1834"/>
      <c r="R1834"/>
    </row>
    <row r="1835" spans="2:18">
      <c r="B1835"/>
      <c r="C1835"/>
      <c r="D1835"/>
      <c r="E1835"/>
      <c r="F1835"/>
      <c r="G1835"/>
      <c r="H1835"/>
      <c r="I1835"/>
      <c r="J1835"/>
      <c r="K1835"/>
      <c r="L1835"/>
      <c r="M1835" s="2"/>
      <c r="N1835"/>
      <c r="O1835" s="2"/>
      <c r="P1835"/>
      <c r="Q1835"/>
      <c r="R1835"/>
    </row>
    <row r="1836" spans="2:18">
      <c r="B1836"/>
      <c r="C1836"/>
      <c r="D1836"/>
      <c r="E1836"/>
      <c r="F1836"/>
      <c r="G1836"/>
      <c r="H1836"/>
      <c r="I1836"/>
      <c r="J1836"/>
      <c r="K1836"/>
      <c r="L1836"/>
      <c r="M1836" s="2"/>
      <c r="N1836"/>
      <c r="O1836" s="2"/>
      <c r="P1836"/>
      <c r="Q1836"/>
      <c r="R1836"/>
    </row>
    <row r="1837" spans="2:18">
      <c r="B1837"/>
      <c r="C1837"/>
      <c r="D1837"/>
      <c r="E1837"/>
      <c r="F1837"/>
      <c r="G1837"/>
      <c r="H1837"/>
      <c r="I1837"/>
      <c r="J1837"/>
      <c r="K1837"/>
      <c r="L1837"/>
      <c r="M1837" s="2"/>
      <c r="N1837"/>
      <c r="O1837" s="2"/>
      <c r="P1837"/>
      <c r="Q1837"/>
      <c r="R1837"/>
    </row>
    <row r="1838" spans="2:18">
      <c r="B1838"/>
      <c r="C1838"/>
      <c r="D1838"/>
      <c r="E1838"/>
      <c r="F1838"/>
      <c r="G1838"/>
      <c r="H1838"/>
      <c r="I1838"/>
      <c r="J1838"/>
      <c r="K1838"/>
      <c r="L1838"/>
      <c r="M1838" s="2"/>
      <c r="N1838"/>
      <c r="O1838" s="2"/>
      <c r="P1838"/>
      <c r="Q1838"/>
      <c r="R1838"/>
    </row>
    <row r="1839" spans="2:18">
      <c r="B1839"/>
      <c r="C1839"/>
      <c r="D1839"/>
      <c r="E1839"/>
      <c r="F1839"/>
      <c r="G1839"/>
      <c r="H1839"/>
      <c r="I1839"/>
      <c r="J1839"/>
      <c r="K1839"/>
      <c r="L1839"/>
      <c r="M1839" s="2"/>
      <c r="N1839"/>
      <c r="O1839" s="2"/>
      <c r="P1839"/>
      <c r="Q1839"/>
      <c r="R1839"/>
    </row>
    <row r="1840" spans="2:18">
      <c r="B1840"/>
      <c r="C1840"/>
      <c r="D1840"/>
      <c r="E1840"/>
      <c r="F1840"/>
      <c r="G1840"/>
      <c r="H1840"/>
      <c r="I1840"/>
      <c r="J1840"/>
      <c r="K1840"/>
      <c r="L1840"/>
      <c r="M1840" s="2"/>
      <c r="N1840"/>
      <c r="O1840" s="2"/>
      <c r="P1840"/>
      <c r="Q1840"/>
      <c r="R1840"/>
    </row>
    <row r="1841" spans="2:18">
      <c r="B1841"/>
      <c r="C1841"/>
      <c r="D1841"/>
      <c r="E1841"/>
      <c r="F1841"/>
      <c r="G1841"/>
      <c r="H1841"/>
      <c r="I1841"/>
      <c r="J1841"/>
      <c r="K1841"/>
      <c r="L1841"/>
      <c r="M1841" s="2"/>
      <c r="N1841"/>
      <c r="O1841" s="2"/>
      <c r="P1841"/>
      <c r="Q1841"/>
      <c r="R1841"/>
    </row>
    <row r="1842" spans="2:18">
      <c r="B1842"/>
      <c r="C1842"/>
      <c r="D1842"/>
      <c r="E1842"/>
      <c r="F1842"/>
      <c r="G1842"/>
      <c r="H1842"/>
      <c r="I1842"/>
      <c r="J1842"/>
      <c r="K1842"/>
      <c r="L1842"/>
      <c r="M1842" s="2"/>
      <c r="N1842"/>
      <c r="O1842" s="2"/>
      <c r="P1842"/>
      <c r="Q1842"/>
      <c r="R1842"/>
    </row>
    <row r="1843" spans="2:18">
      <c r="B1843"/>
      <c r="C1843"/>
      <c r="D1843"/>
      <c r="E1843"/>
      <c r="F1843"/>
      <c r="G1843"/>
      <c r="H1843"/>
      <c r="I1843"/>
      <c r="J1843"/>
      <c r="K1843"/>
      <c r="L1843"/>
      <c r="M1843" s="2"/>
      <c r="N1843"/>
      <c r="O1843" s="2"/>
      <c r="P1843"/>
      <c r="Q1843"/>
      <c r="R1843"/>
    </row>
    <row r="1844" spans="2:18">
      <c r="B1844"/>
      <c r="C1844"/>
      <c r="D1844"/>
      <c r="E1844"/>
      <c r="F1844"/>
      <c r="G1844"/>
      <c r="H1844"/>
      <c r="I1844"/>
      <c r="J1844"/>
      <c r="K1844"/>
      <c r="L1844"/>
      <c r="M1844" s="2"/>
      <c r="N1844"/>
      <c r="O1844" s="2"/>
      <c r="P1844"/>
      <c r="Q1844"/>
      <c r="R1844"/>
    </row>
    <row r="1845" spans="2:18">
      <c r="B1845"/>
      <c r="C1845"/>
      <c r="D1845"/>
      <c r="E1845"/>
      <c r="F1845"/>
      <c r="G1845"/>
      <c r="H1845"/>
      <c r="I1845"/>
      <c r="J1845"/>
      <c r="K1845"/>
      <c r="L1845"/>
      <c r="M1845" s="2"/>
      <c r="N1845"/>
      <c r="O1845" s="2"/>
      <c r="P1845"/>
      <c r="Q1845"/>
      <c r="R1845"/>
    </row>
    <row r="1846" spans="2:18">
      <c r="B1846"/>
      <c r="C1846"/>
      <c r="D1846"/>
      <c r="E1846"/>
      <c r="F1846"/>
      <c r="G1846"/>
      <c r="H1846"/>
      <c r="I1846"/>
      <c r="J1846"/>
      <c r="K1846"/>
      <c r="L1846"/>
      <c r="M1846" s="2"/>
      <c r="N1846"/>
      <c r="O1846" s="2"/>
      <c r="P1846"/>
      <c r="Q1846"/>
      <c r="R1846"/>
    </row>
    <row r="1847" spans="2:18">
      <c r="B1847"/>
      <c r="C1847"/>
      <c r="D1847"/>
      <c r="E1847"/>
      <c r="F1847"/>
      <c r="G1847"/>
      <c r="H1847"/>
      <c r="I1847"/>
      <c r="J1847"/>
      <c r="K1847"/>
      <c r="L1847"/>
      <c r="M1847" s="2"/>
      <c r="N1847"/>
      <c r="O1847" s="2"/>
      <c r="P1847"/>
      <c r="Q1847"/>
      <c r="R1847"/>
    </row>
    <row r="1848" spans="2:18">
      <c r="B1848"/>
      <c r="C1848"/>
      <c r="D1848"/>
      <c r="E1848"/>
      <c r="F1848"/>
      <c r="G1848"/>
      <c r="H1848"/>
      <c r="I1848"/>
      <c r="J1848"/>
      <c r="K1848"/>
      <c r="L1848"/>
      <c r="M1848" s="2"/>
      <c r="N1848"/>
      <c r="O1848" s="2"/>
      <c r="P1848"/>
      <c r="Q1848"/>
      <c r="R1848"/>
    </row>
    <row r="1849" spans="2:18">
      <c r="B1849"/>
      <c r="C1849"/>
      <c r="D1849"/>
      <c r="E1849"/>
      <c r="F1849"/>
      <c r="G1849"/>
      <c r="H1849"/>
      <c r="I1849"/>
      <c r="J1849"/>
      <c r="K1849"/>
      <c r="L1849"/>
      <c r="M1849" s="2"/>
      <c r="N1849"/>
      <c r="O1849" s="2"/>
      <c r="P1849"/>
      <c r="Q1849"/>
      <c r="R1849"/>
    </row>
    <row r="1850" spans="2:18">
      <c r="B1850"/>
      <c r="C1850"/>
      <c r="D1850"/>
      <c r="E1850"/>
      <c r="F1850"/>
      <c r="G1850"/>
      <c r="H1850"/>
      <c r="I1850"/>
      <c r="J1850"/>
      <c r="K1850"/>
      <c r="L1850"/>
      <c r="M1850" s="2"/>
      <c r="N1850"/>
      <c r="O1850" s="2"/>
      <c r="P1850"/>
      <c r="Q1850"/>
      <c r="R1850"/>
    </row>
    <row r="1851" spans="2:18">
      <c r="B1851"/>
      <c r="C1851"/>
      <c r="D1851"/>
      <c r="E1851"/>
      <c r="F1851"/>
      <c r="G1851"/>
      <c r="H1851"/>
      <c r="I1851"/>
      <c r="J1851"/>
      <c r="K1851"/>
      <c r="L1851"/>
      <c r="M1851" s="2"/>
      <c r="N1851"/>
      <c r="O1851" s="2"/>
      <c r="P1851"/>
      <c r="Q1851"/>
      <c r="R1851"/>
    </row>
    <row r="1852" spans="2:18">
      <c r="B1852"/>
      <c r="C1852"/>
      <c r="D1852"/>
      <c r="E1852"/>
      <c r="F1852"/>
      <c r="G1852"/>
      <c r="H1852"/>
      <c r="I1852"/>
      <c r="J1852"/>
      <c r="K1852"/>
      <c r="L1852"/>
      <c r="M1852" s="2"/>
      <c r="N1852"/>
      <c r="O1852" s="2"/>
      <c r="P1852"/>
      <c r="Q1852"/>
      <c r="R1852"/>
    </row>
    <row r="1853" spans="2:18">
      <c r="B1853"/>
      <c r="C1853"/>
      <c r="D1853"/>
      <c r="E1853"/>
      <c r="F1853"/>
      <c r="G1853"/>
      <c r="H1853"/>
      <c r="I1853"/>
      <c r="J1853"/>
      <c r="K1853"/>
      <c r="L1853"/>
      <c r="M1853" s="2"/>
      <c r="N1853"/>
      <c r="O1853" s="2"/>
      <c r="P1853"/>
      <c r="Q1853"/>
      <c r="R1853"/>
    </row>
    <row r="1854" spans="2:18">
      <c r="B1854"/>
      <c r="C1854"/>
      <c r="D1854"/>
      <c r="E1854"/>
      <c r="F1854"/>
      <c r="G1854"/>
      <c r="H1854"/>
      <c r="I1854"/>
      <c r="J1854"/>
      <c r="K1854"/>
      <c r="L1854"/>
      <c r="M1854" s="2"/>
      <c r="N1854"/>
      <c r="O1854" s="2"/>
      <c r="P1854"/>
      <c r="Q1854"/>
      <c r="R1854"/>
    </row>
    <row r="1855" spans="2:18">
      <c r="B1855"/>
      <c r="C1855"/>
      <c r="D1855"/>
      <c r="E1855"/>
      <c r="F1855"/>
      <c r="G1855"/>
      <c r="H1855"/>
      <c r="I1855"/>
      <c r="J1855"/>
      <c r="K1855"/>
      <c r="L1855"/>
      <c r="M1855" s="2"/>
      <c r="N1855"/>
      <c r="O1855" s="2"/>
      <c r="P1855"/>
      <c r="Q1855"/>
      <c r="R1855"/>
    </row>
    <row r="1856" spans="2:18">
      <c r="B1856"/>
      <c r="C1856"/>
      <c r="D1856"/>
      <c r="E1856"/>
      <c r="F1856"/>
      <c r="G1856"/>
      <c r="H1856"/>
      <c r="I1856"/>
      <c r="J1856"/>
      <c r="K1856"/>
      <c r="L1856"/>
      <c r="M1856" s="2"/>
      <c r="N1856"/>
      <c r="O1856" s="2"/>
      <c r="P1856"/>
      <c r="Q1856"/>
      <c r="R1856"/>
    </row>
    <row r="1857" spans="2:18">
      <c r="B1857"/>
      <c r="C1857"/>
      <c r="D1857"/>
      <c r="E1857"/>
      <c r="F1857"/>
      <c r="G1857"/>
      <c r="H1857"/>
      <c r="I1857"/>
      <c r="J1857"/>
      <c r="K1857"/>
      <c r="L1857"/>
      <c r="M1857" s="2"/>
      <c r="N1857"/>
      <c r="O1857" s="2"/>
      <c r="P1857"/>
      <c r="Q1857"/>
      <c r="R1857"/>
    </row>
    <row r="1858" spans="2:18">
      <c r="B1858"/>
      <c r="C1858"/>
      <c r="D1858"/>
      <c r="E1858"/>
      <c r="F1858"/>
      <c r="G1858"/>
      <c r="H1858"/>
      <c r="I1858"/>
      <c r="J1858"/>
      <c r="K1858"/>
      <c r="L1858"/>
      <c r="M1858" s="2"/>
      <c r="N1858"/>
      <c r="O1858" s="2"/>
      <c r="P1858"/>
      <c r="Q1858"/>
      <c r="R1858"/>
    </row>
    <row r="1859" spans="2:18">
      <c r="B1859"/>
      <c r="C1859"/>
      <c r="D1859"/>
      <c r="E1859"/>
      <c r="F1859"/>
      <c r="G1859"/>
      <c r="H1859"/>
      <c r="I1859"/>
      <c r="J1859"/>
      <c r="K1859"/>
      <c r="L1859"/>
      <c r="M1859" s="2"/>
      <c r="N1859"/>
      <c r="O1859" s="2"/>
      <c r="P1859"/>
      <c r="Q1859"/>
      <c r="R1859"/>
    </row>
    <row r="1860" spans="2:18">
      <c r="B1860"/>
      <c r="C1860"/>
      <c r="D1860"/>
      <c r="E1860"/>
      <c r="F1860"/>
      <c r="G1860"/>
      <c r="H1860"/>
      <c r="I1860"/>
      <c r="J1860"/>
      <c r="K1860"/>
      <c r="L1860"/>
      <c r="M1860" s="2"/>
      <c r="N1860"/>
      <c r="O1860" s="2"/>
      <c r="P1860"/>
      <c r="Q1860"/>
      <c r="R1860"/>
    </row>
    <row r="1861" spans="2:18">
      <c r="B1861"/>
      <c r="C1861"/>
      <c r="D1861"/>
      <c r="E1861"/>
      <c r="F1861"/>
      <c r="G1861"/>
      <c r="H1861"/>
      <c r="I1861"/>
      <c r="J1861"/>
      <c r="K1861"/>
      <c r="L1861"/>
      <c r="M1861" s="2"/>
      <c r="N1861"/>
      <c r="O1861" s="2"/>
      <c r="P1861"/>
      <c r="Q1861"/>
      <c r="R1861"/>
    </row>
    <row r="1862" spans="2:18">
      <c r="B1862"/>
      <c r="C1862"/>
      <c r="D1862"/>
      <c r="E1862"/>
      <c r="F1862"/>
      <c r="G1862"/>
      <c r="H1862"/>
      <c r="I1862"/>
      <c r="J1862"/>
      <c r="K1862"/>
      <c r="L1862"/>
      <c r="M1862" s="2"/>
      <c r="N1862"/>
      <c r="O1862" s="2"/>
      <c r="P1862"/>
      <c r="Q1862"/>
      <c r="R1862"/>
    </row>
    <row r="1863" spans="2:18">
      <c r="B1863"/>
      <c r="C1863"/>
      <c r="D1863"/>
      <c r="E1863"/>
      <c r="F1863"/>
      <c r="G1863"/>
      <c r="H1863"/>
      <c r="I1863"/>
      <c r="J1863"/>
      <c r="K1863"/>
      <c r="L1863"/>
      <c r="M1863" s="2"/>
      <c r="N1863"/>
      <c r="O1863" s="2"/>
      <c r="P1863"/>
      <c r="Q1863"/>
      <c r="R1863"/>
    </row>
    <row r="1864" spans="2:18">
      <c r="B1864"/>
      <c r="C1864"/>
      <c r="D1864"/>
      <c r="E1864"/>
      <c r="F1864"/>
      <c r="G1864"/>
      <c r="H1864"/>
      <c r="I1864"/>
      <c r="J1864"/>
      <c r="K1864"/>
      <c r="L1864"/>
      <c r="M1864" s="2"/>
      <c r="N1864"/>
      <c r="O1864" s="2"/>
      <c r="P1864"/>
      <c r="Q1864"/>
      <c r="R1864"/>
    </row>
    <row r="1865" spans="2:18">
      <c r="B1865"/>
      <c r="C1865"/>
      <c r="D1865"/>
      <c r="E1865"/>
      <c r="F1865"/>
      <c r="G1865"/>
      <c r="H1865"/>
      <c r="I1865"/>
      <c r="J1865"/>
      <c r="K1865"/>
      <c r="L1865"/>
      <c r="M1865" s="2"/>
      <c r="N1865"/>
      <c r="O1865" s="2"/>
      <c r="P1865"/>
      <c r="Q1865"/>
      <c r="R1865"/>
    </row>
    <row r="1866" spans="2:18">
      <c r="B1866"/>
      <c r="C1866"/>
      <c r="D1866"/>
      <c r="E1866"/>
      <c r="F1866"/>
      <c r="G1866"/>
      <c r="H1866"/>
      <c r="I1866"/>
      <c r="J1866"/>
      <c r="K1866"/>
      <c r="L1866"/>
      <c r="M1866" s="2"/>
      <c r="N1866"/>
      <c r="O1866" s="2"/>
      <c r="P1866"/>
      <c r="Q1866"/>
      <c r="R1866"/>
    </row>
    <row r="1867" spans="2:18">
      <c r="B1867"/>
      <c r="C1867"/>
      <c r="D1867"/>
      <c r="E1867"/>
      <c r="F1867"/>
      <c r="G1867"/>
      <c r="H1867"/>
      <c r="I1867"/>
      <c r="J1867"/>
      <c r="K1867"/>
      <c r="L1867"/>
      <c r="M1867" s="2"/>
      <c r="N1867"/>
      <c r="O1867" s="2"/>
      <c r="P1867"/>
      <c r="Q1867"/>
      <c r="R1867"/>
    </row>
    <row r="1868" spans="2:18">
      <c r="B1868"/>
      <c r="C1868"/>
      <c r="D1868"/>
      <c r="E1868"/>
      <c r="F1868"/>
      <c r="G1868"/>
      <c r="H1868"/>
      <c r="I1868"/>
      <c r="J1868"/>
      <c r="K1868"/>
      <c r="L1868"/>
      <c r="M1868" s="2"/>
      <c r="N1868"/>
      <c r="O1868" s="2"/>
      <c r="P1868"/>
      <c r="Q1868"/>
      <c r="R1868"/>
    </row>
    <row r="1869" spans="2:18">
      <c r="B1869"/>
      <c r="C1869"/>
      <c r="D1869"/>
      <c r="E1869"/>
      <c r="F1869"/>
      <c r="G1869"/>
      <c r="H1869"/>
      <c r="I1869"/>
      <c r="J1869"/>
      <c r="K1869"/>
      <c r="L1869"/>
      <c r="M1869" s="2"/>
      <c r="N1869"/>
      <c r="O1869" s="2"/>
      <c r="P1869"/>
      <c r="Q1869"/>
      <c r="R1869"/>
    </row>
    <row r="1870" spans="2:18">
      <c r="B1870"/>
      <c r="C1870"/>
      <c r="D1870"/>
      <c r="E1870"/>
      <c r="F1870"/>
      <c r="G1870"/>
      <c r="H1870"/>
      <c r="I1870"/>
      <c r="J1870"/>
      <c r="K1870"/>
      <c r="L1870"/>
      <c r="M1870" s="2"/>
      <c r="N1870"/>
      <c r="O1870" s="2"/>
      <c r="P1870"/>
      <c r="Q1870"/>
      <c r="R1870"/>
    </row>
    <row r="1871" spans="2:18">
      <c r="B1871"/>
      <c r="C1871"/>
      <c r="D1871"/>
      <c r="E1871"/>
      <c r="F1871"/>
      <c r="G1871"/>
      <c r="H1871"/>
      <c r="I1871"/>
      <c r="J1871"/>
      <c r="K1871"/>
      <c r="L1871"/>
      <c r="M1871" s="2"/>
      <c r="N1871"/>
      <c r="O1871" s="2"/>
      <c r="P1871"/>
      <c r="Q1871"/>
      <c r="R1871"/>
    </row>
    <row r="1872" spans="2:18">
      <c r="B1872"/>
      <c r="C1872"/>
      <c r="D1872"/>
      <c r="E1872"/>
      <c r="F1872"/>
      <c r="G1872"/>
      <c r="H1872"/>
      <c r="I1872"/>
      <c r="J1872"/>
      <c r="K1872"/>
      <c r="L1872"/>
      <c r="M1872" s="2"/>
      <c r="N1872"/>
      <c r="O1872" s="2"/>
      <c r="P1872"/>
      <c r="Q1872"/>
      <c r="R1872"/>
    </row>
    <row r="1873" spans="2:18">
      <c r="B1873"/>
      <c r="C1873"/>
      <c r="D1873"/>
      <c r="E1873"/>
      <c r="F1873"/>
      <c r="G1873"/>
      <c r="H1873"/>
      <c r="I1873"/>
      <c r="J1873"/>
      <c r="K1873"/>
      <c r="L1873"/>
      <c r="M1873" s="2"/>
      <c r="N1873"/>
      <c r="O1873" s="2"/>
      <c r="P1873"/>
      <c r="Q1873"/>
      <c r="R1873"/>
    </row>
    <row r="1874" spans="2:18">
      <c r="B1874"/>
      <c r="C1874"/>
      <c r="D1874"/>
      <c r="E1874"/>
      <c r="F1874"/>
      <c r="G1874"/>
      <c r="H1874"/>
      <c r="I1874"/>
      <c r="J1874"/>
      <c r="K1874"/>
      <c r="L1874"/>
      <c r="M1874" s="2"/>
      <c r="N1874"/>
      <c r="O1874" s="2"/>
      <c r="P1874"/>
      <c r="Q1874"/>
      <c r="R1874"/>
    </row>
    <row r="1875" spans="2:18">
      <c r="B1875"/>
      <c r="C1875"/>
      <c r="D1875"/>
      <c r="E1875"/>
      <c r="F1875"/>
      <c r="G1875"/>
      <c r="H1875"/>
      <c r="I1875"/>
      <c r="J1875"/>
      <c r="K1875"/>
      <c r="L1875"/>
      <c r="M1875" s="2"/>
      <c r="N1875"/>
      <c r="O1875" s="2"/>
      <c r="P1875"/>
      <c r="Q1875"/>
      <c r="R1875"/>
    </row>
    <row r="1876" spans="2:18">
      <c r="B1876"/>
      <c r="C1876"/>
      <c r="D1876"/>
      <c r="E1876"/>
      <c r="F1876"/>
      <c r="G1876"/>
      <c r="H1876"/>
      <c r="I1876"/>
      <c r="J1876"/>
      <c r="K1876"/>
      <c r="L1876"/>
      <c r="M1876" s="2"/>
      <c r="N1876"/>
      <c r="O1876" s="2"/>
      <c r="P1876"/>
      <c r="Q1876"/>
      <c r="R1876"/>
    </row>
    <row r="1877" spans="2:18">
      <c r="B1877"/>
      <c r="C1877"/>
      <c r="D1877"/>
      <c r="E1877"/>
      <c r="F1877"/>
      <c r="G1877"/>
      <c r="H1877"/>
      <c r="I1877"/>
      <c r="J1877"/>
      <c r="K1877"/>
      <c r="L1877"/>
      <c r="M1877" s="2"/>
      <c r="N1877"/>
      <c r="O1877" s="2"/>
      <c r="P1877"/>
      <c r="Q1877"/>
      <c r="R1877"/>
    </row>
    <row r="1878" spans="2:18">
      <c r="B1878"/>
      <c r="C1878"/>
      <c r="D1878"/>
      <c r="E1878"/>
      <c r="F1878"/>
      <c r="G1878"/>
      <c r="H1878"/>
      <c r="I1878"/>
      <c r="J1878"/>
      <c r="K1878"/>
      <c r="L1878"/>
      <c r="M1878" s="2"/>
      <c r="N1878"/>
      <c r="O1878" s="2"/>
      <c r="P1878"/>
      <c r="Q1878"/>
      <c r="R1878"/>
    </row>
    <row r="1879" spans="2:18">
      <c r="B1879"/>
      <c r="C1879"/>
      <c r="D1879"/>
      <c r="E1879"/>
      <c r="F1879"/>
      <c r="G1879"/>
      <c r="H1879"/>
      <c r="I1879"/>
      <c r="J1879"/>
      <c r="K1879"/>
      <c r="L1879"/>
      <c r="M1879" s="2"/>
      <c r="N1879"/>
      <c r="O1879" s="2"/>
      <c r="P1879"/>
      <c r="Q1879"/>
      <c r="R1879"/>
    </row>
    <row r="1880" spans="2:18">
      <c r="B1880"/>
      <c r="C1880"/>
      <c r="D1880"/>
      <c r="E1880"/>
      <c r="F1880"/>
      <c r="G1880"/>
      <c r="H1880"/>
      <c r="I1880"/>
      <c r="J1880"/>
      <c r="K1880"/>
      <c r="L1880"/>
      <c r="M1880" s="2"/>
      <c r="N1880"/>
      <c r="O1880" s="2"/>
      <c r="P1880"/>
      <c r="Q1880"/>
      <c r="R1880"/>
    </row>
    <row r="1881" spans="2:18">
      <c r="B1881"/>
      <c r="C1881"/>
      <c r="D1881"/>
      <c r="E1881"/>
      <c r="F1881"/>
      <c r="G1881"/>
      <c r="H1881"/>
      <c r="I1881"/>
      <c r="J1881"/>
      <c r="K1881"/>
      <c r="L1881"/>
      <c r="M1881" s="2"/>
      <c r="N1881"/>
      <c r="O1881" s="2"/>
      <c r="P1881"/>
      <c r="Q1881"/>
      <c r="R1881"/>
    </row>
    <row r="1882" spans="2:18">
      <c r="B1882"/>
      <c r="C1882"/>
      <c r="D1882"/>
      <c r="E1882"/>
      <c r="F1882"/>
      <c r="G1882"/>
      <c r="H1882"/>
      <c r="I1882"/>
      <c r="J1882"/>
      <c r="K1882"/>
      <c r="L1882"/>
      <c r="M1882" s="2"/>
      <c r="N1882"/>
      <c r="O1882" s="2"/>
      <c r="P1882"/>
      <c r="Q1882"/>
      <c r="R1882"/>
    </row>
    <row r="1883" spans="2:18">
      <c r="B1883"/>
      <c r="C1883"/>
      <c r="D1883"/>
      <c r="E1883"/>
      <c r="F1883"/>
      <c r="G1883"/>
      <c r="H1883"/>
      <c r="I1883"/>
      <c r="J1883"/>
      <c r="K1883"/>
      <c r="L1883"/>
      <c r="M1883" s="2"/>
      <c r="N1883"/>
      <c r="O1883" s="2"/>
      <c r="P1883"/>
      <c r="Q1883"/>
      <c r="R1883"/>
    </row>
    <row r="1884" spans="2:18">
      <c r="B1884"/>
      <c r="C1884"/>
      <c r="D1884"/>
      <c r="E1884"/>
      <c r="F1884"/>
      <c r="G1884"/>
      <c r="H1884"/>
      <c r="I1884"/>
      <c r="J1884"/>
      <c r="K1884"/>
      <c r="L1884"/>
      <c r="M1884" s="2"/>
      <c r="N1884"/>
      <c r="O1884" s="2"/>
      <c r="P1884"/>
      <c r="Q1884"/>
      <c r="R1884"/>
    </row>
    <row r="1885" spans="2:18">
      <c r="B1885"/>
      <c r="C1885"/>
      <c r="D1885"/>
      <c r="E1885"/>
      <c r="F1885"/>
      <c r="G1885"/>
      <c r="H1885"/>
      <c r="I1885"/>
      <c r="J1885"/>
      <c r="K1885"/>
      <c r="L1885"/>
      <c r="M1885" s="2"/>
      <c r="N1885"/>
      <c r="O1885" s="2"/>
      <c r="P1885"/>
      <c r="Q1885"/>
      <c r="R1885"/>
    </row>
    <row r="1886" spans="2:18">
      <c r="B1886"/>
      <c r="C1886"/>
      <c r="D1886"/>
      <c r="E1886"/>
      <c r="F1886"/>
      <c r="G1886"/>
      <c r="H1886"/>
      <c r="I1886"/>
      <c r="J1886"/>
      <c r="K1886"/>
      <c r="L1886"/>
      <c r="M1886" s="2"/>
      <c r="N1886"/>
      <c r="O1886" s="2"/>
      <c r="P1886"/>
      <c r="Q1886"/>
      <c r="R1886"/>
    </row>
    <row r="1887" spans="2:18">
      <c r="B1887"/>
      <c r="C1887"/>
      <c r="D1887"/>
      <c r="E1887"/>
      <c r="F1887"/>
      <c r="G1887"/>
      <c r="H1887"/>
      <c r="I1887"/>
      <c r="J1887"/>
      <c r="K1887"/>
      <c r="L1887"/>
      <c r="M1887" s="2"/>
      <c r="N1887"/>
      <c r="O1887" s="2"/>
      <c r="P1887"/>
      <c r="Q1887"/>
      <c r="R1887"/>
    </row>
    <row r="1888" spans="2:18">
      <c r="B1888"/>
      <c r="C1888"/>
      <c r="D1888"/>
      <c r="E1888"/>
      <c r="F1888"/>
      <c r="G1888"/>
      <c r="H1888"/>
      <c r="I1888"/>
      <c r="J1888"/>
      <c r="K1888"/>
      <c r="L1888"/>
      <c r="M1888" s="2"/>
      <c r="N1888"/>
      <c r="O1888" s="2"/>
      <c r="P1888"/>
      <c r="Q1888"/>
      <c r="R1888"/>
    </row>
    <row r="1889" spans="2:18">
      <c r="B1889"/>
      <c r="C1889"/>
      <c r="D1889"/>
      <c r="E1889"/>
      <c r="F1889"/>
      <c r="G1889"/>
      <c r="H1889"/>
      <c r="I1889"/>
      <c r="J1889"/>
      <c r="K1889"/>
      <c r="L1889"/>
      <c r="M1889" s="2"/>
      <c r="N1889"/>
      <c r="O1889" s="2"/>
      <c r="P1889"/>
      <c r="Q1889"/>
      <c r="R1889"/>
    </row>
    <row r="1890" spans="2:18">
      <c r="B1890"/>
      <c r="C1890"/>
      <c r="D1890"/>
      <c r="E1890"/>
      <c r="F1890"/>
      <c r="G1890"/>
      <c r="H1890"/>
      <c r="I1890"/>
      <c r="J1890"/>
      <c r="K1890"/>
      <c r="L1890"/>
      <c r="M1890" s="2"/>
      <c r="N1890"/>
      <c r="O1890" s="2"/>
      <c r="P1890"/>
      <c r="Q1890"/>
      <c r="R1890"/>
    </row>
    <row r="1891" spans="2:18">
      <c r="B1891"/>
      <c r="C1891"/>
      <c r="D1891"/>
      <c r="E1891"/>
      <c r="F1891"/>
      <c r="G1891"/>
      <c r="H1891"/>
      <c r="I1891"/>
      <c r="J1891"/>
      <c r="K1891"/>
      <c r="L1891"/>
      <c r="M1891" s="2"/>
      <c r="N1891"/>
      <c r="O1891" s="2"/>
      <c r="P1891"/>
      <c r="Q1891"/>
      <c r="R1891"/>
    </row>
    <row r="1892" spans="2:18">
      <c r="B1892"/>
      <c r="C1892"/>
      <c r="D1892"/>
      <c r="E1892"/>
      <c r="F1892"/>
      <c r="G1892"/>
      <c r="H1892"/>
      <c r="I1892"/>
      <c r="J1892"/>
      <c r="K1892"/>
      <c r="L1892"/>
      <c r="M1892" s="2"/>
      <c r="N1892"/>
      <c r="O1892" s="2"/>
      <c r="P1892"/>
      <c r="Q1892"/>
      <c r="R1892"/>
    </row>
    <row r="1893" spans="2:18">
      <c r="B1893"/>
      <c r="C1893"/>
      <c r="D1893"/>
      <c r="E1893"/>
      <c r="F1893"/>
      <c r="G1893"/>
      <c r="H1893"/>
      <c r="I1893"/>
      <c r="J1893"/>
      <c r="K1893"/>
      <c r="L1893"/>
      <c r="M1893" s="2"/>
      <c r="N1893"/>
      <c r="O1893" s="2"/>
      <c r="P1893"/>
      <c r="Q1893"/>
      <c r="R1893"/>
    </row>
    <row r="1894" spans="2:18">
      <c r="B1894"/>
      <c r="C1894"/>
      <c r="D1894"/>
      <c r="E1894"/>
      <c r="F1894"/>
      <c r="G1894"/>
      <c r="H1894"/>
      <c r="I1894"/>
      <c r="J1894"/>
      <c r="K1894"/>
      <c r="L1894"/>
      <c r="M1894" s="2"/>
      <c r="N1894"/>
      <c r="O1894" s="2"/>
      <c r="P1894"/>
      <c r="Q1894"/>
      <c r="R1894"/>
    </row>
    <row r="1895" spans="2:18">
      <c r="B1895"/>
      <c r="C1895"/>
      <c r="D1895"/>
      <c r="E1895"/>
      <c r="F1895"/>
      <c r="G1895"/>
      <c r="H1895"/>
      <c r="I1895"/>
      <c r="J1895"/>
      <c r="K1895"/>
      <c r="L1895"/>
      <c r="M1895" s="2"/>
      <c r="N1895"/>
      <c r="O1895" s="2"/>
      <c r="P1895"/>
      <c r="Q1895"/>
      <c r="R1895"/>
    </row>
    <row r="1896" spans="2:18">
      <c r="B1896"/>
      <c r="C1896"/>
      <c r="D1896"/>
      <c r="E1896"/>
      <c r="F1896"/>
      <c r="G1896"/>
      <c r="H1896"/>
      <c r="I1896"/>
      <c r="J1896"/>
      <c r="K1896"/>
      <c r="L1896"/>
      <c r="M1896" s="2"/>
      <c r="N1896"/>
      <c r="O1896" s="2"/>
      <c r="P1896"/>
      <c r="Q1896"/>
      <c r="R1896"/>
    </row>
    <row r="1897" spans="2:18">
      <c r="B1897"/>
      <c r="C1897"/>
      <c r="D1897"/>
      <c r="E1897"/>
      <c r="F1897"/>
      <c r="G1897"/>
      <c r="H1897"/>
      <c r="I1897"/>
      <c r="J1897"/>
      <c r="K1897"/>
      <c r="L1897"/>
      <c r="M1897" s="2"/>
      <c r="N1897"/>
      <c r="O1897" s="2"/>
      <c r="P1897"/>
      <c r="Q1897"/>
      <c r="R1897"/>
    </row>
    <row r="1898" spans="2:18">
      <c r="B1898"/>
      <c r="C1898"/>
      <c r="D1898"/>
      <c r="E1898"/>
      <c r="F1898"/>
      <c r="G1898"/>
      <c r="H1898"/>
      <c r="I1898"/>
      <c r="J1898"/>
      <c r="K1898"/>
      <c r="L1898"/>
      <c r="M1898" s="2"/>
      <c r="N1898"/>
      <c r="O1898" s="2"/>
      <c r="P1898"/>
      <c r="Q1898"/>
      <c r="R1898"/>
    </row>
    <row r="1899" spans="2:18">
      <c r="B1899"/>
      <c r="C1899"/>
      <c r="D1899"/>
      <c r="E1899"/>
      <c r="F1899"/>
      <c r="G1899"/>
      <c r="H1899"/>
      <c r="I1899"/>
      <c r="J1899"/>
      <c r="K1899"/>
      <c r="L1899"/>
      <c r="M1899" s="2"/>
      <c r="N1899"/>
      <c r="O1899" s="2"/>
      <c r="P1899"/>
      <c r="Q1899"/>
      <c r="R1899"/>
    </row>
    <row r="1900" spans="2:18">
      <c r="B1900"/>
      <c r="C1900"/>
      <c r="D1900"/>
      <c r="E1900"/>
      <c r="F1900"/>
      <c r="G1900"/>
      <c r="H1900"/>
      <c r="I1900"/>
      <c r="J1900"/>
      <c r="K1900"/>
      <c r="L1900"/>
      <c r="M1900" s="2"/>
      <c r="N1900"/>
      <c r="O1900" s="2"/>
      <c r="P1900"/>
      <c r="Q1900"/>
      <c r="R1900"/>
    </row>
    <row r="1901" spans="2:18">
      <c r="B1901"/>
      <c r="C1901"/>
      <c r="D1901"/>
      <c r="E1901"/>
      <c r="F1901"/>
      <c r="G1901"/>
      <c r="H1901"/>
      <c r="I1901"/>
      <c r="J1901"/>
      <c r="K1901"/>
      <c r="L1901"/>
      <c r="M1901" s="2"/>
      <c r="N1901"/>
      <c r="O1901" s="2"/>
      <c r="P1901"/>
      <c r="Q1901"/>
      <c r="R1901"/>
    </row>
    <row r="1902" spans="2:18">
      <c r="B1902"/>
      <c r="C1902"/>
      <c r="D1902"/>
      <c r="E1902"/>
      <c r="F1902"/>
      <c r="G1902"/>
      <c r="H1902"/>
      <c r="I1902"/>
      <c r="J1902"/>
      <c r="K1902"/>
      <c r="L1902"/>
      <c r="M1902" s="2"/>
      <c r="N1902"/>
      <c r="O1902" s="2"/>
      <c r="P1902"/>
      <c r="Q1902"/>
      <c r="R1902"/>
    </row>
    <row r="1903" spans="2:18">
      <c r="B1903"/>
      <c r="C1903"/>
      <c r="D1903"/>
      <c r="E1903"/>
      <c r="F1903"/>
      <c r="G1903"/>
      <c r="H1903"/>
      <c r="I1903"/>
      <c r="J1903"/>
      <c r="K1903"/>
      <c r="L1903"/>
      <c r="M1903" s="2"/>
      <c r="N1903"/>
      <c r="O1903" s="2"/>
      <c r="P1903"/>
      <c r="Q1903"/>
      <c r="R1903"/>
    </row>
    <row r="1904" spans="2:18">
      <c r="B1904"/>
      <c r="C1904"/>
      <c r="D1904"/>
      <c r="E1904"/>
      <c r="F1904"/>
      <c r="G1904"/>
      <c r="H1904"/>
      <c r="I1904"/>
      <c r="J1904"/>
      <c r="K1904"/>
      <c r="L1904"/>
      <c r="M1904" s="2"/>
      <c r="N1904"/>
      <c r="O1904" s="2"/>
      <c r="P1904"/>
      <c r="Q1904"/>
      <c r="R1904"/>
    </row>
    <row r="1905" spans="2:18">
      <c r="B1905"/>
      <c r="C1905"/>
      <c r="D1905"/>
      <c r="E1905"/>
      <c r="F1905"/>
      <c r="G1905"/>
      <c r="H1905"/>
      <c r="I1905"/>
      <c r="J1905"/>
      <c r="K1905"/>
      <c r="L1905"/>
      <c r="M1905" s="2"/>
      <c r="N1905"/>
      <c r="O1905" s="2"/>
      <c r="P1905"/>
      <c r="Q1905"/>
      <c r="R1905"/>
    </row>
    <row r="1906" spans="2:18">
      <c r="B1906"/>
      <c r="C1906"/>
      <c r="D1906"/>
      <c r="E1906"/>
      <c r="F1906"/>
      <c r="G1906"/>
      <c r="H1906"/>
      <c r="I1906"/>
      <c r="J1906"/>
      <c r="K1906"/>
      <c r="L1906"/>
      <c r="M1906" s="2"/>
      <c r="N1906"/>
      <c r="O1906" s="2"/>
      <c r="P1906"/>
      <c r="Q1906"/>
      <c r="R1906"/>
    </row>
    <row r="1907" spans="2:18">
      <c r="B1907"/>
      <c r="C1907"/>
      <c r="D1907"/>
      <c r="E1907"/>
      <c r="F1907"/>
      <c r="G1907"/>
      <c r="H1907"/>
      <c r="I1907"/>
      <c r="J1907"/>
      <c r="K1907"/>
      <c r="L1907"/>
      <c r="M1907" s="2"/>
      <c r="N1907"/>
      <c r="O1907" s="2"/>
      <c r="P1907"/>
      <c r="Q1907"/>
      <c r="R1907"/>
    </row>
    <row r="1908" spans="2:18">
      <c r="B1908"/>
      <c r="C1908"/>
      <c r="D1908"/>
      <c r="E1908"/>
      <c r="F1908"/>
      <c r="G1908"/>
      <c r="H1908"/>
      <c r="I1908"/>
      <c r="J1908"/>
      <c r="K1908"/>
      <c r="L1908"/>
      <c r="M1908" s="2"/>
      <c r="N1908"/>
      <c r="O1908" s="2"/>
      <c r="P1908"/>
      <c r="Q1908"/>
      <c r="R1908"/>
    </row>
    <row r="1909" spans="2:18">
      <c r="B1909"/>
      <c r="C1909"/>
      <c r="D1909"/>
      <c r="E1909"/>
      <c r="F1909"/>
      <c r="G1909"/>
      <c r="H1909"/>
      <c r="I1909"/>
      <c r="J1909"/>
      <c r="K1909"/>
      <c r="L1909"/>
      <c r="M1909" s="2"/>
      <c r="N1909"/>
      <c r="O1909" s="2"/>
      <c r="P1909"/>
      <c r="Q1909"/>
      <c r="R1909"/>
    </row>
    <row r="1910" spans="2:18">
      <c r="B1910"/>
      <c r="C1910"/>
      <c r="D1910"/>
      <c r="E1910"/>
      <c r="F1910"/>
      <c r="G1910"/>
      <c r="H1910"/>
      <c r="I1910"/>
      <c r="J1910"/>
      <c r="K1910"/>
      <c r="L1910"/>
      <c r="M1910" s="2"/>
      <c r="N1910"/>
      <c r="O1910" s="2"/>
      <c r="P1910"/>
      <c r="Q1910"/>
      <c r="R1910"/>
    </row>
    <row r="1911" spans="2:18">
      <c r="B1911"/>
      <c r="C1911"/>
      <c r="D1911"/>
      <c r="E1911"/>
      <c r="F1911"/>
      <c r="G1911"/>
      <c r="H1911"/>
      <c r="I1911"/>
      <c r="J1911"/>
      <c r="K1911"/>
      <c r="L1911"/>
      <c r="M1911" s="2"/>
      <c r="N1911"/>
      <c r="O1911" s="2"/>
      <c r="P1911"/>
      <c r="Q1911"/>
      <c r="R1911"/>
    </row>
    <row r="1912" spans="2:18">
      <c r="B1912"/>
      <c r="C1912"/>
      <c r="D1912"/>
      <c r="E1912"/>
      <c r="F1912"/>
      <c r="G1912"/>
      <c r="H1912"/>
      <c r="I1912"/>
      <c r="J1912"/>
      <c r="K1912"/>
      <c r="L1912"/>
      <c r="M1912" s="2"/>
      <c r="N1912"/>
      <c r="O1912" s="2"/>
      <c r="P1912"/>
      <c r="Q1912"/>
      <c r="R1912"/>
    </row>
    <row r="1913" spans="2:18">
      <c r="B1913"/>
      <c r="C1913"/>
      <c r="D1913"/>
      <c r="E1913"/>
      <c r="F1913"/>
      <c r="G1913"/>
      <c r="H1913"/>
      <c r="I1913"/>
      <c r="J1913"/>
      <c r="K1913"/>
      <c r="L1913"/>
      <c r="M1913" s="2"/>
      <c r="N1913"/>
      <c r="O1913" s="2"/>
      <c r="P1913"/>
      <c r="Q1913"/>
      <c r="R1913"/>
    </row>
    <row r="1914" spans="2:18">
      <c r="B1914"/>
      <c r="C1914"/>
      <c r="D1914"/>
      <c r="E1914"/>
      <c r="F1914"/>
      <c r="G1914"/>
      <c r="H1914"/>
      <c r="I1914"/>
      <c r="J1914"/>
      <c r="K1914"/>
      <c r="L1914"/>
      <c r="M1914" s="2"/>
      <c r="N1914"/>
      <c r="O1914" s="2"/>
      <c r="P1914"/>
      <c r="Q1914"/>
      <c r="R1914"/>
    </row>
    <row r="1915" spans="2:18">
      <c r="B1915"/>
      <c r="C1915"/>
      <c r="D1915"/>
      <c r="E1915"/>
      <c r="F1915"/>
      <c r="G1915"/>
      <c r="H1915"/>
      <c r="I1915"/>
      <c r="J1915"/>
      <c r="K1915"/>
      <c r="L1915"/>
      <c r="M1915" s="2"/>
      <c r="N1915"/>
      <c r="O1915" s="2"/>
      <c r="P1915"/>
      <c r="Q1915"/>
      <c r="R1915"/>
    </row>
    <row r="1916" spans="2:18">
      <c r="B1916"/>
      <c r="C1916"/>
      <c r="D1916"/>
      <c r="E1916"/>
      <c r="F1916"/>
      <c r="G1916"/>
      <c r="H1916"/>
      <c r="I1916"/>
      <c r="J1916"/>
      <c r="K1916"/>
      <c r="L1916"/>
      <c r="M1916" s="2"/>
      <c r="N1916"/>
      <c r="O1916" s="2"/>
      <c r="P1916"/>
      <c r="Q1916"/>
      <c r="R1916"/>
    </row>
    <row r="1917" spans="2:18">
      <c r="B1917"/>
      <c r="C1917"/>
      <c r="D1917"/>
      <c r="E1917"/>
      <c r="F1917"/>
      <c r="G1917"/>
      <c r="H1917"/>
      <c r="I1917"/>
      <c r="J1917"/>
      <c r="K1917"/>
      <c r="L1917"/>
      <c r="M1917" s="2"/>
      <c r="N1917"/>
      <c r="O1917" s="2"/>
      <c r="P1917"/>
      <c r="Q1917"/>
      <c r="R1917"/>
    </row>
    <row r="1918" spans="2:18">
      <c r="B1918"/>
      <c r="C1918"/>
      <c r="D1918"/>
      <c r="E1918"/>
      <c r="F1918"/>
      <c r="G1918"/>
      <c r="H1918"/>
      <c r="I1918"/>
      <c r="J1918"/>
      <c r="K1918"/>
      <c r="L1918"/>
      <c r="M1918" s="2"/>
      <c r="N1918"/>
      <c r="O1918" s="2"/>
      <c r="P1918"/>
      <c r="Q1918"/>
      <c r="R1918"/>
    </row>
    <row r="1919" spans="2:18">
      <c r="B1919"/>
      <c r="C1919"/>
      <c r="D1919"/>
      <c r="E1919"/>
      <c r="F1919"/>
      <c r="G1919"/>
      <c r="H1919"/>
      <c r="I1919"/>
      <c r="J1919"/>
      <c r="K1919"/>
      <c r="L1919"/>
      <c r="M1919" s="2"/>
      <c r="N1919"/>
      <c r="O1919" s="2"/>
      <c r="P1919"/>
      <c r="Q1919"/>
      <c r="R1919"/>
    </row>
    <row r="1920" spans="2:18">
      <c r="B1920"/>
      <c r="C1920"/>
      <c r="D1920"/>
      <c r="E1920"/>
      <c r="F1920"/>
      <c r="G1920"/>
      <c r="H1920"/>
      <c r="I1920"/>
      <c r="J1920"/>
      <c r="K1920"/>
      <c r="L1920"/>
      <c r="M1920" s="2"/>
      <c r="N1920"/>
      <c r="O1920" s="2"/>
      <c r="P1920"/>
      <c r="Q1920"/>
      <c r="R1920"/>
    </row>
    <row r="1921" spans="2:18">
      <c r="B1921"/>
      <c r="C1921"/>
      <c r="D1921"/>
      <c r="E1921"/>
      <c r="F1921"/>
      <c r="G1921"/>
      <c r="H1921"/>
      <c r="I1921"/>
      <c r="J1921"/>
      <c r="K1921"/>
      <c r="L1921"/>
      <c r="M1921" s="2"/>
      <c r="N1921"/>
      <c r="O1921" s="2"/>
      <c r="P1921"/>
      <c r="Q1921"/>
      <c r="R1921"/>
    </row>
    <row r="1922" spans="2:18">
      <c r="B1922"/>
      <c r="C1922"/>
      <c r="D1922"/>
      <c r="E1922"/>
      <c r="F1922"/>
      <c r="G1922"/>
      <c r="H1922"/>
      <c r="I1922"/>
      <c r="J1922"/>
      <c r="K1922"/>
      <c r="L1922"/>
      <c r="M1922" s="2"/>
      <c r="N1922"/>
      <c r="O1922" s="2"/>
      <c r="P1922"/>
      <c r="Q1922"/>
      <c r="R1922"/>
    </row>
    <row r="1923" spans="2:18">
      <c r="B1923"/>
      <c r="C1923"/>
      <c r="D1923"/>
      <c r="E1923"/>
      <c r="F1923"/>
      <c r="G1923"/>
      <c r="H1923"/>
      <c r="I1923"/>
      <c r="J1923"/>
      <c r="K1923"/>
      <c r="L1923"/>
      <c r="M1923" s="2"/>
      <c r="N1923"/>
      <c r="O1923" s="2"/>
      <c r="P1923"/>
      <c r="Q1923"/>
      <c r="R1923"/>
    </row>
    <row r="1924" spans="2:18">
      <c r="B1924"/>
      <c r="C1924"/>
      <c r="D1924"/>
      <c r="E1924"/>
      <c r="F1924"/>
      <c r="G1924"/>
      <c r="H1924"/>
      <c r="I1924"/>
      <c r="J1924"/>
      <c r="K1924"/>
      <c r="L1924"/>
      <c r="M1924" s="2"/>
      <c r="N1924"/>
      <c r="O1924" s="2"/>
      <c r="P1924"/>
      <c r="Q1924"/>
      <c r="R1924"/>
    </row>
    <row r="1925" spans="2:18">
      <c r="B1925"/>
      <c r="C1925"/>
      <c r="D1925"/>
      <c r="E1925"/>
      <c r="F1925"/>
      <c r="G1925"/>
      <c r="H1925"/>
      <c r="I1925"/>
      <c r="J1925"/>
      <c r="K1925"/>
      <c r="L1925"/>
      <c r="M1925" s="2"/>
      <c r="N1925"/>
      <c r="O1925" s="2"/>
      <c r="P1925"/>
      <c r="Q1925"/>
      <c r="R1925"/>
    </row>
    <row r="1926" spans="2:18">
      <c r="B1926"/>
      <c r="C1926"/>
      <c r="D1926"/>
      <c r="E1926"/>
      <c r="F1926"/>
      <c r="G1926"/>
      <c r="H1926"/>
      <c r="I1926"/>
      <c r="J1926"/>
      <c r="K1926"/>
      <c r="L1926"/>
      <c r="M1926" s="2"/>
      <c r="N1926"/>
      <c r="O1926" s="2"/>
      <c r="P1926"/>
      <c r="Q1926"/>
      <c r="R1926"/>
    </row>
    <row r="1927" spans="2:18">
      <c r="B1927"/>
      <c r="C1927"/>
      <c r="D1927"/>
      <c r="E1927"/>
      <c r="F1927"/>
      <c r="G1927"/>
      <c r="H1927"/>
      <c r="I1927"/>
      <c r="J1927"/>
      <c r="K1927"/>
      <c r="L1927"/>
      <c r="M1927" s="2"/>
      <c r="N1927"/>
      <c r="O1927" s="2"/>
      <c r="P1927"/>
      <c r="Q1927"/>
      <c r="R1927"/>
    </row>
    <row r="1928" spans="2:18">
      <c r="B1928"/>
      <c r="C1928"/>
      <c r="D1928"/>
      <c r="E1928"/>
      <c r="F1928"/>
      <c r="G1928"/>
      <c r="H1928"/>
      <c r="I1928"/>
      <c r="J1928"/>
      <c r="K1928"/>
      <c r="L1928"/>
      <c r="M1928" s="2"/>
      <c r="N1928"/>
      <c r="O1928" s="2"/>
      <c r="P1928"/>
      <c r="Q1928"/>
      <c r="R1928"/>
    </row>
    <row r="1929" spans="2:18">
      <c r="B1929"/>
      <c r="C1929"/>
      <c r="D1929"/>
      <c r="E1929"/>
      <c r="F1929"/>
      <c r="G1929"/>
      <c r="H1929"/>
      <c r="I1929"/>
      <c r="J1929"/>
      <c r="K1929"/>
      <c r="L1929"/>
      <c r="M1929" s="2"/>
      <c r="N1929"/>
      <c r="O1929" s="2"/>
      <c r="P1929"/>
      <c r="Q1929"/>
      <c r="R1929"/>
    </row>
    <row r="1930" spans="2:18">
      <c r="B1930"/>
      <c r="C1930"/>
      <c r="D1930"/>
      <c r="E1930"/>
      <c r="F1930"/>
      <c r="G1930"/>
      <c r="H1930"/>
      <c r="I1930"/>
      <c r="J1930"/>
      <c r="K1930"/>
      <c r="L1930"/>
      <c r="M1930" s="2"/>
      <c r="N1930"/>
      <c r="O1930" s="2"/>
      <c r="P1930"/>
      <c r="Q1930"/>
      <c r="R1930"/>
    </row>
    <row r="1931" spans="2:18">
      <c r="B1931"/>
      <c r="C1931"/>
      <c r="D1931"/>
      <c r="E1931"/>
      <c r="F1931"/>
      <c r="G1931"/>
      <c r="H1931"/>
      <c r="I1931"/>
      <c r="J1931"/>
      <c r="K1931"/>
      <c r="L1931"/>
      <c r="M1931" s="2"/>
      <c r="N1931"/>
      <c r="O1931" s="2"/>
      <c r="P1931"/>
      <c r="Q1931"/>
      <c r="R1931"/>
    </row>
    <row r="1932" spans="2:18">
      <c r="B1932"/>
      <c r="C1932"/>
      <c r="D1932"/>
      <c r="E1932"/>
      <c r="F1932"/>
      <c r="G1932"/>
      <c r="H1932"/>
      <c r="I1932"/>
      <c r="J1932"/>
      <c r="K1932"/>
      <c r="L1932"/>
      <c r="M1932" s="2"/>
      <c r="N1932"/>
      <c r="O1932" s="2"/>
      <c r="P1932"/>
      <c r="Q1932"/>
      <c r="R1932"/>
    </row>
    <row r="1933" spans="2:18">
      <c r="B1933"/>
      <c r="C1933"/>
      <c r="D1933"/>
      <c r="E1933"/>
      <c r="F1933"/>
      <c r="G1933"/>
      <c r="H1933"/>
      <c r="I1933"/>
      <c r="J1933"/>
      <c r="K1933"/>
      <c r="L1933"/>
      <c r="M1933" s="2"/>
      <c r="N1933"/>
      <c r="O1933" s="2"/>
      <c r="P1933"/>
      <c r="Q1933"/>
      <c r="R1933"/>
    </row>
    <row r="1934" spans="2:18">
      <c r="B1934"/>
      <c r="C1934"/>
      <c r="D1934"/>
      <c r="E1934"/>
      <c r="F1934"/>
      <c r="G1934"/>
      <c r="H1934"/>
      <c r="I1934"/>
      <c r="J1934"/>
      <c r="K1934"/>
      <c r="L1934"/>
      <c r="M1934" s="2"/>
      <c r="N1934"/>
      <c r="O1934" s="2"/>
      <c r="P1934"/>
      <c r="Q1934"/>
      <c r="R1934"/>
    </row>
    <row r="1935" spans="2:18">
      <c r="B1935"/>
      <c r="C1935"/>
      <c r="D1935"/>
      <c r="E1935"/>
      <c r="F1935"/>
      <c r="G1935"/>
      <c r="H1935"/>
      <c r="I1935"/>
      <c r="J1935"/>
      <c r="K1935"/>
      <c r="L1935"/>
      <c r="M1935" s="2"/>
      <c r="N1935"/>
      <c r="O1935" s="2"/>
      <c r="P1935"/>
      <c r="Q1935"/>
      <c r="R1935"/>
    </row>
    <row r="1936" spans="2:18">
      <c r="B1936"/>
      <c r="C1936"/>
      <c r="D1936"/>
      <c r="E1936"/>
      <c r="F1936"/>
      <c r="G1936"/>
      <c r="H1936"/>
      <c r="I1936"/>
      <c r="J1936"/>
      <c r="K1936"/>
      <c r="L1936"/>
      <c r="M1936" s="2"/>
      <c r="N1936"/>
      <c r="O1936" s="2"/>
      <c r="P1936"/>
      <c r="Q1936"/>
      <c r="R1936"/>
    </row>
    <row r="1937" spans="2:18">
      <c r="B1937"/>
      <c r="C1937"/>
      <c r="D1937"/>
      <c r="E1937"/>
      <c r="F1937"/>
      <c r="G1937"/>
      <c r="H1937"/>
      <c r="I1937"/>
      <c r="J1937"/>
      <c r="K1937"/>
      <c r="L1937"/>
      <c r="M1937" s="2"/>
      <c r="N1937"/>
      <c r="O1937" s="2"/>
      <c r="P1937"/>
      <c r="Q1937"/>
      <c r="R1937"/>
    </row>
    <row r="1938" spans="2:18">
      <c r="B1938"/>
      <c r="C1938"/>
      <c r="D1938"/>
      <c r="E1938"/>
      <c r="F1938"/>
      <c r="G1938"/>
      <c r="H1938"/>
      <c r="I1938"/>
      <c r="J1938"/>
      <c r="K1938"/>
      <c r="L1938"/>
      <c r="M1938" s="2"/>
      <c r="N1938"/>
      <c r="O1938" s="2"/>
      <c r="P1938"/>
      <c r="Q1938"/>
      <c r="R1938"/>
    </row>
    <row r="1939" spans="2:18">
      <c r="B1939"/>
      <c r="C1939"/>
      <c r="D1939"/>
      <c r="E1939"/>
      <c r="F1939"/>
      <c r="G1939"/>
      <c r="H1939"/>
      <c r="I1939"/>
      <c r="J1939"/>
      <c r="K1939"/>
      <c r="L1939"/>
      <c r="M1939" s="2"/>
      <c r="N1939"/>
      <c r="O1939" s="2"/>
      <c r="P1939"/>
      <c r="Q1939"/>
      <c r="R1939"/>
    </row>
    <row r="1940" spans="2:18">
      <c r="B1940"/>
      <c r="C1940"/>
      <c r="D1940"/>
      <c r="E1940"/>
      <c r="F1940"/>
      <c r="G1940"/>
      <c r="H1940"/>
      <c r="I1940"/>
      <c r="J1940"/>
      <c r="K1940"/>
      <c r="L1940"/>
      <c r="M1940" s="2"/>
      <c r="N1940"/>
      <c r="O1940" s="2"/>
      <c r="P1940"/>
      <c r="Q1940"/>
      <c r="R1940"/>
    </row>
    <row r="1941" spans="2:18">
      <c r="B1941"/>
      <c r="C1941"/>
      <c r="D1941"/>
      <c r="E1941"/>
      <c r="F1941"/>
      <c r="G1941"/>
      <c r="H1941"/>
      <c r="I1941"/>
      <c r="J1941"/>
      <c r="K1941"/>
      <c r="L1941"/>
      <c r="M1941" s="2"/>
      <c r="N1941"/>
      <c r="O1941" s="2"/>
      <c r="P1941"/>
      <c r="Q1941"/>
      <c r="R1941"/>
    </row>
    <row r="1942" spans="2:18">
      <c r="B1942"/>
      <c r="C1942"/>
      <c r="D1942"/>
      <c r="E1942"/>
      <c r="F1942"/>
      <c r="G1942"/>
      <c r="H1942"/>
      <c r="I1942"/>
      <c r="J1942"/>
      <c r="K1942"/>
      <c r="L1942"/>
      <c r="M1942" s="2"/>
      <c r="N1942"/>
      <c r="O1942" s="2"/>
      <c r="P1942"/>
      <c r="Q1942"/>
      <c r="R1942"/>
    </row>
    <row r="1943" spans="2:18">
      <c r="B1943"/>
      <c r="C1943"/>
      <c r="D1943"/>
      <c r="E1943"/>
      <c r="F1943"/>
      <c r="G1943"/>
      <c r="H1943"/>
      <c r="I1943"/>
      <c r="J1943"/>
      <c r="K1943"/>
      <c r="L1943"/>
      <c r="M1943" s="2"/>
      <c r="N1943"/>
      <c r="O1943" s="2"/>
      <c r="P1943"/>
      <c r="Q1943"/>
      <c r="R1943"/>
    </row>
    <row r="1944" spans="2:18">
      <c r="B1944"/>
      <c r="C1944"/>
      <c r="D1944"/>
      <c r="E1944"/>
      <c r="F1944"/>
      <c r="G1944"/>
      <c r="H1944"/>
      <c r="I1944"/>
      <c r="J1944"/>
      <c r="K1944"/>
      <c r="L1944"/>
      <c r="M1944" s="2"/>
      <c r="N1944"/>
      <c r="O1944" s="2"/>
      <c r="P1944"/>
      <c r="Q1944"/>
      <c r="R1944"/>
    </row>
    <row r="1945" spans="2:18">
      <c r="B1945"/>
      <c r="C1945"/>
      <c r="D1945"/>
      <c r="E1945"/>
      <c r="F1945"/>
      <c r="G1945"/>
      <c r="H1945"/>
      <c r="I1945"/>
      <c r="J1945"/>
      <c r="K1945"/>
      <c r="L1945"/>
      <c r="M1945" s="2"/>
      <c r="N1945"/>
      <c r="O1945" s="2"/>
      <c r="P1945"/>
      <c r="Q1945"/>
      <c r="R1945"/>
    </row>
    <row r="1946" spans="2:18">
      <c r="B1946"/>
      <c r="C1946"/>
      <c r="D1946"/>
      <c r="E1946"/>
      <c r="F1946"/>
      <c r="G1946"/>
      <c r="H1946"/>
      <c r="I1946"/>
      <c r="J1946"/>
      <c r="K1946"/>
      <c r="L1946"/>
      <c r="M1946" s="2"/>
      <c r="N1946"/>
      <c r="O1946" s="2"/>
      <c r="P1946"/>
      <c r="Q1946"/>
      <c r="R1946"/>
    </row>
    <row r="1947" spans="2:18">
      <c r="B1947"/>
      <c r="C1947"/>
      <c r="D1947"/>
      <c r="E1947"/>
      <c r="F1947"/>
      <c r="G1947"/>
      <c r="H1947"/>
      <c r="I1947"/>
      <c r="J1947"/>
      <c r="K1947"/>
      <c r="L1947"/>
      <c r="M1947" s="2"/>
      <c r="N1947"/>
      <c r="O1947" s="2"/>
      <c r="P1947"/>
      <c r="Q1947"/>
      <c r="R1947"/>
    </row>
    <row r="1948" spans="2:18">
      <c r="B1948"/>
      <c r="C1948"/>
      <c r="D1948"/>
      <c r="E1948"/>
      <c r="F1948"/>
      <c r="G1948"/>
      <c r="H1948"/>
      <c r="I1948"/>
      <c r="J1948"/>
      <c r="K1948"/>
      <c r="L1948"/>
      <c r="M1948" s="2"/>
      <c r="N1948"/>
      <c r="O1948" s="2"/>
      <c r="P1948"/>
      <c r="Q1948"/>
      <c r="R1948"/>
    </row>
    <row r="1949" spans="2:18">
      <c r="B1949"/>
      <c r="C1949"/>
      <c r="D1949"/>
      <c r="E1949"/>
      <c r="F1949"/>
      <c r="G1949"/>
      <c r="H1949"/>
      <c r="I1949"/>
      <c r="J1949"/>
      <c r="K1949"/>
      <c r="L1949"/>
      <c r="M1949" s="2"/>
      <c r="N1949"/>
      <c r="O1949" s="2"/>
      <c r="P1949"/>
      <c r="Q1949"/>
      <c r="R1949"/>
    </row>
    <row r="1950" spans="2:18">
      <c r="B1950"/>
      <c r="C1950"/>
      <c r="D1950"/>
      <c r="E1950"/>
      <c r="F1950"/>
      <c r="G1950"/>
      <c r="H1950"/>
      <c r="I1950"/>
      <c r="J1950"/>
      <c r="K1950"/>
      <c r="L1950"/>
      <c r="M1950" s="2"/>
      <c r="N1950"/>
      <c r="O1950" s="2"/>
      <c r="P1950"/>
      <c r="Q1950"/>
      <c r="R1950"/>
    </row>
    <row r="1951" spans="2:18">
      <c r="B1951"/>
      <c r="C1951"/>
      <c r="D1951"/>
      <c r="E1951"/>
      <c r="F1951"/>
      <c r="G1951"/>
      <c r="H1951"/>
      <c r="I1951"/>
      <c r="J1951"/>
      <c r="K1951"/>
      <c r="L1951"/>
      <c r="M1951" s="2"/>
      <c r="N1951"/>
      <c r="O1951" s="2"/>
      <c r="P1951"/>
      <c r="Q1951"/>
      <c r="R1951"/>
    </row>
    <row r="1952" spans="2:18">
      <c r="B1952"/>
      <c r="C1952"/>
      <c r="D1952"/>
      <c r="E1952"/>
      <c r="F1952"/>
      <c r="G1952"/>
      <c r="H1952"/>
      <c r="I1952"/>
      <c r="J1952"/>
      <c r="K1952"/>
      <c r="L1952"/>
      <c r="M1952" s="2"/>
      <c r="N1952"/>
      <c r="O1952" s="2"/>
      <c r="P1952"/>
      <c r="Q1952"/>
      <c r="R1952"/>
    </row>
    <row r="1953" spans="2:18">
      <c r="B1953"/>
      <c r="C1953"/>
      <c r="D1953"/>
      <c r="E1953"/>
      <c r="F1953"/>
      <c r="G1953"/>
      <c r="H1953"/>
      <c r="I1953"/>
      <c r="J1953"/>
      <c r="K1953"/>
      <c r="L1953"/>
      <c r="M1953" s="2"/>
      <c r="N1953"/>
      <c r="O1953" s="2"/>
      <c r="P1953"/>
      <c r="Q1953"/>
      <c r="R1953"/>
    </row>
    <row r="1954" spans="2:18">
      <c r="B1954"/>
      <c r="C1954"/>
      <c r="D1954"/>
      <c r="E1954"/>
      <c r="F1954"/>
      <c r="G1954"/>
      <c r="H1954"/>
      <c r="I1954"/>
      <c r="J1954"/>
      <c r="K1954"/>
      <c r="L1954"/>
      <c r="M1954" s="2"/>
      <c r="N1954"/>
      <c r="O1954" s="2"/>
      <c r="P1954"/>
      <c r="Q1954"/>
      <c r="R1954"/>
    </row>
    <row r="1955" spans="2:18">
      <c r="B1955"/>
      <c r="C1955"/>
      <c r="D1955"/>
      <c r="E1955"/>
      <c r="F1955"/>
      <c r="G1955"/>
      <c r="H1955"/>
      <c r="I1955"/>
      <c r="J1955"/>
      <c r="K1955"/>
      <c r="L1955"/>
      <c r="M1955" s="2"/>
      <c r="N1955"/>
      <c r="O1955" s="2"/>
      <c r="P1955"/>
      <c r="Q1955"/>
      <c r="R1955"/>
    </row>
    <row r="1956" spans="2:18">
      <c r="B1956"/>
      <c r="C1956"/>
      <c r="D1956"/>
      <c r="E1956"/>
      <c r="F1956"/>
      <c r="G1956"/>
      <c r="H1956"/>
      <c r="I1956"/>
      <c r="J1956"/>
      <c r="K1956"/>
      <c r="L1956"/>
      <c r="M1956" s="2"/>
      <c r="N1956"/>
      <c r="O1956" s="2"/>
      <c r="P1956"/>
      <c r="Q1956"/>
      <c r="R1956"/>
    </row>
    <row r="1957" spans="2:18">
      <c r="B1957"/>
      <c r="C1957"/>
      <c r="D1957"/>
      <c r="E1957"/>
      <c r="F1957"/>
      <c r="G1957"/>
      <c r="H1957"/>
      <c r="I1957"/>
      <c r="J1957"/>
      <c r="K1957"/>
      <c r="L1957"/>
      <c r="M1957" s="2"/>
      <c r="N1957"/>
      <c r="O1957" s="2"/>
      <c r="P1957"/>
      <c r="Q1957"/>
      <c r="R1957"/>
    </row>
    <row r="1958" spans="2:18">
      <c r="B1958"/>
      <c r="C1958"/>
      <c r="D1958"/>
      <c r="E1958"/>
      <c r="F1958"/>
      <c r="G1958"/>
      <c r="H1958"/>
      <c r="I1958"/>
      <c r="J1958"/>
      <c r="K1958"/>
      <c r="L1958"/>
      <c r="M1958" s="2"/>
      <c r="N1958"/>
      <c r="O1958" s="2"/>
      <c r="P1958"/>
      <c r="Q1958"/>
      <c r="R1958"/>
    </row>
    <row r="1959" spans="2:18">
      <c r="B1959"/>
      <c r="C1959"/>
      <c r="D1959"/>
      <c r="E1959"/>
      <c r="F1959"/>
      <c r="G1959"/>
      <c r="H1959"/>
      <c r="I1959"/>
      <c r="J1959"/>
      <c r="K1959"/>
      <c r="L1959"/>
      <c r="M1959" s="2"/>
      <c r="N1959"/>
      <c r="O1959" s="2"/>
      <c r="P1959"/>
      <c r="Q1959"/>
      <c r="R1959"/>
    </row>
    <row r="1960" spans="2:18">
      <c r="B1960"/>
      <c r="C1960"/>
      <c r="D1960"/>
      <c r="E1960"/>
      <c r="F1960"/>
      <c r="G1960"/>
      <c r="H1960"/>
      <c r="I1960"/>
      <c r="J1960"/>
      <c r="K1960"/>
      <c r="L1960"/>
      <c r="M1960" s="2"/>
      <c r="N1960"/>
      <c r="O1960" s="2"/>
      <c r="P1960"/>
      <c r="Q1960"/>
      <c r="R1960"/>
    </row>
    <row r="1961" spans="2:18">
      <c r="B1961"/>
      <c r="C1961"/>
      <c r="D1961"/>
      <c r="E1961"/>
      <c r="F1961"/>
      <c r="G1961"/>
      <c r="H1961"/>
      <c r="I1961"/>
      <c r="J1961"/>
      <c r="K1961"/>
      <c r="L1961"/>
      <c r="M1961" s="2"/>
      <c r="N1961"/>
      <c r="O1961" s="2"/>
      <c r="P1961"/>
      <c r="Q1961"/>
      <c r="R1961"/>
    </row>
    <row r="1962" spans="2:18">
      <c r="B1962"/>
      <c r="C1962"/>
      <c r="D1962"/>
      <c r="E1962"/>
      <c r="F1962"/>
      <c r="G1962"/>
      <c r="H1962"/>
      <c r="I1962"/>
      <c r="J1962"/>
      <c r="K1962"/>
      <c r="L1962"/>
      <c r="M1962" s="2"/>
      <c r="N1962"/>
      <c r="O1962" s="2"/>
      <c r="P1962"/>
      <c r="Q1962"/>
      <c r="R1962"/>
    </row>
    <row r="1963" spans="2:18">
      <c r="B1963"/>
      <c r="C1963"/>
      <c r="D1963"/>
      <c r="E1963"/>
      <c r="F1963"/>
      <c r="G1963"/>
      <c r="H1963"/>
      <c r="I1963"/>
      <c r="J1963"/>
      <c r="K1963"/>
      <c r="L1963"/>
      <c r="M1963" s="2"/>
      <c r="N1963"/>
      <c r="O1963" s="2"/>
      <c r="P1963"/>
      <c r="Q1963"/>
      <c r="R1963"/>
    </row>
    <row r="1964" spans="2:18">
      <c r="B1964"/>
      <c r="C1964"/>
      <c r="D1964"/>
      <c r="E1964"/>
      <c r="F1964"/>
      <c r="G1964"/>
      <c r="H1964"/>
      <c r="I1964"/>
      <c r="J1964"/>
      <c r="K1964"/>
      <c r="L1964"/>
      <c r="M1964" s="2"/>
      <c r="N1964"/>
      <c r="O1964" s="2"/>
      <c r="P1964"/>
      <c r="Q1964"/>
      <c r="R1964"/>
    </row>
    <row r="1965" spans="2:18">
      <c r="B1965"/>
      <c r="C1965"/>
      <c r="D1965"/>
      <c r="E1965"/>
      <c r="F1965"/>
      <c r="G1965"/>
      <c r="H1965"/>
      <c r="I1965"/>
      <c r="J1965"/>
      <c r="K1965"/>
      <c r="L1965"/>
      <c r="M1965" s="2"/>
      <c r="N1965"/>
      <c r="O1965" s="2"/>
      <c r="P1965"/>
      <c r="Q1965"/>
      <c r="R1965"/>
    </row>
    <row r="1966" spans="2:18">
      <c r="B1966"/>
      <c r="C1966"/>
      <c r="D1966"/>
      <c r="E1966"/>
      <c r="F1966"/>
      <c r="G1966"/>
      <c r="H1966"/>
      <c r="I1966"/>
      <c r="J1966"/>
      <c r="K1966"/>
      <c r="L1966"/>
      <c r="M1966" s="2"/>
      <c r="N1966"/>
      <c r="O1966" s="2"/>
      <c r="P1966"/>
      <c r="Q1966"/>
      <c r="R1966"/>
    </row>
    <row r="1967" spans="2:18">
      <c r="B1967"/>
      <c r="C1967"/>
      <c r="D1967"/>
      <c r="E1967"/>
      <c r="F1967"/>
      <c r="G1967"/>
      <c r="H1967"/>
      <c r="I1967"/>
      <c r="J1967"/>
      <c r="K1967"/>
      <c r="L1967"/>
      <c r="M1967" s="2"/>
      <c r="N1967"/>
      <c r="O1967" s="2"/>
      <c r="P1967"/>
      <c r="Q1967"/>
      <c r="R1967"/>
    </row>
    <row r="1968" spans="2:18">
      <c r="B1968"/>
      <c r="C1968"/>
      <c r="D1968"/>
      <c r="E1968"/>
      <c r="F1968"/>
      <c r="G1968"/>
      <c r="H1968"/>
      <c r="I1968"/>
      <c r="J1968"/>
      <c r="K1968"/>
      <c r="L1968"/>
      <c r="M1968" s="2"/>
      <c r="N1968"/>
      <c r="O1968" s="2"/>
      <c r="P1968"/>
      <c r="Q1968"/>
      <c r="R1968"/>
    </row>
    <row r="1969" spans="2:18">
      <c r="B1969"/>
      <c r="C1969"/>
      <c r="D1969"/>
      <c r="E1969"/>
      <c r="F1969"/>
      <c r="G1969"/>
      <c r="H1969"/>
      <c r="I1969"/>
      <c r="J1969"/>
      <c r="K1969"/>
      <c r="L1969"/>
      <c r="M1969" s="2"/>
      <c r="N1969"/>
      <c r="O1969" s="2"/>
      <c r="P1969"/>
      <c r="Q1969"/>
      <c r="R1969"/>
    </row>
    <row r="1970" spans="2:18">
      <c r="B1970"/>
      <c r="C1970"/>
      <c r="D1970"/>
      <c r="E1970"/>
      <c r="F1970"/>
      <c r="G1970"/>
      <c r="H1970"/>
      <c r="I1970"/>
      <c r="J1970"/>
      <c r="K1970"/>
      <c r="L1970"/>
      <c r="M1970" s="2"/>
      <c r="N1970"/>
      <c r="O1970" s="2"/>
      <c r="P1970"/>
      <c r="Q1970"/>
      <c r="R1970"/>
    </row>
    <row r="1971" spans="2:18">
      <c r="B1971"/>
      <c r="C1971"/>
      <c r="D1971"/>
      <c r="E1971"/>
      <c r="F1971"/>
      <c r="G1971"/>
      <c r="H1971"/>
      <c r="I1971"/>
      <c r="J1971"/>
      <c r="K1971"/>
      <c r="L1971"/>
      <c r="M1971" s="2"/>
      <c r="N1971"/>
      <c r="O1971" s="2"/>
      <c r="P1971"/>
      <c r="Q1971"/>
      <c r="R1971"/>
    </row>
    <row r="1972" spans="2:18">
      <c r="B1972"/>
      <c r="C1972"/>
      <c r="D1972"/>
      <c r="E1972"/>
      <c r="F1972"/>
      <c r="G1972"/>
      <c r="H1972"/>
      <c r="I1972"/>
      <c r="J1972"/>
      <c r="K1972"/>
      <c r="L1972"/>
      <c r="M1972" s="2"/>
      <c r="N1972"/>
      <c r="O1972" s="2"/>
      <c r="P1972"/>
      <c r="Q1972"/>
      <c r="R1972"/>
    </row>
    <row r="1973" spans="2:18">
      <c r="B1973"/>
      <c r="C1973"/>
      <c r="D1973"/>
      <c r="E1973"/>
      <c r="F1973"/>
      <c r="G1973"/>
      <c r="H1973"/>
      <c r="I1973"/>
      <c r="J1973"/>
      <c r="K1973"/>
      <c r="L1973"/>
      <c r="M1973" s="2"/>
      <c r="N1973"/>
      <c r="O1973" s="2"/>
      <c r="P1973"/>
      <c r="Q1973"/>
      <c r="R1973"/>
    </row>
    <row r="1974" spans="2:18">
      <c r="B1974"/>
      <c r="C1974"/>
      <c r="D1974"/>
      <c r="E1974"/>
      <c r="F1974"/>
      <c r="G1974"/>
      <c r="H1974"/>
      <c r="I1974"/>
      <c r="J1974"/>
      <c r="K1974"/>
      <c r="L1974"/>
      <c r="M1974" s="2"/>
      <c r="N1974"/>
      <c r="O1974" s="2"/>
      <c r="P1974"/>
      <c r="Q1974"/>
      <c r="R1974"/>
    </row>
    <row r="1975" spans="2:18">
      <c r="B1975"/>
      <c r="C1975"/>
      <c r="D1975"/>
      <c r="E1975"/>
      <c r="F1975"/>
      <c r="G1975"/>
      <c r="H1975"/>
      <c r="I1975"/>
      <c r="J1975"/>
      <c r="K1975"/>
      <c r="L1975"/>
      <c r="M1975" s="2"/>
      <c r="N1975"/>
      <c r="O1975" s="2"/>
      <c r="P1975"/>
      <c r="Q1975"/>
      <c r="R1975"/>
    </row>
    <row r="1976" spans="2:18">
      <c r="B1976"/>
      <c r="C1976"/>
      <c r="D1976"/>
      <c r="E1976"/>
      <c r="F1976"/>
      <c r="G1976"/>
      <c r="H1976"/>
      <c r="I1976"/>
      <c r="J1976"/>
      <c r="K1976"/>
      <c r="L1976"/>
      <c r="M1976" s="2"/>
      <c r="N1976"/>
      <c r="O1976" s="2"/>
      <c r="P1976"/>
      <c r="Q1976"/>
      <c r="R1976"/>
    </row>
    <row r="1977" spans="2:18">
      <c r="B1977"/>
      <c r="C1977"/>
      <c r="D1977"/>
      <c r="E1977"/>
      <c r="F1977"/>
      <c r="G1977"/>
      <c r="H1977"/>
      <c r="I1977"/>
      <c r="J1977"/>
      <c r="K1977"/>
      <c r="L1977"/>
      <c r="M1977" s="2"/>
      <c r="N1977"/>
      <c r="O1977" s="2"/>
      <c r="P1977"/>
      <c r="Q1977"/>
      <c r="R1977"/>
    </row>
    <row r="1978" spans="2:18">
      <c r="B1978"/>
      <c r="C1978"/>
      <c r="D1978"/>
      <c r="E1978"/>
      <c r="F1978"/>
      <c r="G1978"/>
      <c r="H1978"/>
      <c r="I1978"/>
      <c r="J1978"/>
      <c r="K1978"/>
      <c r="L1978"/>
      <c r="M1978" s="2"/>
      <c r="N1978"/>
      <c r="O1978" s="2"/>
      <c r="P1978"/>
      <c r="Q1978"/>
      <c r="R1978"/>
    </row>
    <row r="1979" spans="2:18">
      <c r="B1979"/>
      <c r="C1979"/>
      <c r="D1979"/>
      <c r="E1979"/>
      <c r="F1979"/>
      <c r="G1979"/>
      <c r="H1979"/>
      <c r="I1979"/>
      <c r="J1979"/>
      <c r="K1979"/>
      <c r="L1979"/>
      <c r="M1979" s="2"/>
      <c r="N1979"/>
      <c r="O1979" s="2"/>
      <c r="P1979"/>
      <c r="Q1979"/>
      <c r="R1979"/>
    </row>
    <row r="1980" spans="2:18">
      <c r="B1980"/>
      <c r="C1980"/>
      <c r="D1980"/>
      <c r="E1980"/>
      <c r="F1980"/>
      <c r="G1980"/>
      <c r="H1980"/>
      <c r="I1980"/>
      <c r="J1980"/>
      <c r="K1980"/>
      <c r="L1980"/>
      <c r="M1980" s="2"/>
      <c r="N1980"/>
      <c r="O1980" s="2"/>
      <c r="P1980"/>
      <c r="Q1980"/>
      <c r="R1980"/>
    </row>
    <row r="1981" spans="2:18">
      <c r="B1981"/>
      <c r="C1981"/>
      <c r="D1981"/>
      <c r="E1981"/>
      <c r="F1981"/>
      <c r="G1981"/>
      <c r="H1981"/>
      <c r="I1981"/>
      <c r="J1981"/>
      <c r="K1981"/>
      <c r="L1981"/>
      <c r="M1981" s="2"/>
      <c r="N1981"/>
      <c r="O1981" s="2"/>
      <c r="P1981"/>
      <c r="Q1981"/>
      <c r="R1981"/>
    </row>
    <row r="1982" spans="2:18">
      <c r="B1982"/>
      <c r="C1982"/>
      <c r="D1982"/>
      <c r="E1982"/>
      <c r="F1982"/>
      <c r="G1982"/>
      <c r="H1982"/>
      <c r="I1982"/>
      <c r="J1982"/>
      <c r="K1982"/>
      <c r="L1982"/>
      <c r="M1982" s="2"/>
      <c r="N1982"/>
      <c r="O1982" s="2"/>
      <c r="P1982"/>
      <c r="Q1982"/>
      <c r="R1982"/>
    </row>
    <row r="1983" spans="2:18">
      <c r="B1983"/>
      <c r="C1983"/>
      <c r="D1983"/>
      <c r="E1983"/>
      <c r="F1983"/>
      <c r="G1983"/>
      <c r="H1983"/>
      <c r="I1983"/>
      <c r="J1983"/>
      <c r="K1983"/>
      <c r="L1983"/>
      <c r="M1983" s="2"/>
      <c r="N1983"/>
      <c r="O1983" s="2"/>
      <c r="P1983"/>
      <c r="Q1983"/>
      <c r="R1983"/>
    </row>
    <row r="1984" spans="2:18">
      <c r="B1984"/>
      <c r="C1984"/>
      <c r="D1984"/>
      <c r="E1984"/>
      <c r="F1984"/>
      <c r="G1984"/>
      <c r="H1984"/>
      <c r="I1984"/>
      <c r="J1984"/>
      <c r="K1984"/>
      <c r="L1984"/>
      <c r="M1984" s="2"/>
      <c r="N1984"/>
      <c r="O1984" s="2"/>
      <c r="P1984"/>
      <c r="Q1984"/>
      <c r="R1984"/>
    </row>
    <row r="1985" spans="2:18">
      <c r="B1985"/>
      <c r="C1985"/>
      <c r="D1985"/>
      <c r="E1985"/>
      <c r="F1985"/>
      <c r="G1985"/>
      <c r="H1985"/>
      <c r="I1985"/>
      <c r="J1985"/>
      <c r="K1985"/>
      <c r="L1985"/>
      <c r="M1985" s="2"/>
      <c r="N1985"/>
      <c r="O1985" s="2"/>
      <c r="P1985"/>
      <c r="Q1985"/>
      <c r="R1985"/>
    </row>
    <row r="1986" spans="2:18">
      <c r="B1986"/>
      <c r="C1986"/>
      <c r="D1986"/>
      <c r="E1986"/>
      <c r="F1986"/>
      <c r="G1986"/>
      <c r="H1986"/>
      <c r="I1986"/>
      <c r="J1986"/>
      <c r="K1986"/>
      <c r="L1986"/>
      <c r="M1986" s="2"/>
      <c r="N1986"/>
      <c r="O1986" s="2"/>
      <c r="P1986"/>
      <c r="Q1986"/>
      <c r="R1986"/>
    </row>
    <row r="1987" spans="2:18">
      <c r="B1987"/>
      <c r="C1987"/>
      <c r="D1987"/>
      <c r="E1987"/>
      <c r="F1987"/>
      <c r="G1987"/>
      <c r="H1987"/>
      <c r="I1987"/>
      <c r="J1987"/>
      <c r="K1987"/>
      <c r="L1987"/>
      <c r="M1987" s="2"/>
      <c r="N1987"/>
      <c r="O1987" s="2"/>
      <c r="P1987"/>
      <c r="Q1987"/>
      <c r="R1987"/>
    </row>
    <row r="1988" spans="2:18">
      <c r="B1988"/>
      <c r="C1988"/>
      <c r="D1988"/>
      <c r="E1988"/>
      <c r="F1988"/>
      <c r="G1988"/>
      <c r="H1988"/>
      <c r="I1988"/>
      <c r="J1988"/>
      <c r="K1988"/>
      <c r="L1988"/>
      <c r="M1988" s="2"/>
      <c r="N1988"/>
      <c r="O1988" s="2"/>
      <c r="P1988"/>
      <c r="Q1988"/>
      <c r="R1988"/>
    </row>
    <row r="1989" spans="2:18">
      <c r="B1989"/>
      <c r="C1989"/>
      <c r="D1989"/>
      <c r="E1989"/>
      <c r="F1989"/>
      <c r="G1989"/>
      <c r="H1989"/>
      <c r="I1989"/>
      <c r="J1989"/>
      <c r="K1989"/>
      <c r="L1989"/>
      <c r="M1989" s="2"/>
      <c r="N1989"/>
      <c r="O1989" s="2"/>
      <c r="P1989"/>
      <c r="Q1989"/>
      <c r="R1989"/>
    </row>
    <row r="1990" spans="2:18">
      <c r="B1990"/>
      <c r="C1990"/>
      <c r="D1990"/>
      <c r="E1990"/>
      <c r="F1990"/>
      <c r="G1990"/>
      <c r="H1990"/>
      <c r="I1990"/>
      <c r="J1990"/>
      <c r="K1990"/>
      <c r="L1990"/>
      <c r="M1990" s="2"/>
      <c r="N1990"/>
      <c r="O1990" s="2"/>
      <c r="P1990"/>
      <c r="Q1990"/>
      <c r="R1990"/>
    </row>
    <row r="1991" spans="2:18">
      <c r="B1991"/>
      <c r="C1991"/>
      <c r="D1991"/>
      <c r="E1991"/>
      <c r="F1991"/>
      <c r="G1991"/>
      <c r="H1991"/>
      <c r="I1991"/>
      <c r="J1991"/>
      <c r="K1991"/>
      <c r="L1991"/>
      <c r="M1991" s="2"/>
      <c r="N1991"/>
      <c r="O1991" s="2"/>
      <c r="P1991"/>
      <c r="Q1991"/>
      <c r="R1991"/>
    </row>
    <row r="1992" spans="2:18">
      <c r="B1992"/>
      <c r="C1992"/>
      <c r="D1992"/>
      <c r="E1992"/>
      <c r="F1992"/>
      <c r="G1992"/>
      <c r="H1992"/>
      <c r="I1992"/>
      <c r="J1992"/>
      <c r="K1992"/>
      <c r="L1992"/>
      <c r="M1992" s="2"/>
      <c r="N1992"/>
      <c r="O1992" s="2"/>
      <c r="P1992"/>
      <c r="Q1992"/>
      <c r="R1992"/>
    </row>
    <row r="1993" spans="2:18">
      <c r="B1993"/>
      <c r="C1993"/>
      <c r="D1993"/>
      <c r="E1993"/>
      <c r="F1993"/>
      <c r="G1993"/>
      <c r="H1993"/>
      <c r="I1993"/>
      <c r="J1993"/>
      <c r="K1993"/>
      <c r="L1993"/>
      <c r="M1993" s="2"/>
      <c r="N1993"/>
      <c r="O1993" s="2"/>
      <c r="P1993"/>
      <c r="Q1993"/>
      <c r="R1993"/>
    </row>
    <row r="1994" spans="2:18">
      <c r="B1994"/>
      <c r="C1994"/>
      <c r="D1994"/>
      <c r="E1994"/>
      <c r="F1994"/>
      <c r="G1994"/>
      <c r="H1994"/>
      <c r="I1994"/>
      <c r="J1994"/>
      <c r="K1994"/>
      <c r="L1994"/>
      <c r="M1994" s="2"/>
      <c r="N1994"/>
      <c r="O1994" s="2"/>
      <c r="P1994"/>
      <c r="Q1994"/>
      <c r="R1994"/>
    </row>
    <row r="1995" spans="2:18">
      <c r="B1995"/>
      <c r="C1995"/>
      <c r="D1995"/>
      <c r="E1995"/>
      <c r="F1995"/>
      <c r="G1995"/>
      <c r="H1995"/>
      <c r="I1995"/>
      <c r="J1995"/>
      <c r="K1995"/>
      <c r="L1995"/>
      <c r="M1995" s="2"/>
      <c r="N1995"/>
      <c r="O1995" s="2"/>
      <c r="P1995"/>
      <c r="Q1995"/>
      <c r="R1995"/>
    </row>
    <row r="1996" spans="2:18">
      <c r="B1996"/>
      <c r="C1996"/>
      <c r="D1996"/>
      <c r="E1996"/>
      <c r="F1996"/>
      <c r="G1996"/>
      <c r="H1996"/>
      <c r="I1996"/>
      <c r="J1996"/>
      <c r="K1996"/>
      <c r="L1996"/>
      <c r="M1996" s="2"/>
      <c r="N1996"/>
      <c r="O1996" s="2"/>
      <c r="P1996"/>
      <c r="Q1996"/>
      <c r="R1996"/>
    </row>
    <row r="1997" spans="2:18">
      <c r="B1997"/>
      <c r="C1997"/>
      <c r="D1997"/>
      <c r="E1997"/>
      <c r="F1997"/>
      <c r="G1997"/>
      <c r="H1997"/>
      <c r="I1997"/>
      <c r="J1997"/>
      <c r="K1997"/>
      <c r="L1997"/>
      <c r="M1997" s="2"/>
      <c r="N1997"/>
      <c r="O1997" s="2"/>
      <c r="P1997"/>
      <c r="Q1997"/>
      <c r="R1997"/>
    </row>
    <row r="1998" spans="2:18">
      <c r="B1998"/>
      <c r="C1998"/>
      <c r="D1998"/>
      <c r="E1998"/>
      <c r="F1998"/>
      <c r="G1998"/>
      <c r="H1998"/>
      <c r="I1998"/>
      <c r="J1998"/>
      <c r="K1998"/>
      <c r="L1998"/>
      <c r="M1998" s="2"/>
      <c r="N1998"/>
      <c r="O1998" s="2"/>
      <c r="P1998"/>
      <c r="Q1998"/>
      <c r="R1998"/>
    </row>
    <row r="1999" spans="2:18">
      <c r="B1999"/>
      <c r="C1999"/>
      <c r="D1999"/>
      <c r="E1999"/>
      <c r="F1999"/>
      <c r="G1999"/>
      <c r="H1999"/>
      <c r="I1999"/>
      <c r="J1999"/>
      <c r="K1999"/>
      <c r="L1999"/>
      <c r="M1999" s="2"/>
      <c r="N1999"/>
      <c r="O1999" s="2"/>
      <c r="P1999"/>
      <c r="Q1999"/>
      <c r="R1999"/>
    </row>
    <row r="2000" spans="2:18">
      <c r="B2000"/>
      <c r="C2000"/>
      <c r="D2000"/>
      <c r="E2000"/>
      <c r="F2000"/>
      <c r="G2000"/>
      <c r="H2000"/>
      <c r="I2000"/>
      <c r="J2000"/>
      <c r="K2000"/>
      <c r="L2000"/>
      <c r="M2000" s="2"/>
      <c r="N2000"/>
      <c r="O2000" s="2"/>
      <c r="P2000"/>
      <c r="Q2000"/>
      <c r="R2000"/>
    </row>
    <row r="2001" spans="2:18">
      <c r="B2001"/>
      <c r="C2001"/>
      <c r="D2001"/>
      <c r="E2001"/>
      <c r="F2001"/>
      <c r="G2001"/>
      <c r="H2001"/>
      <c r="I2001"/>
      <c r="J2001"/>
      <c r="K2001"/>
      <c r="L2001"/>
      <c r="M2001" s="2"/>
      <c r="N2001"/>
      <c r="O2001" s="2"/>
      <c r="P2001"/>
      <c r="Q2001"/>
      <c r="R2001"/>
    </row>
    <row r="2002" spans="2:18">
      <c r="B2002"/>
      <c r="C2002"/>
      <c r="D2002"/>
      <c r="E2002"/>
      <c r="F2002"/>
      <c r="G2002"/>
      <c r="H2002"/>
      <c r="I2002"/>
      <c r="J2002"/>
      <c r="K2002"/>
      <c r="L2002"/>
      <c r="M2002" s="2"/>
      <c r="N2002"/>
      <c r="O2002" s="2"/>
      <c r="P2002"/>
      <c r="Q2002"/>
      <c r="R2002"/>
    </row>
    <row r="2003" spans="2:18">
      <c r="B2003"/>
      <c r="C2003"/>
      <c r="D2003"/>
      <c r="E2003"/>
      <c r="F2003"/>
      <c r="G2003"/>
      <c r="H2003"/>
      <c r="I2003"/>
      <c r="J2003"/>
      <c r="K2003"/>
      <c r="L2003"/>
      <c r="M2003" s="2"/>
      <c r="N2003"/>
      <c r="O2003" s="2"/>
      <c r="P2003"/>
      <c r="Q2003"/>
      <c r="R2003"/>
    </row>
    <row r="2004" spans="2:18">
      <c r="B2004"/>
      <c r="C2004"/>
      <c r="D2004"/>
      <c r="E2004"/>
      <c r="F2004"/>
      <c r="G2004"/>
      <c r="H2004"/>
      <c r="I2004"/>
      <c r="J2004"/>
      <c r="K2004"/>
      <c r="L2004"/>
      <c r="M2004" s="2"/>
      <c r="N2004"/>
      <c r="O2004" s="2"/>
      <c r="P2004"/>
      <c r="Q2004"/>
      <c r="R2004"/>
    </row>
    <row r="2005" spans="2:18">
      <c r="B2005"/>
      <c r="C2005"/>
      <c r="D2005"/>
      <c r="E2005"/>
      <c r="F2005"/>
      <c r="G2005"/>
      <c r="H2005"/>
      <c r="I2005"/>
      <c r="J2005"/>
      <c r="K2005"/>
      <c r="L2005"/>
      <c r="M2005" s="2"/>
      <c r="N2005"/>
      <c r="O2005" s="2"/>
      <c r="P2005"/>
      <c r="Q2005"/>
      <c r="R2005"/>
    </row>
    <row r="2006" spans="2:18">
      <c r="B2006"/>
      <c r="C2006"/>
      <c r="D2006"/>
      <c r="E2006"/>
      <c r="F2006"/>
      <c r="G2006"/>
      <c r="H2006"/>
      <c r="I2006"/>
      <c r="J2006"/>
      <c r="K2006"/>
      <c r="L2006"/>
      <c r="M2006" s="2"/>
      <c r="N2006"/>
      <c r="O2006" s="2"/>
      <c r="P2006"/>
      <c r="Q2006"/>
      <c r="R2006"/>
    </row>
    <row r="2007" spans="2:18">
      <c r="B2007"/>
      <c r="C2007"/>
      <c r="D2007"/>
      <c r="E2007"/>
      <c r="F2007"/>
      <c r="G2007"/>
      <c r="H2007"/>
      <c r="I2007"/>
      <c r="J2007"/>
      <c r="K2007"/>
      <c r="L2007"/>
      <c r="M2007" s="2"/>
      <c r="N2007"/>
      <c r="O2007" s="2"/>
      <c r="P2007"/>
      <c r="Q2007"/>
      <c r="R2007"/>
    </row>
    <row r="2008" spans="2:18">
      <c r="B2008"/>
      <c r="C2008"/>
      <c r="D2008"/>
      <c r="E2008"/>
      <c r="F2008"/>
      <c r="G2008"/>
      <c r="H2008"/>
      <c r="I2008"/>
      <c r="J2008"/>
      <c r="K2008"/>
      <c r="L2008"/>
      <c r="M2008" s="2"/>
      <c r="N2008"/>
      <c r="O2008" s="2"/>
      <c r="P2008"/>
      <c r="Q2008"/>
      <c r="R2008"/>
    </row>
    <row r="2009" spans="2:18">
      <c r="B2009"/>
      <c r="C2009"/>
      <c r="D2009"/>
      <c r="E2009"/>
      <c r="F2009"/>
      <c r="G2009"/>
      <c r="H2009"/>
      <c r="I2009"/>
      <c r="J2009"/>
      <c r="K2009"/>
      <c r="L2009"/>
      <c r="M2009" s="2"/>
      <c r="N2009"/>
      <c r="O2009" s="2"/>
      <c r="P2009"/>
      <c r="Q2009"/>
      <c r="R2009"/>
    </row>
    <row r="2010" spans="2:18">
      <c r="B2010"/>
      <c r="C2010"/>
      <c r="D2010"/>
      <c r="E2010"/>
      <c r="F2010"/>
      <c r="G2010"/>
      <c r="H2010"/>
      <c r="I2010"/>
      <c r="J2010"/>
      <c r="K2010"/>
      <c r="L2010"/>
      <c r="M2010" s="2"/>
      <c r="N2010"/>
      <c r="O2010" s="2"/>
      <c r="P2010"/>
      <c r="Q2010"/>
      <c r="R2010"/>
    </row>
    <row r="2011" spans="2:18">
      <c r="B2011"/>
      <c r="C2011"/>
      <c r="D2011"/>
      <c r="E2011"/>
      <c r="F2011"/>
      <c r="G2011"/>
      <c r="H2011"/>
      <c r="I2011"/>
      <c r="J2011"/>
      <c r="K2011"/>
      <c r="L2011"/>
      <c r="M2011" s="2"/>
      <c r="N2011"/>
      <c r="O2011" s="2"/>
      <c r="P2011"/>
      <c r="Q2011"/>
      <c r="R2011"/>
    </row>
    <row r="2012" spans="2:18">
      <c r="B2012"/>
      <c r="C2012"/>
      <c r="D2012"/>
      <c r="E2012"/>
      <c r="F2012"/>
      <c r="G2012"/>
      <c r="H2012"/>
      <c r="I2012"/>
      <c r="J2012"/>
      <c r="K2012"/>
      <c r="L2012"/>
      <c r="M2012" s="2"/>
      <c r="N2012"/>
      <c r="O2012" s="2"/>
      <c r="P2012"/>
      <c r="Q2012"/>
      <c r="R2012"/>
    </row>
    <row r="2013" spans="2:18">
      <c r="B2013"/>
      <c r="C2013"/>
      <c r="D2013"/>
      <c r="E2013"/>
      <c r="F2013"/>
      <c r="G2013"/>
      <c r="H2013"/>
      <c r="I2013"/>
      <c r="J2013"/>
      <c r="K2013"/>
      <c r="L2013"/>
      <c r="M2013" s="2"/>
      <c r="N2013"/>
      <c r="O2013" s="2"/>
      <c r="P2013"/>
      <c r="Q2013"/>
      <c r="R2013"/>
    </row>
    <row r="2014" spans="2:18">
      <c r="B2014"/>
      <c r="C2014"/>
      <c r="D2014"/>
      <c r="E2014"/>
      <c r="F2014"/>
      <c r="G2014"/>
      <c r="H2014"/>
      <c r="I2014"/>
      <c r="J2014"/>
      <c r="K2014"/>
      <c r="L2014"/>
      <c r="M2014" s="2"/>
      <c r="N2014"/>
      <c r="O2014" s="2"/>
      <c r="P2014"/>
      <c r="Q2014"/>
      <c r="R2014"/>
    </row>
    <row r="2015" spans="2:18">
      <c r="B2015"/>
      <c r="C2015"/>
      <c r="D2015"/>
      <c r="E2015"/>
      <c r="F2015"/>
      <c r="G2015"/>
      <c r="H2015"/>
      <c r="I2015"/>
      <c r="J2015"/>
      <c r="K2015"/>
      <c r="L2015"/>
      <c r="M2015" s="2"/>
      <c r="N2015"/>
      <c r="O2015" s="2"/>
      <c r="P2015"/>
      <c r="Q2015"/>
      <c r="R2015"/>
    </row>
    <row r="2016" spans="2:18">
      <c r="B2016"/>
      <c r="C2016"/>
      <c r="D2016"/>
      <c r="E2016"/>
      <c r="F2016"/>
      <c r="G2016"/>
      <c r="H2016"/>
      <c r="I2016"/>
      <c r="J2016"/>
      <c r="K2016"/>
      <c r="L2016"/>
      <c r="M2016" s="2"/>
      <c r="N2016"/>
      <c r="O2016" s="2"/>
      <c r="P2016"/>
      <c r="Q2016"/>
      <c r="R2016"/>
    </row>
    <row r="2017" spans="2:18">
      <c r="B2017"/>
      <c r="C2017"/>
      <c r="D2017"/>
      <c r="E2017"/>
      <c r="F2017"/>
      <c r="G2017"/>
      <c r="H2017"/>
      <c r="I2017"/>
      <c r="J2017"/>
      <c r="K2017"/>
      <c r="L2017"/>
      <c r="M2017" s="2"/>
      <c r="N2017"/>
      <c r="O2017" s="2"/>
      <c r="P2017"/>
      <c r="Q2017"/>
      <c r="R2017"/>
    </row>
    <row r="2018" spans="2:18">
      <c r="B2018"/>
      <c r="C2018"/>
      <c r="D2018"/>
      <c r="E2018"/>
      <c r="F2018"/>
      <c r="G2018"/>
      <c r="H2018"/>
      <c r="I2018"/>
      <c r="J2018"/>
      <c r="K2018"/>
      <c r="L2018"/>
      <c r="M2018" s="2"/>
      <c r="N2018"/>
      <c r="O2018" s="2"/>
      <c r="P2018"/>
      <c r="Q2018"/>
      <c r="R2018"/>
    </row>
    <row r="2019" spans="2:18">
      <c r="B2019"/>
      <c r="C2019"/>
      <c r="D2019"/>
      <c r="E2019"/>
      <c r="F2019"/>
      <c r="G2019"/>
      <c r="H2019"/>
      <c r="I2019"/>
      <c r="J2019"/>
      <c r="K2019"/>
      <c r="L2019"/>
      <c r="M2019" s="2"/>
      <c r="N2019"/>
      <c r="O2019" s="2"/>
      <c r="P2019"/>
      <c r="Q2019"/>
      <c r="R2019"/>
    </row>
    <row r="2020" spans="2:18">
      <c r="B2020"/>
      <c r="C2020"/>
      <c r="D2020"/>
      <c r="E2020"/>
      <c r="F2020"/>
      <c r="G2020"/>
      <c r="H2020"/>
      <c r="I2020"/>
      <c r="J2020"/>
      <c r="K2020"/>
      <c r="L2020"/>
      <c r="M2020" s="2"/>
      <c r="N2020"/>
      <c r="O2020" s="2"/>
      <c r="P2020"/>
      <c r="Q2020"/>
      <c r="R2020"/>
    </row>
    <row r="2021" spans="2:18">
      <c r="B2021"/>
      <c r="C2021"/>
      <c r="D2021"/>
      <c r="E2021"/>
      <c r="F2021"/>
      <c r="G2021"/>
      <c r="H2021"/>
      <c r="I2021"/>
      <c r="J2021"/>
      <c r="K2021"/>
      <c r="L2021"/>
      <c r="M2021" s="2"/>
      <c r="N2021"/>
      <c r="O2021" s="2"/>
      <c r="P2021"/>
      <c r="Q2021"/>
      <c r="R2021"/>
    </row>
    <row r="2022" spans="2:18">
      <c r="B2022"/>
      <c r="C2022"/>
      <c r="D2022"/>
      <c r="E2022"/>
      <c r="F2022"/>
      <c r="G2022"/>
      <c r="H2022"/>
      <c r="I2022"/>
      <c r="J2022"/>
      <c r="K2022"/>
      <c r="L2022"/>
      <c r="M2022" s="2"/>
      <c r="N2022"/>
      <c r="O2022" s="2"/>
      <c r="P2022"/>
      <c r="Q2022"/>
      <c r="R2022"/>
    </row>
    <row r="2023" spans="2:18">
      <c r="B2023"/>
      <c r="C2023"/>
      <c r="D2023"/>
      <c r="E2023"/>
      <c r="F2023"/>
      <c r="G2023"/>
      <c r="H2023"/>
      <c r="I2023"/>
      <c r="J2023"/>
      <c r="K2023"/>
      <c r="L2023"/>
      <c r="M2023" s="2"/>
      <c r="N2023"/>
      <c r="O2023" s="2"/>
      <c r="P2023"/>
      <c r="Q2023"/>
      <c r="R2023"/>
    </row>
    <row r="2024" spans="2:18">
      <c r="B2024"/>
      <c r="C2024"/>
      <c r="D2024"/>
      <c r="E2024"/>
      <c r="F2024"/>
      <c r="G2024"/>
      <c r="H2024"/>
      <c r="I2024"/>
      <c r="J2024"/>
      <c r="K2024"/>
      <c r="L2024"/>
      <c r="M2024" s="2"/>
      <c r="N2024"/>
      <c r="O2024" s="2"/>
      <c r="P2024"/>
      <c r="Q2024"/>
      <c r="R2024"/>
    </row>
    <row r="2025" spans="2:18">
      <c r="B2025"/>
      <c r="C2025"/>
      <c r="D2025"/>
      <c r="E2025"/>
      <c r="F2025"/>
      <c r="G2025"/>
      <c r="H2025"/>
      <c r="I2025"/>
      <c r="J2025"/>
      <c r="K2025"/>
      <c r="L2025"/>
      <c r="M2025" s="2"/>
      <c r="N2025"/>
      <c r="O2025" s="2"/>
      <c r="P2025"/>
      <c r="Q2025"/>
      <c r="R2025"/>
    </row>
    <row r="2026" spans="2:18">
      <c r="B2026"/>
      <c r="C2026"/>
      <c r="D2026"/>
      <c r="E2026"/>
      <c r="F2026"/>
      <c r="G2026"/>
      <c r="H2026"/>
      <c r="I2026"/>
      <c r="J2026"/>
      <c r="K2026"/>
      <c r="L2026"/>
      <c r="M2026" s="2"/>
      <c r="N2026"/>
      <c r="O2026" s="2"/>
      <c r="P2026"/>
      <c r="Q2026"/>
      <c r="R2026"/>
    </row>
    <row r="2027" spans="2:18">
      <c r="B2027"/>
      <c r="C2027"/>
      <c r="D2027"/>
      <c r="E2027"/>
      <c r="F2027"/>
      <c r="G2027"/>
      <c r="H2027"/>
      <c r="I2027"/>
      <c r="J2027"/>
      <c r="K2027"/>
      <c r="L2027"/>
      <c r="M2027" s="2"/>
      <c r="N2027"/>
      <c r="O2027" s="2"/>
      <c r="P2027"/>
      <c r="Q2027"/>
      <c r="R2027"/>
    </row>
    <row r="2028" spans="2:18">
      <c r="B2028"/>
      <c r="C2028"/>
      <c r="D2028"/>
      <c r="E2028"/>
      <c r="F2028"/>
      <c r="G2028"/>
      <c r="H2028"/>
      <c r="I2028"/>
      <c r="J2028"/>
      <c r="K2028"/>
      <c r="L2028"/>
      <c r="M2028" s="2"/>
      <c r="N2028"/>
      <c r="O2028" s="2"/>
      <c r="P2028"/>
      <c r="Q2028"/>
      <c r="R2028"/>
    </row>
    <row r="2029" spans="2:18">
      <c r="B2029"/>
      <c r="C2029"/>
      <c r="D2029"/>
      <c r="E2029"/>
      <c r="F2029"/>
      <c r="G2029"/>
      <c r="H2029"/>
      <c r="I2029"/>
      <c r="J2029"/>
      <c r="K2029"/>
      <c r="L2029"/>
      <c r="M2029" s="2"/>
      <c r="N2029"/>
      <c r="O2029" s="2"/>
      <c r="P2029"/>
      <c r="Q2029"/>
      <c r="R2029"/>
    </row>
    <row r="2030" spans="2:18">
      <c r="B2030"/>
      <c r="C2030"/>
      <c r="D2030"/>
      <c r="E2030"/>
      <c r="F2030"/>
      <c r="G2030"/>
      <c r="H2030"/>
      <c r="I2030"/>
      <c r="J2030"/>
      <c r="K2030"/>
      <c r="L2030"/>
      <c r="M2030" s="2"/>
      <c r="N2030"/>
      <c r="O2030" s="2"/>
      <c r="P2030"/>
      <c r="Q2030"/>
      <c r="R2030"/>
    </row>
    <row r="2031" spans="2:18">
      <c r="B2031"/>
      <c r="C2031"/>
      <c r="D2031"/>
      <c r="E2031"/>
      <c r="F2031"/>
      <c r="G2031"/>
      <c r="H2031"/>
      <c r="I2031"/>
      <c r="J2031"/>
      <c r="K2031"/>
      <c r="L2031"/>
      <c r="M2031" s="2"/>
      <c r="N2031"/>
      <c r="O2031" s="2"/>
      <c r="P2031"/>
      <c r="Q2031"/>
      <c r="R2031"/>
    </row>
    <row r="2032" spans="2:18">
      <c r="B2032"/>
      <c r="C2032"/>
      <c r="D2032"/>
      <c r="E2032"/>
      <c r="F2032"/>
      <c r="G2032"/>
      <c r="H2032"/>
      <c r="I2032"/>
      <c r="J2032"/>
      <c r="K2032"/>
      <c r="L2032"/>
      <c r="M2032" s="2"/>
      <c r="N2032"/>
      <c r="O2032" s="2"/>
      <c r="P2032"/>
      <c r="Q2032"/>
      <c r="R2032"/>
    </row>
    <row r="2033" spans="2:18">
      <c r="B2033"/>
      <c r="C2033"/>
      <c r="D2033"/>
      <c r="E2033"/>
      <c r="F2033"/>
      <c r="G2033"/>
      <c r="H2033"/>
      <c r="I2033"/>
      <c r="J2033"/>
      <c r="K2033"/>
      <c r="L2033"/>
      <c r="M2033" s="2"/>
      <c r="N2033"/>
      <c r="O2033" s="2"/>
      <c r="P2033"/>
      <c r="Q2033"/>
      <c r="R2033"/>
    </row>
    <row r="2034" spans="2:18">
      <c r="B2034"/>
      <c r="C2034"/>
      <c r="D2034"/>
      <c r="E2034"/>
      <c r="F2034"/>
      <c r="G2034"/>
      <c r="H2034"/>
      <c r="I2034"/>
      <c r="J2034"/>
      <c r="K2034"/>
      <c r="L2034"/>
      <c r="M2034" s="2"/>
      <c r="N2034"/>
      <c r="O2034" s="2"/>
      <c r="P2034"/>
      <c r="Q2034"/>
      <c r="R2034"/>
    </row>
    <row r="2035" spans="2:18">
      <c r="B2035"/>
      <c r="C2035"/>
      <c r="D2035"/>
      <c r="E2035"/>
      <c r="F2035"/>
      <c r="G2035"/>
      <c r="H2035"/>
      <c r="I2035"/>
      <c r="J2035"/>
      <c r="K2035"/>
      <c r="L2035"/>
      <c r="M2035" s="2"/>
      <c r="N2035"/>
      <c r="O2035" s="2"/>
      <c r="P2035"/>
      <c r="Q2035"/>
      <c r="R2035"/>
    </row>
    <row r="2036" spans="2:18">
      <c r="B2036"/>
      <c r="C2036"/>
      <c r="D2036"/>
      <c r="E2036"/>
      <c r="F2036"/>
      <c r="G2036"/>
      <c r="H2036"/>
      <c r="I2036"/>
      <c r="J2036"/>
      <c r="K2036"/>
      <c r="L2036"/>
      <c r="M2036" s="2"/>
      <c r="N2036"/>
      <c r="O2036" s="2"/>
      <c r="P2036"/>
      <c r="Q2036"/>
      <c r="R2036"/>
    </row>
    <row r="2037" spans="2:18">
      <c r="B2037"/>
      <c r="C2037"/>
      <c r="D2037"/>
      <c r="E2037"/>
      <c r="F2037"/>
      <c r="G2037"/>
      <c r="H2037"/>
      <c r="I2037"/>
      <c r="J2037"/>
      <c r="K2037"/>
      <c r="L2037"/>
      <c r="M2037" s="2"/>
      <c r="N2037"/>
      <c r="O2037" s="2"/>
      <c r="P2037"/>
      <c r="Q2037"/>
      <c r="R2037"/>
    </row>
    <row r="2038" spans="2:18">
      <c r="B2038"/>
      <c r="C2038"/>
      <c r="D2038"/>
      <c r="E2038"/>
      <c r="F2038"/>
      <c r="G2038"/>
      <c r="H2038"/>
      <c r="I2038"/>
      <c r="J2038"/>
      <c r="K2038"/>
      <c r="L2038"/>
      <c r="M2038" s="2"/>
      <c r="N2038"/>
      <c r="O2038" s="2"/>
      <c r="P2038"/>
      <c r="Q2038"/>
      <c r="R2038"/>
    </row>
    <row r="2039" spans="2:18">
      <c r="B2039"/>
      <c r="C2039"/>
      <c r="D2039"/>
      <c r="E2039"/>
      <c r="F2039"/>
      <c r="G2039"/>
      <c r="H2039"/>
      <c r="I2039"/>
      <c r="J2039"/>
      <c r="K2039"/>
      <c r="L2039"/>
      <c r="M2039" s="2"/>
      <c r="N2039"/>
      <c r="O2039" s="2"/>
      <c r="P2039"/>
      <c r="Q2039"/>
      <c r="R2039"/>
    </row>
    <row r="2040" spans="2:18">
      <c r="B2040"/>
      <c r="C2040"/>
      <c r="D2040"/>
      <c r="E2040"/>
      <c r="F2040"/>
      <c r="G2040"/>
      <c r="H2040"/>
      <c r="I2040"/>
      <c r="J2040"/>
      <c r="K2040"/>
      <c r="L2040"/>
      <c r="M2040" s="2"/>
      <c r="N2040"/>
      <c r="O2040" s="2"/>
      <c r="P2040"/>
      <c r="Q2040"/>
      <c r="R2040"/>
    </row>
    <row r="2041" spans="2:18">
      <c r="B2041"/>
      <c r="C2041"/>
      <c r="D2041"/>
      <c r="E2041"/>
      <c r="F2041"/>
      <c r="G2041"/>
      <c r="H2041"/>
      <c r="I2041"/>
      <c r="J2041"/>
      <c r="K2041"/>
      <c r="L2041"/>
      <c r="M2041" s="2"/>
      <c r="N2041"/>
      <c r="O2041" s="2"/>
      <c r="P2041"/>
      <c r="Q2041"/>
      <c r="R2041"/>
    </row>
    <row r="2042" spans="2:18">
      <c r="B2042"/>
      <c r="C2042"/>
      <c r="D2042"/>
      <c r="E2042"/>
      <c r="F2042"/>
      <c r="G2042"/>
      <c r="H2042"/>
      <c r="I2042"/>
      <c r="J2042"/>
      <c r="K2042"/>
      <c r="L2042"/>
      <c r="M2042" s="2"/>
      <c r="N2042"/>
      <c r="O2042" s="2"/>
      <c r="P2042"/>
      <c r="Q2042"/>
      <c r="R2042"/>
    </row>
    <row r="2043" spans="2:18">
      <c r="B2043"/>
      <c r="C2043"/>
      <c r="D2043"/>
      <c r="E2043"/>
      <c r="F2043"/>
      <c r="G2043"/>
      <c r="H2043"/>
      <c r="I2043"/>
      <c r="J2043"/>
      <c r="K2043"/>
      <c r="L2043"/>
      <c r="M2043" s="2"/>
      <c r="N2043"/>
      <c r="O2043" s="2"/>
      <c r="P2043"/>
      <c r="Q2043"/>
      <c r="R2043"/>
    </row>
    <row r="2044" spans="2:18">
      <c r="B2044"/>
      <c r="C2044"/>
      <c r="D2044"/>
      <c r="E2044"/>
      <c r="F2044"/>
      <c r="G2044"/>
      <c r="H2044"/>
      <c r="I2044"/>
      <c r="J2044"/>
      <c r="K2044"/>
      <c r="L2044"/>
      <c r="M2044" s="2"/>
      <c r="N2044"/>
      <c r="O2044" s="2"/>
      <c r="P2044"/>
      <c r="Q2044"/>
      <c r="R2044"/>
    </row>
    <row r="2045" spans="2:18">
      <c r="B2045"/>
      <c r="C2045"/>
      <c r="D2045"/>
      <c r="E2045"/>
      <c r="F2045"/>
      <c r="G2045"/>
      <c r="H2045"/>
      <c r="I2045"/>
      <c r="J2045"/>
      <c r="K2045"/>
      <c r="L2045"/>
      <c r="M2045" s="2"/>
      <c r="N2045"/>
      <c r="O2045" s="2"/>
      <c r="P2045"/>
      <c r="Q2045"/>
      <c r="R2045"/>
    </row>
    <row r="2046" spans="2:18">
      <c r="B2046"/>
      <c r="C2046"/>
      <c r="D2046"/>
      <c r="E2046"/>
      <c r="F2046"/>
      <c r="G2046"/>
      <c r="H2046"/>
      <c r="I2046"/>
      <c r="J2046"/>
      <c r="K2046"/>
      <c r="L2046"/>
      <c r="M2046" s="2"/>
      <c r="N2046"/>
      <c r="O2046" s="2"/>
      <c r="P2046"/>
      <c r="Q2046"/>
      <c r="R2046"/>
    </row>
    <row r="2047" spans="2:18">
      <c r="B2047"/>
      <c r="C2047"/>
      <c r="D2047"/>
      <c r="E2047"/>
      <c r="F2047"/>
      <c r="G2047"/>
      <c r="H2047"/>
      <c r="I2047"/>
      <c r="J2047"/>
      <c r="K2047"/>
      <c r="L2047"/>
      <c r="M2047" s="2"/>
      <c r="N2047"/>
      <c r="O2047" s="2"/>
      <c r="P2047"/>
      <c r="Q2047"/>
      <c r="R2047"/>
    </row>
    <row r="2048" spans="2:18">
      <c r="B2048"/>
      <c r="C2048"/>
      <c r="D2048"/>
      <c r="E2048"/>
      <c r="F2048"/>
      <c r="G2048"/>
      <c r="H2048"/>
      <c r="I2048"/>
      <c r="J2048"/>
      <c r="K2048"/>
      <c r="L2048"/>
      <c r="M2048" s="2"/>
      <c r="N2048"/>
      <c r="O2048" s="2"/>
      <c r="P2048"/>
      <c r="Q2048"/>
      <c r="R2048"/>
    </row>
    <row r="2049" spans="2:18">
      <c r="B2049"/>
      <c r="C2049"/>
      <c r="D2049"/>
      <c r="E2049"/>
      <c r="F2049"/>
      <c r="G2049"/>
      <c r="H2049"/>
      <c r="I2049"/>
      <c r="J2049"/>
      <c r="K2049"/>
      <c r="L2049"/>
      <c r="M2049" s="2"/>
      <c r="N2049"/>
      <c r="O2049" s="2"/>
      <c r="P2049"/>
      <c r="Q2049"/>
      <c r="R2049"/>
    </row>
    <row r="2050" spans="2:18">
      <c r="B2050"/>
      <c r="C2050"/>
      <c r="D2050"/>
      <c r="E2050"/>
      <c r="F2050"/>
      <c r="G2050"/>
      <c r="H2050"/>
      <c r="I2050"/>
      <c r="J2050"/>
      <c r="K2050"/>
      <c r="L2050"/>
      <c r="M2050" s="2"/>
      <c r="N2050"/>
      <c r="O2050" s="2"/>
      <c r="P2050"/>
      <c r="Q2050"/>
      <c r="R2050"/>
    </row>
    <row r="2051" spans="2:18">
      <c r="B2051"/>
      <c r="C2051"/>
      <c r="D2051"/>
      <c r="E2051"/>
      <c r="F2051"/>
      <c r="G2051"/>
      <c r="H2051"/>
      <c r="I2051"/>
      <c r="J2051"/>
      <c r="K2051"/>
      <c r="L2051"/>
      <c r="M2051" s="2"/>
      <c r="N2051"/>
      <c r="O2051" s="2"/>
      <c r="P2051"/>
      <c r="Q2051"/>
      <c r="R2051"/>
    </row>
    <row r="2052" spans="2:18">
      <c r="B2052"/>
      <c r="C2052"/>
      <c r="D2052"/>
      <c r="E2052"/>
      <c r="F2052"/>
      <c r="G2052"/>
      <c r="H2052"/>
      <c r="I2052"/>
      <c r="J2052"/>
      <c r="K2052"/>
      <c r="L2052"/>
      <c r="M2052" s="2"/>
      <c r="N2052"/>
      <c r="O2052" s="2"/>
      <c r="P2052"/>
      <c r="Q2052"/>
      <c r="R2052"/>
    </row>
    <row r="2053" spans="2:18">
      <c r="B2053"/>
      <c r="C2053"/>
      <c r="D2053"/>
      <c r="E2053"/>
      <c r="F2053"/>
      <c r="G2053"/>
      <c r="H2053"/>
      <c r="I2053"/>
      <c r="J2053"/>
      <c r="K2053"/>
      <c r="L2053"/>
      <c r="M2053" s="2"/>
      <c r="N2053"/>
      <c r="O2053" s="2"/>
      <c r="P2053"/>
      <c r="Q2053"/>
      <c r="R2053"/>
    </row>
    <row r="2054" spans="2:18">
      <c r="B2054"/>
      <c r="C2054"/>
      <c r="D2054"/>
      <c r="E2054"/>
      <c r="F2054"/>
      <c r="G2054"/>
      <c r="H2054"/>
      <c r="I2054"/>
      <c r="J2054"/>
      <c r="K2054"/>
      <c r="L2054"/>
      <c r="M2054" s="2"/>
      <c r="N2054"/>
      <c r="O2054" s="2"/>
      <c r="P2054"/>
      <c r="Q2054"/>
      <c r="R2054"/>
    </row>
    <row r="2055" spans="2:18">
      <c r="B2055"/>
      <c r="C2055"/>
      <c r="D2055"/>
      <c r="E2055"/>
      <c r="F2055"/>
      <c r="G2055"/>
      <c r="H2055"/>
      <c r="I2055"/>
      <c r="J2055"/>
      <c r="K2055"/>
      <c r="L2055"/>
      <c r="M2055" s="2"/>
      <c r="N2055"/>
      <c r="O2055" s="2"/>
      <c r="P2055"/>
      <c r="Q2055"/>
      <c r="R2055"/>
    </row>
    <row r="2056" spans="2:18">
      <c r="B2056"/>
      <c r="C2056"/>
      <c r="D2056"/>
      <c r="E2056"/>
      <c r="F2056"/>
      <c r="G2056"/>
      <c r="H2056"/>
      <c r="I2056"/>
      <c r="J2056"/>
      <c r="K2056"/>
      <c r="L2056"/>
      <c r="M2056" s="2"/>
      <c r="N2056"/>
      <c r="O2056" s="2"/>
      <c r="P2056"/>
      <c r="Q2056"/>
      <c r="R2056"/>
    </row>
    <row r="2057" spans="2:18">
      <c r="B2057"/>
      <c r="C2057"/>
      <c r="D2057"/>
      <c r="E2057"/>
      <c r="F2057"/>
      <c r="G2057"/>
      <c r="H2057"/>
      <c r="I2057"/>
      <c r="J2057"/>
      <c r="K2057"/>
      <c r="L2057"/>
      <c r="M2057" s="2"/>
      <c r="N2057"/>
      <c r="O2057" s="2"/>
      <c r="P2057"/>
      <c r="Q2057"/>
      <c r="R2057"/>
    </row>
    <row r="2058" spans="2:18">
      <c r="B2058"/>
      <c r="C2058"/>
      <c r="D2058"/>
      <c r="E2058"/>
      <c r="F2058"/>
      <c r="G2058"/>
      <c r="H2058"/>
      <c r="I2058"/>
      <c r="J2058"/>
      <c r="K2058"/>
      <c r="L2058"/>
      <c r="M2058" s="2"/>
      <c r="N2058"/>
      <c r="O2058" s="2"/>
      <c r="P2058"/>
      <c r="Q2058"/>
      <c r="R2058"/>
    </row>
    <row r="2059" spans="2:18">
      <c r="B2059"/>
      <c r="C2059"/>
      <c r="D2059"/>
      <c r="E2059"/>
      <c r="F2059"/>
      <c r="G2059"/>
      <c r="H2059"/>
      <c r="I2059"/>
      <c r="J2059"/>
      <c r="K2059"/>
      <c r="L2059"/>
      <c r="M2059" s="2"/>
      <c r="N2059"/>
      <c r="O2059" s="2"/>
      <c r="P2059"/>
      <c r="Q2059"/>
      <c r="R2059"/>
    </row>
    <row r="2060" spans="2:18">
      <c r="B2060"/>
      <c r="C2060"/>
      <c r="D2060"/>
      <c r="E2060"/>
      <c r="F2060"/>
      <c r="G2060"/>
      <c r="H2060"/>
      <c r="I2060"/>
      <c r="J2060"/>
      <c r="K2060"/>
      <c r="L2060"/>
      <c r="M2060" s="2"/>
      <c r="N2060"/>
      <c r="O2060" s="2"/>
      <c r="P2060"/>
      <c r="Q2060"/>
      <c r="R2060"/>
    </row>
    <row r="2061" spans="2:18">
      <c r="B2061"/>
      <c r="C2061"/>
      <c r="D2061"/>
      <c r="E2061"/>
      <c r="F2061"/>
      <c r="G2061"/>
      <c r="H2061"/>
      <c r="I2061"/>
      <c r="J2061"/>
      <c r="K2061"/>
      <c r="L2061"/>
      <c r="M2061" s="2"/>
      <c r="N2061"/>
      <c r="O2061" s="2"/>
      <c r="P2061"/>
      <c r="Q2061"/>
      <c r="R2061"/>
    </row>
    <row r="2062" spans="2:18">
      <c r="B2062"/>
      <c r="C2062"/>
      <c r="D2062"/>
      <c r="E2062"/>
      <c r="F2062"/>
      <c r="G2062"/>
      <c r="H2062"/>
      <c r="I2062"/>
      <c r="J2062"/>
      <c r="K2062"/>
      <c r="L2062"/>
      <c r="M2062" s="2"/>
      <c r="N2062"/>
      <c r="O2062" s="2"/>
      <c r="P2062"/>
      <c r="Q2062"/>
      <c r="R2062"/>
    </row>
    <row r="2063" spans="2:18">
      <c r="B2063"/>
      <c r="C2063"/>
      <c r="D2063"/>
      <c r="E2063"/>
      <c r="F2063"/>
      <c r="G2063"/>
      <c r="H2063"/>
      <c r="I2063"/>
      <c r="J2063"/>
      <c r="K2063"/>
      <c r="L2063"/>
      <c r="M2063" s="2"/>
      <c r="N2063"/>
      <c r="O2063" s="2"/>
      <c r="P2063"/>
      <c r="Q2063"/>
      <c r="R2063"/>
    </row>
    <row r="2064" spans="2:18">
      <c r="B2064"/>
      <c r="C2064"/>
      <c r="D2064"/>
      <c r="E2064"/>
      <c r="F2064"/>
      <c r="G2064"/>
      <c r="H2064"/>
      <c r="I2064"/>
      <c r="J2064"/>
      <c r="K2064"/>
      <c r="L2064"/>
      <c r="M2064" s="2"/>
      <c r="N2064"/>
      <c r="O2064" s="2"/>
      <c r="P2064"/>
      <c r="Q2064"/>
      <c r="R2064"/>
    </row>
    <row r="2065" spans="2:18">
      <c r="B2065"/>
      <c r="C2065"/>
      <c r="D2065"/>
      <c r="E2065"/>
      <c r="F2065"/>
      <c r="G2065"/>
      <c r="H2065"/>
      <c r="I2065"/>
      <c r="J2065"/>
      <c r="K2065"/>
      <c r="L2065"/>
      <c r="M2065" s="2"/>
      <c r="N2065"/>
      <c r="O2065" s="2"/>
      <c r="P2065"/>
      <c r="Q2065"/>
      <c r="R2065"/>
    </row>
    <row r="2066" spans="2:18">
      <c r="B2066"/>
      <c r="C2066"/>
      <c r="D2066"/>
      <c r="E2066"/>
      <c r="F2066"/>
      <c r="G2066"/>
      <c r="H2066"/>
      <c r="I2066"/>
      <c r="J2066"/>
      <c r="K2066"/>
      <c r="L2066"/>
      <c r="M2066" s="2"/>
      <c r="N2066"/>
      <c r="O2066" s="2"/>
      <c r="P2066"/>
      <c r="Q2066"/>
      <c r="R2066"/>
    </row>
    <row r="2067" spans="2:18">
      <c r="B2067"/>
      <c r="C2067"/>
      <c r="D2067"/>
      <c r="E2067"/>
      <c r="F2067"/>
      <c r="G2067"/>
      <c r="H2067"/>
      <c r="I2067"/>
      <c r="J2067"/>
      <c r="K2067"/>
      <c r="L2067"/>
      <c r="M2067" s="2"/>
      <c r="N2067"/>
      <c r="O2067" s="2"/>
      <c r="P2067"/>
      <c r="Q2067"/>
      <c r="R2067"/>
    </row>
    <row r="2068" spans="2:18">
      <c r="B2068"/>
      <c r="C2068"/>
      <c r="D2068"/>
      <c r="E2068"/>
      <c r="F2068"/>
      <c r="G2068"/>
      <c r="H2068"/>
      <c r="I2068"/>
      <c r="J2068"/>
      <c r="K2068"/>
      <c r="L2068"/>
      <c r="M2068" s="2"/>
      <c r="N2068"/>
      <c r="O2068" s="2"/>
      <c r="P2068"/>
      <c r="Q2068"/>
      <c r="R2068"/>
    </row>
    <row r="2069" spans="2:18">
      <c r="B2069"/>
      <c r="C2069"/>
      <c r="D2069"/>
      <c r="E2069"/>
      <c r="F2069"/>
      <c r="G2069"/>
      <c r="H2069"/>
      <c r="I2069"/>
      <c r="J2069"/>
      <c r="K2069"/>
      <c r="L2069"/>
      <c r="M2069" s="2"/>
      <c r="N2069"/>
      <c r="O2069" s="2"/>
      <c r="P2069"/>
      <c r="Q2069"/>
      <c r="R2069"/>
    </row>
    <row r="2070" spans="2:18">
      <c r="B2070"/>
      <c r="C2070"/>
      <c r="D2070"/>
      <c r="E2070"/>
      <c r="F2070"/>
      <c r="G2070"/>
      <c r="H2070"/>
      <c r="I2070"/>
      <c r="J2070"/>
      <c r="K2070"/>
      <c r="L2070"/>
      <c r="M2070" s="2"/>
      <c r="N2070"/>
      <c r="O2070" s="2"/>
      <c r="P2070"/>
      <c r="Q2070"/>
      <c r="R2070"/>
    </row>
    <row r="2071" spans="2:18">
      <c r="B2071"/>
      <c r="C2071"/>
      <c r="D2071"/>
      <c r="E2071"/>
      <c r="F2071"/>
      <c r="G2071"/>
      <c r="H2071"/>
      <c r="I2071"/>
      <c r="J2071"/>
      <c r="K2071"/>
      <c r="L2071"/>
      <c r="M2071" s="2"/>
      <c r="N2071"/>
      <c r="O2071" s="2"/>
      <c r="P2071"/>
      <c r="Q2071"/>
      <c r="R2071"/>
    </row>
    <row r="2072" spans="2:18">
      <c r="B2072"/>
      <c r="C2072"/>
      <c r="D2072"/>
      <c r="E2072"/>
      <c r="F2072"/>
      <c r="G2072"/>
      <c r="H2072"/>
      <c r="I2072"/>
      <c r="J2072"/>
      <c r="K2072"/>
      <c r="L2072"/>
      <c r="M2072" s="2"/>
      <c r="N2072"/>
      <c r="O2072" s="2"/>
      <c r="P2072"/>
      <c r="Q2072"/>
      <c r="R2072"/>
    </row>
    <row r="2073" spans="2:18">
      <c r="B2073"/>
      <c r="C2073"/>
      <c r="D2073"/>
      <c r="E2073"/>
      <c r="F2073"/>
      <c r="G2073"/>
      <c r="H2073"/>
      <c r="I2073"/>
      <c r="J2073"/>
      <c r="K2073"/>
      <c r="L2073"/>
      <c r="M2073" s="2"/>
      <c r="N2073"/>
      <c r="O2073" s="2"/>
      <c r="P2073"/>
      <c r="Q2073"/>
      <c r="R2073"/>
    </row>
    <row r="2074" spans="2:18">
      <c r="B2074"/>
      <c r="C2074"/>
      <c r="D2074"/>
      <c r="E2074"/>
      <c r="F2074"/>
      <c r="G2074"/>
      <c r="H2074"/>
      <c r="I2074"/>
      <c r="J2074"/>
      <c r="K2074"/>
      <c r="L2074"/>
      <c r="M2074" s="2"/>
      <c r="N2074"/>
      <c r="O2074" s="2"/>
      <c r="P2074"/>
      <c r="Q2074"/>
      <c r="R2074"/>
    </row>
    <row r="2075" spans="2:18">
      <c r="B2075"/>
      <c r="C2075"/>
      <c r="D2075"/>
      <c r="E2075"/>
      <c r="F2075"/>
      <c r="G2075"/>
      <c r="H2075"/>
      <c r="I2075"/>
      <c r="J2075"/>
      <c r="K2075"/>
      <c r="L2075"/>
      <c r="M2075" s="2"/>
      <c r="N2075"/>
      <c r="O2075" s="2"/>
      <c r="P2075"/>
      <c r="Q2075"/>
      <c r="R2075"/>
    </row>
    <row r="2076" spans="2:18">
      <c r="B2076"/>
      <c r="C2076"/>
      <c r="D2076"/>
      <c r="E2076"/>
      <c r="F2076"/>
      <c r="G2076"/>
      <c r="H2076"/>
      <c r="I2076"/>
      <c r="J2076"/>
      <c r="K2076"/>
      <c r="L2076"/>
      <c r="M2076" s="2"/>
      <c r="N2076"/>
      <c r="O2076" s="2"/>
      <c r="P2076"/>
      <c r="Q2076"/>
      <c r="R2076"/>
    </row>
    <row r="2077" spans="2:18">
      <c r="B2077"/>
      <c r="C2077"/>
      <c r="D2077"/>
      <c r="E2077"/>
      <c r="F2077"/>
      <c r="G2077"/>
      <c r="H2077"/>
      <c r="I2077"/>
      <c r="J2077"/>
      <c r="K2077"/>
      <c r="L2077"/>
      <c r="M2077" s="2"/>
      <c r="N2077"/>
      <c r="O2077" s="2"/>
      <c r="P2077"/>
      <c r="Q2077"/>
      <c r="R2077"/>
    </row>
    <row r="2078" spans="2:18">
      <c r="B2078"/>
      <c r="C2078"/>
      <c r="D2078"/>
      <c r="E2078"/>
      <c r="F2078"/>
      <c r="G2078"/>
      <c r="H2078"/>
      <c r="I2078"/>
      <c r="J2078"/>
      <c r="K2078"/>
      <c r="L2078"/>
      <c r="M2078" s="2"/>
      <c r="N2078"/>
      <c r="O2078" s="2"/>
      <c r="P2078"/>
      <c r="Q2078"/>
      <c r="R2078"/>
    </row>
    <row r="2079" spans="2:18">
      <c r="B2079"/>
      <c r="C2079"/>
      <c r="D2079"/>
      <c r="E2079"/>
      <c r="F2079"/>
      <c r="G2079"/>
      <c r="H2079"/>
      <c r="I2079"/>
      <c r="J2079"/>
      <c r="K2079"/>
      <c r="L2079"/>
      <c r="M2079" s="2"/>
      <c r="N2079"/>
      <c r="O2079" s="2"/>
      <c r="P2079"/>
      <c r="Q2079"/>
      <c r="R2079"/>
    </row>
    <row r="2080" spans="2:18">
      <c r="B2080"/>
      <c r="C2080"/>
      <c r="D2080"/>
      <c r="E2080"/>
      <c r="F2080"/>
      <c r="G2080"/>
      <c r="H2080"/>
      <c r="I2080"/>
      <c r="J2080"/>
      <c r="K2080"/>
      <c r="L2080"/>
      <c r="M2080" s="2"/>
      <c r="N2080"/>
      <c r="O2080" s="2"/>
      <c r="P2080"/>
      <c r="Q2080"/>
      <c r="R2080"/>
    </row>
    <row r="2081" spans="2:18">
      <c r="B2081"/>
      <c r="C2081"/>
      <c r="D2081"/>
      <c r="E2081"/>
      <c r="F2081"/>
      <c r="G2081"/>
      <c r="H2081"/>
      <c r="I2081"/>
      <c r="J2081"/>
      <c r="K2081"/>
      <c r="L2081"/>
      <c r="M2081" s="2"/>
      <c r="N2081"/>
      <c r="O2081" s="2"/>
      <c r="P2081"/>
      <c r="Q2081"/>
      <c r="R2081"/>
    </row>
    <row r="2082" spans="2:18">
      <c r="B2082"/>
      <c r="C2082"/>
      <c r="D2082"/>
      <c r="E2082"/>
      <c r="F2082"/>
      <c r="G2082"/>
      <c r="H2082"/>
      <c r="I2082"/>
      <c r="J2082"/>
      <c r="K2082"/>
      <c r="L2082"/>
      <c r="M2082" s="2"/>
      <c r="N2082"/>
      <c r="O2082" s="2"/>
      <c r="P2082"/>
      <c r="Q2082"/>
      <c r="R2082"/>
    </row>
    <row r="2083" spans="2:18">
      <c r="B2083"/>
      <c r="C2083"/>
      <c r="D2083"/>
      <c r="E2083"/>
      <c r="F2083"/>
      <c r="G2083"/>
      <c r="H2083"/>
      <c r="I2083"/>
      <c r="J2083"/>
      <c r="K2083"/>
      <c r="L2083"/>
      <c r="M2083" s="2"/>
      <c r="N2083"/>
      <c r="O2083" s="2"/>
      <c r="P2083"/>
      <c r="Q2083"/>
      <c r="R2083"/>
    </row>
    <row r="2084" spans="2:18">
      <c r="B2084"/>
      <c r="C2084"/>
      <c r="D2084"/>
      <c r="E2084"/>
      <c r="F2084"/>
      <c r="G2084"/>
      <c r="H2084"/>
      <c r="I2084"/>
      <c r="J2084"/>
      <c r="K2084"/>
      <c r="L2084"/>
      <c r="M2084" s="2"/>
      <c r="N2084"/>
      <c r="O2084" s="2"/>
      <c r="P2084"/>
      <c r="Q2084"/>
      <c r="R2084"/>
    </row>
    <row r="2085" spans="2:18">
      <c r="B2085"/>
      <c r="C2085"/>
      <c r="D2085"/>
      <c r="E2085"/>
      <c r="F2085"/>
      <c r="G2085"/>
      <c r="H2085"/>
      <c r="I2085"/>
      <c r="J2085"/>
      <c r="K2085"/>
      <c r="L2085"/>
      <c r="M2085" s="2"/>
      <c r="N2085"/>
      <c r="O2085" s="2"/>
      <c r="P2085"/>
      <c r="Q2085"/>
      <c r="R2085"/>
    </row>
    <row r="2086" spans="2:18">
      <c r="B2086"/>
      <c r="C2086"/>
      <c r="D2086"/>
      <c r="E2086"/>
      <c r="F2086"/>
      <c r="G2086"/>
      <c r="H2086"/>
      <c r="I2086"/>
      <c r="J2086"/>
      <c r="K2086"/>
      <c r="L2086"/>
      <c r="M2086" s="2"/>
      <c r="N2086"/>
      <c r="O2086" s="2"/>
      <c r="P2086"/>
      <c r="Q2086"/>
      <c r="R2086"/>
    </row>
    <row r="2087" spans="2:18">
      <c r="B2087"/>
      <c r="C2087"/>
      <c r="D2087"/>
      <c r="E2087"/>
      <c r="F2087"/>
      <c r="G2087"/>
      <c r="H2087"/>
      <c r="I2087"/>
      <c r="J2087"/>
      <c r="K2087"/>
      <c r="L2087"/>
      <c r="M2087" s="2"/>
      <c r="N2087"/>
      <c r="O2087" s="2"/>
      <c r="P2087"/>
      <c r="Q2087"/>
      <c r="R2087"/>
    </row>
    <row r="2088" spans="2:18">
      <c r="B2088"/>
      <c r="C2088"/>
      <c r="D2088"/>
      <c r="E2088"/>
      <c r="F2088"/>
      <c r="G2088"/>
      <c r="H2088"/>
      <c r="I2088"/>
      <c r="J2088"/>
      <c r="K2088"/>
      <c r="L2088"/>
      <c r="M2088" s="2"/>
      <c r="N2088"/>
      <c r="O2088" s="2"/>
      <c r="P2088"/>
      <c r="Q2088"/>
      <c r="R2088"/>
    </row>
    <row r="2089" spans="2:18">
      <c r="B2089"/>
      <c r="C2089"/>
      <c r="D2089"/>
      <c r="E2089"/>
      <c r="F2089"/>
      <c r="G2089"/>
      <c r="H2089"/>
      <c r="I2089"/>
      <c r="J2089"/>
      <c r="K2089"/>
      <c r="L2089"/>
      <c r="M2089" s="2"/>
      <c r="N2089"/>
      <c r="O2089" s="2"/>
      <c r="P2089"/>
      <c r="Q2089"/>
      <c r="R2089"/>
    </row>
    <row r="2090" spans="2:18">
      <c r="B2090"/>
      <c r="C2090"/>
      <c r="D2090"/>
      <c r="E2090"/>
      <c r="F2090"/>
      <c r="G2090"/>
      <c r="H2090"/>
      <c r="I2090"/>
      <c r="J2090"/>
      <c r="K2090"/>
      <c r="L2090"/>
      <c r="M2090" s="2"/>
      <c r="N2090"/>
      <c r="O2090" s="2"/>
      <c r="P2090"/>
      <c r="Q2090"/>
      <c r="R2090"/>
    </row>
    <row r="2091" spans="2:18">
      <c r="B2091"/>
      <c r="C2091"/>
      <c r="D2091"/>
      <c r="E2091"/>
      <c r="F2091"/>
      <c r="G2091"/>
      <c r="H2091"/>
      <c r="I2091"/>
      <c r="J2091"/>
      <c r="K2091"/>
      <c r="L2091"/>
      <c r="M2091" s="2"/>
      <c r="N2091"/>
      <c r="O2091" s="2"/>
      <c r="P2091"/>
      <c r="Q2091"/>
      <c r="R2091"/>
    </row>
    <row r="2092" spans="2:18">
      <c r="B2092"/>
      <c r="C2092"/>
      <c r="D2092"/>
      <c r="E2092"/>
      <c r="F2092"/>
      <c r="G2092"/>
      <c r="H2092"/>
      <c r="I2092"/>
      <c r="J2092"/>
      <c r="K2092"/>
      <c r="L2092"/>
      <c r="M2092" s="2"/>
      <c r="N2092"/>
      <c r="O2092" s="2"/>
      <c r="P2092"/>
      <c r="Q2092"/>
      <c r="R2092"/>
    </row>
    <row r="2093" spans="2:18">
      <c r="B2093"/>
      <c r="C2093"/>
      <c r="D2093"/>
      <c r="E2093"/>
      <c r="F2093"/>
      <c r="G2093"/>
      <c r="H2093"/>
      <c r="I2093"/>
      <c r="J2093"/>
      <c r="K2093"/>
      <c r="L2093"/>
      <c r="M2093" s="2"/>
      <c r="N2093"/>
      <c r="O2093" s="2"/>
      <c r="P2093"/>
      <c r="Q2093"/>
      <c r="R2093"/>
    </row>
    <row r="2094" spans="2:18">
      <c r="B2094"/>
      <c r="C2094"/>
      <c r="D2094"/>
      <c r="E2094"/>
      <c r="F2094"/>
      <c r="G2094"/>
      <c r="H2094"/>
      <c r="I2094"/>
      <c r="J2094"/>
      <c r="K2094"/>
      <c r="L2094"/>
      <c r="M2094" s="2"/>
      <c r="N2094"/>
      <c r="O2094" s="2"/>
      <c r="P2094"/>
      <c r="Q2094"/>
      <c r="R2094"/>
    </row>
    <row r="2095" spans="2:18">
      <c r="B2095"/>
      <c r="C2095"/>
      <c r="D2095"/>
      <c r="E2095"/>
      <c r="F2095"/>
      <c r="G2095"/>
      <c r="H2095"/>
      <c r="I2095"/>
      <c r="J2095"/>
      <c r="K2095"/>
      <c r="L2095"/>
      <c r="M2095" s="2"/>
      <c r="N2095"/>
      <c r="O2095" s="2"/>
      <c r="P2095"/>
      <c r="Q2095"/>
      <c r="R2095"/>
    </row>
    <row r="2096" spans="2:18">
      <c r="B2096"/>
      <c r="C2096"/>
      <c r="D2096"/>
      <c r="E2096"/>
      <c r="F2096"/>
      <c r="G2096"/>
      <c r="H2096"/>
      <c r="I2096"/>
      <c r="J2096"/>
      <c r="K2096"/>
      <c r="L2096"/>
      <c r="M2096" s="2"/>
      <c r="N2096"/>
      <c r="O2096" s="2"/>
      <c r="P2096"/>
      <c r="Q2096"/>
      <c r="R2096"/>
    </row>
    <row r="2097" spans="2:18">
      <c r="B2097"/>
      <c r="C2097"/>
      <c r="D2097"/>
      <c r="E2097"/>
      <c r="F2097"/>
      <c r="G2097"/>
      <c r="H2097"/>
      <c r="I2097"/>
      <c r="J2097"/>
      <c r="K2097"/>
      <c r="L2097"/>
      <c r="M2097" s="2"/>
      <c r="N2097"/>
      <c r="O2097" s="2"/>
      <c r="P2097"/>
      <c r="Q2097"/>
      <c r="R2097"/>
    </row>
    <row r="2098" spans="2:18">
      <c r="B2098"/>
      <c r="C2098"/>
      <c r="D2098"/>
      <c r="E2098"/>
      <c r="F2098"/>
      <c r="G2098"/>
      <c r="H2098"/>
      <c r="I2098"/>
      <c r="J2098"/>
      <c r="K2098"/>
      <c r="L2098"/>
      <c r="M2098" s="2"/>
      <c r="N2098"/>
      <c r="O2098" s="2"/>
      <c r="P2098"/>
      <c r="Q2098"/>
      <c r="R2098"/>
    </row>
    <row r="2099" spans="2:18">
      <c r="B2099"/>
      <c r="C2099"/>
      <c r="D2099"/>
      <c r="E2099"/>
      <c r="F2099"/>
      <c r="G2099"/>
      <c r="H2099"/>
      <c r="I2099"/>
      <c r="J2099"/>
      <c r="K2099"/>
      <c r="L2099"/>
      <c r="M2099" s="2"/>
      <c r="N2099"/>
      <c r="O2099" s="2"/>
      <c r="P2099"/>
      <c r="Q2099"/>
      <c r="R2099"/>
    </row>
    <row r="2100" spans="2:18">
      <c r="B2100"/>
      <c r="C2100"/>
      <c r="D2100"/>
      <c r="E2100"/>
      <c r="F2100"/>
      <c r="G2100"/>
      <c r="H2100"/>
      <c r="I2100"/>
      <c r="J2100"/>
      <c r="K2100"/>
      <c r="L2100"/>
      <c r="M2100" s="2"/>
      <c r="N2100"/>
      <c r="O2100" s="2"/>
      <c r="P2100"/>
      <c r="Q2100"/>
      <c r="R2100"/>
    </row>
    <row r="2101" spans="2:18">
      <c r="B2101"/>
      <c r="C2101"/>
      <c r="D2101"/>
      <c r="E2101"/>
      <c r="F2101"/>
      <c r="G2101"/>
      <c r="H2101"/>
      <c r="I2101"/>
      <c r="J2101"/>
      <c r="K2101"/>
      <c r="L2101"/>
      <c r="M2101" s="2"/>
      <c r="N2101"/>
      <c r="O2101" s="2"/>
      <c r="P2101"/>
      <c r="Q2101"/>
      <c r="R2101"/>
    </row>
    <row r="2102" spans="2:18">
      <c r="B2102"/>
      <c r="C2102"/>
      <c r="D2102"/>
      <c r="E2102"/>
      <c r="F2102"/>
      <c r="G2102"/>
      <c r="H2102"/>
      <c r="I2102"/>
      <c r="J2102"/>
      <c r="K2102"/>
      <c r="L2102"/>
      <c r="M2102" s="2"/>
      <c r="N2102"/>
      <c r="O2102" s="2"/>
      <c r="P2102"/>
      <c r="Q2102"/>
      <c r="R2102"/>
    </row>
    <row r="2103" spans="2:18">
      <c r="B2103"/>
      <c r="C2103"/>
      <c r="D2103"/>
      <c r="E2103"/>
      <c r="F2103"/>
      <c r="G2103"/>
      <c r="H2103"/>
      <c r="I2103"/>
      <c r="J2103"/>
      <c r="K2103"/>
      <c r="L2103"/>
      <c r="M2103" s="2"/>
      <c r="N2103"/>
      <c r="O2103" s="2"/>
      <c r="P2103"/>
      <c r="Q2103"/>
      <c r="R2103"/>
    </row>
    <row r="2104" spans="2:18">
      <c r="B2104"/>
      <c r="C2104"/>
      <c r="D2104"/>
      <c r="E2104"/>
      <c r="F2104"/>
      <c r="G2104"/>
      <c r="H2104"/>
      <c r="I2104"/>
      <c r="J2104"/>
      <c r="K2104"/>
      <c r="L2104"/>
      <c r="M2104" s="2"/>
      <c r="N2104"/>
      <c r="O2104" s="2"/>
      <c r="P2104"/>
      <c r="Q2104"/>
      <c r="R2104"/>
    </row>
    <row r="2105" spans="2:18">
      <c r="B2105"/>
      <c r="C2105"/>
      <c r="D2105"/>
      <c r="E2105"/>
      <c r="F2105"/>
      <c r="G2105"/>
      <c r="H2105"/>
      <c r="I2105"/>
      <c r="J2105"/>
      <c r="K2105"/>
      <c r="L2105"/>
      <c r="M2105" s="2"/>
      <c r="N2105"/>
      <c r="O2105" s="2"/>
      <c r="P2105"/>
      <c r="Q2105"/>
      <c r="R2105"/>
    </row>
    <row r="2106" spans="2:18">
      <c r="B2106"/>
      <c r="C2106"/>
      <c r="D2106"/>
      <c r="E2106"/>
      <c r="F2106"/>
      <c r="G2106"/>
      <c r="H2106"/>
      <c r="I2106"/>
      <c r="J2106"/>
      <c r="K2106"/>
      <c r="L2106"/>
      <c r="M2106" s="2"/>
      <c r="N2106"/>
      <c r="O2106" s="2"/>
      <c r="P2106"/>
      <c r="Q2106"/>
      <c r="R2106"/>
    </row>
    <row r="2107" spans="2:18">
      <c r="B2107"/>
      <c r="C2107"/>
      <c r="D2107"/>
      <c r="E2107"/>
      <c r="F2107"/>
      <c r="G2107"/>
      <c r="H2107"/>
      <c r="I2107"/>
      <c r="J2107"/>
      <c r="K2107"/>
      <c r="L2107"/>
      <c r="M2107" s="2"/>
      <c r="N2107"/>
      <c r="O2107" s="2"/>
      <c r="P2107"/>
      <c r="Q2107"/>
      <c r="R2107"/>
    </row>
    <row r="2108" spans="2:18">
      <c r="B2108"/>
      <c r="C2108"/>
      <c r="D2108"/>
      <c r="E2108"/>
      <c r="F2108"/>
      <c r="G2108"/>
      <c r="H2108"/>
      <c r="I2108"/>
      <c r="J2108"/>
      <c r="K2108"/>
      <c r="L2108"/>
      <c r="M2108" s="2"/>
      <c r="N2108"/>
      <c r="O2108" s="2"/>
      <c r="P2108"/>
      <c r="Q2108"/>
      <c r="R2108"/>
    </row>
    <row r="2109" spans="2:18">
      <c r="B2109"/>
      <c r="C2109"/>
      <c r="D2109"/>
      <c r="E2109"/>
      <c r="F2109"/>
      <c r="G2109"/>
      <c r="H2109"/>
      <c r="I2109"/>
      <c r="J2109"/>
      <c r="K2109"/>
      <c r="L2109"/>
      <c r="M2109" s="2"/>
      <c r="N2109"/>
      <c r="O2109" s="2"/>
      <c r="P2109"/>
      <c r="Q2109"/>
      <c r="R2109"/>
    </row>
    <row r="2110" spans="2:18">
      <c r="B2110"/>
      <c r="C2110"/>
      <c r="D2110"/>
      <c r="E2110"/>
      <c r="F2110"/>
      <c r="G2110"/>
      <c r="H2110"/>
      <c r="I2110"/>
      <c r="J2110"/>
      <c r="K2110"/>
      <c r="L2110"/>
      <c r="M2110" s="2"/>
      <c r="N2110"/>
      <c r="O2110" s="2"/>
      <c r="P2110"/>
      <c r="Q2110"/>
      <c r="R2110"/>
    </row>
    <row r="2111" spans="2:18">
      <c r="B2111"/>
      <c r="C2111"/>
      <c r="D2111"/>
      <c r="E2111"/>
      <c r="F2111"/>
      <c r="G2111"/>
      <c r="H2111"/>
      <c r="I2111"/>
      <c r="J2111"/>
      <c r="K2111"/>
      <c r="L2111"/>
      <c r="M2111" s="2"/>
      <c r="N2111"/>
      <c r="O2111" s="2"/>
      <c r="P2111"/>
      <c r="Q2111"/>
      <c r="R2111"/>
    </row>
    <row r="2112" spans="2:18">
      <c r="B2112"/>
      <c r="C2112"/>
      <c r="D2112"/>
      <c r="E2112"/>
      <c r="F2112"/>
      <c r="G2112"/>
      <c r="H2112"/>
      <c r="I2112"/>
      <c r="J2112"/>
      <c r="K2112"/>
      <c r="L2112"/>
      <c r="M2112" s="2"/>
      <c r="N2112"/>
      <c r="O2112" s="2"/>
      <c r="P2112"/>
      <c r="Q2112"/>
      <c r="R2112"/>
    </row>
    <row r="2113" spans="2:18">
      <c r="B2113"/>
      <c r="C2113"/>
      <c r="D2113"/>
      <c r="E2113"/>
      <c r="F2113"/>
      <c r="G2113"/>
      <c r="H2113"/>
      <c r="I2113"/>
      <c r="J2113"/>
      <c r="K2113"/>
      <c r="L2113"/>
      <c r="M2113" s="2"/>
      <c r="N2113"/>
      <c r="O2113" s="2"/>
      <c r="P2113"/>
      <c r="Q2113"/>
      <c r="R2113"/>
    </row>
    <row r="2114" spans="2:18">
      <c r="B2114"/>
      <c r="C2114"/>
      <c r="D2114"/>
      <c r="E2114"/>
      <c r="F2114"/>
      <c r="G2114"/>
      <c r="H2114"/>
      <c r="I2114"/>
      <c r="J2114"/>
      <c r="K2114"/>
      <c r="L2114"/>
      <c r="M2114" s="2"/>
      <c r="N2114"/>
      <c r="O2114" s="2"/>
      <c r="P2114"/>
      <c r="Q2114"/>
      <c r="R2114"/>
    </row>
    <row r="2115" spans="2:18">
      <c r="B2115"/>
      <c r="C2115"/>
      <c r="D2115"/>
      <c r="E2115"/>
      <c r="F2115"/>
      <c r="G2115"/>
      <c r="H2115"/>
      <c r="I2115"/>
      <c r="J2115"/>
      <c r="K2115"/>
      <c r="L2115"/>
      <c r="M2115" s="2"/>
      <c r="N2115"/>
      <c r="O2115" s="2"/>
      <c r="P2115"/>
      <c r="Q2115"/>
      <c r="R2115"/>
    </row>
    <row r="2116" spans="2:18">
      <c r="B2116"/>
      <c r="C2116"/>
      <c r="D2116"/>
      <c r="E2116"/>
      <c r="F2116"/>
      <c r="G2116"/>
      <c r="H2116"/>
      <c r="I2116"/>
      <c r="J2116"/>
      <c r="K2116"/>
      <c r="L2116"/>
      <c r="M2116" s="2"/>
      <c r="N2116"/>
      <c r="O2116" s="2"/>
      <c r="P2116"/>
      <c r="Q2116"/>
      <c r="R2116"/>
    </row>
    <row r="2117" spans="2:18">
      <c r="B2117"/>
      <c r="C2117"/>
      <c r="D2117"/>
      <c r="E2117"/>
      <c r="F2117"/>
      <c r="G2117"/>
      <c r="H2117"/>
      <c r="I2117"/>
      <c r="J2117"/>
      <c r="K2117"/>
      <c r="L2117"/>
      <c r="M2117" s="2"/>
      <c r="N2117"/>
      <c r="O2117" s="2"/>
      <c r="P2117"/>
      <c r="Q2117"/>
      <c r="R2117"/>
    </row>
    <row r="2118" spans="2:18">
      <c r="B2118"/>
      <c r="C2118"/>
      <c r="D2118"/>
      <c r="E2118"/>
      <c r="F2118"/>
      <c r="G2118"/>
      <c r="H2118"/>
      <c r="I2118"/>
      <c r="J2118"/>
      <c r="K2118"/>
      <c r="L2118"/>
      <c r="M2118" s="2"/>
      <c r="N2118"/>
      <c r="O2118" s="2"/>
      <c r="P2118"/>
      <c r="Q2118"/>
      <c r="R2118"/>
    </row>
    <row r="2119" spans="2:18">
      <c r="B2119"/>
      <c r="C2119"/>
      <c r="D2119"/>
      <c r="E2119"/>
      <c r="F2119"/>
      <c r="G2119"/>
      <c r="H2119"/>
      <c r="I2119"/>
      <c r="J2119"/>
      <c r="K2119"/>
      <c r="L2119"/>
      <c r="M2119" s="2"/>
      <c r="N2119"/>
      <c r="O2119" s="2"/>
      <c r="P2119"/>
      <c r="Q2119"/>
      <c r="R2119"/>
    </row>
    <row r="2120" spans="2:18">
      <c r="B2120"/>
      <c r="C2120"/>
      <c r="D2120"/>
      <c r="E2120"/>
      <c r="F2120"/>
      <c r="G2120"/>
      <c r="H2120"/>
      <c r="I2120"/>
      <c r="J2120"/>
      <c r="K2120"/>
      <c r="L2120"/>
      <c r="M2120" s="2"/>
      <c r="N2120"/>
      <c r="O2120" s="2"/>
      <c r="P2120"/>
      <c r="Q2120"/>
      <c r="R2120"/>
    </row>
    <row r="2121" spans="2:18">
      <c r="B2121"/>
      <c r="C2121"/>
      <c r="D2121"/>
      <c r="E2121"/>
      <c r="F2121"/>
      <c r="G2121"/>
      <c r="H2121"/>
      <c r="I2121"/>
      <c r="J2121"/>
      <c r="K2121"/>
      <c r="L2121"/>
      <c r="M2121" s="2"/>
      <c r="N2121"/>
      <c r="O2121" s="2"/>
      <c r="P2121"/>
      <c r="Q2121"/>
      <c r="R2121"/>
    </row>
    <row r="2122" spans="2:18">
      <c r="B2122"/>
      <c r="C2122"/>
      <c r="D2122"/>
      <c r="E2122"/>
      <c r="F2122"/>
      <c r="G2122"/>
      <c r="H2122"/>
      <c r="I2122"/>
      <c r="J2122"/>
      <c r="K2122"/>
      <c r="L2122"/>
      <c r="M2122" s="2"/>
      <c r="N2122"/>
      <c r="O2122" s="2"/>
      <c r="P2122"/>
      <c r="Q2122"/>
      <c r="R2122"/>
    </row>
    <row r="2123" spans="2:18">
      <c r="B2123"/>
      <c r="C2123"/>
      <c r="D2123"/>
      <c r="E2123"/>
      <c r="F2123"/>
      <c r="G2123"/>
      <c r="H2123"/>
      <c r="I2123"/>
      <c r="J2123"/>
      <c r="K2123"/>
      <c r="L2123"/>
      <c r="M2123" s="2"/>
      <c r="N2123"/>
      <c r="O2123" s="2"/>
      <c r="P2123"/>
      <c r="Q2123"/>
      <c r="R2123"/>
    </row>
    <row r="2124" spans="2:18">
      <c r="B2124"/>
      <c r="C2124"/>
      <c r="D2124"/>
      <c r="E2124"/>
      <c r="F2124"/>
      <c r="G2124"/>
      <c r="H2124"/>
      <c r="I2124"/>
      <c r="J2124"/>
      <c r="K2124"/>
      <c r="L2124"/>
      <c r="M2124" s="2"/>
      <c r="N2124"/>
      <c r="O2124" s="2"/>
      <c r="P2124"/>
      <c r="Q2124"/>
      <c r="R2124"/>
    </row>
    <row r="2125" spans="2:18">
      <c r="B2125"/>
      <c r="C2125"/>
      <c r="D2125"/>
      <c r="E2125"/>
      <c r="F2125"/>
      <c r="G2125"/>
      <c r="H2125"/>
      <c r="I2125"/>
      <c r="J2125"/>
      <c r="K2125"/>
      <c r="L2125"/>
      <c r="M2125" s="2"/>
      <c r="N2125"/>
      <c r="O2125" s="2"/>
      <c r="P2125"/>
      <c r="Q2125"/>
      <c r="R2125"/>
    </row>
    <row r="2126" spans="2:18">
      <c r="B2126"/>
      <c r="C2126"/>
      <c r="D2126"/>
      <c r="E2126"/>
      <c r="F2126"/>
      <c r="G2126"/>
      <c r="H2126"/>
      <c r="I2126"/>
      <c r="J2126"/>
      <c r="K2126"/>
      <c r="L2126"/>
      <c r="M2126" s="2"/>
      <c r="N2126"/>
      <c r="O2126" s="2"/>
      <c r="P2126"/>
      <c r="Q2126"/>
      <c r="R2126"/>
    </row>
    <row r="2127" spans="2:18">
      <c r="B2127"/>
      <c r="C2127"/>
      <c r="D2127"/>
      <c r="E2127"/>
      <c r="F2127"/>
      <c r="G2127"/>
      <c r="H2127"/>
      <c r="I2127"/>
      <c r="J2127"/>
      <c r="K2127"/>
      <c r="L2127"/>
      <c r="M2127" s="2"/>
      <c r="N2127"/>
      <c r="O2127" s="2"/>
      <c r="P2127"/>
      <c r="Q2127"/>
      <c r="R2127"/>
    </row>
    <row r="2128" spans="2:18">
      <c r="B2128"/>
      <c r="C2128"/>
      <c r="D2128"/>
      <c r="E2128"/>
      <c r="F2128"/>
      <c r="G2128"/>
      <c r="H2128"/>
      <c r="I2128"/>
      <c r="J2128"/>
      <c r="K2128"/>
      <c r="L2128"/>
      <c r="M2128" s="2"/>
      <c r="N2128"/>
      <c r="O2128" s="2"/>
      <c r="P2128"/>
      <c r="Q2128"/>
      <c r="R2128"/>
    </row>
    <row r="2129" spans="2:18">
      <c r="B2129"/>
      <c r="C2129"/>
      <c r="D2129"/>
      <c r="E2129"/>
      <c r="F2129"/>
      <c r="G2129"/>
      <c r="H2129"/>
      <c r="I2129"/>
      <c r="J2129"/>
      <c r="K2129"/>
      <c r="L2129"/>
      <c r="M2129" s="2"/>
      <c r="N2129"/>
      <c r="O2129" s="2"/>
      <c r="P2129"/>
      <c r="Q2129"/>
      <c r="R2129"/>
    </row>
    <row r="2130" spans="2:18">
      <c r="B2130"/>
      <c r="C2130"/>
      <c r="D2130"/>
      <c r="E2130"/>
      <c r="F2130"/>
      <c r="G2130"/>
      <c r="H2130"/>
      <c r="I2130"/>
      <c r="J2130"/>
      <c r="K2130"/>
      <c r="L2130"/>
      <c r="M2130" s="2"/>
      <c r="N2130"/>
      <c r="O2130" s="2"/>
      <c r="P2130"/>
      <c r="Q2130"/>
      <c r="R2130"/>
    </row>
    <row r="2131" spans="2:18">
      <c r="B2131"/>
      <c r="C2131"/>
      <c r="D2131"/>
      <c r="E2131"/>
      <c r="F2131"/>
      <c r="G2131"/>
      <c r="H2131"/>
      <c r="I2131"/>
      <c r="J2131"/>
      <c r="K2131"/>
      <c r="L2131"/>
      <c r="M2131" s="2"/>
      <c r="N2131"/>
      <c r="O2131" s="2"/>
      <c r="P2131"/>
      <c r="Q2131"/>
      <c r="R2131"/>
    </row>
    <row r="2132" spans="2:18">
      <c r="B2132"/>
      <c r="C2132"/>
      <c r="D2132"/>
      <c r="E2132"/>
      <c r="F2132"/>
      <c r="G2132"/>
      <c r="H2132"/>
      <c r="I2132"/>
      <c r="J2132"/>
      <c r="K2132"/>
      <c r="L2132"/>
      <c r="M2132" s="2"/>
      <c r="N2132"/>
      <c r="O2132" s="2"/>
      <c r="P2132"/>
      <c r="Q2132"/>
      <c r="R2132"/>
    </row>
    <row r="2133" spans="2:18">
      <c r="B2133"/>
      <c r="C2133"/>
      <c r="D2133"/>
      <c r="E2133"/>
      <c r="F2133"/>
      <c r="G2133"/>
      <c r="H2133"/>
      <c r="I2133"/>
      <c r="J2133"/>
      <c r="K2133"/>
      <c r="L2133"/>
      <c r="M2133" s="2"/>
      <c r="N2133"/>
      <c r="O2133" s="2"/>
      <c r="P2133"/>
      <c r="Q2133"/>
      <c r="R2133"/>
    </row>
    <row r="2134" spans="2:18">
      <c r="B2134"/>
      <c r="C2134"/>
      <c r="D2134"/>
      <c r="E2134"/>
      <c r="F2134"/>
      <c r="G2134"/>
      <c r="H2134"/>
      <c r="I2134"/>
      <c r="J2134"/>
      <c r="K2134"/>
      <c r="L2134"/>
      <c r="M2134" s="2"/>
      <c r="N2134"/>
      <c r="O2134" s="2"/>
      <c r="P2134"/>
      <c r="Q2134"/>
      <c r="R2134"/>
    </row>
    <row r="2135" spans="2:18">
      <c r="B2135"/>
      <c r="C2135"/>
      <c r="D2135"/>
      <c r="E2135"/>
      <c r="F2135"/>
      <c r="G2135"/>
      <c r="H2135"/>
      <c r="I2135"/>
      <c r="J2135"/>
      <c r="K2135"/>
      <c r="L2135"/>
      <c r="M2135" s="2"/>
      <c r="N2135"/>
      <c r="O2135" s="2"/>
      <c r="P2135"/>
      <c r="Q2135"/>
      <c r="R2135"/>
    </row>
    <row r="2136" spans="2:18">
      <c r="B2136"/>
      <c r="C2136"/>
      <c r="D2136"/>
      <c r="E2136"/>
      <c r="F2136"/>
      <c r="G2136"/>
      <c r="H2136"/>
      <c r="I2136"/>
      <c r="J2136"/>
      <c r="K2136"/>
      <c r="L2136"/>
      <c r="M2136" s="2"/>
      <c r="N2136"/>
      <c r="O2136" s="2"/>
      <c r="P2136"/>
      <c r="Q2136"/>
      <c r="R2136"/>
    </row>
    <row r="2137" spans="2:18">
      <c r="B2137"/>
      <c r="C2137"/>
      <c r="D2137"/>
      <c r="E2137"/>
      <c r="F2137"/>
      <c r="G2137"/>
      <c r="H2137"/>
      <c r="I2137"/>
      <c r="J2137"/>
      <c r="K2137"/>
      <c r="L2137"/>
      <c r="M2137" s="2"/>
      <c r="N2137"/>
      <c r="O2137" s="2"/>
      <c r="P2137"/>
      <c r="Q2137"/>
      <c r="R2137"/>
    </row>
    <row r="2138" spans="2:18">
      <c r="B2138"/>
      <c r="C2138"/>
      <c r="D2138"/>
      <c r="E2138"/>
      <c r="F2138"/>
      <c r="G2138"/>
      <c r="H2138"/>
      <c r="I2138"/>
      <c r="J2138"/>
      <c r="K2138"/>
      <c r="L2138"/>
      <c r="M2138" s="2"/>
      <c r="N2138"/>
      <c r="O2138" s="2"/>
      <c r="P2138"/>
      <c r="Q2138"/>
      <c r="R2138"/>
    </row>
    <row r="2139" spans="2:18">
      <c r="B2139"/>
      <c r="C2139"/>
      <c r="D2139"/>
      <c r="E2139"/>
      <c r="F2139"/>
      <c r="G2139"/>
      <c r="H2139"/>
      <c r="I2139"/>
      <c r="J2139"/>
      <c r="K2139"/>
      <c r="L2139"/>
      <c r="M2139" s="2"/>
      <c r="N2139"/>
      <c r="O2139" s="2"/>
      <c r="P2139"/>
      <c r="Q2139"/>
      <c r="R2139"/>
    </row>
    <row r="2140" spans="2:18">
      <c r="B2140"/>
      <c r="C2140"/>
      <c r="D2140"/>
      <c r="E2140"/>
      <c r="F2140"/>
      <c r="G2140"/>
      <c r="H2140"/>
      <c r="I2140"/>
      <c r="J2140"/>
      <c r="K2140"/>
      <c r="L2140"/>
      <c r="M2140" s="2"/>
      <c r="N2140"/>
      <c r="O2140" s="2"/>
      <c r="P2140"/>
      <c r="Q2140"/>
      <c r="R2140"/>
    </row>
    <row r="2141" spans="2:18">
      <c r="B2141"/>
      <c r="C2141"/>
      <c r="D2141"/>
      <c r="E2141"/>
      <c r="F2141"/>
      <c r="G2141"/>
      <c r="H2141"/>
      <c r="I2141"/>
      <c r="J2141"/>
      <c r="K2141"/>
      <c r="L2141"/>
      <c r="M2141" s="2"/>
      <c r="N2141"/>
      <c r="O2141" s="2"/>
      <c r="P2141"/>
      <c r="Q2141"/>
      <c r="R2141"/>
    </row>
    <row r="2142" spans="2:18">
      <c r="B2142"/>
      <c r="C2142"/>
      <c r="D2142"/>
      <c r="E2142"/>
      <c r="F2142"/>
      <c r="G2142"/>
      <c r="H2142"/>
      <c r="I2142"/>
      <c r="J2142"/>
      <c r="K2142"/>
      <c r="L2142"/>
      <c r="M2142" s="2"/>
      <c r="N2142"/>
      <c r="O2142" s="2"/>
      <c r="P2142"/>
      <c r="Q2142"/>
      <c r="R2142"/>
    </row>
    <row r="2143" spans="2:18">
      <c r="B2143"/>
      <c r="C2143"/>
      <c r="D2143"/>
      <c r="E2143"/>
      <c r="F2143"/>
      <c r="G2143"/>
      <c r="H2143"/>
      <c r="I2143"/>
      <c r="J2143"/>
      <c r="K2143"/>
      <c r="L2143"/>
      <c r="M2143" s="2"/>
      <c r="N2143"/>
      <c r="O2143" s="2"/>
      <c r="P2143"/>
      <c r="Q2143"/>
      <c r="R2143"/>
    </row>
    <row r="2144" spans="2:18">
      <c r="B2144"/>
      <c r="C2144"/>
      <c r="D2144"/>
      <c r="E2144"/>
      <c r="F2144"/>
      <c r="G2144"/>
      <c r="H2144"/>
      <c r="I2144"/>
      <c r="J2144"/>
      <c r="K2144"/>
      <c r="L2144"/>
      <c r="M2144" s="2"/>
      <c r="N2144"/>
      <c r="O2144" s="2"/>
      <c r="P2144"/>
      <c r="Q2144"/>
      <c r="R2144"/>
    </row>
    <row r="2145" spans="2:18">
      <c r="B2145"/>
      <c r="C2145"/>
      <c r="D2145"/>
      <c r="E2145"/>
      <c r="F2145"/>
      <c r="G2145"/>
      <c r="H2145"/>
      <c r="I2145"/>
      <c r="J2145"/>
      <c r="K2145"/>
      <c r="L2145"/>
      <c r="M2145" s="2"/>
      <c r="N2145"/>
      <c r="O2145" s="2"/>
      <c r="P2145"/>
      <c r="Q2145"/>
      <c r="R2145"/>
    </row>
    <row r="2146" spans="2:18">
      <c r="B2146"/>
      <c r="C2146"/>
      <c r="D2146"/>
      <c r="E2146"/>
      <c r="F2146"/>
      <c r="G2146"/>
      <c r="H2146"/>
      <c r="I2146"/>
      <c r="J2146"/>
      <c r="K2146"/>
      <c r="L2146"/>
      <c r="M2146" s="2"/>
      <c r="N2146"/>
      <c r="O2146" s="2"/>
      <c r="P2146"/>
      <c r="Q2146"/>
      <c r="R2146"/>
    </row>
    <row r="2147" spans="2:18">
      <c r="B2147"/>
      <c r="C2147"/>
      <c r="D2147"/>
      <c r="E2147"/>
      <c r="F2147"/>
      <c r="G2147"/>
      <c r="H2147"/>
      <c r="I2147"/>
      <c r="J2147"/>
      <c r="K2147"/>
      <c r="L2147"/>
      <c r="M2147" s="2"/>
      <c r="N2147"/>
      <c r="O2147" s="2"/>
      <c r="P2147"/>
      <c r="Q2147"/>
      <c r="R2147"/>
    </row>
    <row r="2148" spans="2:18">
      <c r="B2148"/>
      <c r="C2148"/>
      <c r="D2148"/>
      <c r="E2148"/>
      <c r="F2148"/>
      <c r="G2148"/>
      <c r="H2148"/>
      <c r="I2148"/>
      <c r="J2148"/>
      <c r="K2148"/>
      <c r="L2148"/>
      <c r="M2148" s="2"/>
      <c r="N2148"/>
      <c r="O2148" s="2"/>
      <c r="P2148"/>
      <c r="Q2148"/>
      <c r="R2148"/>
    </row>
    <row r="2149" spans="2:18">
      <c r="B2149"/>
      <c r="C2149"/>
      <c r="D2149"/>
      <c r="E2149"/>
      <c r="F2149"/>
      <c r="G2149"/>
      <c r="H2149"/>
      <c r="I2149"/>
      <c r="J2149"/>
      <c r="K2149"/>
      <c r="L2149"/>
      <c r="M2149" s="2"/>
      <c r="N2149"/>
      <c r="O2149" s="2"/>
      <c r="P2149"/>
      <c r="Q2149"/>
      <c r="R2149"/>
    </row>
    <row r="2150" spans="2:18">
      <c r="B2150"/>
      <c r="C2150"/>
      <c r="D2150"/>
      <c r="E2150"/>
      <c r="F2150"/>
      <c r="G2150"/>
      <c r="H2150"/>
      <c r="I2150"/>
      <c r="J2150"/>
      <c r="K2150"/>
      <c r="L2150"/>
      <c r="M2150" s="2"/>
      <c r="N2150"/>
      <c r="O2150" s="2"/>
      <c r="P2150"/>
      <c r="Q2150"/>
      <c r="R2150"/>
    </row>
    <row r="2151" spans="2:18">
      <c r="B2151"/>
      <c r="C2151"/>
      <c r="D2151"/>
      <c r="E2151"/>
      <c r="F2151"/>
      <c r="G2151"/>
      <c r="H2151"/>
      <c r="I2151"/>
      <c r="J2151"/>
      <c r="K2151"/>
      <c r="L2151"/>
      <c r="M2151" s="2"/>
      <c r="N2151"/>
      <c r="O2151" s="2"/>
      <c r="P2151"/>
      <c r="Q2151"/>
      <c r="R2151"/>
    </row>
    <row r="2152" spans="2:18">
      <c r="B2152"/>
      <c r="C2152"/>
      <c r="D2152"/>
      <c r="E2152"/>
      <c r="F2152"/>
      <c r="G2152"/>
      <c r="H2152"/>
      <c r="I2152"/>
      <c r="J2152"/>
      <c r="K2152"/>
      <c r="L2152"/>
      <c r="M2152" s="2"/>
      <c r="N2152"/>
      <c r="O2152" s="2"/>
      <c r="P2152"/>
      <c r="Q2152"/>
      <c r="R2152"/>
    </row>
    <row r="2153" spans="2:18">
      <c r="B2153"/>
      <c r="C2153"/>
      <c r="D2153"/>
      <c r="E2153"/>
      <c r="F2153"/>
      <c r="G2153"/>
      <c r="H2153"/>
      <c r="I2153"/>
      <c r="J2153"/>
      <c r="K2153"/>
      <c r="L2153"/>
      <c r="M2153" s="2"/>
      <c r="N2153"/>
      <c r="O2153" s="2"/>
      <c r="P2153"/>
      <c r="Q2153"/>
      <c r="R2153"/>
    </row>
    <row r="2154" spans="2:18">
      <c r="B2154"/>
      <c r="C2154"/>
      <c r="D2154"/>
      <c r="E2154"/>
      <c r="F2154"/>
      <c r="G2154"/>
      <c r="H2154"/>
      <c r="I2154"/>
      <c r="J2154"/>
      <c r="K2154"/>
      <c r="L2154"/>
      <c r="M2154" s="2"/>
      <c r="N2154"/>
      <c r="O2154" s="2"/>
      <c r="P2154"/>
      <c r="Q2154"/>
      <c r="R2154"/>
    </row>
    <row r="2155" spans="2:18">
      <c r="B2155"/>
      <c r="C2155"/>
      <c r="D2155"/>
      <c r="E2155"/>
      <c r="F2155"/>
      <c r="G2155"/>
      <c r="H2155"/>
      <c r="I2155"/>
      <c r="J2155"/>
      <c r="K2155"/>
      <c r="L2155"/>
      <c r="M2155" s="2"/>
      <c r="N2155"/>
      <c r="O2155" s="2"/>
      <c r="P2155"/>
      <c r="Q2155"/>
      <c r="R2155"/>
    </row>
    <row r="2156" spans="2:18">
      <c r="B2156"/>
      <c r="C2156"/>
      <c r="D2156"/>
      <c r="E2156"/>
      <c r="F2156"/>
      <c r="G2156"/>
      <c r="H2156"/>
      <c r="I2156"/>
      <c r="J2156"/>
      <c r="K2156"/>
      <c r="L2156"/>
      <c r="M2156" s="2"/>
      <c r="N2156"/>
      <c r="O2156" s="2"/>
      <c r="P2156"/>
      <c r="Q2156"/>
      <c r="R2156"/>
    </row>
    <row r="2157" spans="2:18">
      <c r="B2157"/>
      <c r="C2157"/>
      <c r="D2157"/>
      <c r="E2157"/>
      <c r="F2157"/>
      <c r="G2157"/>
      <c r="H2157"/>
      <c r="I2157"/>
      <c r="J2157"/>
      <c r="K2157"/>
      <c r="L2157"/>
      <c r="M2157" s="2"/>
      <c r="N2157"/>
      <c r="O2157" s="2"/>
      <c r="P2157"/>
      <c r="Q2157"/>
      <c r="R2157"/>
    </row>
    <row r="2158" spans="2:18">
      <c r="B2158"/>
      <c r="C2158"/>
      <c r="D2158"/>
      <c r="E2158"/>
      <c r="F2158"/>
      <c r="G2158"/>
      <c r="H2158"/>
      <c r="I2158"/>
      <c r="J2158"/>
      <c r="K2158"/>
      <c r="L2158"/>
      <c r="M2158" s="2"/>
      <c r="N2158"/>
      <c r="O2158" s="2"/>
      <c r="P2158"/>
      <c r="Q2158"/>
      <c r="R2158"/>
    </row>
    <row r="2159" spans="2:18">
      <c r="B2159"/>
      <c r="C2159"/>
      <c r="D2159"/>
      <c r="E2159"/>
      <c r="F2159"/>
      <c r="G2159"/>
      <c r="H2159"/>
      <c r="I2159"/>
      <c r="J2159"/>
      <c r="K2159"/>
      <c r="L2159"/>
      <c r="M2159" s="2"/>
      <c r="N2159"/>
      <c r="O2159" s="2"/>
      <c r="P2159"/>
      <c r="Q2159"/>
      <c r="R2159"/>
    </row>
    <row r="2160" spans="2:18">
      <c r="B2160"/>
      <c r="C2160"/>
      <c r="D2160"/>
      <c r="E2160"/>
      <c r="F2160"/>
      <c r="G2160"/>
      <c r="H2160"/>
      <c r="I2160"/>
      <c r="J2160"/>
      <c r="K2160"/>
      <c r="L2160"/>
      <c r="M2160" s="2"/>
      <c r="N2160"/>
      <c r="O2160" s="2"/>
      <c r="P2160"/>
      <c r="Q2160"/>
      <c r="R2160"/>
    </row>
    <row r="2161" spans="2:18">
      <c r="B2161"/>
      <c r="C2161"/>
      <c r="D2161"/>
      <c r="E2161"/>
      <c r="F2161"/>
      <c r="G2161"/>
      <c r="H2161"/>
      <c r="I2161"/>
      <c r="J2161"/>
      <c r="K2161"/>
      <c r="L2161"/>
      <c r="M2161" s="2"/>
      <c r="N2161"/>
      <c r="O2161" s="2"/>
      <c r="P2161"/>
      <c r="Q2161"/>
      <c r="R2161"/>
    </row>
    <row r="2162" spans="2:18">
      <c r="B2162"/>
      <c r="C2162"/>
      <c r="D2162"/>
      <c r="E2162"/>
      <c r="F2162"/>
      <c r="G2162"/>
      <c r="H2162"/>
      <c r="I2162"/>
      <c r="J2162"/>
      <c r="K2162"/>
      <c r="L2162"/>
      <c r="M2162" s="2"/>
      <c r="N2162"/>
      <c r="O2162" s="2"/>
      <c r="P2162"/>
      <c r="Q2162"/>
      <c r="R2162"/>
    </row>
    <row r="2163" spans="2:18">
      <c r="B2163"/>
      <c r="C2163"/>
      <c r="D2163"/>
      <c r="E2163"/>
      <c r="F2163"/>
      <c r="G2163"/>
      <c r="H2163"/>
      <c r="I2163"/>
      <c r="J2163"/>
      <c r="K2163"/>
      <c r="L2163"/>
      <c r="M2163" s="2"/>
      <c r="N2163"/>
      <c r="O2163" s="2"/>
      <c r="P2163"/>
      <c r="Q2163"/>
      <c r="R2163"/>
    </row>
    <row r="2164" spans="2:18">
      <c r="B2164"/>
      <c r="C2164"/>
      <c r="D2164"/>
      <c r="E2164"/>
      <c r="F2164"/>
      <c r="G2164"/>
      <c r="H2164"/>
      <c r="I2164"/>
      <c r="J2164"/>
      <c r="K2164"/>
      <c r="L2164"/>
      <c r="M2164" s="2"/>
      <c r="N2164"/>
      <c r="O2164" s="2"/>
      <c r="P2164"/>
      <c r="Q2164"/>
      <c r="R2164"/>
    </row>
    <row r="2165" spans="2:18">
      <c r="B2165"/>
      <c r="C2165"/>
      <c r="D2165"/>
      <c r="E2165"/>
      <c r="F2165"/>
      <c r="G2165"/>
      <c r="H2165"/>
      <c r="I2165"/>
      <c r="J2165"/>
      <c r="K2165"/>
      <c r="L2165"/>
      <c r="M2165" s="2"/>
      <c r="N2165"/>
      <c r="O2165" s="2"/>
      <c r="P2165"/>
      <c r="Q2165"/>
      <c r="R2165"/>
    </row>
    <row r="2166" spans="2:18">
      <c r="B2166"/>
      <c r="C2166"/>
      <c r="D2166"/>
      <c r="E2166"/>
      <c r="F2166"/>
      <c r="G2166"/>
      <c r="H2166"/>
      <c r="I2166"/>
      <c r="J2166"/>
      <c r="K2166"/>
      <c r="L2166"/>
      <c r="M2166" s="2"/>
      <c r="N2166"/>
      <c r="O2166" s="2"/>
      <c r="P2166"/>
      <c r="Q2166"/>
      <c r="R2166"/>
    </row>
    <row r="2167" spans="2:18">
      <c r="B2167"/>
      <c r="C2167"/>
      <c r="D2167"/>
      <c r="E2167"/>
      <c r="F2167"/>
      <c r="G2167"/>
      <c r="H2167"/>
      <c r="I2167"/>
      <c r="J2167"/>
      <c r="K2167"/>
      <c r="L2167"/>
      <c r="M2167" s="2"/>
      <c r="N2167"/>
      <c r="O2167" s="2"/>
      <c r="P2167"/>
      <c r="Q2167"/>
      <c r="R2167"/>
    </row>
    <row r="2168" spans="2:18">
      <c r="B2168"/>
      <c r="C2168"/>
      <c r="D2168"/>
      <c r="E2168"/>
      <c r="F2168"/>
      <c r="G2168"/>
      <c r="H2168"/>
      <c r="I2168"/>
      <c r="J2168"/>
      <c r="K2168"/>
      <c r="L2168"/>
      <c r="M2168" s="2"/>
      <c r="N2168"/>
      <c r="O2168" s="2"/>
      <c r="P2168"/>
      <c r="Q2168"/>
      <c r="R2168"/>
    </row>
    <row r="2169" spans="2:18">
      <c r="B2169"/>
      <c r="C2169"/>
      <c r="D2169"/>
      <c r="E2169"/>
      <c r="F2169"/>
      <c r="G2169"/>
      <c r="H2169"/>
      <c r="I2169"/>
      <c r="J2169"/>
      <c r="K2169"/>
      <c r="L2169"/>
      <c r="M2169" s="2"/>
      <c r="N2169"/>
      <c r="O2169" s="2"/>
      <c r="P2169"/>
      <c r="Q2169"/>
      <c r="R2169"/>
    </row>
    <row r="2170" spans="2:18">
      <c r="B2170"/>
      <c r="C2170"/>
      <c r="D2170"/>
      <c r="E2170"/>
      <c r="F2170"/>
      <c r="G2170"/>
      <c r="H2170"/>
      <c r="I2170"/>
      <c r="J2170"/>
      <c r="K2170"/>
      <c r="L2170"/>
      <c r="M2170" s="2"/>
      <c r="N2170"/>
      <c r="O2170" s="2"/>
      <c r="P2170"/>
      <c r="Q2170"/>
      <c r="R2170"/>
    </row>
    <row r="2171" spans="2:18">
      <c r="B2171"/>
      <c r="C2171"/>
      <c r="D2171"/>
      <c r="E2171"/>
      <c r="F2171"/>
      <c r="G2171"/>
      <c r="H2171"/>
      <c r="I2171"/>
      <c r="J2171"/>
      <c r="K2171"/>
      <c r="L2171"/>
      <c r="M2171" s="2"/>
      <c r="N2171"/>
      <c r="O2171" s="2"/>
      <c r="P2171"/>
      <c r="Q2171"/>
      <c r="R2171"/>
    </row>
    <row r="2172" spans="2:18">
      <c r="B2172"/>
      <c r="C2172"/>
      <c r="D2172"/>
      <c r="E2172"/>
      <c r="F2172"/>
      <c r="G2172"/>
      <c r="H2172"/>
      <c r="I2172"/>
      <c r="J2172"/>
      <c r="K2172"/>
      <c r="L2172"/>
      <c r="M2172" s="2"/>
      <c r="N2172"/>
      <c r="O2172" s="2"/>
      <c r="P2172"/>
      <c r="Q2172"/>
      <c r="R2172"/>
    </row>
    <row r="2173" spans="2:18">
      <c r="B2173"/>
      <c r="C2173"/>
      <c r="D2173"/>
      <c r="E2173"/>
      <c r="F2173"/>
      <c r="G2173"/>
      <c r="H2173"/>
      <c r="I2173"/>
      <c r="J2173"/>
      <c r="K2173"/>
      <c r="L2173"/>
      <c r="M2173" s="2"/>
      <c r="N2173"/>
      <c r="O2173" s="2"/>
      <c r="P2173"/>
      <c r="Q2173"/>
      <c r="R2173"/>
    </row>
    <row r="2174" spans="2:18">
      <c r="B2174"/>
      <c r="C2174"/>
      <c r="D2174"/>
      <c r="E2174"/>
      <c r="F2174"/>
      <c r="G2174"/>
      <c r="H2174"/>
      <c r="I2174"/>
      <c r="J2174"/>
      <c r="K2174"/>
      <c r="L2174"/>
      <c r="M2174" s="2"/>
      <c r="N2174"/>
      <c r="O2174" s="2"/>
      <c r="P2174"/>
      <c r="Q2174"/>
      <c r="R2174"/>
    </row>
    <row r="2175" spans="2:18">
      <c r="B2175"/>
      <c r="C2175"/>
      <c r="D2175"/>
      <c r="E2175"/>
      <c r="F2175"/>
      <c r="G2175"/>
      <c r="H2175"/>
      <c r="I2175"/>
      <c r="J2175"/>
      <c r="K2175"/>
      <c r="L2175"/>
      <c r="M2175" s="2"/>
      <c r="N2175"/>
      <c r="O2175" s="2"/>
      <c r="P2175"/>
      <c r="Q2175"/>
      <c r="R2175"/>
    </row>
    <row r="2176" spans="2:18">
      <c r="B2176"/>
      <c r="C2176"/>
      <c r="D2176"/>
      <c r="E2176"/>
      <c r="F2176"/>
      <c r="G2176"/>
      <c r="H2176"/>
      <c r="I2176"/>
      <c r="J2176"/>
      <c r="K2176"/>
      <c r="L2176"/>
      <c r="M2176" s="2"/>
      <c r="N2176"/>
      <c r="O2176" s="2"/>
      <c r="P2176"/>
      <c r="Q2176"/>
      <c r="R2176"/>
    </row>
    <row r="2177" spans="2:18">
      <c r="B2177"/>
      <c r="C2177"/>
      <c r="D2177"/>
      <c r="E2177"/>
      <c r="F2177"/>
      <c r="G2177"/>
      <c r="H2177"/>
      <c r="I2177"/>
      <c r="J2177"/>
      <c r="K2177"/>
      <c r="L2177"/>
      <c r="M2177" s="2"/>
      <c r="N2177"/>
      <c r="O2177" s="2"/>
      <c r="P2177"/>
      <c r="Q2177"/>
      <c r="R2177"/>
    </row>
    <row r="2178" spans="2:18">
      <c r="B2178"/>
      <c r="C2178"/>
      <c r="D2178"/>
      <c r="E2178"/>
      <c r="F2178"/>
      <c r="G2178"/>
      <c r="H2178"/>
      <c r="I2178"/>
      <c r="J2178"/>
      <c r="K2178"/>
      <c r="L2178"/>
      <c r="M2178" s="2"/>
      <c r="N2178"/>
      <c r="O2178" s="2"/>
      <c r="P2178"/>
      <c r="Q2178"/>
      <c r="R2178"/>
    </row>
    <row r="2179" spans="2:18">
      <c r="B2179"/>
      <c r="C2179"/>
      <c r="D2179"/>
      <c r="E2179"/>
      <c r="F2179"/>
      <c r="G2179"/>
      <c r="H2179"/>
      <c r="I2179"/>
      <c r="J2179"/>
      <c r="K2179"/>
      <c r="L2179"/>
      <c r="M2179" s="2"/>
      <c r="N2179"/>
      <c r="O2179" s="2"/>
      <c r="P2179"/>
      <c r="Q2179"/>
      <c r="R2179"/>
    </row>
    <row r="2180" spans="2:18">
      <c r="B2180"/>
      <c r="C2180"/>
      <c r="D2180"/>
      <c r="E2180"/>
      <c r="F2180"/>
      <c r="G2180"/>
      <c r="H2180"/>
      <c r="I2180"/>
      <c r="J2180"/>
      <c r="K2180"/>
      <c r="L2180"/>
      <c r="M2180" s="2"/>
      <c r="N2180"/>
      <c r="O2180" s="2"/>
      <c r="P2180"/>
      <c r="Q2180"/>
      <c r="R2180"/>
    </row>
    <row r="2181" spans="2:18">
      <c r="B2181"/>
      <c r="C2181"/>
      <c r="D2181"/>
      <c r="E2181"/>
      <c r="F2181"/>
      <c r="G2181"/>
      <c r="H2181"/>
      <c r="I2181"/>
      <c r="J2181"/>
      <c r="K2181"/>
      <c r="L2181"/>
      <c r="M2181" s="2"/>
      <c r="N2181"/>
      <c r="O2181" s="2"/>
      <c r="P2181"/>
      <c r="Q2181"/>
      <c r="R2181"/>
    </row>
    <row r="2182" spans="2:18">
      <c r="B2182"/>
      <c r="C2182"/>
      <c r="D2182"/>
      <c r="E2182"/>
      <c r="F2182"/>
      <c r="G2182"/>
      <c r="H2182"/>
      <c r="I2182"/>
      <c r="J2182"/>
      <c r="K2182"/>
      <c r="L2182"/>
      <c r="M2182" s="2"/>
      <c r="N2182"/>
      <c r="O2182" s="2"/>
      <c r="P2182"/>
      <c r="Q2182"/>
      <c r="R2182"/>
    </row>
    <row r="2183" spans="2:18">
      <c r="B2183"/>
      <c r="C2183"/>
      <c r="D2183"/>
      <c r="E2183"/>
      <c r="F2183"/>
      <c r="G2183"/>
      <c r="H2183"/>
      <c r="I2183"/>
      <c r="J2183"/>
      <c r="K2183"/>
      <c r="L2183"/>
      <c r="M2183" s="2"/>
      <c r="N2183"/>
      <c r="O2183" s="2"/>
      <c r="P2183"/>
      <c r="Q2183"/>
      <c r="R2183"/>
    </row>
    <row r="2184" spans="2:18">
      <c r="B2184"/>
      <c r="C2184"/>
      <c r="D2184"/>
      <c r="E2184"/>
      <c r="F2184"/>
      <c r="G2184"/>
      <c r="H2184"/>
      <c r="I2184"/>
      <c r="J2184"/>
      <c r="K2184"/>
      <c r="L2184"/>
      <c r="M2184" s="2"/>
      <c r="N2184"/>
      <c r="O2184" s="2"/>
      <c r="P2184"/>
      <c r="Q2184"/>
      <c r="R2184"/>
    </row>
    <row r="2185" spans="2:18">
      <c r="B2185"/>
      <c r="C2185"/>
      <c r="D2185"/>
      <c r="E2185"/>
      <c r="F2185"/>
      <c r="G2185"/>
      <c r="H2185"/>
      <c r="I2185"/>
      <c r="J2185"/>
      <c r="K2185"/>
      <c r="L2185"/>
      <c r="M2185" s="2"/>
      <c r="N2185"/>
      <c r="O2185" s="2"/>
      <c r="P2185"/>
      <c r="Q2185"/>
      <c r="R2185"/>
    </row>
    <row r="2186" spans="2:18">
      <c r="B2186"/>
      <c r="C2186"/>
      <c r="D2186"/>
      <c r="E2186"/>
      <c r="F2186"/>
      <c r="G2186"/>
      <c r="H2186"/>
      <c r="I2186"/>
      <c r="J2186"/>
      <c r="K2186"/>
      <c r="L2186"/>
      <c r="M2186" s="2"/>
      <c r="N2186"/>
      <c r="O2186" s="2"/>
      <c r="P2186"/>
      <c r="Q2186"/>
      <c r="R2186"/>
    </row>
    <row r="2187" spans="2:18">
      <c r="B2187"/>
      <c r="C2187"/>
      <c r="D2187"/>
      <c r="E2187"/>
      <c r="F2187"/>
      <c r="G2187"/>
      <c r="H2187"/>
      <c r="I2187"/>
      <c r="J2187"/>
      <c r="K2187"/>
      <c r="L2187"/>
      <c r="M2187" s="2"/>
      <c r="N2187"/>
      <c r="O2187" s="2"/>
      <c r="P2187"/>
      <c r="Q2187"/>
      <c r="R2187"/>
    </row>
    <row r="2188" spans="2:18">
      <c r="B2188"/>
      <c r="C2188"/>
      <c r="D2188"/>
      <c r="E2188"/>
      <c r="F2188"/>
      <c r="G2188"/>
      <c r="H2188"/>
      <c r="I2188"/>
      <c r="J2188"/>
      <c r="K2188"/>
      <c r="L2188"/>
      <c r="M2188" s="2"/>
      <c r="N2188"/>
      <c r="O2188" s="2"/>
      <c r="P2188"/>
      <c r="Q2188"/>
      <c r="R2188"/>
    </row>
    <row r="2189" spans="2:18">
      <c r="B2189"/>
      <c r="C2189"/>
      <c r="D2189"/>
      <c r="E2189"/>
      <c r="F2189"/>
      <c r="G2189"/>
      <c r="H2189"/>
      <c r="I2189"/>
      <c r="J2189"/>
      <c r="K2189"/>
      <c r="L2189"/>
      <c r="M2189" s="2"/>
      <c r="N2189"/>
      <c r="O2189" s="2"/>
      <c r="P2189"/>
      <c r="Q2189"/>
      <c r="R2189"/>
    </row>
    <row r="2190" spans="2:18">
      <c r="B2190"/>
      <c r="C2190"/>
      <c r="D2190"/>
      <c r="E2190"/>
      <c r="F2190"/>
      <c r="G2190"/>
      <c r="H2190"/>
      <c r="I2190"/>
      <c r="J2190"/>
      <c r="K2190"/>
      <c r="L2190"/>
      <c r="M2190" s="2"/>
      <c r="N2190"/>
      <c r="O2190" s="2"/>
      <c r="P2190"/>
      <c r="Q2190"/>
      <c r="R2190"/>
    </row>
    <row r="2191" spans="2:18">
      <c r="B2191"/>
      <c r="C2191"/>
      <c r="D2191"/>
      <c r="E2191"/>
      <c r="F2191"/>
      <c r="G2191"/>
      <c r="H2191"/>
      <c r="I2191"/>
      <c r="J2191"/>
      <c r="K2191"/>
      <c r="L2191"/>
      <c r="M2191" s="2"/>
      <c r="N2191"/>
      <c r="O2191" s="2"/>
      <c r="P2191"/>
      <c r="Q2191"/>
      <c r="R2191"/>
    </row>
    <row r="2192" spans="2:18">
      <c r="B2192"/>
      <c r="C2192"/>
      <c r="D2192"/>
      <c r="E2192"/>
      <c r="F2192"/>
      <c r="G2192"/>
      <c r="H2192"/>
      <c r="I2192"/>
      <c r="J2192"/>
      <c r="K2192"/>
      <c r="L2192"/>
      <c r="M2192" s="2"/>
      <c r="N2192"/>
      <c r="O2192" s="2"/>
      <c r="P2192"/>
      <c r="Q2192"/>
      <c r="R2192"/>
    </row>
    <row r="2193" spans="2:18">
      <c r="B2193"/>
      <c r="C2193"/>
      <c r="D2193"/>
      <c r="E2193"/>
      <c r="F2193"/>
      <c r="G2193"/>
      <c r="H2193"/>
      <c r="I2193"/>
      <c r="J2193"/>
      <c r="K2193"/>
      <c r="L2193"/>
      <c r="M2193" s="2"/>
      <c r="N2193"/>
      <c r="O2193" s="2"/>
      <c r="P2193"/>
      <c r="Q2193"/>
      <c r="R2193"/>
    </row>
    <row r="2194" spans="2:18">
      <c r="B2194"/>
      <c r="C2194"/>
      <c r="D2194"/>
      <c r="E2194"/>
      <c r="F2194"/>
      <c r="G2194"/>
      <c r="H2194"/>
      <c r="I2194"/>
      <c r="J2194"/>
      <c r="K2194"/>
      <c r="L2194"/>
      <c r="M2194" s="2"/>
      <c r="N2194"/>
      <c r="O2194" s="2"/>
      <c r="P2194"/>
      <c r="Q2194"/>
      <c r="R2194"/>
    </row>
    <row r="2195" spans="2:18">
      <c r="B2195"/>
      <c r="C2195"/>
      <c r="D2195"/>
      <c r="E2195"/>
      <c r="F2195"/>
      <c r="G2195"/>
      <c r="H2195"/>
      <c r="I2195"/>
      <c r="J2195"/>
      <c r="K2195"/>
      <c r="L2195"/>
      <c r="M2195" s="2"/>
      <c r="N2195"/>
      <c r="O2195" s="2"/>
      <c r="P2195"/>
      <c r="Q2195"/>
      <c r="R2195"/>
    </row>
    <row r="2196" spans="2:18">
      <c r="B2196"/>
      <c r="C2196"/>
      <c r="D2196"/>
      <c r="E2196"/>
      <c r="F2196"/>
      <c r="G2196"/>
      <c r="H2196"/>
      <c r="I2196"/>
      <c r="J2196"/>
      <c r="K2196"/>
      <c r="L2196"/>
      <c r="M2196" s="2"/>
      <c r="N2196"/>
      <c r="O2196" s="2"/>
      <c r="P2196"/>
      <c r="Q2196"/>
      <c r="R2196"/>
    </row>
    <row r="2197" spans="2:18">
      <c r="B2197"/>
      <c r="C2197"/>
      <c r="D2197"/>
      <c r="E2197"/>
      <c r="F2197"/>
      <c r="G2197"/>
      <c r="H2197"/>
      <c r="I2197"/>
      <c r="J2197"/>
      <c r="K2197"/>
      <c r="L2197"/>
      <c r="M2197" s="2"/>
      <c r="N2197"/>
      <c r="O2197" s="2"/>
      <c r="P2197"/>
      <c r="Q2197"/>
      <c r="R2197"/>
    </row>
    <row r="2198" spans="2:18">
      <c r="B2198"/>
      <c r="C2198"/>
      <c r="D2198"/>
      <c r="E2198"/>
      <c r="F2198"/>
      <c r="G2198"/>
      <c r="H2198"/>
      <c r="I2198"/>
      <c r="J2198"/>
      <c r="K2198"/>
      <c r="L2198"/>
      <c r="M2198" s="2"/>
      <c r="N2198"/>
      <c r="O2198" s="2"/>
      <c r="P2198"/>
      <c r="Q2198"/>
      <c r="R2198"/>
    </row>
    <row r="2199" spans="2:18">
      <c r="B2199"/>
      <c r="C2199"/>
      <c r="D2199"/>
      <c r="E2199"/>
      <c r="F2199"/>
      <c r="G2199"/>
      <c r="H2199"/>
      <c r="I2199"/>
      <c r="J2199"/>
      <c r="K2199"/>
      <c r="L2199"/>
      <c r="M2199" s="2"/>
      <c r="N2199"/>
      <c r="O2199" s="2"/>
      <c r="P2199"/>
      <c r="Q2199"/>
      <c r="R2199"/>
    </row>
    <row r="2200" spans="2:18">
      <c r="B2200"/>
      <c r="C2200"/>
      <c r="D2200"/>
      <c r="E2200"/>
      <c r="F2200"/>
      <c r="G2200"/>
      <c r="H2200"/>
      <c r="I2200"/>
      <c r="J2200"/>
      <c r="K2200"/>
      <c r="L2200"/>
      <c r="M2200" s="2"/>
      <c r="N2200"/>
      <c r="O2200" s="2"/>
      <c r="P2200"/>
      <c r="Q2200"/>
      <c r="R2200"/>
    </row>
    <row r="2201" spans="2:18">
      <c r="B2201"/>
      <c r="C2201"/>
      <c r="D2201"/>
      <c r="E2201"/>
      <c r="F2201"/>
      <c r="G2201"/>
      <c r="H2201"/>
      <c r="I2201"/>
      <c r="J2201"/>
      <c r="K2201"/>
      <c r="L2201"/>
      <c r="M2201" s="2"/>
      <c r="N2201"/>
      <c r="O2201" s="2"/>
      <c r="P2201"/>
      <c r="Q2201"/>
      <c r="R2201"/>
    </row>
    <row r="2202" spans="2:18">
      <c r="B2202"/>
      <c r="C2202"/>
      <c r="D2202"/>
      <c r="E2202"/>
      <c r="F2202"/>
      <c r="G2202"/>
      <c r="H2202"/>
      <c r="I2202"/>
      <c r="J2202"/>
      <c r="K2202"/>
      <c r="L2202"/>
      <c r="M2202" s="2"/>
      <c r="N2202"/>
      <c r="O2202" s="2"/>
      <c r="P2202"/>
      <c r="Q2202"/>
      <c r="R2202"/>
    </row>
    <row r="2203" spans="2:18">
      <c r="B2203"/>
      <c r="C2203"/>
      <c r="D2203"/>
      <c r="E2203"/>
      <c r="F2203"/>
      <c r="G2203"/>
      <c r="H2203"/>
      <c r="I2203"/>
      <c r="J2203"/>
      <c r="K2203"/>
      <c r="L2203"/>
      <c r="M2203" s="2"/>
      <c r="N2203"/>
      <c r="O2203" s="2"/>
      <c r="P2203"/>
      <c r="Q2203"/>
      <c r="R2203"/>
    </row>
    <row r="2204" spans="2:18">
      <c r="B2204"/>
      <c r="C2204"/>
      <c r="D2204"/>
      <c r="E2204"/>
      <c r="F2204"/>
      <c r="G2204"/>
      <c r="H2204"/>
      <c r="I2204"/>
      <c r="J2204"/>
      <c r="K2204"/>
      <c r="L2204"/>
      <c r="M2204" s="2"/>
      <c r="N2204"/>
      <c r="O2204" s="2"/>
      <c r="P2204"/>
      <c r="Q2204"/>
      <c r="R2204"/>
    </row>
    <row r="2205" spans="2:18">
      <c r="B2205"/>
      <c r="C2205"/>
      <c r="D2205"/>
      <c r="E2205"/>
      <c r="F2205"/>
      <c r="G2205"/>
      <c r="H2205"/>
      <c r="I2205"/>
      <c r="J2205"/>
      <c r="K2205"/>
      <c r="L2205"/>
      <c r="M2205" s="2"/>
      <c r="N2205"/>
      <c r="O2205" s="2"/>
      <c r="P2205"/>
      <c r="Q2205"/>
      <c r="R2205"/>
    </row>
    <row r="2206" spans="2:18">
      <c r="B2206"/>
      <c r="C2206"/>
      <c r="D2206"/>
      <c r="E2206"/>
      <c r="F2206"/>
      <c r="G2206"/>
      <c r="H2206"/>
      <c r="I2206"/>
      <c r="J2206"/>
      <c r="K2206"/>
      <c r="L2206"/>
      <c r="M2206" s="2"/>
      <c r="N2206"/>
      <c r="O2206" s="2"/>
      <c r="P2206"/>
      <c r="Q2206"/>
      <c r="R2206"/>
    </row>
    <row r="2207" spans="2:18">
      <c r="B2207"/>
      <c r="C2207"/>
      <c r="D2207"/>
      <c r="E2207"/>
      <c r="F2207"/>
      <c r="G2207"/>
      <c r="H2207"/>
      <c r="I2207"/>
      <c r="J2207"/>
      <c r="K2207"/>
      <c r="L2207"/>
      <c r="M2207" s="2"/>
      <c r="N2207"/>
      <c r="O2207" s="2"/>
      <c r="P2207"/>
      <c r="Q2207"/>
      <c r="R2207"/>
    </row>
    <row r="2208" spans="2:18">
      <c r="B2208"/>
      <c r="C2208"/>
      <c r="D2208"/>
      <c r="E2208"/>
      <c r="F2208"/>
      <c r="G2208"/>
      <c r="H2208"/>
      <c r="I2208"/>
      <c r="J2208"/>
      <c r="K2208"/>
      <c r="L2208"/>
      <c r="M2208" s="2"/>
      <c r="N2208"/>
      <c r="O2208" s="2"/>
      <c r="P2208"/>
      <c r="Q2208"/>
      <c r="R2208"/>
    </row>
    <row r="2209" spans="2:18">
      <c r="B2209"/>
      <c r="C2209"/>
      <c r="D2209"/>
      <c r="E2209"/>
      <c r="F2209"/>
      <c r="G2209"/>
      <c r="H2209"/>
      <c r="I2209"/>
      <c r="J2209"/>
      <c r="K2209"/>
      <c r="L2209"/>
      <c r="M2209" s="2"/>
      <c r="N2209"/>
      <c r="O2209" s="2"/>
      <c r="P2209"/>
      <c r="Q2209"/>
      <c r="R2209"/>
    </row>
    <row r="2210" spans="2:18">
      <c r="B2210"/>
      <c r="C2210"/>
      <c r="D2210"/>
      <c r="E2210"/>
      <c r="F2210"/>
      <c r="G2210"/>
      <c r="H2210"/>
      <c r="I2210"/>
      <c r="J2210"/>
      <c r="K2210"/>
      <c r="L2210"/>
      <c r="M2210" s="2"/>
      <c r="N2210"/>
      <c r="O2210" s="2"/>
      <c r="P2210"/>
      <c r="Q2210"/>
      <c r="R2210"/>
    </row>
    <row r="2211" spans="2:18">
      <c r="B2211"/>
      <c r="C2211"/>
      <c r="D2211"/>
      <c r="E2211"/>
      <c r="F2211"/>
      <c r="G2211"/>
      <c r="H2211"/>
      <c r="I2211"/>
      <c r="J2211"/>
      <c r="K2211"/>
      <c r="L2211"/>
      <c r="M2211" s="2"/>
      <c r="N2211"/>
      <c r="O2211" s="2"/>
      <c r="P2211"/>
      <c r="Q2211"/>
      <c r="R2211"/>
    </row>
    <row r="2212" spans="2:18">
      <c r="B2212"/>
      <c r="C2212"/>
      <c r="D2212"/>
      <c r="E2212"/>
      <c r="F2212"/>
      <c r="G2212"/>
      <c r="H2212"/>
      <c r="I2212"/>
      <c r="J2212"/>
      <c r="K2212"/>
      <c r="L2212"/>
      <c r="M2212" s="2"/>
      <c r="N2212"/>
      <c r="O2212" s="2"/>
      <c r="P2212"/>
      <c r="Q2212"/>
      <c r="R2212"/>
    </row>
    <row r="2213" spans="2:18">
      <c r="B2213"/>
      <c r="C2213"/>
      <c r="D2213"/>
      <c r="E2213"/>
      <c r="F2213"/>
      <c r="G2213"/>
      <c r="H2213"/>
      <c r="I2213"/>
      <c r="J2213"/>
      <c r="K2213"/>
      <c r="L2213"/>
      <c r="M2213" s="2"/>
      <c r="N2213"/>
      <c r="O2213" s="2"/>
      <c r="P2213"/>
      <c r="Q2213"/>
      <c r="R2213"/>
    </row>
    <row r="2214" spans="2:18">
      <c r="B2214"/>
      <c r="C2214"/>
      <c r="D2214"/>
      <c r="E2214"/>
      <c r="F2214"/>
      <c r="G2214"/>
      <c r="H2214"/>
      <c r="I2214"/>
      <c r="J2214"/>
      <c r="K2214"/>
      <c r="L2214"/>
      <c r="M2214" s="2"/>
      <c r="N2214"/>
      <c r="O2214" s="2"/>
      <c r="P2214"/>
      <c r="Q2214"/>
      <c r="R2214"/>
    </row>
    <row r="2215" spans="2:18">
      <c r="B2215"/>
      <c r="C2215"/>
      <c r="D2215"/>
      <c r="E2215"/>
      <c r="F2215"/>
      <c r="G2215"/>
      <c r="H2215"/>
      <c r="I2215"/>
      <c r="J2215"/>
      <c r="K2215"/>
      <c r="L2215"/>
      <c r="M2215" s="2"/>
      <c r="N2215"/>
      <c r="O2215" s="2"/>
      <c r="P2215"/>
      <c r="Q2215"/>
      <c r="R2215"/>
    </row>
    <row r="2216" spans="2:18">
      <c r="B2216"/>
      <c r="C2216"/>
      <c r="D2216"/>
      <c r="E2216"/>
      <c r="F2216"/>
      <c r="G2216"/>
      <c r="H2216"/>
      <c r="I2216"/>
      <c r="J2216"/>
      <c r="K2216"/>
      <c r="L2216"/>
      <c r="M2216" s="2"/>
      <c r="N2216"/>
      <c r="O2216" s="2"/>
      <c r="P2216"/>
      <c r="Q2216"/>
      <c r="R2216"/>
    </row>
    <row r="2217" spans="2:18">
      <c r="B2217"/>
      <c r="C2217"/>
      <c r="D2217"/>
      <c r="E2217"/>
      <c r="F2217"/>
      <c r="G2217"/>
      <c r="H2217"/>
      <c r="I2217"/>
      <c r="J2217"/>
      <c r="K2217"/>
      <c r="L2217"/>
      <c r="M2217" s="2"/>
      <c r="N2217"/>
      <c r="O2217" s="2"/>
      <c r="P2217"/>
      <c r="Q2217"/>
      <c r="R2217"/>
    </row>
    <row r="2218" spans="2:18">
      <c r="B2218"/>
      <c r="C2218"/>
      <c r="D2218"/>
      <c r="E2218"/>
      <c r="F2218"/>
      <c r="G2218"/>
      <c r="H2218"/>
      <c r="I2218"/>
      <c r="J2218"/>
      <c r="K2218"/>
      <c r="L2218"/>
      <c r="M2218" s="2"/>
      <c r="N2218"/>
      <c r="O2218" s="2"/>
      <c r="P2218"/>
      <c r="Q2218"/>
      <c r="R2218"/>
    </row>
    <row r="2219" spans="2:18">
      <c r="B2219"/>
      <c r="C2219"/>
      <c r="D2219"/>
      <c r="E2219"/>
      <c r="F2219"/>
      <c r="G2219"/>
      <c r="H2219"/>
      <c r="I2219"/>
      <c r="J2219"/>
      <c r="K2219"/>
      <c r="L2219"/>
      <c r="M2219" s="2"/>
      <c r="N2219"/>
      <c r="O2219" s="2"/>
      <c r="P2219"/>
      <c r="Q2219"/>
      <c r="R2219"/>
    </row>
    <row r="2220" spans="2:18">
      <c r="B2220"/>
      <c r="C2220"/>
      <c r="D2220"/>
      <c r="E2220"/>
      <c r="F2220"/>
      <c r="G2220"/>
      <c r="H2220"/>
      <c r="I2220"/>
      <c r="J2220"/>
      <c r="K2220"/>
      <c r="L2220"/>
      <c r="M2220" s="2"/>
      <c r="N2220"/>
      <c r="O2220" s="2"/>
      <c r="P2220"/>
      <c r="Q2220"/>
      <c r="R2220"/>
    </row>
    <row r="2221" spans="2:18">
      <c r="B2221"/>
      <c r="C2221"/>
      <c r="D2221"/>
      <c r="E2221"/>
      <c r="F2221"/>
      <c r="G2221"/>
      <c r="H2221"/>
      <c r="I2221"/>
      <c r="J2221"/>
      <c r="K2221"/>
      <c r="L2221"/>
      <c r="M2221" s="2"/>
      <c r="N2221"/>
      <c r="O2221" s="2"/>
      <c r="P2221"/>
      <c r="Q2221"/>
      <c r="R2221"/>
    </row>
    <row r="2222" spans="2:18">
      <c r="B2222"/>
      <c r="C2222"/>
      <c r="D2222"/>
      <c r="E2222"/>
      <c r="F2222"/>
      <c r="G2222"/>
      <c r="H2222"/>
      <c r="I2222"/>
      <c r="J2222"/>
      <c r="K2222"/>
      <c r="L2222"/>
      <c r="M2222" s="2"/>
      <c r="N2222"/>
      <c r="O2222" s="2"/>
      <c r="P2222"/>
      <c r="Q2222"/>
      <c r="R2222"/>
    </row>
    <row r="2223" spans="2:18">
      <c r="B2223"/>
      <c r="C2223"/>
      <c r="D2223"/>
      <c r="E2223"/>
      <c r="F2223"/>
      <c r="G2223"/>
      <c r="H2223"/>
      <c r="I2223"/>
      <c r="J2223"/>
      <c r="K2223"/>
      <c r="L2223"/>
      <c r="M2223" s="2"/>
      <c r="N2223"/>
      <c r="O2223" s="2"/>
      <c r="P2223"/>
      <c r="Q2223"/>
      <c r="R2223"/>
    </row>
    <row r="2224" spans="2:18">
      <c r="B2224"/>
      <c r="C2224"/>
      <c r="D2224"/>
      <c r="E2224"/>
      <c r="F2224"/>
      <c r="G2224"/>
      <c r="H2224"/>
      <c r="I2224"/>
      <c r="J2224"/>
      <c r="K2224"/>
      <c r="L2224"/>
      <c r="M2224" s="2"/>
      <c r="N2224"/>
      <c r="O2224" s="2"/>
      <c r="P2224"/>
      <c r="Q2224"/>
      <c r="R2224"/>
    </row>
    <row r="2225" spans="2:18">
      <c r="B2225"/>
      <c r="C2225"/>
      <c r="D2225"/>
      <c r="E2225"/>
      <c r="F2225"/>
      <c r="G2225"/>
      <c r="H2225"/>
      <c r="I2225"/>
      <c r="J2225"/>
      <c r="K2225"/>
      <c r="L2225"/>
      <c r="M2225" s="2"/>
      <c r="N2225"/>
      <c r="O2225" s="2"/>
      <c r="P2225"/>
      <c r="Q2225"/>
      <c r="R2225"/>
    </row>
    <row r="2226" spans="2:18">
      <c r="B2226"/>
      <c r="C2226"/>
      <c r="D2226"/>
      <c r="E2226"/>
      <c r="F2226"/>
      <c r="G2226"/>
      <c r="H2226"/>
      <c r="I2226"/>
      <c r="J2226"/>
      <c r="K2226"/>
      <c r="L2226"/>
      <c r="M2226" s="2"/>
      <c r="N2226"/>
      <c r="O2226" s="2"/>
      <c r="P2226"/>
      <c r="Q2226"/>
      <c r="R2226"/>
    </row>
    <row r="2227" spans="2:18">
      <c r="B2227"/>
      <c r="C2227"/>
      <c r="D2227"/>
      <c r="E2227"/>
      <c r="F2227"/>
      <c r="G2227"/>
      <c r="H2227"/>
      <c r="I2227"/>
      <c r="J2227"/>
      <c r="K2227"/>
      <c r="L2227"/>
      <c r="M2227" s="2"/>
      <c r="N2227"/>
      <c r="O2227" s="2"/>
      <c r="P2227"/>
      <c r="Q2227"/>
      <c r="R2227"/>
    </row>
    <row r="2228" spans="2:18">
      <c r="B2228"/>
      <c r="C2228"/>
      <c r="D2228"/>
      <c r="E2228"/>
      <c r="F2228"/>
      <c r="G2228"/>
      <c r="H2228"/>
      <c r="I2228"/>
      <c r="J2228"/>
      <c r="K2228"/>
      <c r="L2228"/>
      <c r="M2228" s="2"/>
      <c r="N2228"/>
      <c r="O2228" s="2"/>
      <c r="P2228"/>
      <c r="Q2228"/>
      <c r="R2228"/>
    </row>
    <row r="2229" spans="2:18">
      <c r="B2229"/>
      <c r="C2229"/>
      <c r="D2229"/>
      <c r="E2229"/>
      <c r="F2229"/>
      <c r="G2229"/>
      <c r="H2229"/>
      <c r="I2229"/>
      <c r="J2229"/>
      <c r="K2229"/>
      <c r="L2229"/>
      <c r="M2229" s="2"/>
      <c r="N2229"/>
      <c r="O2229" s="2"/>
      <c r="P2229"/>
      <c r="Q2229"/>
      <c r="R2229"/>
    </row>
    <row r="2230" spans="2:18">
      <c r="B2230"/>
      <c r="C2230"/>
      <c r="D2230"/>
      <c r="E2230"/>
      <c r="F2230"/>
      <c r="G2230"/>
      <c r="H2230"/>
      <c r="I2230"/>
      <c r="J2230"/>
      <c r="K2230"/>
      <c r="L2230"/>
      <c r="M2230" s="2"/>
      <c r="N2230"/>
      <c r="O2230" s="2"/>
      <c r="P2230"/>
      <c r="Q2230"/>
      <c r="R2230"/>
    </row>
    <row r="2231" spans="2:18">
      <c r="B2231"/>
      <c r="C2231"/>
      <c r="D2231"/>
      <c r="E2231"/>
      <c r="F2231"/>
      <c r="G2231"/>
      <c r="H2231"/>
      <c r="I2231"/>
      <c r="J2231"/>
      <c r="K2231"/>
      <c r="L2231"/>
      <c r="M2231" s="2"/>
      <c r="N2231"/>
      <c r="O2231" s="2"/>
      <c r="P2231"/>
      <c r="Q2231"/>
      <c r="R2231"/>
    </row>
    <row r="2232" spans="2:18">
      <c r="B2232"/>
      <c r="C2232"/>
      <c r="D2232"/>
      <c r="E2232"/>
      <c r="F2232"/>
      <c r="G2232"/>
      <c r="H2232"/>
      <c r="I2232"/>
      <c r="J2232"/>
      <c r="K2232"/>
      <c r="L2232"/>
      <c r="M2232" s="2"/>
      <c r="N2232"/>
      <c r="O2232" s="2"/>
      <c r="P2232"/>
      <c r="Q2232"/>
      <c r="R2232"/>
    </row>
    <row r="2233" spans="2:18">
      <c r="B2233"/>
      <c r="C2233"/>
      <c r="D2233"/>
      <c r="E2233"/>
      <c r="F2233"/>
      <c r="G2233"/>
      <c r="H2233"/>
      <c r="I2233"/>
      <c r="J2233"/>
      <c r="K2233"/>
      <c r="L2233"/>
      <c r="M2233" s="2"/>
      <c r="N2233"/>
      <c r="O2233" s="2"/>
      <c r="P2233"/>
      <c r="Q2233"/>
      <c r="R2233"/>
    </row>
    <row r="2234" spans="2:18">
      <c r="B2234"/>
      <c r="C2234"/>
      <c r="D2234"/>
      <c r="E2234"/>
      <c r="F2234"/>
      <c r="G2234"/>
      <c r="H2234"/>
      <c r="I2234"/>
      <c r="J2234"/>
      <c r="K2234"/>
      <c r="L2234"/>
      <c r="M2234" s="2"/>
      <c r="N2234"/>
      <c r="O2234" s="2"/>
      <c r="P2234"/>
      <c r="Q2234"/>
      <c r="R2234"/>
    </row>
    <row r="2235" spans="2:18">
      <c r="B2235"/>
      <c r="C2235"/>
      <c r="D2235"/>
      <c r="E2235"/>
      <c r="F2235"/>
      <c r="G2235"/>
      <c r="H2235"/>
      <c r="I2235"/>
      <c r="J2235"/>
      <c r="K2235"/>
      <c r="L2235"/>
      <c r="M2235" s="2"/>
      <c r="N2235"/>
      <c r="O2235" s="2"/>
      <c r="P2235"/>
      <c r="Q2235"/>
      <c r="R2235"/>
    </row>
    <row r="2236" spans="2:18">
      <c r="B2236"/>
      <c r="C2236"/>
      <c r="D2236"/>
      <c r="E2236"/>
      <c r="F2236"/>
      <c r="G2236"/>
      <c r="H2236"/>
      <c r="I2236"/>
      <c r="J2236"/>
      <c r="K2236"/>
      <c r="L2236"/>
      <c r="M2236" s="2"/>
      <c r="N2236"/>
      <c r="O2236" s="2"/>
      <c r="P2236"/>
      <c r="Q2236"/>
      <c r="R2236"/>
    </row>
    <row r="2237" spans="2:18">
      <c r="B2237"/>
      <c r="C2237"/>
      <c r="D2237"/>
      <c r="E2237"/>
      <c r="F2237"/>
      <c r="G2237"/>
      <c r="H2237"/>
      <c r="I2237"/>
      <c r="J2237"/>
      <c r="K2237"/>
      <c r="L2237"/>
      <c r="M2237" s="2"/>
      <c r="N2237"/>
      <c r="O2237" s="2"/>
      <c r="P2237"/>
      <c r="Q2237"/>
      <c r="R2237"/>
    </row>
    <row r="2238" spans="2:18">
      <c r="B2238"/>
      <c r="C2238"/>
      <c r="D2238"/>
      <c r="E2238"/>
      <c r="F2238"/>
      <c r="G2238"/>
      <c r="H2238"/>
      <c r="I2238"/>
      <c r="J2238"/>
      <c r="K2238"/>
      <c r="L2238"/>
      <c r="M2238" s="2"/>
      <c r="N2238"/>
      <c r="O2238" s="2"/>
      <c r="P2238"/>
      <c r="Q2238"/>
      <c r="R2238"/>
    </row>
    <row r="2239" spans="2:18">
      <c r="B2239"/>
      <c r="C2239"/>
      <c r="D2239"/>
      <c r="E2239"/>
      <c r="F2239"/>
      <c r="G2239"/>
      <c r="H2239"/>
      <c r="I2239"/>
      <c r="J2239"/>
      <c r="K2239"/>
      <c r="L2239"/>
      <c r="M2239" s="2"/>
      <c r="N2239"/>
      <c r="O2239" s="2"/>
      <c r="P2239"/>
      <c r="Q2239"/>
      <c r="R2239"/>
    </row>
    <row r="2240" spans="2:18">
      <c r="B2240"/>
      <c r="C2240"/>
      <c r="D2240"/>
      <c r="E2240"/>
      <c r="F2240"/>
      <c r="G2240"/>
      <c r="H2240"/>
      <c r="I2240"/>
      <c r="J2240"/>
      <c r="K2240"/>
      <c r="L2240"/>
      <c r="M2240" s="2"/>
      <c r="N2240"/>
      <c r="O2240" s="2"/>
      <c r="P2240"/>
      <c r="Q2240"/>
      <c r="R2240"/>
    </row>
    <row r="2241" spans="2:18">
      <c r="B2241"/>
      <c r="C2241"/>
      <c r="D2241"/>
      <c r="E2241"/>
      <c r="F2241"/>
      <c r="G2241"/>
      <c r="H2241"/>
      <c r="I2241"/>
      <c r="J2241"/>
      <c r="K2241"/>
      <c r="L2241"/>
      <c r="M2241" s="2"/>
      <c r="N2241"/>
      <c r="O2241" s="2"/>
      <c r="P2241"/>
      <c r="Q2241"/>
      <c r="R2241"/>
    </row>
    <row r="2242" spans="2:18">
      <c r="B2242"/>
      <c r="C2242"/>
      <c r="D2242"/>
      <c r="E2242"/>
      <c r="F2242"/>
      <c r="G2242"/>
      <c r="H2242"/>
      <c r="I2242"/>
      <c r="J2242"/>
      <c r="K2242"/>
      <c r="L2242"/>
      <c r="M2242" s="2"/>
      <c r="N2242"/>
      <c r="O2242" s="2"/>
      <c r="P2242"/>
      <c r="Q2242"/>
      <c r="R2242"/>
    </row>
    <row r="2243" spans="2:18">
      <c r="B2243"/>
      <c r="C2243"/>
      <c r="D2243"/>
      <c r="E2243"/>
      <c r="F2243"/>
      <c r="G2243"/>
      <c r="H2243"/>
      <c r="I2243"/>
      <c r="J2243"/>
      <c r="K2243"/>
      <c r="L2243"/>
      <c r="M2243" s="2"/>
      <c r="N2243"/>
      <c r="O2243" s="2"/>
      <c r="P2243"/>
      <c r="Q2243"/>
      <c r="R2243"/>
    </row>
    <row r="2244" spans="2:18">
      <c r="B2244"/>
      <c r="C2244"/>
      <c r="D2244"/>
      <c r="E2244"/>
      <c r="F2244"/>
      <c r="G2244"/>
      <c r="H2244"/>
      <c r="I2244"/>
      <c r="J2244"/>
      <c r="K2244"/>
      <c r="L2244"/>
      <c r="M2244" s="2"/>
      <c r="N2244"/>
      <c r="O2244" s="2"/>
      <c r="P2244"/>
      <c r="Q2244"/>
      <c r="R2244"/>
    </row>
    <row r="2245" spans="2:18">
      <c r="B2245"/>
      <c r="C2245"/>
      <c r="D2245"/>
      <c r="E2245"/>
      <c r="F2245"/>
      <c r="G2245"/>
      <c r="H2245"/>
      <c r="I2245"/>
      <c r="J2245"/>
      <c r="K2245"/>
      <c r="L2245"/>
      <c r="M2245" s="2"/>
      <c r="N2245"/>
      <c r="O2245" s="2"/>
      <c r="P2245"/>
      <c r="Q2245"/>
      <c r="R2245"/>
    </row>
    <row r="2246" spans="2:18">
      <c r="B2246"/>
      <c r="C2246"/>
      <c r="D2246"/>
      <c r="E2246"/>
      <c r="F2246"/>
      <c r="G2246"/>
      <c r="H2246"/>
      <c r="I2246"/>
      <c r="J2246"/>
      <c r="K2246"/>
      <c r="L2246"/>
      <c r="M2246" s="2"/>
      <c r="N2246"/>
      <c r="O2246" s="2"/>
      <c r="P2246"/>
      <c r="Q2246"/>
      <c r="R2246"/>
    </row>
    <row r="2247" spans="2:18">
      <c r="B2247"/>
      <c r="C2247"/>
      <c r="D2247"/>
      <c r="E2247"/>
      <c r="F2247"/>
      <c r="G2247"/>
      <c r="H2247"/>
      <c r="I2247"/>
      <c r="J2247"/>
      <c r="K2247"/>
      <c r="L2247"/>
      <c r="M2247" s="2"/>
      <c r="N2247"/>
      <c r="O2247" s="2"/>
      <c r="P2247"/>
      <c r="Q2247"/>
      <c r="R2247"/>
    </row>
    <row r="2248" spans="2:18">
      <c r="B2248"/>
      <c r="C2248"/>
      <c r="D2248"/>
      <c r="E2248"/>
      <c r="F2248"/>
      <c r="G2248"/>
      <c r="H2248"/>
      <c r="I2248"/>
      <c r="J2248"/>
      <c r="K2248"/>
      <c r="L2248"/>
      <c r="M2248" s="2"/>
      <c r="N2248"/>
      <c r="O2248" s="2"/>
      <c r="P2248"/>
      <c r="Q2248"/>
      <c r="R2248"/>
    </row>
    <row r="2249" spans="2:18">
      <c r="B2249"/>
      <c r="C2249"/>
      <c r="D2249"/>
      <c r="E2249"/>
      <c r="F2249"/>
      <c r="G2249"/>
      <c r="H2249"/>
      <c r="I2249"/>
      <c r="J2249"/>
      <c r="K2249"/>
      <c r="L2249"/>
      <c r="M2249" s="2"/>
      <c r="N2249"/>
      <c r="O2249" s="2"/>
      <c r="P2249"/>
      <c r="Q2249"/>
      <c r="R2249"/>
    </row>
    <row r="2250" spans="2:18">
      <c r="B2250"/>
      <c r="C2250"/>
      <c r="D2250"/>
      <c r="E2250"/>
      <c r="F2250"/>
      <c r="G2250"/>
      <c r="H2250"/>
      <c r="I2250"/>
      <c r="J2250"/>
      <c r="K2250"/>
      <c r="L2250"/>
      <c r="M2250" s="2"/>
      <c r="N2250"/>
      <c r="O2250" s="2"/>
      <c r="P2250"/>
      <c r="Q2250"/>
      <c r="R2250"/>
    </row>
    <row r="2251" spans="2:18">
      <c r="B2251"/>
      <c r="C2251"/>
      <c r="D2251"/>
      <c r="E2251"/>
      <c r="F2251"/>
      <c r="G2251"/>
      <c r="H2251"/>
      <c r="I2251"/>
      <c r="J2251"/>
      <c r="K2251"/>
      <c r="L2251"/>
      <c r="M2251" s="2"/>
      <c r="N2251"/>
      <c r="O2251" s="2"/>
      <c r="P2251"/>
      <c r="Q2251"/>
      <c r="R2251"/>
    </row>
    <row r="2252" spans="2:18">
      <c r="B2252"/>
      <c r="C2252"/>
      <c r="D2252"/>
      <c r="E2252"/>
      <c r="F2252"/>
      <c r="G2252"/>
      <c r="H2252"/>
      <c r="I2252"/>
      <c r="J2252"/>
      <c r="K2252"/>
      <c r="L2252"/>
      <c r="M2252" s="2"/>
      <c r="N2252"/>
      <c r="O2252" s="2"/>
      <c r="P2252"/>
      <c r="Q2252"/>
      <c r="R2252"/>
    </row>
    <row r="2253" spans="2:18">
      <c r="B2253"/>
      <c r="C2253"/>
      <c r="D2253"/>
      <c r="E2253"/>
      <c r="F2253"/>
      <c r="G2253"/>
      <c r="H2253"/>
      <c r="I2253"/>
      <c r="J2253"/>
      <c r="K2253"/>
      <c r="L2253"/>
      <c r="M2253" s="2"/>
      <c r="N2253"/>
      <c r="O2253" s="2"/>
      <c r="P2253"/>
      <c r="Q2253"/>
      <c r="R2253"/>
    </row>
    <row r="2254" spans="2:18">
      <c r="B2254"/>
      <c r="C2254"/>
      <c r="D2254"/>
      <c r="E2254"/>
      <c r="F2254"/>
      <c r="G2254"/>
      <c r="H2254"/>
      <c r="I2254"/>
      <c r="J2254"/>
      <c r="K2254"/>
      <c r="L2254"/>
      <c r="M2254" s="2"/>
      <c r="N2254"/>
      <c r="O2254" s="2"/>
      <c r="P2254"/>
      <c r="Q2254"/>
      <c r="R2254"/>
    </row>
    <row r="2255" spans="2:18">
      <c r="B2255"/>
      <c r="C2255"/>
      <c r="D2255"/>
      <c r="E2255"/>
      <c r="F2255"/>
      <c r="G2255"/>
      <c r="H2255"/>
      <c r="I2255"/>
      <c r="J2255"/>
      <c r="K2255"/>
      <c r="L2255"/>
      <c r="M2255" s="2"/>
      <c r="N2255"/>
      <c r="O2255" s="2"/>
      <c r="P2255"/>
      <c r="Q2255"/>
      <c r="R2255"/>
    </row>
    <row r="2256" spans="2:18">
      <c r="B2256"/>
      <c r="C2256"/>
      <c r="D2256"/>
      <c r="E2256"/>
      <c r="F2256"/>
      <c r="G2256"/>
      <c r="H2256"/>
      <c r="I2256"/>
      <c r="J2256"/>
      <c r="K2256"/>
      <c r="L2256"/>
      <c r="M2256" s="2"/>
      <c r="N2256"/>
      <c r="O2256" s="2"/>
      <c r="P2256"/>
      <c r="Q2256"/>
      <c r="R2256"/>
    </row>
    <row r="2257" spans="2:18">
      <c r="B2257"/>
      <c r="C2257"/>
      <c r="D2257"/>
      <c r="E2257"/>
      <c r="F2257"/>
      <c r="G2257"/>
      <c r="H2257"/>
      <c r="I2257"/>
      <c r="J2257"/>
      <c r="K2257"/>
      <c r="L2257"/>
      <c r="M2257" s="2"/>
      <c r="N2257"/>
      <c r="O2257" s="2"/>
      <c r="P2257"/>
      <c r="Q2257"/>
      <c r="R2257"/>
    </row>
    <row r="2258" spans="2:18">
      <c r="B2258"/>
      <c r="C2258"/>
      <c r="D2258"/>
      <c r="E2258"/>
      <c r="F2258"/>
      <c r="G2258"/>
      <c r="H2258"/>
      <c r="I2258"/>
      <c r="J2258"/>
      <c r="K2258"/>
      <c r="L2258"/>
      <c r="M2258" s="2"/>
      <c r="N2258"/>
      <c r="O2258" s="2"/>
      <c r="P2258"/>
      <c r="Q2258"/>
      <c r="R2258"/>
    </row>
    <row r="2259" spans="2:18">
      <c r="B2259"/>
      <c r="C2259"/>
      <c r="D2259"/>
      <c r="E2259"/>
      <c r="F2259"/>
      <c r="G2259"/>
      <c r="H2259"/>
      <c r="I2259"/>
      <c r="J2259"/>
      <c r="K2259"/>
      <c r="L2259"/>
      <c r="M2259" s="2"/>
      <c r="N2259"/>
      <c r="O2259" s="2"/>
      <c r="P2259"/>
      <c r="Q2259"/>
      <c r="R2259"/>
    </row>
    <row r="2260" spans="2:18">
      <c r="B2260"/>
      <c r="C2260"/>
      <c r="D2260"/>
      <c r="E2260"/>
      <c r="F2260"/>
      <c r="G2260"/>
      <c r="H2260"/>
      <c r="I2260"/>
      <c r="J2260"/>
      <c r="K2260"/>
      <c r="L2260"/>
      <c r="M2260" s="2"/>
      <c r="N2260"/>
      <c r="O2260" s="2"/>
      <c r="P2260"/>
      <c r="Q2260"/>
      <c r="R2260"/>
    </row>
    <row r="2261" spans="2:18">
      <c r="B2261"/>
      <c r="C2261"/>
      <c r="D2261"/>
      <c r="E2261"/>
      <c r="F2261"/>
      <c r="G2261"/>
      <c r="H2261"/>
      <c r="I2261"/>
      <c r="J2261"/>
      <c r="K2261"/>
      <c r="L2261"/>
      <c r="M2261" s="2"/>
      <c r="N2261"/>
      <c r="O2261" s="2"/>
      <c r="P2261"/>
      <c r="Q2261"/>
      <c r="R2261"/>
    </row>
    <row r="2262" spans="2:18">
      <c r="B2262"/>
      <c r="C2262"/>
      <c r="D2262"/>
      <c r="E2262"/>
      <c r="F2262"/>
      <c r="G2262"/>
      <c r="H2262"/>
      <c r="I2262"/>
      <c r="J2262"/>
      <c r="K2262"/>
      <c r="L2262"/>
      <c r="M2262" s="2"/>
      <c r="N2262"/>
      <c r="O2262" s="2"/>
      <c r="P2262"/>
      <c r="Q2262"/>
      <c r="R2262"/>
    </row>
    <row r="2263" spans="2:18">
      <c r="B2263"/>
      <c r="C2263"/>
      <c r="D2263"/>
      <c r="E2263"/>
      <c r="F2263"/>
      <c r="G2263"/>
      <c r="H2263"/>
      <c r="I2263"/>
      <c r="J2263"/>
      <c r="K2263"/>
      <c r="L2263"/>
      <c r="M2263" s="2"/>
      <c r="N2263"/>
      <c r="O2263" s="2"/>
      <c r="P2263"/>
      <c r="Q2263"/>
      <c r="R2263"/>
    </row>
    <row r="2264" spans="2:18">
      <c r="B2264"/>
      <c r="C2264"/>
      <c r="D2264"/>
      <c r="E2264"/>
      <c r="F2264"/>
      <c r="G2264"/>
      <c r="H2264"/>
      <c r="I2264"/>
      <c r="J2264"/>
      <c r="K2264"/>
      <c r="L2264"/>
      <c r="M2264" s="2"/>
      <c r="N2264"/>
      <c r="O2264" s="2"/>
      <c r="P2264"/>
      <c r="Q2264"/>
      <c r="R2264"/>
    </row>
    <row r="2265" spans="2:18">
      <c r="B2265"/>
      <c r="C2265"/>
      <c r="D2265"/>
      <c r="E2265"/>
      <c r="F2265"/>
      <c r="G2265"/>
      <c r="H2265"/>
      <c r="I2265"/>
      <c r="J2265"/>
      <c r="K2265"/>
      <c r="L2265"/>
      <c r="M2265" s="2"/>
      <c r="N2265"/>
      <c r="O2265" s="2"/>
      <c r="P2265"/>
      <c r="Q2265"/>
      <c r="R2265"/>
    </row>
    <row r="2266" spans="2:18">
      <c r="B2266"/>
      <c r="C2266"/>
      <c r="D2266"/>
      <c r="E2266"/>
      <c r="F2266"/>
      <c r="G2266"/>
      <c r="H2266"/>
      <c r="I2266"/>
      <c r="J2266"/>
      <c r="K2266"/>
      <c r="L2266"/>
      <c r="M2266" s="2"/>
      <c r="N2266"/>
      <c r="O2266" s="2"/>
      <c r="P2266"/>
      <c r="Q2266"/>
      <c r="R2266"/>
    </row>
    <row r="2267" spans="2:18">
      <c r="B2267"/>
      <c r="C2267"/>
      <c r="D2267"/>
      <c r="E2267"/>
      <c r="F2267"/>
      <c r="G2267"/>
      <c r="H2267"/>
      <c r="I2267"/>
      <c r="J2267"/>
      <c r="K2267"/>
      <c r="L2267"/>
      <c r="M2267" s="2"/>
      <c r="N2267"/>
      <c r="O2267" s="2"/>
      <c r="P2267"/>
      <c r="Q2267"/>
      <c r="R2267"/>
    </row>
    <row r="2268" spans="2:18">
      <c r="B2268"/>
      <c r="C2268"/>
      <c r="D2268"/>
      <c r="E2268"/>
      <c r="F2268"/>
      <c r="G2268"/>
      <c r="H2268"/>
      <c r="I2268"/>
      <c r="J2268"/>
      <c r="K2268"/>
      <c r="L2268"/>
      <c r="M2268" s="2"/>
      <c r="N2268"/>
      <c r="O2268" s="2"/>
      <c r="P2268"/>
      <c r="Q2268"/>
      <c r="R2268"/>
    </row>
    <row r="2269" spans="2:18">
      <c r="B2269"/>
      <c r="C2269"/>
      <c r="D2269"/>
      <c r="E2269"/>
      <c r="F2269"/>
      <c r="G2269"/>
      <c r="H2269"/>
      <c r="I2269"/>
      <c r="J2269"/>
      <c r="K2269"/>
      <c r="L2269"/>
      <c r="M2269" s="2"/>
      <c r="N2269"/>
      <c r="O2269" s="2"/>
      <c r="P2269"/>
      <c r="Q2269"/>
      <c r="R2269"/>
    </row>
    <row r="2270" spans="2:18">
      <c r="B2270"/>
      <c r="C2270"/>
      <c r="D2270"/>
      <c r="E2270"/>
      <c r="F2270"/>
      <c r="G2270"/>
      <c r="H2270"/>
      <c r="I2270"/>
      <c r="J2270"/>
      <c r="K2270"/>
      <c r="L2270"/>
      <c r="M2270" s="2"/>
      <c r="N2270"/>
      <c r="O2270" s="2"/>
      <c r="P2270"/>
      <c r="Q2270"/>
      <c r="R2270"/>
    </row>
    <row r="2271" spans="2:18">
      <c r="B2271"/>
      <c r="C2271"/>
      <c r="D2271"/>
      <c r="E2271"/>
      <c r="F2271"/>
      <c r="G2271"/>
      <c r="H2271"/>
      <c r="I2271"/>
      <c r="J2271"/>
      <c r="K2271"/>
      <c r="L2271"/>
      <c r="M2271" s="2"/>
      <c r="N2271"/>
      <c r="O2271" s="2"/>
      <c r="P2271"/>
      <c r="Q2271"/>
      <c r="R2271"/>
    </row>
    <row r="2272" spans="2:18">
      <c r="B2272"/>
      <c r="C2272"/>
      <c r="D2272"/>
      <c r="E2272"/>
      <c r="F2272"/>
      <c r="G2272"/>
      <c r="H2272"/>
      <c r="I2272"/>
      <c r="J2272"/>
      <c r="K2272"/>
      <c r="L2272"/>
      <c r="M2272" s="2"/>
      <c r="N2272"/>
      <c r="O2272" s="2"/>
      <c r="P2272"/>
      <c r="Q2272"/>
      <c r="R2272"/>
    </row>
    <row r="2273" spans="2:18">
      <c r="B2273"/>
      <c r="C2273"/>
      <c r="D2273"/>
      <c r="E2273"/>
      <c r="F2273"/>
      <c r="G2273"/>
      <c r="H2273"/>
      <c r="I2273"/>
      <c r="J2273"/>
      <c r="K2273"/>
      <c r="L2273"/>
      <c r="M2273" s="2"/>
      <c r="N2273"/>
      <c r="O2273" s="2"/>
      <c r="P2273"/>
      <c r="Q2273"/>
      <c r="R2273"/>
    </row>
    <row r="2274" spans="2:18">
      <c r="B2274"/>
      <c r="C2274"/>
      <c r="D2274"/>
      <c r="E2274"/>
      <c r="F2274"/>
      <c r="G2274"/>
      <c r="H2274"/>
      <c r="I2274"/>
      <c r="J2274"/>
      <c r="K2274"/>
      <c r="L2274"/>
      <c r="M2274" s="2"/>
      <c r="N2274"/>
      <c r="O2274" s="2"/>
      <c r="P2274"/>
      <c r="Q2274"/>
      <c r="R2274"/>
    </row>
    <row r="2275" spans="2:18">
      <c r="B2275"/>
      <c r="C2275"/>
      <c r="D2275"/>
      <c r="E2275"/>
      <c r="F2275"/>
      <c r="G2275"/>
      <c r="H2275"/>
      <c r="I2275"/>
      <c r="J2275"/>
      <c r="K2275"/>
      <c r="L2275"/>
      <c r="M2275" s="2"/>
      <c r="N2275"/>
      <c r="O2275" s="2"/>
      <c r="P2275"/>
      <c r="Q2275"/>
      <c r="R2275"/>
    </row>
    <row r="2276" spans="2:18">
      <c r="B2276"/>
      <c r="C2276"/>
      <c r="D2276"/>
      <c r="E2276"/>
      <c r="F2276"/>
      <c r="G2276"/>
      <c r="H2276"/>
      <c r="I2276"/>
      <c r="J2276"/>
      <c r="K2276"/>
      <c r="L2276"/>
      <c r="M2276" s="2"/>
      <c r="N2276"/>
      <c r="O2276" s="2"/>
      <c r="P2276"/>
      <c r="Q2276"/>
      <c r="R2276"/>
    </row>
    <row r="2277" spans="2:18">
      <c r="B2277"/>
      <c r="C2277"/>
      <c r="D2277"/>
      <c r="E2277"/>
      <c r="F2277"/>
      <c r="G2277"/>
      <c r="H2277"/>
      <c r="I2277"/>
      <c r="J2277"/>
      <c r="K2277"/>
      <c r="L2277"/>
      <c r="M2277" s="2"/>
      <c r="N2277"/>
      <c r="O2277" s="2"/>
      <c r="P2277"/>
      <c r="Q2277"/>
      <c r="R2277"/>
    </row>
    <row r="2278" spans="2:18">
      <c r="B2278"/>
      <c r="C2278"/>
      <c r="D2278"/>
      <c r="E2278"/>
      <c r="F2278"/>
      <c r="G2278"/>
      <c r="H2278"/>
      <c r="I2278"/>
      <c r="J2278"/>
      <c r="K2278"/>
      <c r="L2278"/>
      <c r="M2278" s="2"/>
      <c r="N2278"/>
      <c r="O2278" s="2"/>
      <c r="P2278"/>
      <c r="Q2278"/>
      <c r="R2278"/>
    </row>
    <row r="2279" spans="2:18">
      <c r="B2279"/>
      <c r="C2279"/>
      <c r="D2279"/>
      <c r="E2279"/>
      <c r="F2279"/>
      <c r="G2279"/>
      <c r="H2279"/>
      <c r="I2279"/>
      <c r="J2279"/>
      <c r="K2279"/>
      <c r="L2279"/>
      <c r="M2279" s="2"/>
      <c r="N2279"/>
      <c r="O2279" s="2"/>
      <c r="P2279"/>
      <c r="Q2279"/>
      <c r="R2279"/>
    </row>
    <row r="2280" spans="2:18">
      <c r="B2280"/>
      <c r="C2280"/>
      <c r="D2280"/>
      <c r="E2280"/>
      <c r="F2280"/>
      <c r="G2280"/>
      <c r="H2280"/>
      <c r="I2280"/>
      <c r="J2280"/>
      <c r="K2280"/>
      <c r="L2280"/>
      <c r="M2280" s="2"/>
      <c r="N2280"/>
      <c r="O2280" s="2"/>
      <c r="P2280"/>
      <c r="Q2280"/>
      <c r="R2280"/>
    </row>
    <row r="2281" spans="2:18">
      <c r="B2281"/>
      <c r="C2281"/>
      <c r="D2281"/>
      <c r="E2281"/>
      <c r="F2281"/>
      <c r="G2281"/>
      <c r="H2281"/>
      <c r="I2281"/>
      <c r="J2281"/>
      <c r="K2281"/>
      <c r="L2281"/>
      <c r="M2281" s="2"/>
      <c r="N2281"/>
      <c r="O2281" s="2"/>
      <c r="P2281"/>
      <c r="Q2281"/>
      <c r="R2281"/>
    </row>
    <row r="2282" spans="2:18">
      <c r="B2282"/>
      <c r="C2282"/>
      <c r="D2282"/>
      <c r="E2282"/>
      <c r="F2282"/>
      <c r="G2282"/>
      <c r="H2282"/>
      <c r="I2282"/>
      <c r="J2282"/>
      <c r="K2282"/>
      <c r="L2282"/>
      <c r="M2282" s="2"/>
      <c r="N2282"/>
      <c r="O2282" s="2"/>
      <c r="P2282"/>
      <c r="Q2282"/>
      <c r="R2282"/>
    </row>
    <row r="2283" spans="2:18">
      <c r="B2283"/>
      <c r="C2283"/>
      <c r="D2283"/>
      <c r="E2283"/>
      <c r="F2283"/>
      <c r="G2283"/>
      <c r="H2283"/>
      <c r="I2283"/>
      <c r="J2283"/>
      <c r="K2283"/>
      <c r="L2283"/>
      <c r="M2283" s="2"/>
      <c r="N2283"/>
      <c r="O2283" s="2"/>
      <c r="P2283"/>
      <c r="Q2283"/>
      <c r="R2283"/>
    </row>
    <row r="2284" spans="2:18">
      <c r="B2284"/>
      <c r="C2284"/>
      <c r="D2284"/>
      <c r="E2284"/>
      <c r="F2284"/>
      <c r="G2284"/>
      <c r="H2284"/>
      <c r="I2284"/>
      <c r="J2284"/>
      <c r="K2284"/>
      <c r="L2284"/>
      <c r="M2284" s="2"/>
      <c r="N2284"/>
      <c r="O2284" s="2"/>
      <c r="P2284"/>
      <c r="Q2284"/>
      <c r="R2284"/>
    </row>
    <row r="2285" spans="2:18">
      <c r="B2285"/>
      <c r="C2285"/>
      <c r="D2285"/>
      <c r="E2285"/>
      <c r="F2285"/>
      <c r="G2285"/>
      <c r="H2285"/>
      <c r="I2285"/>
      <c r="J2285"/>
      <c r="K2285"/>
      <c r="L2285"/>
      <c r="M2285" s="2"/>
      <c r="N2285"/>
      <c r="O2285" s="2"/>
      <c r="P2285"/>
      <c r="Q2285"/>
      <c r="R2285"/>
    </row>
    <row r="2286" spans="2:18">
      <c r="B2286"/>
      <c r="C2286"/>
      <c r="D2286"/>
      <c r="E2286"/>
      <c r="F2286"/>
      <c r="G2286"/>
      <c r="H2286"/>
      <c r="I2286"/>
      <c r="J2286"/>
      <c r="K2286"/>
      <c r="L2286"/>
      <c r="M2286" s="2"/>
      <c r="N2286"/>
      <c r="O2286" s="2"/>
      <c r="P2286"/>
      <c r="Q2286"/>
      <c r="R2286"/>
    </row>
    <row r="2287" spans="2:18">
      <c r="B2287"/>
      <c r="C2287"/>
      <c r="D2287"/>
      <c r="E2287"/>
      <c r="F2287"/>
      <c r="G2287"/>
      <c r="H2287"/>
      <c r="I2287"/>
      <c r="J2287"/>
      <c r="K2287"/>
      <c r="L2287"/>
      <c r="M2287" s="2"/>
      <c r="N2287"/>
      <c r="O2287" s="2"/>
      <c r="P2287"/>
      <c r="Q2287"/>
      <c r="R2287"/>
    </row>
    <row r="2288" spans="2:18">
      <c r="B2288"/>
      <c r="C2288"/>
      <c r="D2288"/>
      <c r="E2288"/>
      <c r="F2288"/>
      <c r="G2288"/>
      <c r="H2288"/>
      <c r="I2288"/>
      <c r="J2288"/>
      <c r="K2288"/>
      <c r="L2288"/>
      <c r="M2288" s="2"/>
      <c r="N2288"/>
      <c r="O2288" s="2"/>
      <c r="P2288"/>
      <c r="Q2288"/>
      <c r="R2288"/>
    </row>
    <row r="2289" spans="2:18">
      <c r="B2289"/>
      <c r="C2289"/>
      <c r="D2289"/>
      <c r="E2289"/>
      <c r="F2289"/>
      <c r="G2289"/>
      <c r="H2289"/>
      <c r="I2289"/>
      <c r="J2289"/>
      <c r="K2289"/>
      <c r="L2289"/>
      <c r="M2289" s="2"/>
      <c r="N2289"/>
      <c r="O2289" s="2"/>
      <c r="P2289"/>
      <c r="Q2289"/>
      <c r="R2289"/>
    </row>
    <row r="2290" spans="2:18">
      <c r="B2290"/>
      <c r="C2290"/>
      <c r="D2290"/>
      <c r="E2290"/>
      <c r="F2290"/>
      <c r="G2290"/>
      <c r="H2290"/>
      <c r="I2290"/>
      <c r="J2290"/>
      <c r="K2290"/>
      <c r="L2290"/>
      <c r="M2290" s="2"/>
      <c r="N2290"/>
      <c r="O2290" s="2"/>
      <c r="P2290"/>
      <c r="Q2290"/>
      <c r="R2290"/>
    </row>
    <row r="2291" spans="2:18">
      <c r="B2291"/>
      <c r="C2291"/>
      <c r="D2291"/>
      <c r="E2291"/>
      <c r="F2291"/>
      <c r="G2291"/>
      <c r="H2291"/>
      <c r="I2291"/>
      <c r="J2291"/>
      <c r="K2291"/>
      <c r="L2291"/>
      <c r="M2291" s="2"/>
      <c r="N2291"/>
      <c r="O2291" s="2"/>
      <c r="P2291"/>
      <c r="Q2291"/>
      <c r="R2291"/>
    </row>
    <row r="2292" spans="2:18">
      <c r="B2292"/>
      <c r="C2292"/>
      <c r="D2292"/>
      <c r="E2292"/>
      <c r="F2292"/>
      <c r="G2292"/>
      <c r="H2292"/>
      <c r="I2292"/>
      <c r="J2292"/>
      <c r="K2292"/>
      <c r="L2292"/>
      <c r="M2292" s="2"/>
      <c r="N2292"/>
      <c r="O2292" s="2"/>
      <c r="P2292"/>
      <c r="Q2292"/>
      <c r="R2292"/>
    </row>
    <row r="2293" spans="2:18">
      <c r="B2293"/>
      <c r="C2293"/>
      <c r="D2293"/>
      <c r="E2293"/>
      <c r="F2293"/>
      <c r="G2293"/>
      <c r="H2293"/>
      <c r="I2293"/>
      <c r="J2293"/>
      <c r="K2293"/>
      <c r="L2293"/>
      <c r="M2293" s="2"/>
      <c r="N2293"/>
      <c r="O2293" s="2"/>
      <c r="P2293"/>
      <c r="Q2293"/>
      <c r="R2293"/>
    </row>
    <row r="2294" spans="2:18">
      <c r="B2294"/>
      <c r="C2294"/>
      <c r="D2294"/>
      <c r="E2294"/>
      <c r="F2294"/>
      <c r="G2294"/>
      <c r="H2294"/>
      <c r="I2294"/>
      <c r="J2294"/>
      <c r="K2294"/>
      <c r="L2294"/>
      <c r="M2294" s="2"/>
      <c r="N2294"/>
      <c r="O2294" s="2"/>
      <c r="P2294"/>
      <c r="Q2294"/>
      <c r="R2294"/>
    </row>
    <row r="2295" spans="2:18">
      <c r="B2295"/>
      <c r="C2295"/>
      <c r="D2295"/>
      <c r="E2295"/>
      <c r="F2295"/>
      <c r="G2295"/>
      <c r="H2295"/>
      <c r="I2295"/>
      <c r="J2295"/>
      <c r="K2295"/>
      <c r="L2295"/>
      <c r="M2295" s="2"/>
      <c r="N2295"/>
      <c r="O2295" s="2"/>
      <c r="P2295"/>
      <c r="Q2295"/>
      <c r="R2295"/>
    </row>
    <row r="2296" spans="2:18">
      <c r="B2296"/>
      <c r="C2296"/>
      <c r="D2296"/>
      <c r="E2296"/>
      <c r="F2296"/>
      <c r="G2296"/>
      <c r="H2296"/>
      <c r="I2296"/>
      <c r="J2296"/>
      <c r="K2296"/>
      <c r="L2296"/>
      <c r="M2296" s="2"/>
      <c r="N2296"/>
      <c r="O2296" s="2"/>
      <c r="P2296"/>
      <c r="Q2296"/>
      <c r="R2296"/>
    </row>
    <row r="2297" spans="2:18">
      <c r="B2297"/>
      <c r="C2297"/>
      <c r="D2297"/>
      <c r="E2297"/>
      <c r="F2297"/>
      <c r="G2297"/>
      <c r="H2297"/>
      <c r="I2297"/>
      <c r="J2297"/>
      <c r="K2297"/>
      <c r="L2297"/>
      <c r="M2297" s="2"/>
      <c r="N2297"/>
      <c r="O2297" s="2"/>
      <c r="P2297"/>
      <c r="Q2297"/>
      <c r="R2297"/>
    </row>
    <row r="2298" spans="2:18">
      <c r="B2298"/>
      <c r="C2298"/>
      <c r="D2298"/>
      <c r="E2298"/>
      <c r="F2298"/>
      <c r="G2298"/>
      <c r="H2298"/>
      <c r="I2298"/>
      <c r="J2298"/>
      <c r="K2298"/>
      <c r="L2298"/>
      <c r="M2298" s="2"/>
      <c r="N2298"/>
      <c r="O2298" s="2"/>
      <c r="P2298"/>
      <c r="Q2298"/>
      <c r="R2298"/>
    </row>
    <row r="2299" spans="2:18">
      <c r="B2299"/>
      <c r="C2299"/>
      <c r="D2299"/>
      <c r="E2299"/>
      <c r="F2299"/>
      <c r="G2299"/>
      <c r="H2299"/>
      <c r="I2299"/>
      <c r="J2299"/>
      <c r="K2299"/>
      <c r="L2299"/>
      <c r="M2299" s="2"/>
      <c r="N2299"/>
      <c r="O2299" s="2"/>
      <c r="P2299"/>
      <c r="Q2299"/>
      <c r="R2299"/>
    </row>
    <row r="2300" spans="2:18">
      <c r="B2300"/>
      <c r="C2300"/>
      <c r="D2300"/>
      <c r="E2300"/>
      <c r="F2300"/>
      <c r="G2300"/>
      <c r="H2300"/>
      <c r="I2300"/>
      <c r="J2300"/>
      <c r="K2300"/>
      <c r="L2300"/>
      <c r="M2300" s="2"/>
      <c r="N2300"/>
      <c r="O2300" s="2"/>
      <c r="P2300"/>
      <c r="Q2300"/>
      <c r="R2300"/>
    </row>
    <row r="2301" spans="2:18">
      <c r="B2301"/>
      <c r="C2301"/>
      <c r="D2301"/>
      <c r="E2301"/>
      <c r="F2301"/>
      <c r="G2301"/>
      <c r="H2301"/>
      <c r="I2301"/>
      <c r="J2301"/>
      <c r="K2301"/>
      <c r="L2301"/>
      <c r="M2301" s="2"/>
      <c r="N2301"/>
      <c r="O2301" s="2"/>
      <c r="P2301"/>
      <c r="Q2301"/>
      <c r="R2301"/>
    </row>
    <row r="2302" spans="2:18">
      <c r="B2302"/>
      <c r="C2302"/>
      <c r="D2302"/>
      <c r="E2302"/>
      <c r="F2302"/>
      <c r="G2302"/>
      <c r="H2302"/>
      <c r="I2302"/>
      <c r="J2302"/>
      <c r="K2302"/>
      <c r="L2302"/>
      <c r="M2302" s="2"/>
      <c r="N2302"/>
      <c r="O2302" s="2"/>
      <c r="P2302"/>
      <c r="Q2302"/>
      <c r="R2302"/>
    </row>
    <row r="2303" spans="2:18">
      <c r="B2303"/>
      <c r="C2303"/>
      <c r="D2303"/>
      <c r="E2303"/>
      <c r="F2303"/>
      <c r="G2303"/>
      <c r="H2303"/>
      <c r="I2303"/>
      <c r="J2303"/>
      <c r="K2303"/>
      <c r="L2303"/>
      <c r="M2303" s="2"/>
      <c r="N2303"/>
      <c r="O2303" s="2"/>
      <c r="P2303"/>
      <c r="Q2303"/>
      <c r="R2303"/>
    </row>
    <row r="2304" spans="2:18">
      <c r="B2304"/>
      <c r="C2304"/>
      <c r="D2304"/>
      <c r="E2304"/>
      <c r="F2304"/>
      <c r="G2304"/>
      <c r="H2304"/>
      <c r="I2304"/>
      <c r="J2304"/>
      <c r="K2304"/>
      <c r="L2304"/>
      <c r="M2304" s="2"/>
      <c r="N2304"/>
      <c r="O2304" s="2"/>
      <c r="P2304"/>
      <c r="Q2304"/>
      <c r="R2304"/>
    </row>
    <row r="2305" spans="2:18">
      <c r="B2305"/>
      <c r="C2305"/>
      <c r="D2305"/>
      <c r="E2305"/>
      <c r="F2305"/>
      <c r="G2305"/>
      <c r="H2305"/>
      <c r="I2305"/>
      <c r="J2305"/>
      <c r="K2305"/>
      <c r="L2305"/>
      <c r="M2305" s="2"/>
      <c r="N2305"/>
      <c r="O2305" s="2"/>
      <c r="P2305"/>
      <c r="Q2305"/>
      <c r="R2305"/>
    </row>
    <row r="2306" spans="2:18">
      <c r="B2306"/>
      <c r="C2306"/>
      <c r="D2306"/>
      <c r="E2306"/>
      <c r="F2306"/>
      <c r="G2306"/>
      <c r="H2306"/>
      <c r="I2306"/>
      <c r="J2306"/>
      <c r="K2306"/>
      <c r="L2306"/>
      <c r="M2306" s="2"/>
      <c r="N2306"/>
      <c r="O2306" s="2"/>
      <c r="P2306"/>
      <c r="Q2306"/>
      <c r="R2306"/>
    </row>
    <row r="2307" spans="2:18">
      <c r="B2307"/>
      <c r="C2307"/>
      <c r="D2307"/>
      <c r="E2307"/>
      <c r="F2307"/>
      <c r="G2307"/>
      <c r="H2307"/>
      <c r="I2307"/>
      <c r="J2307"/>
      <c r="K2307"/>
      <c r="L2307"/>
      <c r="M2307" s="2"/>
      <c r="N2307"/>
      <c r="O2307" s="2"/>
      <c r="P2307"/>
      <c r="Q2307"/>
      <c r="R2307"/>
    </row>
    <row r="2308" spans="2:18">
      <c r="B2308"/>
      <c r="C2308"/>
      <c r="D2308"/>
      <c r="E2308"/>
      <c r="F2308"/>
      <c r="G2308"/>
      <c r="H2308"/>
      <c r="I2308"/>
      <c r="J2308"/>
      <c r="K2308"/>
      <c r="L2308"/>
      <c r="M2308" s="2"/>
      <c r="N2308"/>
      <c r="O2308" s="2"/>
      <c r="P2308"/>
      <c r="Q2308"/>
      <c r="R2308"/>
    </row>
    <row r="2309" spans="2:18">
      <c r="B2309"/>
      <c r="C2309"/>
      <c r="D2309"/>
      <c r="E2309"/>
      <c r="F2309"/>
      <c r="G2309"/>
      <c r="H2309"/>
      <c r="I2309"/>
      <c r="J2309"/>
      <c r="K2309"/>
      <c r="L2309"/>
      <c r="M2309" s="2"/>
      <c r="N2309"/>
      <c r="O2309" s="2"/>
      <c r="P2309"/>
      <c r="Q2309"/>
      <c r="R2309"/>
    </row>
    <row r="2310" spans="2:18">
      <c r="B2310"/>
      <c r="C2310"/>
      <c r="D2310"/>
      <c r="E2310"/>
      <c r="F2310"/>
      <c r="G2310"/>
      <c r="H2310"/>
      <c r="I2310"/>
      <c r="J2310"/>
      <c r="K2310"/>
      <c r="L2310"/>
      <c r="M2310" s="2"/>
      <c r="N2310"/>
      <c r="O2310" s="2"/>
      <c r="P2310"/>
      <c r="Q2310"/>
      <c r="R2310"/>
    </row>
    <row r="2311" spans="2:18">
      <c r="B2311"/>
      <c r="C2311"/>
      <c r="D2311"/>
      <c r="E2311"/>
      <c r="F2311"/>
      <c r="G2311"/>
      <c r="H2311"/>
      <c r="I2311"/>
      <c r="J2311"/>
      <c r="K2311"/>
      <c r="L2311"/>
      <c r="M2311" s="2"/>
      <c r="N2311"/>
      <c r="O2311" s="2"/>
      <c r="P2311"/>
      <c r="Q2311"/>
      <c r="R2311"/>
    </row>
    <row r="2312" spans="2:18">
      <c r="B2312"/>
      <c r="C2312"/>
      <c r="D2312"/>
      <c r="E2312"/>
      <c r="F2312"/>
      <c r="G2312"/>
      <c r="H2312"/>
      <c r="I2312"/>
      <c r="J2312"/>
      <c r="K2312"/>
      <c r="L2312"/>
      <c r="M2312" s="2"/>
      <c r="N2312"/>
      <c r="O2312" s="2"/>
      <c r="P2312"/>
      <c r="Q2312"/>
      <c r="R2312"/>
    </row>
    <row r="2313" spans="2:18">
      <c r="B2313"/>
      <c r="C2313"/>
      <c r="D2313"/>
      <c r="E2313"/>
      <c r="F2313"/>
      <c r="G2313"/>
      <c r="H2313"/>
      <c r="I2313"/>
      <c r="J2313"/>
      <c r="K2313"/>
      <c r="L2313"/>
      <c r="M2313" s="2"/>
      <c r="N2313"/>
      <c r="O2313" s="2"/>
      <c r="P2313"/>
      <c r="Q2313"/>
      <c r="R2313"/>
    </row>
    <row r="2314" spans="2:18">
      <c r="B2314"/>
      <c r="C2314"/>
      <c r="D2314"/>
      <c r="E2314"/>
      <c r="F2314"/>
      <c r="G2314"/>
      <c r="H2314"/>
      <c r="I2314"/>
      <c r="J2314"/>
      <c r="K2314"/>
      <c r="L2314"/>
      <c r="M2314" s="2"/>
      <c r="N2314"/>
      <c r="O2314" s="2"/>
      <c r="P2314"/>
      <c r="Q2314"/>
      <c r="R2314"/>
    </row>
    <row r="2315" spans="2:18">
      <c r="B2315"/>
      <c r="C2315"/>
      <c r="D2315"/>
      <c r="E2315"/>
      <c r="F2315"/>
      <c r="G2315"/>
      <c r="H2315"/>
      <c r="I2315"/>
      <c r="J2315"/>
      <c r="K2315"/>
      <c r="L2315"/>
      <c r="M2315" s="2"/>
      <c r="N2315"/>
      <c r="O2315" s="2"/>
      <c r="P2315"/>
      <c r="Q2315"/>
      <c r="R2315"/>
    </row>
    <row r="2316" spans="2:18">
      <c r="B2316"/>
      <c r="C2316"/>
      <c r="D2316"/>
      <c r="E2316"/>
      <c r="F2316"/>
      <c r="G2316"/>
      <c r="H2316"/>
      <c r="I2316"/>
      <c r="J2316"/>
      <c r="K2316"/>
      <c r="L2316"/>
      <c r="M2316" s="2"/>
      <c r="N2316"/>
      <c r="O2316" s="2"/>
      <c r="P2316"/>
      <c r="Q2316"/>
      <c r="R2316"/>
    </row>
    <row r="2317" spans="2:18">
      <c r="B2317"/>
      <c r="C2317"/>
      <c r="D2317"/>
      <c r="E2317"/>
      <c r="F2317"/>
      <c r="G2317"/>
      <c r="H2317"/>
      <c r="I2317"/>
      <c r="J2317"/>
      <c r="K2317"/>
      <c r="L2317"/>
      <c r="M2317" s="2"/>
      <c r="N2317"/>
      <c r="O2317" s="2"/>
      <c r="P2317"/>
      <c r="Q2317"/>
      <c r="R2317"/>
    </row>
    <row r="2318" spans="2:18">
      <c r="B2318"/>
      <c r="C2318"/>
      <c r="D2318"/>
      <c r="E2318"/>
      <c r="F2318"/>
      <c r="G2318"/>
      <c r="H2318"/>
      <c r="I2318"/>
      <c r="J2318"/>
      <c r="K2318"/>
      <c r="L2318"/>
      <c r="M2318" s="2"/>
      <c r="N2318"/>
      <c r="O2318" s="2"/>
      <c r="P2318"/>
      <c r="Q2318"/>
      <c r="R2318"/>
    </row>
    <row r="2319" spans="2:18">
      <c r="B2319"/>
      <c r="C2319"/>
      <c r="D2319"/>
      <c r="E2319"/>
      <c r="F2319"/>
      <c r="G2319"/>
      <c r="H2319"/>
      <c r="I2319"/>
      <c r="J2319"/>
      <c r="K2319"/>
      <c r="L2319"/>
      <c r="M2319" s="2"/>
      <c r="N2319"/>
      <c r="O2319" s="2"/>
      <c r="P2319"/>
      <c r="Q2319"/>
      <c r="R2319"/>
    </row>
    <row r="2320" spans="2:18">
      <c r="B2320"/>
      <c r="C2320"/>
      <c r="D2320"/>
      <c r="E2320"/>
      <c r="F2320"/>
      <c r="G2320"/>
      <c r="H2320"/>
      <c r="I2320"/>
      <c r="J2320"/>
      <c r="K2320"/>
      <c r="L2320"/>
      <c r="M2320" s="2"/>
      <c r="N2320"/>
      <c r="O2320" s="2"/>
      <c r="P2320"/>
      <c r="Q2320"/>
      <c r="R2320"/>
    </row>
    <row r="2321" spans="2:18">
      <c r="B2321"/>
      <c r="C2321"/>
      <c r="D2321"/>
      <c r="E2321"/>
      <c r="F2321"/>
      <c r="G2321"/>
      <c r="H2321"/>
      <c r="I2321"/>
      <c r="J2321"/>
      <c r="K2321"/>
      <c r="L2321"/>
      <c r="M2321" s="2"/>
      <c r="N2321"/>
      <c r="O2321" s="2"/>
      <c r="P2321"/>
      <c r="Q2321"/>
      <c r="R2321"/>
    </row>
    <row r="2322" spans="2:18">
      <c r="B2322"/>
      <c r="C2322"/>
      <c r="D2322"/>
      <c r="E2322"/>
      <c r="F2322"/>
      <c r="G2322"/>
      <c r="H2322"/>
      <c r="I2322"/>
      <c r="J2322"/>
      <c r="K2322"/>
      <c r="L2322"/>
      <c r="M2322" s="2"/>
      <c r="N2322"/>
      <c r="O2322" s="2"/>
      <c r="P2322"/>
      <c r="Q2322"/>
      <c r="R2322"/>
    </row>
    <row r="2323" spans="2:18">
      <c r="B2323"/>
      <c r="C2323"/>
      <c r="D2323"/>
      <c r="E2323"/>
      <c r="F2323"/>
      <c r="G2323"/>
      <c r="H2323"/>
      <c r="I2323"/>
      <c r="J2323"/>
      <c r="K2323"/>
      <c r="L2323"/>
      <c r="M2323" s="2"/>
      <c r="N2323"/>
      <c r="O2323" s="2"/>
      <c r="P2323"/>
      <c r="Q2323"/>
      <c r="R2323"/>
    </row>
    <row r="2324" spans="2:18">
      <c r="B2324"/>
      <c r="C2324"/>
      <c r="D2324"/>
      <c r="E2324"/>
      <c r="F2324"/>
      <c r="G2324"/>
      <c r="H2324"/>
      <c r="I2324"/>
      <c r="J2324"/>
      <c r="K2324"/>
      <c r="L2324"/>
      <c r="M2324" s="2"/>
      <c r="N2324"/>
      <c r="O2324" s="2"/>
      <c r="P2324"/>
      <c r="Q2324"/>
      <c r="R2324"/>
    </row>
    <row r="2325" spans="2:18">
      <c r="B2325"/>
      <c r="C2325"/>
      <c r="D2325"/>
      <c r="E2325"/>
      <c r="F2325"/>
      <c r="G2325"/>
      <c r="H2325"/>
      <c r="I2325"/>
      <c r="J2325"/>
      <c r="K2325"/>
      <c r="L2325"/>
      <c r="M2325" s="2"/>
      <c r="N2325"/>
      <c r="O2325" s="2"/>
      <c r="P2325"/>
      <c r="Q2325"/>
      <c r="R2325"/>
    </row>
    <row r="2326" spans="2:18">
      <c r="B2326"/>
      <c r="C2326"/>
      <c r="D2326"/>
      <c r="E2326"/>
      <c r="F2326"/>
      <c r="G2326"/>
      <c r="H2326"/>
      <c r="I2326"/>
      <c r="J2326"/>
      <c r="K2326"/>
      <c r="L2326"/>
      <c r="M2326" s="2"/>
      <c r="N2326"/>
      <c r="O2326" s="2"/>
      <c r="P2326"/>
      <c r="Q2326"/>
      <c r="R2326"/>
    </row>
    <row r="2327" spans="2:18">
      <c r="B2327"/>
      <c r="C2327"/>
      <c r="D2327"/>
      <c r="E2327"/>
      <c r="F2327"/>
      <c r="G2327"/>
      <c r="H2327"/>
      <c r="I2327"/>
      <c r="J2327"/>
      <c r="K2327"/>
      <c r="L2327"/>
      <c r="M2327" s="2"/>
      <c r="N2327"/>
      <c r="O2327" s="2"/>
      <c r="P2327"/>
      <c r="Q2327"/>
      <c r="R2327"/>
    </row>
    <row r="2328" spans="2:18">
      <c r="B2328"/>
      <c r="C2328"/>
      <c r="D2328"/>
      <c r="E2328"/>
      <c r="F2328"/>
      <c r="G2328"/>
      <c r="H2328"/>
      <c r="I2328"/>
      <c r="J2328"/>
      <c r="K2328"/>
      <c r="L2328"/>
      <c r="M2328" s="2"/>
      <c r="N2328"/>
      <c r="O2328" s="2"/>
      <c r="P2328"/>
      <c r="Q2328"/>
      <c r="R2328"/>
    </row>
    <row r="2329" spans="2:18">
      <c r="B2329"/>
      <c r="C2329"/>
      <c r="D2329"/>
      <c r="E2329"/>
      <c r="F2329"/>
      <c r="G2329"/>
      <c r="H2329"/>
      <c r="I2329"/>
      <c r="J2329"/>
      <c r="K2329"/>
      <c r="L2329"/>
      <c r="M2329" s="2"/>
      <c r="N2329"/>
      <c r="O2329" s="2"/>
      <c r="P2329"/>
      <c r="Q2329"/>
      <c r="R2329"/>
    </row>
    <row r="2330" spans="2:18">
      <c r="B2330"/>
      <c r="C2330"/>
      <c r="D2330"/>
      <c r="E2330"/>
      <c r="F2330"/>
      <c r="G2330"/>
      <c r="H2330"/>
      <c r="I2330"/>
      <c r="J2330"/>
      <c r="K2330"/>
      <c r="L2330"/>
      <c r="M2330" s="2"/>
      <c r="N2330"/>
      <c r="O2330" s="2"/>
      <c r="P2330"/>
      <c r="Q2330"/>
      <c r="R2330"/>
    </row>
    <row r="2331" spans="2:18">
      <c r="B2331"/>
      <c r="C2331"/>
      <c r="D2331"/>
      <c r="E2331"/>
      <c r="F2331"/>
      <c r="G2331"/>
      <c r="H2331"/>
      <c r="I2331"/>
      <c r="J2331"/>
      <c r="K2331"/>
      <c r="L2331"/>
      <c r="M2331" s="2"/>
      <c r="N2331"/>
      <c r="O2331" s="2"/>
      <c r="P2331"/>
      <c r="Q2331"/>
      <c r="R2331"/>
    </row>
    <row r="2332" spans="2:18">
      <c r="B2332"/>
      <c r="C2332"/>
      <c r="D2332"/>
      <c r="E2332"/>
      <c r="F2332"/>
      <c r="G2332"/>
      <c r="H2332"/>
      <c r="I2332"/>
      <c r="J2332"/>
      <c r="K2332"/>
      <c r="L2332"/>
      <c r="M2332" s="2"/>
      <c r="N2332"/>
      <c r="O2332" s="2"/>
      <c r="P2332"/>
      <c r="Q2332"/>
      <c r="R2332"/>
    </row>
    <row r="2333" spans="2:18">
      <c r="B2333"/>
      <c r="C2333"/>
      <c r="D2333"/>
      <c r="E2333"/>
      <c r="F2333"/>
      <c r="G2333"/>
      <c r="H2333"/>
      <c r="I2333"/>
      <c r="J2333"/>
      <c r="K2333"/>
      <c r="L2333"/>
      <c r="M2333" s="2"/>
      <c r="N2333"/>
      <c r="O2333" s="2"/>
      <c r="P2333"/>
      <c r="Q2333"/>
      <c r="R2333"/>
    </row>
    <row r="2334" spans="2:18">
      <c r="B2334"/>
      <c r="C2334"/>
      <c r="D2334"/>
      <c r="E2334"/>
      <c r="F2334"/>
      <c r="G2334"/>
      <c r="H2334"/>
      <c r="I2334"/>
      <c r="J2334"/>
      <c r="K2334"/>
      <c r="L2334"/>
      <c r="M2334" s="2"/>
      <c r="N2334"/>
      <c r="O2334" s="2"/>
      <c r="P2334"/>
      <c r="Q2334"/>
      <c r="R2334"/>
    </row>
    <row r="2335" spans="2:18">
      <c r="B2335"/>
      <c r="C2335"/>
      <c r="D2335"/>
      <c r="E2335"/>
      <c r="F2335"/>
      <c r="G2335"/>
      <c r="H2335"/>
      <c r="I2335"/>
      <c r="J2335"/>
      <c r="K2335"/>
      <c r="L2335"/>
      <c r="M2335" s="2"/>
      <c r="N2335"/>
      <c r="O2335" s="2"/>
      <c r="P2335"/>
      <c r="Q2335"/>
      <c r="R2335"/>
    </row>
    <row r="2336" spans="2:18">
      <c r="B2336"/>
      <c r="C2336"/>
      <c r="D2336"/>
      <c r="E2336"/>
      <c r="F2336"/>
      <c r="G2336"/>
      <c r="H2336"/>
      <c r="I2336"/>
      <c r="J2336"/>
      <c r="K2336"/>
      <c r="L2336"/>
      <c r="M2336" s="2"/>
      <c r="N2336"/>
      <c r="O2336" s="2"/>
      <c r="P2336"/>
      <c r="Q2336"/>
      <c r="R2336"/>
    </row>
    <row r="2337" spans="2:18">
      <c r="B2337"/>
      <c r="C2337"/>
      <c r="D2337"/>
      <c r="E2337"/>
      <c r="F2337"/>
      <c r="G2337"/>
      <c r="H2337"/>
      <c r="I2337"/>
      <c r="J2337"/>
      <c r="K2337"/>
      <c r="L2337"/>
      <c r="M2337" s="2"/>
      <c r="N2337"/>
      <c r="O2337" s="2"/>
      <c r="P2337"/>
      <c r="Q2337"/>
      <c r="R2337"/>
    </row>
    <row r="2338" spans="2:18">
      <c r="B2338"/>
      <c r="C2338"/>
      <c r="D2338"/>
      <c r="E2338"/>
      <c r="F2338"/>
      <c r="G2338"/>
      <c r="H2338"/>
      <c r="I2338"/>
      <c r="J2338"/>
      <c r="K2338"/>
      <c r="L2338"/>
      <c r="M2338" s="2"/>
      <c r="N2338"/>
      <c r="O2338" s="2"/>
      <c r="P2338"/>
      <c r="Q2338"/>
      <c r="R2338"/>
    </row>
    <row r="2339" spans="2:18">
      <c r="B2339"/>
      <c r="C2339"/>
      <c r="D2339"/>
      <c r="E2339"/>
      <c r="F2339"/>
      <c r="G2339"/>
      <c r="H2339"/>
      <c r="I2339"/>
      <c r="J2339"/>
      <c r="K2339"/>
      <c r="L2339"/>
      <c r="M2339" s="2"/>
      <c r="N2339"/>
      <c r="O2339" s="2"/>
      <c r="P2339"/>
      <c r="Q2339"/>
      <c r="R2339"/>
    </row>
    <row r="2340" spans="2:18">
      <c r="B2340"/>
      <c r="C2340"/>
      <c r="D2340"/>
      <c r="E2340"/>
      <c r="F2340"/>
      <c r="G2340"/>
      <c r="H2340"/>
      <c r="I2340"/>
      <c r="J2340"/>
      <c r="K2340"/>
      <c r="L2340"/>
      <c r="M2340" s="2"/>
      <c r="N2340"/>
      <c r="O2340" s="2"/>
      <c r="P2340"/>
      <c r="Q2340"/>
      <c r="R2340"/>
    </row>
    <row r="2341" spans="2:18">
      <c r="B2341"/>
      <c r="C2341"/>
      <c r="D2341"/>
      <c r="E2341"/>
      <c r="F2341"/>
      <c r="G2341"/>
      <c r="H2341"/>
      <c r="I2341"/>
      <c r="J2341"/>
      <c r="K2341"/>
      <c r="L2341"/>
      <c r="M2341" s="2"/>
      <c r="N2341"/>
      <c r="O2341" s="2"/>
      <c r="P2341"/>
      <c r="Q2341"/>
      <c r="R2341"/>
    </row>
    <row r="2342" spans="2:18">
      <c r="B2342"/>
      <c r="C2342"/>
      <c r="D2342"/>
      <c r="E2342"/>
      <c r="F2342"/>
      <c r="G2342"/>
      <c r="H2342"/>
      <c r="I2342"/>
      <c r="J2342"/>
      <c r="K2342"/>
      <c r="L2342"/>
      <c r="M2342" s="2"/>
      <c r="N2342"/>
      <c r="O2342" s="2"/>
      <c r="P2342"/>
      <c r="Q2342"/>
      <c r="R2342"/>
    </row>
    <row r="2343" spans="2:18">
      <c r="B2343"/>
      <c r="C2343"/>
      <c r="D2343"/>
      <c r="E2343"/>
      <c r="F2343"/>
      <c r="G2343"/>
      <c r="H2343"/>
      <c r="I2343"/>
      <c r="J2343"/>
      <c r="K2343"/>
      <c r="L2343"/>
      <c r="M2343" s="2"/>
      <c r="N2343"/>
      <c r="O2343" s="2"/>
      <c r="P2343"/>
      <c r="Q2343"/>
      <c r="R2343"/>
    </row>
    <row r="2344" spans="2:18">
      <c r="B2344"/>
      <c r="C2344"/>
      <c r="D2344"/>
      <c r="E2344"/>
      <c r="F2344"/>
      <c r="G2344"/>
      <c r="H2344"/>
      <c r="I2344"/>
      <c r="J2344"/>
      <c r="K2344"/>
      <c r="L2344"/>
      <c r="M2344" s="2"/>
      <c r="N2344"/>
      <c r="O2344" s="2"/>
      <c r="P2344"/>
      <c r="Q2344"/>
      <c r="R2344"/>
    </row>
    <row r="2345" spans="2:18">
      <c r="B2345"/>
      <c r="C2345"/>
      <c r="D2345"/>
      <c r="E2345"/>
      <c r="F2345"/>
      <c r="G2345"/>
      <c r="H2345"/>
      <c r="I2345"/>
      <c r="J2345"/>
      <c r="K2345"/>
      <c r="L2345"/>
      <c r="M2345" s="2"/>
      <c r="N2345"/>
      <c r="O2345" s="2"/>
      <c r="P2345"/>
      <c r="Q2345"/>
      <c r="R2345"/>
    </row>
    <row r="2346" spans="2:18">
      <c r="B2346"/>
      <c r="C2346"/>
      <c r="D2346"/>
      <c r="E2346"/>
      <c r="F2346"/>
      <c r="G2346"/>
      <c r="H2346"/>
      <c r="I2346"/>
      <c r="J2346"/>
      <c r="K2346"/>
      <c r="L2346"/>
      <c r="M2346" s="2"/>
      <c r="N2346"/>
      <c r="O2346" s="2"/>
      <c r="P2346"/>
      <c r="Q2346"/>
      <c r="R2346"/>
    </row>
    <row r="2347" spans="2:18">
      <c r="B2347"/>
      <c r="C2347"/>
      <c r="D2347"/>
      <c r="E2347"/>
      <c r="F2347"/>
      <c r="G2347"/>
      <c r="H2347"/>
      <c r="I2347"/>
      <c r="J2347"/>
      <c r="K2347"/>
      <c r="L2347"/>
      <c r="M2347" s="2"/>
      <c r="N2347"/>
      <c r="O2347" s="2"/>
      <c r="P2347"/>
      <c r="Q2347"/>
      <c r="R2347"/>
    </row>
    <row r="2348" spans="2:18">
      <c r="B2348"/>
      <c r="C2348"/>
      <c r="D2348"/>
      <c r="E2348"/>
      <c r="F2348"/>
      <c r="G2348"/>
      <c r="H2348"/>
      <c r="I2348"/>
      <c r="J2348"/>
      <c r="K2348"/>
      <c r="L2348"/>
      <c r="M2348" s="2"/>
      <c r="N2348"/>
      <c r="O2348" s="2"/>
      <c r="P2348"/>
      <c r="Q2348"/>
      <c r="R2348"/>
    </row>
    <row r="2349" spans="2:18">
      <c r="B2349"/>
      <c r="C2349"/>
      <c r="D2349"/>
      <c r="E2349"/>
      <c r="F2349"/>
      <c r="G2349"/>
      <c r="H2349"/>
      <c r="I2349"/>
      <c r="J2349"/>
      <c r="K2349"/>
      <c r="L2349"/>
      <c r="M2349" s="2"/>
      <c r="N2349"/>
      <c r="O2349" s="2"/>
      <c r="P2349"/>
      <c r="Q2349"/>
      <c r="R2349"/>
    </row>
    <row r="2350" spans="2:18">
      <c r="B2350"/>
      <c r="C2350"/>
      <c r="D2350"/>
      <c r="E2350"/>
      <c r="F2350"/>
      <c r="G2350"/>
      <c r="H2350"/>
      <c r="I2350"/>
      <c r="J2350"/>
      <c r="K2350"/>
      <c r="L2350"/>
      <c r="M2350" s="2"/>
      <c r="N2350"/>
      <c r="O2350" s="2"/>
      <c r="P2350"/>
      <c r="Q2350"/>
      <c r="R2350"/>
    </row>
    <row r="2351" spans="2:18">
      <c r="B2351"/>
      <c r="C2351"/>
      <c r="D2351"/>
      <c r="E2351"/>
      <c r="F2351"/>
      <c r="G2351"/>
      <c r="H2351"/>
      <c r="I2351"/>
      <c r="J2351"/>
      <c r="K2351"/>
      <c r="L2351"/>
      <c r="M2351" s="2"/>
      <c r="N2351"/>
      <c r="O2351" s="2"/>
      <c r="P2351"/>
      <c r="Q2351"/>
      <c r="R2351"/>
    </row>
    <row r="2352" spans="2:18">
      <c r="B2352"/>
      <c r="C2352"/>
      <c r="D2352"/>
      <c r="E2352"/>
      <c r="F2352"/>
      <c r="G2352"/>
      <c r="H2352"/>
      <c r="I2352"/>
      <c r="J2352"/>
      <c r="K2352"/>
      <c r="L2352"/>
      <c r="M2352" s="2"/>
      <c r="N2352"/>
      <c r="O2352" s="2"/>
      <c r="P2352"/>
      <c r="Q2352"/>
      <c r="R2352"/>
    </row>
    <row r="2353" spans="2:18">
      <c r="B2353"/>
      <c r="C2353"/>
      <c r="D2353"/>
      <c r="E2353"/>
      <c r="F2353"/>
      <c r="G2353"/>
      <c r="H2353"/>
      <c r="I2353"/>
      <c r="J2353"/>
      <c r="K2353"/>
      <c r="L2353"/>
      <c r="M2353" s="2"/>
      <c r="N2353"/>
      <c r="O2353" s="2"/>
      <c r="P2353"/>
      <c r="Q2353"/>
      <c r="R2353"/>
    </row>
    <row r="2354" spans="2:18">
      <c r="B2354"/>
      <c r="C2354"/>
      <c r="D2354"/>
      <c r="E2354"/>
      <c r="F2354"/>
      <c r="G2354"/>
      <c r="H2354"/>
      <c r="I2354"/>
      <c r="J2354"/>
      <c r="K2354"/>
      <c r="L2354"/>
      <c r="M2354" s="2"/>
      <c r="N2354"/>
      <c r="O2354" s="2"/>
      <c r="P2354"/>
      <c r="Q2354"/>
      <c r="R2354"/>
    </row>
    <row r="2355" spans="2:18">
      <c r="B2355"/>
      <c r="C2355"/>
      <c r="D2355"/>
      <c r="E2355"/>
      <c r="F2355"/>
      <c r="G2355"/>
      <c r="H2355"/>
      <c r="I2355"/>
      <c r="J2355"/>
      <c r="K2355"/>
      <c r="L2355"/>
      <c r="M2355" s="2"/>
      <c r="N2355"/>
      <c r="O2355" s="2"/>
      <c r="P2355"/>
      <c r="Q2355"/>
      <c r="R2355"/>
    </row>
    <row r="2356" spans="2:18">
      <c r="B2356"/>
      <c r="C2356"/>
      <c r="D2356"/>
      <c r="E2356"/>
      <c r="F2356"/>
      <c r="G2356"/>
      <c r="H2356"/>
      <c r="I2356"/>
      <c r="J2356"/>
      <c r="K2356"/>
      <c r="L2356"/>
      <c r="M2356" s="2"/>
      <c r="N2356"/>
      <c r="O2356" s="2"/>
      <c r="P2356"/>
      <c r="Q2356"/>
      <c r="R2356"/>
    </row>
    <row r="2357" spans="2:18">
      <c r="B2357"/>
      <c r="C2357"/>
      <c r="D2357"/>
      <c r="E2357"/>
      <c r="F2357"/>
      <c r="G2357"/>
      <c r="H2357"/>
      <c r="I2357"/>
      <c r="J2357"/>
      <c r="K2357"/>
      <c r="L2357"/>
      <c r="M2357" s="2"/>
      <c r="N2357"/>
      <c r="O2357" s="2"/>
      <c r="P2357"/>
      <c r="Q2357"/>
      <c r="R2357"/>
    </row>
    <row r="2358" spans="2:18">
      <c r="B2358"/>
      <c r="C2358"/>
      <c r="D2358"/>
      <c r="E2358"/>
      <c r="F2358"/>
      <c r="G2358"/>
      <c r="H2358"/>
      <c r="I2358"/>
      <c r="J2358"/>
      <c r="K2358"/>
      <c r="L2358"/>
      <c r="M2358" s="2"/>
      <c r="N2358"/>
      <c r="O2358" s="2"/>
      <c r="P2358"/>
      <c r="Q2358"/>
      <c r="R2358"/>
    </row>
    <row r="2359" spans="2:18">
      <c r="B2359"/>
      <c r="C2359"/>
      <c r="D2359"/>
      <c r="E2359"/>
      <c r="F2359"/>
      <c r="G2359"/>
      <c r="H2359"/>
      <c r="I2359"/>
      <c r="J2359"/>
      <c r="K2359"/>
      <c r="L2359"/>
      <c r="M2359" s="2"/>
      <c r="N2359"/>
      <c r="O2359" s="2"/>
      <c r="P2359"/>
      <c r="Q2359"/>
      <c r="R2359"/>
    </row>
    <row r="2360" spans="2:18">
      <c r="B2360"/>
      <c r="C2360"/>
      <c r="D2360"/>
      <c r="E2360"/>
      <c r="F2360"/>
      <c r="G2360"/>
      <c r="H2360"/>
      <c r="I2360"/>
      <c r="J2360"/>
      <c r="K2360"/>
      <c r="L2360"/>
      <c r="M2360" s="2"/>
      <c r="N2360"/>
      <c r="O2360" s="2"/>
      <c r="P2360"/>
      <c r="Q2360"/>
      <c r="R2360"/>
    </row>
    <row r="2361" spans="2:18">
      <c r="B2361"/>
      <c r="C2361"/>
      <c r="D2361"/>
      <c r="E2361"/>
      <c r="F2361"/>
      <c r="G2361"/>
      <c r="H2361"/>
      <c r="I2361"/>
      <c r="J2361"/>
      <c r="K2361"/>
      <c r="L2361"/>
      <c r="M2361" s="2"/>
      <c r="N2361"/>
      <c r="O2361" s="2"/>
      <c r="P2361"/>
      <c r="Q2361"/>
      <c r="R2361"/>
    </row>
    <row r="2362" spans="2:18">
      <c r="B2362"/>
      <c r="C2362"/>
      <c r="D2362"/>
      <c r="E2362"/>
      <c r="F2362"/>
      <c r="G2362"/>
      <c r="H2362"/>
      <c r="I2362"/>
      <c r="J2362"/>
      <c r="K2362"/>
      <c r="L2362"/>
      <c r="M2362" s="2"/>
      <c r="N2362"/>
      <c r="O2362" s="2"/>
      <c r="P2362"/>
      <c r="Q2362"/>
      <c r="R2362"/>
    </row>
    <row r="2363" spans="2:18">
      <c r="B2363"/>
      <c r="C2363"/>
      <c r="D2363"/>
      <c r="E2363"/>
      <c r="F2363"/>
      <c r="G2363"/>
      <c r="H2363"/>
      <c r="I2363"/>
      <c r="J2363"/>
      <c r="K2363"/>
      <c r="L2363"/>
      <c r="M2363" s="2"/>
      <c r="N2363"/>
      <c r="O2363" s="2"/>
      <c r="P2363"/>
      <c r="Q2363"/>
      <c r="R2363"/>
    </row>
    <row r="2364" spans="2:18">
      <c r="B2364"/>
      <c r="C2364"/>
      <c r="D2364"/>
      <c r="E2364"/>
      <c r="F2364"/>
      <c r="G2364"/>
      <c r="H2364"/>
      <c r="I2364"/>
      <c r="J2364"/>
      <c r="K2364"/>
      <c r="L2364"/>
      <c r="M2364" s="2"/>
      <c r="N2364"/>
      <c r="O2364" s="2"/>
      <c r="P2364"/>
      <c r="Q2364"/>
      <c r="R2364"/>
    </row>
    <row r="2365" spans="2:18">
      <c r="B2365"/>
      <c r="C2365"/>
      <c r="D2365"/>
      <c r="E2365"/>
      <c r="F2365"/>
      <c r="G2365"/>
      <c r="H2365"/>
      <c r="I2365"/>
      <c r="J2365"/>
      <c r="K2365"/>
      <c r="L2365"/>
      <c r="M2365" s="2"/>
      <c r="N2365"/>
      <c r="O2365" s="2"/>
      <c r="P2365"/>
      <c r="Q2365"/>
      <c r="R2365"/>
    </row>
    <row r="2366" spans="2:18">
      <c r="B2366"/>
      <c r="C2366"/>
      <c r="D2366"/>
      <c r="E2366"/>
      <c r="F2366"/>
      <c r="G2366"/>
      <c r="H2366"/>
      <c r="I2366"/>
      <c r="J2366"/>
      <c r="K2366"/>
      <c r="L2366"/>
      <c r="M2366" s="2"/>
      <c r="N2366"/>
      <c r="O2366" s="2"/>
      <c r="P2366"/>
      <c r="Q2366"/>
      <c r="R2366"/>
    </row>
    <row r="2367" spans="2:18">
      <c r="B2367"/>
      <c r="C2367"/>
      <c r="D2367"/>
      <c r="E2367"/>
      <c r="F2367"/>
      <c r="G2367"/>
      <c r="H2367"/>
      <c r="I2367"/>
      <c r="J2367"/>
      <c r="K2367"/>
      <c r="L2367"/>
      <c r="M2367" s="2"/>
      <c r="N2367"/>
      <c r="O2367" s="2"/>
      <c r="P2367"/>
      <c r="Q2367"/>
      <c r="R2367"/>
    </row>
    <row r="2368" spans="2:18">
      <c r="B2368"/>
      <c r="C2368"/>
      <c r="D2368"/>
      <c r="E2368"/>
      <c r="F2368"/>
      <c r="G2368"/>
      <c r="H2368"/>
      <c r="I2368"/>
      <c r="J2368"/>
      <c r="K2368"/>
      <c r="L2368"/>
      <c r="M2368" s="2"/>
      <c r="N2368"/>
      <c r="O2368" s="2"/>
      <c r="P2368"/>
      <c r="Q2368"/>
      <c r="R2368"/>
    </row>
    <row r="2369" spans="2:18">
      <c r="B2369"/>
      <c r="C2369"/>
      <c r="D2369"/>
      <c r="E2369"/>
      <c r="F2369"/>
      <c r="G2369"/>
      <c r="H2369"/>
      <c r="I2369"/>
      <c r="J2369"/>
      <c r="K2369"/>
      <c r="L2369"/>
      <c r="M2369" s="2"/>
      <c r="N2369"/>
      <c r="O2369" s="2"/>
      <c r="P2369"/>
      <c r="Q2369"/>
      <c r="R2369"/>
    </row>
    <row r="2370" spans="2:18">
      <c r="B2370"/>
      <c r="C2370"/>
      <c r="D2370"/>
      <c r="E2370"/>
      <c r="F2370"/>
      <c r="G2370"/>
      <c r="H2370"/>
      <c r="I2370"/>
      <c r="J2370"/>
      <c r="K2370"/>
      <c r="L2370"/>
      <c r="M2370" s="2"/>
      <c r="N2370"/>
      <c r="O2370" s="2"/>
      <c r="P2370"/>
      <c r="Q2370"/>
      <c r="R2370"/>
    </row>
    <row r="2371" spans="2:18">
      <c r="B2371"/>
      <c r="C2371"/>
      <c r="D2371"/>
      <c r="E2371"/>
      <c r="F2371"/>
      <c r="G2371"/>
      <c r="H2371"/>
      <c r="I2371"/>
      <c r="J2371"/>
      <c r="K2371"/>
      <c r="L2371"/>
      <c r="M2371" s="2"/>
      <c r="N2371"/>
      <c r="O2371" s="2"/>
      <c r="P2371"/>
      <c r="Q2371"/>
      <c r="R2371"/>
    </row>
    <row r="2372" spans="2:18">
      <c r="B2372"/>
      <c r="C2372"/>
      <c r="D2372"/>
      <c r="E2372"/>
      <c r="F2372"/>
      <c r="G2372"/>
      <c r="H2372"/>
      <c r="I2372"/>
      <c r="J2372"/>
      <c r="K2372"/>
      <c r="L2372"/>
      <c r="M2372" s="2"/>
      <c r="N2372"/>
      <c r="O2372" s="2"/>
      <c r="P2372"/>
      <c r="Q2372"/>
      <c r="R2372"/>
    </row>
    <row r="2373" spans="2:18">
      <c r="B2373"/>
      <c r="C2373"/>
      <c r="D2373"/>
      <c r="E2373"/>
      <c r="F2373"/>
      <c r="G2373"/>
      <c r="H2373"/>
      <c r="I2373"/>
      <c r="J2373"/>
      <c r="K2373"/>
      <c r="L2373"/>
      <c r="M2373" s="2"/>
      <c r="N2373"/>
      <c r="O2373" s="2"/>
      <c r="P2373"/>
      <c r="Q2373"/>
      <c r="R2373"/>
    </row>
    <row r="2374" spans="2:18">
      <c r="B2374"/>
      <c r="C2374"/>
      <c r="D2374"/>
      <c r="E2374"/>
      <c r="F2374"/>
      <c r="G2374"/>
      <c r="H2374"/>
      <c r="I2374"/>
      <c r="J2374"/>
      <c r="K2374"/>
      <c r="L2374"/>
      <c r="M2374" s="2"/>
      <c r="N2374"/>
      <c r="O2374" s="2"/>
      <c r="P2374"/>
      <c r="Q2374"/>
      <c r="R2374"/>
    </row>
    <row r="2375" spans="2:18">
      <c r="B2375"/>
      <c r="C2375"/>
      <c r="D2375"/>
      <c r="E2375"/>
      <c r="F2375"/>
      <c r="G2375"/>
      <c r="H2375"/>
      <c r="I2375"/>
      <c r="J2375"/>
      <c r="K2375"/>
      <c r="L2375"/>
      <c r="M2375" s="2"/>
      <c r="N2375"/>
      <c r="O2375" s="2"/>
      <c r="P2375"/>
      <c r="Q2375"/>
      <c r="R2375"/>
    </row>
    <row r="2376" spans="2:18">
      <c r="B2376"/>
      <c r="C2376"/>
      <c r="D2376"/>
      <c r="E2376"/>
      <c r="F2376"/>
      <c r="G2376"/>
      <c r="H2376"/>
      <c r="I2376"/>
      <c r="J2376"/>
      <c r="K2376"/>
      <c r="L2376"/>
      <c r="M2376" s="2"/>
      <c r="N2376"/>
      <c r="O2376" s="2"/>
      <c r="P2376"/>
      <c r="Q2376"/>
      <c r="R2376"/>
    </row>
    <row r="2377" spans="2:18">
      <c r="B2377"/>
      <c r="C2377"/>
      <c r="D2377"/>
      <c r="E2377"/>
      <c r="F2377"/>
      <c r="G2377"/>
      <c r="H2377"/>
      <c r="I2377"/>
      <c r="J2377"/>
      <c r="K2377"/>
      <c r="L2377"/>
      <c r="M2377" s="2"/>
      <c r="N2377"/>
      <c r="O2377" s="2"/>
      <c r="P2377"/>
      <c r="Q2377"/>
      <c r="R2377"/>
    </row>
    <row r="2378" spans="2:18">
      <c r="B2378"/>
      <c r="C2378"/>
      <c r="D2378"/>
      <c r="E2378"/>
      <c r="F2378"/>
      <c r="G2378"/>
      <c r="H2378"/>
      <c r="I2378"/>
      <c r="J2378"/>
      <c r="K2378"/>
      <c r="L2378"/>
      <c r="M2378" s="2"/>
      <c r="N2378"/>
      <c r="O2378" s="2"/>
      <c r="P2378"/>
      <c r="Q2378"/>
      <c r="R2378"/>
    </row>
    <row r="2379" spans="2:18">
      <c r="B2379"/>
      <c r="C2379"/>
      <c r="D2379"/>
      <c r="E2379"/>
      <c r="F2379"/>
      <c r="G2379"/>
      <c r="H2379"/>
      <c r="I2379"/>
      <c r="J2379"/>
      <c r="K2379"/>
      <c r="L2379"/>
      <c r="M2379" s="2"/>
      <c r="N2379"/>
      <c r="O2379" s="2"/>
      <c r="P2379"/>
      <c r="Q2379"/>
      <c r="R2379"/>
    </row>
    <row r="2380" spans="2:18">
      <c r="B2380"/>
      <c r="C2380"/>
      <c r="D2380"/>
      <c r="E2380"/>
      <c r="F2380"/>
      <c r="G2380"/>
      <c r="H2380"/>
      <c r="I2380"/>
      <c r="J2380"/>
      <c r="K2380"/>
      <c r="L2380"/>
      <c r="M2380" s="2"/>
      <c r="N2380"/>
      <c r="O2380" s="2"/>
      <c r="P2380"/>
      <c r="Q2380"/>
      <c r="R2380"/>
    </row>
    <row r="2381" spans="2:18">
      <c r="B2381"/>
      <c r="C2381"/>
      <c r="D2381"/>
      <c r="E2381"/>
      <c r="F2381"/>
      <c r="G2381"/>
      <c r="H2381"/>
      <c r="I2381"/>
      <c r="J2381"/>
      <c r="K2381"/>
      <c r="L2381"/>
      <c r="M2381" s="2"/>
      <c r="N2381"/>
      <c r="O2381" s="2"/>
      <c r="P2381"/>
      <c r="Q2381"/>
      <c r="R2381"/>
    </row>
    <row r="2382" spans="2:18">
      <c r="B2382"/>
      <c r="C2382"/>
      <c r="D2382"/>
      <c r="E2382"/>
      <c r="F2382"/>
      <c r="G2382"/>
      <c r="H2382"/>
      <c r="I2382"/>
      <c r="J2382"/>
      <c r="K2382"/>
      <c r="L2382"/>
      <c r="M2382" s="2"/>
      <c r="N2382"/>
      <c r="O2382" s="2"/>
      <c r="P2382"/>
      <c r="Q2382"/>
      <c r="R2382"/>
    </row>
    <row r="2383" spans="2:18">
      <c r="B2383"/>
      <c r="C2383"/>
      <c r="D2383"/>
      <c r="E2383"/>
      <c r="F2383"/>
      <c r="G2383"/>
      <c r="H2383"/>
      <c r="I2383"/>
      <c r="J2383"/>
      <c r="K2383"/>
      <c r="L2383"/>
      <c r="M2383" s="2"/>
      <c r="N2383"/>
      <c r="O2383" s="2"/>
      <c r="P2383"/>
      <c r="Q2383"/>
      <c r="R2383"/>
    </row>
    <row r="2384" spans="2:18">
      <c r="B2384"/>
      <c r="C2384"/>
      <c r="D2384"/>
      <c r="E2384"/>
      <c r="F2384"/>
      <c r="G2384"/>
      <c r="H2384"/>
      <c r="I2384"/>
      <c r="J2384"/>
      <c r="K2384"/>
      <c r="L2384"/>
      <c r="M2384" s="2"/>
      <c r="N2384"/>
      <c r="O2384" s="2"/>
      <c r="P2384"/>
      <c r="Q2384"/>
      <c r="R2384"/>
    </row>
    <row r="2385" spans="2:18">
      <c r="B2385"/>
      <c r="C2385"/>
      <c r="D2385"/>
      <c r="E2385"/>
      <c r="F2385"/>
      <c r="G2385"/>
      <c r="H2385"/>
      <c r="I2385"/>
      <c r="J2385"/>
      <c r="K2385"/>
      <c r="L2385"/>
      <c r="M2385" s="2"/>
      <c r="N2385"/>
      <c r="O2385" s="2"/>
      <c r="P2385"/>
      <c r="Q2385"/>
      <c r="R2385"/>
    </row>
    <row r="2386" spans="2:18">
      <c r="B2386"/>
      <c r="C2386"/>
      <c r="D2386"/>
      <c r="E2386"/>
      <c r="F2386"/>
      <c r="G2386"/>
      <c r="H2386"/>
      <c r="I2386"/>
      <c r="J2386"/>
      <c r="K2386"/>
      <c r="L2386"/>
      <c r="M2386" s="2"/>
      <c r="N2386"/>
      <c r="O2386" s="2"/>
      <c r="P2386"/>
      <c r="Q2386"/>
      <c r="R2386"/>
    </row>
    <row r="2387" spans="2:18">
      <c r="B2387"/>
      <c r="C2387"/>
      <c r="D2387"/>
      <c r="E2387"/>
      <c r="F2387"/>
      <c r="G2387"/>
      <c r="H2387"/>
      <c r="I2387"/>
      <c r="J2387"/>
      <c r="K2387"/>
      <c r="L2387"/>
      <c r="M2387" s="2"/>
      <c r="N2387"/>
      <c r="O2387" s="2"/>
      <c r="P2387"/>
      <c r="Q2387"/>
      <c r="R2387"/>
    </row>
    <row r="2388" spans="2:18">
      <c r="B2388"/>
      <c r="C2388"/>
      <c r="D2388"/>
      <c r="E2388"/>
      <c r="F2388"/>
      <c r="G2388"/>
      <c r="H2388"/>
      <c r="I2388"/>
      <c r="J2388"/>
      <c r="K2388"/>
      <c r="L2388"/>
      <c r="M2388" s="2"/>
      <c r="N2388"/>
      <c r="O2388" s="2"/>
      <c r="P2388"/>
      <c r="Q2388"/>
      <c r="R2388"/>
    </row>
    <row r="2389" spans="2:18">
      <c r="B2389"/>
      <c r="C2389"/>
      <c r="D2389"/>
      <c r="E2389"/>
      <c r="F2389"/>
      <c r="G2389"/>
      <c r="H2389"/>
      <c r="I2389"/>
      <c r="J2389"/>
      <c r="K2389"/>
      <c r="L2389"/>
      <c r="M2389" s="2"/>
      <c r="N2389"/>
      <c r="O2389" s="2"/>
      <c r="P2389"/>
      <c r="Q2389"/>
      <c r="R2389"/>
    </row>
    <row r="2390" spans="2:18">
      <c r="B2390"/>
      <c r="C2390"/>
      <c r="D2390"/>
      <c r="E2390"/>
      <c r="F2390"/>
      <c r="G2390"/>
      <c r="H2390"/>
      <c r="I2390"/>
      <c r="J2390"/>
      <c r="K2390"/>
      <c r="L2390"/>
      <c r="M2390" s="2"/>
      <c r="N2390"/>
      <c r="O2390" s="2"/>
      <c r="P2390"/>
      <c r="Q2390"/>
      <c r="R2390"/>
    </row>
    <row r="2391" spans="2:18">
      <c r="B2391"/>
      <c r="C2391"/>
      <c r="D2391"/>
      <c r="E2391"/>
      <c r="F2391"/>
      <c r="G2391"/>
      <c r="H2391"/>
      <c r="I2391"/>
      <c r="J2391"/>
      <c r="K2391"/>
      <c r="L2391"/>
      <c r="M2391" s="2"/>
      <c r="N2391"/>
      <c r="O2391" s="2"/>
      <c r="P2391"/>
      <c r="Q2391"/>
      <c r="R2391"/>
    </row>
    <row r="2392" spans="2:18">
      <c r="B2392"/>
      <c r="C2392"/>
      <c r="D2392"/>
      <c r="E2392"/>
      <c r="F2392"/>
      <c r="G2392"/>
      <c r="H2392"/>
      <c r="I2392"/>
      <c r="J2392"/>
      <c r="K2392"/>
      <c r="L2392"/>
      <c r="M2392" s="2"/>
      <c r="N2392"/>
      <c r="O2392" s="2"/>
      <c r="P2392"/>
      <c r="Q2392"/>
      <c r="R2392"/>
    </row>
    <row r="2393" spans="2:18">
      <c r="B2393"/>
      <c r="C2393"/>
      <c r="D2393"/>
      <c r="E2393"/>
      <c r="F2393"/>
      <c r="G2393"/>
      <c r="H2393"/>
      <c r="I2393"/>
      <c r="J2393"/>
      <c r="K2393"/>
      <c r="L2393"/>
      <c r="M2393" s="2"/>
      <c r="N2393"/>
      <c r="O2393" s="2"/>
      <c r="P2393"/>
      <c r="Q2393"/>
      <c r="R2393"/>
    </row>
    <row r="2394" spans="2:18">
      <c r="B2394"/>
      <c r="C2394"/>
      <c r="D2394"/>
      <c r="E2394"/>
      <c r="F2394"/>
      <c r="G2394"/>
      <c r="H2394"/>
      <c r="I2394"/>
      <c r="J2394"/>
      <c r="K2394"/>
      <c r="L2394"/>
      <c r="M2394" s="2"/>
      <c r="N2394"/>
      <c r="O2394" s="2"/>
      <c r="P2394"/>
      <c r="Q2394"/>
      <c r="R2394"/>
    </row>
    <row r="2395" spans="2:18">
      <c r="B2395"/>
      <c r="C2395"/>
      <c r="D2395"/>
      <c r="E2395"/>
      <c r="F2395"/>
      <c r="G2395"/>
      <c r="H2395"/>
      <c r="I2395"/>
      <c r="J2395"/>
      <c r="K2395"/>
      <c r="L2395"/>
      <c r="M2395" s="2"/>
      <c r="N2395"/>
      <c r="O2395" s="2"/>
      <c r="P2395"/>
      <c r="Q2395"/>
      <c r="R2395"/>
    </row>
    <row r="2396" spans="2:18">
      <c r="B2396"/>
      <c r="C2396"/>
      <c r="D2396"/>
      <c r="E2396"/>
      <c r="F2396"/>
      <c r="G2396"/>
      <c r="H2396"/>
      <c r="I2396"/>
      <c r="J2396"/>
      <c r="K2396"/>
      <c r="L2396"/>
      <c r="M2396" s="2"/>
      <c r="N2396"/>
      <c r="O2396" s="2"/>
      <c r="P2396"/>
      <c r="Q2396"/>
      <c r="R2396"/>
    </row>
    <row r="2397" spans="2:18">
      <c r="B2397"/>
      <c r="C2397"/>
      <c r="D2397"/>
      <c r="E2397"/>
      <c r="F2397"/>
      <c r="G2397"/>
      <c r="H2397"/>
      <c r="I2397"/>
      <c r="J2397"/>
      <c r="K2397"/>
      <c r="L2397"/>
      <c r="M2397" s="2"/>
      <c r="N2397"/>
      <c r="O2397" s="2"/>
      <c r="P2397"/>
      <c r="Q2397"/>
      <c r="R2397"/>
    </row>
    <row r="2398" spans="2:18">
      <c r="B2398"/>
      <c r="C2398"/>
      <c r="D2398"/>
      <c r="E2398"/>
      <c r="F2398"/>
      <c r="G2398"/>
      <c r="H2398"/>
      <c r="I2398"/>
      <c r="J2398"/>
      <c r="K2398"/>
      <c r="L2398"/>
      <c r="M2398" s="2"/>
      <c r="N2398"/>
      <c r="O2398" s="2"/>
      <c r="P2398"/>
      <c r="Q2398"/>
      <c r="R2398"/>
    </row>
    <row r="2399" spans="2:18">
      <c r="B2399"/>
      <c r="C2399"/>
      <c r="D2399"/>
      <c r="E2399"/>
      <c r="F2399"/>
      <c r="G2399"/>
      <c r="H2399"/>
      <c r="I2399"/>
      <c r="J2399"/>
      <c r="K2399"/>
      <c r="L2399"/>
      <c r="M2399" s="2"/>
      <c r="N2399"/>
      <c r="O2399" s="2"/>
      <c r="P2399"/>
      <c r="Q2399"/>
      <c r="R2399"/>
    </row>
    <row r="2400" spans="2:18">
      <c r="B2400"/>
      <c r="C2400"/>
      <c r="D2400"/>
      <c r="E2400"/>
      <c r="F2400"/>
      <c r="G2400"/>
      <c r="H2400"/>
      <c r="I2400"/>
      <c r="J2400"/>
      <c r="K2400"/>
      <c r="L2400"/>
      <c r="M2400" s="2"/>
      <c r="N2400"/>
      <c r="O2400" s="2"/>
      <c r="P2400"/>
      <c r="Q2400"/>
      <c r="R2400"/>
    </row>
    <row r="2401" spans="2:18">
      <c r="B2401"/>
      <c r="C2401"/>
      <c r="D2401"/>
      <c r="E2401"/>
      <c r="F2401"/>
      <c r="G2401"/>
      <c r="H2401"/>
      <c r="I2401"/>
      <c r="J2401"/>
      <c r="K2401"/>
      <c r="L2401"/>
      <c r="M2401" s="2"/>
      <c r="N2401"/>
      <c r="O2401" s="2"/>
      <c r="P2401"/>
      <c r="Q2401"/>
      <c r="R2401"/>
    </row>
    <row r="2402" spans="2:18">
      <c r="B2402"/>
      <c r="C2402"/>
      <c r="D2402"/>
      <c r="E2402"/>
      <c r="F2402"/>
      <c r="G2402"/>
      <c r="H2402"/>
      <c r="I2402"/>
      <c r="J2402"/>
      <c r="K2402"/>
      <c r="L2402"/>
      <c r="M2402" s="2"/>
      <c r="N2402"/>
      <c r="O2402" s="2"/>
      <c r="P2402"/>
      <c r="Q2402"/>
      <c r="R2402"/>
    </row>
    <row r="2403" spans="2:18">
      <c r="B2403"/>
      <c r="C2403"/>
      <c r="D2403"/>
      <c r="E2403"/>
      <c r="F2403"/>
      <c r="G2403"/>
      <c r="H2403"/>
      <c r="I2403"/>
      <c r="J2403"/>
      <c r="K2403"/>
      <c r="L2403"/>
      <c r="M2403" s="2"/>
      <c r="N2403"/>
      <c r="O2403" s="2"/>
      <c r="P2403"/>
      <c r="Q2403"/>
      <c r="R2403"/>
    </row>
    <row r="2404" spans="2:18">
      <c r="B2404"/>
      <c r="C2404"/>
      <c r="D2404"/>
      <c r="E2404"/>
      <c r="F2404"/>
      <c r="G2404"/>
      <c r="H2404"/>
      <c r="I2404"/>
      <c r="J2404"/>
      <c r="K2404"/>
      <c r="L2404"/>
      <c r="M2404" s="2"/>
      <c r="N2404"/>
      <c r="O2404" s="2"/>
      <c r="P2404"/>
      <c r="Q2404"/>
      <c r="R2404"/>
    </row>
    <row r="2405" spans="2:18">
      <c r="B2405"/>
      <c r="C2405"/>
      <c r="D2405"/>
      <c r="E2405"/>
      <c r="F2405"/>
      <c r="G2405"/>
      <c r="H2405"/>
      <c r="I2405"/>
      <c r="J2405"/>
      <c r="K2405"/>
      <c r="L2405"/>
      <c r="M2405" s="2"/>
      <c r="N2405"/>
      <c r="O2405" s="2"/>
      <c r="P2405"/>
      <c r="Q2405"/>
      <c r="R2405"/>
    </row>
    <row r="2406" spans="2:18">
      <c r="B2406"/>
      <c r="C2406"/>
      <c r="D2406"/>
      <c r="E2406"/>
      <c r="F2406"/>
      <c r="G2406"/>
      <c r="H2406"/>
      <c r="I2406"/>
      <c r="J2406"/>
      <c r="K2406"/>
      <c r="L2406"/>
      <c r="M2406" s="2"/>
      <c r="N2406"/>
      <c r="O2406" s="2"/>
      <c r="P2406"/>
      <c r="Q2406"/>
      <c r="R2406"/>
    </row>
    <row r="2407" spans="2:18">
      <c r="B2407"/>
      <c r="C2407"/>
      <c r="D2407"/>
      <c r="E2407"/>
      <c r="F2407"/>
      <c r="G2407"/>
      <c r="H2407"/>
      <c r="I2407"/>
      <c r="J2407"/>
      <c r="K2407"/>
      <c r="L2407"/>
      <c r="M2407" s="2"/>
      <c r="N2407"/>
      <c r="O2407" s="2"/>
      <c r="P2407"/>
      <c r="Q2407"/>
      <c r="R2407"/>
    </row>
    <row r="2408" spans="2:18">
      <c r="B2408"/>
      <c r="C2408"/>
      <c r="D2408"/>
      <c r="E2408"/>
      <c r="F2408"/>
      <c r="G2408"/>
      <c r="H2408"/>
      <c r="I2408"/>
      <c r="J2408"/>
      <c r="K2408"/>
      <c r="L2408"/>
      <c r="M2408" s="2"/>
      <c r="N2408"/>
      <c r="O2408" s="2"/>
      <c r="P2408"/>
      <c r="Q2408"/>
      <c r="R2408"/>
    </row>
    <row r="2409" spans="2:18">
      <c r="B2409"/>
      <c r="C2409"/>
      <c r="D2409"/>
      <c r="E2409"/>
      <c r="F2409"/>
      <c r="G2409"/>
      <c r="H2409"/>
      <c r="I2409"/>
      <c r="J2409"/>
      <c r="K2409"/>
      <c r="L2409"/>
      <c r="M2409" s="2"/>
      <c r="N2409"/>
      <c r="O2409" s="2"/>
      <c r="P2409"/>
      <c r="Q2409"/>
      <c r="R2409"/>
    </row>
    <row r="2410" spans="2:18">
      <c r="B2410"/>
      <c r="C2410"/>
      <c r="D2410"/>
      <c r="E2410"/>
      <c r="F2410"/>
      <c r="G2410"/>
      <c r="H2410"/>
      <c r="I2410"/>
      <c r="J2410"/>
      <c r="K2410"/>
      <c r="L2410"/>
      <c r="M2410" s="2"/>
      <c r="N2410"/>
      <c r="O2410" s="2"/>
      <c r="P2410"/>
      <c r="Q2410"/>
      <c r="R2410"/>
    </row>
    <row r="2411" spans="2:18">
      <c r="B2411"/>
      <c r="C2411"/>
      <c r="D2411"/>
      <c r="E2411"/>
      <c r="F2411"/>
      <c r="G2411"/>
      <c r="H2411"/>
      <c r="I2411"/>
      <c r="J2411"/>
      <c r="K2411"/>
      <c r="L2411"/>
      <c r="M2411" s="2"/>
      <c r="N2411"/>
      <c r="O2411" s="2"/>
      <c r="P2411"/>
      <c r="Q2411"/>
      <c r="R2411"/>
    </row>
    <row r="2412" spans="2:18">
      <c r="B2412"/>
      <c r="C2412"/>
      <c r="D2412"/>
      <c r="E2412"/>
      <c r="F2412"/>
      <c r="G2412"/>
      <c r="H2412"/>
      <c r="I2412"/>
      <c r="J2412"/>
      <c r="K2412"/>
      <c r="L2412"/>
      <c r="M2412" s="2"/>
      <c r="N2412"/>
      <c r="O2412" s="2"/>
      <c r="P2412"/>
      <c r="Q2412"/>
      <c r="R2412"/>
    </row>
    <row r="2413" spans="2:18">
      <c r="B2413"/>
      <c r="C2413"/>
      <c r="D2413"/>
      <c r="E2413"/>
      <c r="F2413"/>
      <c r="G2413"/>
      <c r="H2413"/>
      <c r="I2413"/>
      <c r="J2413"/>
      <c r="K2413"/>
      <c r="L2413"/>
      <c r="M2413" s="2"/>
      <c r="N2413"/>
      <c r="O2413" s="2"/>
      <c r="P2413"/>
      <c r="Q2413"/>
      <c r="R2413"/>
    </row>
    <row r="2414" spans="2:18">
      <c r="B2414"/>
      <c r="C2414"/>
      <c r="D2414"/>
      <c r="E2414"/>
      <c r="F2414"/>
      <c r="G2414"/>
      <c r="H2414"/>
      <c r="I2414"/>
      <c r="J2414"/>
      <c r="K2414"/>
      <c r="L2414"/>
      <c r="M2414" s="2"/>
      <c r="N2414"/>
      <c r="O2414" s="2"/>
      <c r="P2414"/>
      <c r="Q2414"/>
      <c r="R2414"/>
    </row>
    <row r="2415" spans="2:18">
      <c r="B2415"/>
      <c r="C2415"/>
      <c r="D2415"/>
      <c r="E2415"/>
      <c r="F2415"/>
      <c r="G2415"/>
      <c r="H2415"/>
      <c r="I2415"/>
      <c r="J2415"/>
      <c r="K2415"/>
      <c r="L2415"/>
      <c r="M2415" s="2"/>
      <c r="N2415"/>
      <c r="O2415" s="2"/>
      <c r="P2415"/>
      <c r="Q2415"/>
      <c r="R2415"/>
    </row>
    <row r="2416" spans="2:18">
      <c r="B2416"/>
      <c r="C2416"/>
      <c r="D2416"/>
      <c r="E2416"/>
      <c r="F2416"/>
      <c r="G2416"/>
      <c r="H2416"/>
      <c r="I2416"/>
      <c r="J2416"/>
      <c r="K2416"/>
      <c r="L2416"/>
      <c r="M2416" s="2"/>
      <c r="N2416"/>
      <c r="O2416" s="2"/>
      <c r="P2416"/>
      <c r="Q2416"/>
      <c r="R2416"/>
    </row>
    <row r="2417" spans="2:18">
      <c r="B2417"/>
      <c r="C2417"/>
      <c r="D2417"/>
      <c r="E2417"/>
      <c r="F2417"/>
      <c r="G2417"/>
      <c r="H2417"/>
      <c r="I2417"/>
      <c r="J2417"/>
      <c r="K2417"/>
      <c r="L2417"/>
      <c r="M2417" s="2"/>
      <c r="N2417"/>
      <c r="O2417" s="2"/>
      <c r="P2417"/>
      <c r="Q2417"/>
      <c r="R2417"/>
    </row>
    <row r="2418" spans="2:18">
      <c r="B2418"/>
      <c r="C2418"/>
      <c r="D2418"/>
      <c r="E2418"/>
      <c r="F2418"/>
      <c r="G2418"/>
      <c r="H2418"/>
      <c r="I2418"/>
      <c r="J2418"/>
      <c r="K2418"/>
      <c r="L2418"/>
      <c r="M2418" s="2"/>
      <c r="N2418"/>
      <c r="O2418" s="2"/>
      <c r="P2418"/>
      <c r="Q2418"/>
      <c r="R2418"/>
    </row>
    <row r="2419" spans="2:18">
      <c r="B2419"/>
      <c r="C2419"/>
      <c r="D2419"/>
      <c r="E2419"/>
      <c r="F2419"/>
      <c r="G2419"/>
      <c r="H2419"/>
      <c r="I2419"/>
      <c r="J2419"/>
      <c r="K2419"/>
      <c r="L2419"/>
      <c r="M2419" s="2"/>
      <c r="N2419"/>
      <c r="O2419" s="2"/>
      <c r="P2419"/>
      <c r="Q2419"/>
      <c r="R2419"/>
    </row>
    <row r="2420" spans="2:18">
      <c r="B2420"/>
      <c r="C2420"/>
      <c r="D2420"/>
      <c r="E2420"/>
      <c r="F2420"/>
      <c r="G2420"/>
      <c r="H2420"/>
      <c r="I2420"/>
      <c r="J2420"/>
      <c r="K2420"/>
      <c r="L2420"/>
      <c r="M2420" s="2"/>
      <c r="N2420"/>
      <c r="O2420" s="2"/>
      <c r="P2420"/>
      <c r="Q2420"/>
      <c r="R2420"/>
    </row>
    <row r="2421" spans="2:18">
      <c r="B2421"/>
      <c r="C2421"/>
      <c r="D2421"/>
      <c r="E2421"/>
      <c r="F2421"/>
      <c r="G2421"/>
      <c r="H2421"/>
      <c r="I2421"/>
      <c r="J2421"/>
      <c r="K2421"/>
      <c r="L2421"/>
      <c r="M2421" s="2"/>
      <c r="N2421"/>
      <c r="O2421" s="2"/>
      <c r="P2421"/>
      <c r="Q2421"/>
      <c r="R2421"/>
    </row>
    <row r="2422" spans="2:18">
      <c r="B2422"/>
      <c r="C2422"/>
      <c r="D2422"/>
      <c r="E2422"/>
      <c r="F2422"/>
      <c r="G2422"/>
      <c r="H2422"/>
      <c r="I2422"/>
      <c r="J2422"/>
      <c r="K2422"/>
      <c r="L2422"/>
      <c r="M2422" s="2"/>
      <c r="N2422"/>
      <c r="O2422" s="2"/>
      <c r="P2422"/>
      <c r="Q2422"/>
      <c r="R2422"/>
    </row>
    <row r="2423" spans="2:18">
      <c r="B2423"/>
      <c r="C2423"/>
      <c r="D2423"/>
      <c r="E2423"/>
      <c r="F2423"/>
      <c r="G2423"/>
      <c r="H2423"/>
      <c r="I2423"/>
      <c r="J2423"/>
      <c r="K2423"/>
      <c r="L2423"/>
      <c r="M2423" s="2"/>
      <c r="N2423"/>
      <c r="O2423" s="2"/>
      <c r="P2423"/>
      <c r="Q2423"/>
      <c r="R2423"/>
    </row>
    <row r="2424" spans="2:18">
      <c r="B2424"/>
      <c r="C2424"/>
      <c r="D2424"/>
      <c r="E2424"/>
      <c r="F2424"/>
      <c r="G2424"/>
      <c r="H2424"/>
      <c r="I2424"/>
      <c r="J2424"/>
      <c r="K2424"/>
      <c r="L2424"/>
      <c r="M2424" s="2"/>
      <c r="N2424"/>
      <c r="O2424" s="2"/>
      <c r="P2424"/>
      <c r="Q2424"/>
      <c r="R2424"/>
    </row>
    <row r="2425" spans="2:18">
      <c r="B2425"/>
      <c r="C2425"/>
      <c r="D2425"/>
      <c r="E2425"/>
      <c r="F2425"/>
      <c r="G2425"/>
      <c r="H2425"/>
      <c r="I2425"/>
      <c r="J2425"/>
      <c r="K2425"/>
      <c r="L2425"/>
      <c r="M2425" s="2"/>
      <c r="N2425"/>
      <c r="O2425" s="2"/>
      <c r="P2425"/>
      <c r="Q2425"/>
      <c r="R2425"/>
    </row>
    <row r="2426" spans="2:18">
      <c r="B2426"/>
      <c r="C2426"/>
      <c r="D2426"/>
      <c r="E2426"/>
      <c r="F2426"/>
      <c r="G2426"/>
      <c r="H2426"/>
      <c r="I2426"/>
      <c r="J2426"/>
      <c r="K2426"/>
      <c r="L2426"/>
      <c r="M2426" s="2"/>
      <c r="N2426"/>
      <c r="O2426" s="2"/>
      <c r="P2426"/>
      <c r="Q2426"/>
      <c r="R2426"/>
    </row>
    <row r="2427" spans="2:18">
      <c r="B2427"/>
      <c r="C2427"/>
      <c r="D2427"/>
      <c r="E2427"/>
      <c r="F2427"/>
      <c r="G2427"/>
      <c r="H2427"/>
      <c r="I2427"/>
      <c r="J2427"/>
      <c r="K2427"/>
      <c r="L2427"/>
      <c r="M2427" s="2"/>
      <c r="N2427"/>
      <c r="O2427" s="2"/>
      <c r="P2427"/>
      <c r="Q2427"/>
      <c r="R2427"/>
    </row>
    <row r="2428" spans="2:18">
      <c r="B2428"/>
      <c r="C2428"/>
      <c r="D2428"/>
      <c r="E2428"/>
      <c r="F2428"/>
      <c r="G2428"/>
      <c r="H2428"/>
      <c r="I2428"/>
      <c r="J2428"/>
      <c r="K2428"/>
      <c r="L2428"/>
      <c r="M2428" s="2"/>
      <c r="N2428"/>
      <c r="O2428" s="2"/>
      <c r="P2428"/>
      <c r="Q2428"/>
      <c r="R2428"/>
    </row>
    <row r="2429" spans="2:18">
      <c r="B2429"/>
      <c r="C2429"/>
      <c r="D2429"/>
      <c r="E2429"/>
      <c r="F2429"/>
      <c r="G2429"/>
      <c r="H2429"/>
      <c r="I2429"/>
      <c r="J2429"/>
      <c r="K2429"/>
      <c r="L2429"/>
      <c r="M2429" s="2"/>
      <c r="N2429"/>
      <c r="O2429" s="2"/>
      <c r="P2429"/>
      <c r="Q2429"/>
      <c r="R2429"/>
    </row>
    <row r="2430" spans="2:18">
      <c r="B2430"/>
      <c r="C2430"/>
      <c r="D2430"/>
      <c r="E2430"/>
      <c r="F2430"/>
      <c r="G2430"/>
      <c r="H2430"/>
      <c r="I2430"/>
      <c r="J2430"/>
      <c r="K2430"/>
      <c r="L2430"/>
      <c r="M2430" s="2"/>
      <c r="N2430"/>
      <c r="O2430" s="2"/>
      <c r="P2430"/>
      <c r="Q2430"/>
      <c r="R2430"/>
    </row>
    <row r="2431" spans="2:18">
      <c r="B2431"/>
      <c r="C2431"/>
      <c r="D2431"/>
      <c r="E2431"/>
      <c r="F2431"/>
      <c r="G2431"/>
      <c r="H2431"/>
      <c r="I2431"/>
      <c r="J2431"/>
      <c r="K2431"/>
      <c r="L2431"/>
      <c r="M2431" s="2"/>
      <c r="N2431"/>
      <c r="O2431" s="2"/>
      <c r="P2431"/>
      <c r="Q2431"/>
      <c r="R2431"/>
    </row>
    <row r="2432" spans="2:18">
      <c r="B2432"/>
      <c r="C2432"/>
      <c r="D2432"/>
      <c r="E2432"/>
      <c r="F2432"/>
      <c r="G2432"/>
      <c r="H2432"/>
      <c r="I2432"/>
      <c r="J2432"/>
      <c r="K2432"/>
      <c r="L2432"/>
      <c r="M2432" s="2"/>
      <c r="N2432"/>
      <c r="O2432" s="2"/>
      <c r="P2432"/>
      <c r="Q2432"/>
      <c r="R2432"/>
    </row>
    <row r="2433" spans="2:18">
      <c r="B2433"/>
      <c r="C2433"/>
      <c r="D2433"/>
      <c r="E2433"/>
      <c r="F2433"/>
      <c r="G2433"/>
      <c r="H2433"/>
      <c r="I2433"/>
      <c r="J2433"/>
      <c r="K2433"/>
      <c r="L2433"/>
      <c r="M2433" s="2"/>
      <c r="N2433"/>
      <c r="O2433" s="2"/>
      <c r="P2433"/>
      <c r="Q2433"/>
      <c r="R2433"/>
    </row>
    <row r="2434" spans="2:18">
      <c r="B2434"/>
      <c r="C2434"/>
      <c r="D2434"/>
      <c r="E2434"/>
      <c r="F2434"/>
      <c r="G2434"/>
      <c r="H2434"/>
      <c r="I2434"/>
      <c r="J2434"/>
      <c r="K2434"/>
      <c r="L2434"/>
      <c r="M2434" s="2"/>
      <c r="N2434"/>
      <c r="O2434" s="2"/>
      <c r="P2434"/>
      <c r="Q2434"/>
      <c r="R2434"/>
    </row>
    <row r="2435" spans="2:18">
      <c r="B2435"/>
      <c r="C2435"/>
      <c r="D2435"/>
      <c r="E2435"/>
      <c r="F2435"/>
      <c r="G2435"/>
      <c r="H2435"/>
      <c r="I2435"/>
      <c r="J2435"/>
      <c r="K2435"/>
      <c r="L2435"/>
      <c r="M2435" s="2"/>
      <c r="N2435"/>
      <c r="O2435" s="2"/>
      <c r="P2435"/>
      <c r="Q2435"/>
      <c r="R2435"/>
    </row>
    <row r="2436" spans="2:18">
      <c r="B2436"/>
      <c r="C2436"/>
      <c r="D2436"/>
      <c r="E2436"/>
      <c r="F2436"/>
      <c r="G2436"/>
      <c r="H2436"/>
      <c r="I2436"/>
      <c r="J2436"/>
      <c r="K2436"/>
      <c r="L2436"/>
      <c r="M2436" s="2"/>
      <c r="N2436"/>
      <c r="O2436" s="2"/>
      <c r="P2436"/>
      <c r="Q2436"/>
      <c r="R2436"/>
    </row>
    <row r="2437" spans="2:18">
      <c r="B2437"/>
      <c r="C2437"/>
      <c r="D2437"/>
      <c r="E2437"/>
      <c r="F2437"/>
      <c r="G2437"/>
      <c r="H2437"/>
      <c r="I2437"/>
      <c r="J2437"/>
      <c r="K2437"/>
      <c r="L2437"/>
      <c r="M2437" s="2"/>
      <c r="N2437"/>
      <c r="O2437" s="2"/>
      <c r="P2437"/>
      <c r="Q2437"/>
      <c r="R2437"/>
    </row>
    <row r="2438" spans="2:18">
      <c r="B2438"/>
      <c r="C2438"/>
      <c r="D2438"/>
      <c r="E2438"/>
      <c r="F2438"/>
      <c r="G2438"/>
      <c r="H2438"/>
      <c r="I2438"/>
      <c r="J2438"/>
      <c r="K2438"/>
      <c r="L2438"/>
      <c r="M2438" s="2"/>
      <c r="N2438"/>
      <c r="O2438" s="2"/>
      <c r="P2438"/>
      <c r="Q2438"/>
      <c r="R2438"/>
    </row>
    <row r="2439" spans="2:18">
      <c r="B2439"/>
      <c r="C2439"/>
      <c r="D2439"/>
      <c r="E2439"/>
      <c r="F2439"/>
      <c r="G2439"/>
      <c r="H2439"/>
      <c r="I2439"/>
      <c r="J2439"/>
      <c r="K2439"/>
      <c r="L2439"/>
      <c r="M2439" s="2"/>
      <c r="N2439"/>
      <c r="O2439" s="2"/>
      <c r="P2439"/>
      <c r="Q2439"/>
      <c r="R2439"/>
    </row>
    <row r="2440" spans="2:18">
      <c r="B2440"/>
      <c r="C2440"/>
      <c r="D2440"/>
      <c r="E2440"/>
      <c r="F2440"/>
      <c r="G2440"/>
      <c r="H2440"/>
      <c r="I2440"/>
      <c r="J2440"/>
      <c r="K2440"/>
      <c r="L2440"/>
      <c r="M2440" s="2"/>
      <c r="N2440"/>
      <c r="O2440" s="2"/>
      <c r="P2440"/>
      <c r="Q2440"/>
      <c r="R2440"/>
    </row>
    <row r="2441" spans="2:18">
      <c r="B2441"/>
      <c r="C2441"/>
      <c r="D2441"/>
      <c r="E2441"/>
      <c r="F2441"/>
      <c r="G2441"/>
      <c r="H2441"/>
      <c r="I2441"/>
      <c r="J2441"/>
      <c r="K2441"/>
      <c r="L2441"/>
      <c r="M2441" s="2"/>
      <c r="N2441"/>
      <c r="O2441" s="2"/>
      <c r="P2441"/>
      <c r="Q2441"/>
      <c r="R2441"/>
    </row>
    <row r="2442" spans="2:18">
      <c r="B2442"/>
      <c r="C2442"/>
      <c r="D2442"/>
      <c r="E2442"/>
      <c r="F2442"/>
      <c r="G2442"/>
      <c r="H2442"/>
      <c r="I2442"/>
      <c r="J2442"/>
      <c r="K2442"/>
      <c r="L2442"/>
      <c r="M2442" s="2"/>
      <c r="N2442"/>
      <c r="O2442" s="2"/>
      <c r="P2442"/>
      <c r="Q2442"/>
      <c r="R2442"/>
    </row>
    <row r="2443" spans="2:18">
      <c r="B2443"/>
      <c r="C2443"/>
      <c r="D2443"/>
      <c r="E2443"/>
      <c r="F2443"/>
      <c r="G2443"/>
      <c r="H2443"/>
      <c r="I2443"/>
      <c r="J2443"/>
      <c r="K2443"/>
      <c r="L2443"/>
      <c r="M2443" s="2"/>
      <c r="N2443"/>
      <c r="O2443" s="2"/>
      <c r="P2443"/>
      <c r="Q2443"/>
      <c r="R2443"/>
    </row>
    <row r="2444" spans="2:18">
      <c r="B2444"/>
      <c r="C2444"/>
      <c r="D2444"/>
      <c r="E2444"/>
      <c r="F2444"/>
      <c r="G2444"/>
      <c r="H2444"/>
      <c r="I2444"/>
      <c r="J2444"/>
      <c r="K2444"/>
      <c r="L2444"/>
      <c r="M2444" s="2"/>
      <c r="N2444"/>
      <c r="O2444" s="2"/>
      <c r="P2444"/>
      <c r="Q2444"/>
      <c r="R2444"/>
    </row>
    <row r="2445" spans="2:18">
      <c r="B2445"/>
      <c r="C2445"/>
      <c r="D2445"/>
      <c r="E2445"/>
      <c r="F2445"/>
      <c r="G2445"/>
      <c r="H2445"/>
      <c r="I2445"/>
      <c r="J2445"/>
      <c r="K2445"/>
      <c r="L2445"/>
      <c r="M2445" s="2"/>
      <c r="N2445"/>
      <c r="O2445" s="2"/>
      <c r="P2445"/>
      <c r="Q2445"/>
      <c r="R2445"/>
    </row>
    <row r="2446" spans="2:18">
      <c r="B2446"/>
      <c r="C2446"/>
      <c r="D2446"/>
      <c r="E2446"/>
      <c r="F2446"/>
      <c r="G2446"/>
      <c r="H2446"/>
      <c r="I2446"/>
      <c r="J2446"/>
      <c r="K2446"/>
      <c r="L2446"/>
      <c r="M2446" s="2"/>
      <c r="N2446"/>
      <c r="O2446" s="2"/>
      <c r="P2446"/>
      <c r="Q2446"/>
      <c r="R2446"/>
    </row>
    <row r="2447" spans="2:18">
      <c r="B2447"/>
      <c r="C2447"/>
      <c r="D2447"/>
      <c r="E2447"/>
      <c r="F2447"/>
      <c r="G2447"/>
      <c r="H2447"/>
      <c r="I2447"/>
      <c r="J2447"/>
      <c r="K2447"/>
      <c r="L2447"/>
      <c r="M2447" s="2"/>
      <c r="N2447"/>
      <c r="O2447" s="2"/>
      <c r="P2447"/>
      <c r="Q2447"/>
      <c r="R2447"/>
    </row>
    <row r="2448" spans="2:18">
      <c r="B2448"/>
      <c r="C2448"/>
      <c r="D2448"/>
      <c r="E2448"/>
      <c r="F2448"/>
      <c r="G2448"/>
      <c r="H2448"/>
      <c r="I2448"/>
      <c r="J2448"/>
      <c r="K2448"/>
      <c r="L2448"/>
      <c r="M2448" s="2"/>
      <c r="N2448"/>
      <c r="O2448" s="2"/>
      <c r="P2448"/>
      <c r="Q2448"/>
      <c r="R2448"/>
    </row>
    <row r="2449" spans="2:18">
      <c r="B2449"/>
      <c r="C2449"/>
      <c r="D2449"/>
      <c r="E2449"/>
      <c r="F2449"/>
      <c r="G2449"/>
      <c r="H2449"/>
      <c r="I2449"/>
      <c r="J2449"/>
      <c r="K2449"/>
      <c r="L2449"/>
      <c r="M2449" s="2"/>
      <c r="N2449"/>
      <c r="O2449" s="2"/>
      <c r="P2449"/>
      <c r="Q2449"/>
      <c r="R2449"/>
    </row>
    <row r="2450" spans="2:18">
      <c r="B2450"/>
      <c r="C2450"/>
      <c r="D2450"/>
      <c r="E2450"/>
      <c r="F2450"/>
      <c r="G2450"/>
      <c r="H2450"/>
      <c r="I2450"/>
      <c r="J2450"/>
      <c r="K2450"/>
      <c r="L2450"/>
      <c r="M2450" s="2"/>
      <c r="N2450"/>
      <c r="O2450" s="2"/>
      <c r="P2450"/>
      <c r="Q2450"/>
      <c r="R2450"/>
    </row>
    <row r="2451" spans="2:18">
      <c r="B2451"/>
      <c r="C2451"/>
      <c r="D2451"/>
      <c r="E2451"/>
      <c r="F2451"/>
      <c r="G2451"/>
      <c r="H2451"/>
      <c r="I2451"/>
      <c r="J2451"/>
      <c r="K2451"/>
      <c r="L2451"/>
      <c r="M2451" s="2"/>
      <c r="N2451"/>
      <c r="O2451" s="2"/>
      <c r="P2451"/>
      <c r="Q2451"/>
      <c r="R2451"/>
    </row>
    <row r="2452" spans="2:18">
      <c r="B2452"/>
      <c r="C2452"/>
      <c r="D2452"/>
      <c r="E2452"/>
      <c r="F2452"/>
      <c r="G2452"/>
      <c r="H2452"/>
      <c r="I2452"/>
      <c r="J2452"/>
      <c r="K2452"/>
      <c r="L2452"/>
      <c r="M2452" s="2"/>
      <c r="N2452"/>
      <c r="O2452" s="2"/>
      <c r="P2452"/>
      <c r="Q2452"/>
      <c r="R2452"/>
    </row>
    <row r="2453" spans="2:18">
      <c r="B2453"/>
      <c r="C2453"/>
      <c r="D2453"/>
      <c r="E2453"/>
      <c r="F2453"/>
      <c r="G2453"/>
      <c r="H2453"/>
      <c r="I2453"/>
      <c r="J2453"/>
      <c r="K2453"/>
      <c r="L2453"/>
      <c r="M2453" s="2"/>
      <c r="N2453"/>
      <c r="O2453" s="2"/>
      <c r="P2453"/>
      <c r="Q2453"/>
      <c r="R2453"/>
    </row>
    <row r="2454" spans="2:18">
      <c r="B2454"/>
      <c r="C2454"/>
      <c r="D2454"/>
      <c r="E2454"/>
      <c r="F2454"/>
      <c r="G2454"/>
      <c r="H2454"/>
      <c r="I2454"/>
      <c r="J2454"/>
      <c r="K2454"/>
      <c r="L2454"/>
      <c r="M2454" s="2"/>
      <c r="N2454"/>
      <c r="O2454" s="2"/>
      <c r="P2454"/>
      <c r="Q2454"/>
      <c r="R2454"/>
    </row>
    <row r="2455" spans="2:18">
      <c r="B2455"/>
      <c r="C2455"/>
      <c r="D2455"/>
      <c r="E2455"/>
      <c r="F2455"/>
      <c r="G2455"/>
      <c r="H2455"/>
      <c r="I2455"/>
      <c r="J2455"/>
      <c r="K2455"/>
      <c r="L2455"/>
      <c r="M2455" s="2"/>
      <c r="N2455"/>
      <c r="O2455" s="2"/>
      <c r="P2455"/>
      <c r="Q2455"/>
      <c r="R2455"/>
    </row>
    <row r="2456" spans="2:18">
      <c r="B2456"/>
      <c r="C2456"/>
      <c r="D2456"/>
      <c r="E2456"/>
      <c r="F2456"/>
      <c r="G2456"/>
      <c r="H2456"/>
      <c r="I2456"/>
      <c r="J2456"/>
      <c r="K2456"/>
      <c r="L2456"/>
      <c r="M2456" s="2"/>
      <c r="N2456"/>
      <c r="O2456" s="2"/>
      <c r="P2456"/>
      <c r="Q2456"/>
      <c r="R2456"/>
    </row>
    <row r="2457" spans="2:18">
      <c r="B2457"/>
      <c r="C2457"/>
      <c r="D2457"/>
      <c r="E2457"/>
      <c r="F2457"/>
      <c r="G2457"/>
      <c r="H2457"/>
      <c r="I2457"/>
      <c r="J2457"/>
      <c r="K2457"/>
      <c r="L2457"/>
      <c r="M2457" s="2"/>
      <c r="N2457"/>
      <c r="O2457" s="2"/>
      <c r="P2457"/>
      <c r="Q2457"/>
      <c r="R2457"/>
    </row>
    <row r="2458" spans="2:18">
      <c r="B2458"/>
      <c r="C2458"/>
      <c r="D2458"/>
      <c r="E2458"/>
      <c r="F2458"/>
      <c r="G2458"/>
      <c r="H2458"/>
      <c r="I2458"/>
      <c r="J2458"/>
      <c r="K2458"/>
      <c r="L2458"/>
      <c r="M2458" s="2"/>
      <c r="N2458"/>
      <c r="O2458" s="2"/>
      <c r="P2458"/>
      <c r="Q2458"/>
      <c r="R2458"/>
    </row>
    <row r="2459" spans="2:18">
      <c r="B2459"/>
      <c r="C2459"/>
      <c r="D2459"/>
      <c r="E2459"/>
      <c r="F2459"/>
      <c r="G2459"/>
      <c r="H2459"/>
      <c r="I2459"/>
      <c r="J2459"/>
      <c r="K2459"/>
      <c r="L2459"/>
      <c r="M2459" s="2"/>
      <c r="N2459"/>
      <c r="O2459" s="2"/>
      <c r="P2459"/>
      <c r="Q2459"/>
      <c r="R2459"/>
    </row>
    <row r="2460" spans="2:18">
      <c r="B2460"/>
      <c r="C2460"/>
      <c r="D2460"/>
      <c r="E2460"/>
      <c r="F2460"/>
      <c r="G2460"/>
      <c r="H2460"/>
      <c r="I2460"/>
      <c r="J2460"/>
      <c r="K2460"/>
      <c r="L2460"/>
      <c r="M2460" s="2"/>
      <c r="N2460"/>
      <c r="O2460" s="2"/>
      <c r="P2460"/>
      <c r="Q2460"/>
      <c r="R2460"/>
    </row>
    <row r="2461" spans="2:18">
      <c r="B2461"/>
      <c r="C2461"/>
      <c r="D2461"/>
      <c r="E2461"/>
      <c r="F2461"/>
      <c r="G2461"/>
      <c r="H2461"/>
      <c r="I2461"/>
      <c r="J2461"/>
      <c r="K2461"/>
      <c r="L2461"/>
      <c r="M2461" s="2"/>
      <c r="N2461"/>
      <c r="O2461" s="2"/>
      <c r="P2461"/>
      <c r="Q2461"/>
      <c r="R2461"/>
    </row>
    <row r="2462" spans="2:18">
      <c r="B2462"/>
      <c r="C2462"/>
      <c r="D2462"/>
      <c r="E2462"/>
      <c r="F2462"/>
      <c r="G2462"/>
      <c r="H2462"/>
      <c r="I2462"/>
      <c r="J2462"/>
      <c r="K2462"/>
      <c r="L2462"/>
      <c r="M2462" s="2"/>
      <c r="N2462"/>
      <c r="O2462" s="2"/>
      <c r="P2462"/>
      <c r="Q2462"/>
      <c r="R2462"/>
    </row>
    <row r="2463" spans="2:18">
      <c r="B2463"/>
      <c r="C2463"/>
      <c r="D2463"/>
      <c r="E2463"/>
      <c r="F2463"/>
      <c r="G2463"/>
      <c r="H2463"/>
      <c r="I2463"/>
      <c r="J2463"/>
      <c r="K2463"/>
      <c r="L2463"/>
      <c r="M2463" s="2"/>
      <c r="N2463"/>
      <c r="O2463" s="2"/>
      <c r="P2463"/>
      <c r="Q2463"/>
      <c r="R2463"/>
    </row>
    <row r="2464" spans="2:18">
      <c r="B2464"/>
      <c r="C2464"/>
      <c r="D2464"/>
      <c r="E2464"/>
      <c r="F2464"/>
      <c r="G2464"/>
      <c r="H2464"/>
      <c r="I2464"/>
      <c r="J2464"/>
      <c r="K2464"/>
      <c r="L2464"/>
      <c r="M2464" s="2"/>
      <c r="N2464"/>
      <c r="O2464" s="2"/>
      <c r="P2464"/>
      <c r="Q2464"/>
      <c r="R2464"/>
    </row>
    <row r="2465" spans="2:18">
      <c r="B2465"/>
      <c r="C2465"/>
      <c r="D2465"/>
      <c r="E2465"/>
      <c r="F2465"/>
      <c r="G2465"/>
      <c r="H2465"/>
      <c r="I2465"/>
      <c r="J2465"/>
      <c r="K2465"/>
      <c r="L2465"/>
      <c r="M2465" s="2"/>
      <c r="N2465"/>
      <c r="O2465" s="2"/>
      <c r="P2465"/>
      <c r="Q2465"/>
      <c r="R2465"/>
    </row>
    <row r="2466" spans="2:18">
      <c r="B2466"/>
      <c r="C2466"/>
      <c r="D2466"/>
      <c r="E2466"/>
      <c r="F2466"/>
      <c r="G2466"/>
      <c r="H2466"/>
      <c r="I2466"/>
      <c r="J2466"/>
      <c r="K2466"/>
      <c r="L2466"/>
      <c r="M2466" s="2"/>
      <c r="N2466"/>
      <c r="O2466" s="2"/>
      <c r="P2466"/>
      <c r="Q2466"/>
      <c r="R2466"/>
    </row>
    <row r="2467" spans="2:18">
      <c r="B2467"/>
      <c r="C2467"/>
      <c r="D2467"/>
      <c r="E2467"/>
      <c r="F2467"/>
      <c r="G2467"/>
      <c r="H2467"/>
      <c r="I2467"/>
      <c r="J2467"/>
      <c r="K2467"/>
      <c r="L2467"/>
      <c r="M2467" s="2"/>
      <c r="N2467"/>
      <c r="O2467" s="2"/>
      <c r="P2467"/>
      <c r="Q2467"/>
      <c r="R2467"/>
    </row>
    <row r="2468" spans="2:18">
      <c r="B2468"/>
      <c r="C2468"/>
      <c r="D2468"/>
      <c r="E2468"/>
      <c r="F2468"/>
      <c r="G2468"/>
      <c r="H2468"/>
      <c r="I2468"/>
      <c r="J2468"/>
      <c r="K2468"/>
      <c r="L2468"/>
      <c r="M2468" s="2"/>
      <c r="N2468"/>
      <c r="O2468" s="2"/>
      <c r="P2468"/>
      <c r="Q2468"/>
      <c r="R2468"/>
    </row>
    <row r="2469" spans="2:18">
      <c r="B2469"/>
      <c r="C2469"/>
      <c r="D2469"/>
      <c r="E2469"/>
      <c r="F2469"/>
      <c r="G2469"/>
      <c r="H2469"/>
      <c r="I2469"/>
      <c r="J2469"/>
      <c r="K2469"/>
      <c r="L2469"/>
      <c r="M2469" s="2"/>
      <c r="N2469"/>
      <c r="O2469" s="2"/>
      <c r="P2469"/>
      <c r="Q2469"/>
      <c r="R2469"/>
    </row>
    <row r="2470" spans="2:18">
      <c r="B2470"/>
      <c r="C2470"/>
      <c r="D2470"/>
      <c r="E2470"/>
      <c r="F2470"/>
      <c r="G2470"/>
      <c r="H2470"/>
      <c r="I2470"/>
      <c r="J2470"/>
      <c r="K2470"/>
      <c r="L2470"/>
      <c r="M2470" s="2"/>
      <c r="N2470"/>
      <c r="O2470" s="2"/>
      <c r="P2470"/>
      <c r="Q2470"/>
      <c r="R2470"/>
    </row>
    <row r="2471" spans="2:18">
      <c r="B2471"/>
      <c r="C2471"/>
      <c r="D2471"/>
      <c r="E2471"/>
      <c r="F2471"/>
      <c r="G2471"/>
      <c r="H2471"/>
      <c r="I2471"/>
      <c r="J2471"/>
      <c r="K2471"/>
      <c r="L2471"/>
      <c r="M2471" s="2"/>
      <c r="N2471"/>
      <c r="O2471" s="2"/>
      <c r="P2471"/>
      <c r="Q2471"/>
      <c r="R2471"/>
    </row>
    <row r="2472" spans="2:18">
      <c r="B2472"/>
      <c r="C2472"/>
      <c r="D2472"/>
      <c r="E2472"/>
      <c r="F2472"/>
      <c r="G2472"/>
      <c r="H2472"/>
      <c r="I2472"/>
      <c r="J2472"/>
      <c r="K2472"/>
      <c r="L2472"/>
      <c r="M2472" s="2"/>
      <c r="N2472"/>
      <c r="O2472" s="2"/>
      <c r="P2472"/>
      <c r="Q2472"/>
      <c r="R2472"/>
    </row>
    <row r="2473" spans="2:18">
      <c r="B2473"/>
      <c r="C2473"/>
      <c r="D2473"/>
      <c r="E2473"/>
      <c r="F2473"/>
      <c r="G2473"/>
      <c r="H2473"/>
      <c r="I2473"/>
      <c r="J2473"/>
      <c r="K2473"/>
      <c r="L2473"/>
      <c r="M2473" s="2"/>
      <c r="N2473"/>
      <c r="O2473" s="2"/>
      <c r="P2473"/>
      <c r="Q2473"/>
      <c r="R2473"/>
    </row>
    <row r="2474" spans="2:18">
      <c r="B2474"/>
      <c r="C2474"/>
      <c r="D2474"/>
      <c r="E2474"/>
      <c r="F2474"/>
      <c r="G2474"/>
      <c r="H2474"/>
      <c r="I2474"/>
      <c r="J2474"/>
      <c r="K2474"/>
      <c r="L2474"/>
      <c r="M2474" s="2"/>
      <c r="N2474"/>
      <c r="O2474" s="2"/>
      <c r="P2474"/>
      <c r="Q2474"/>
      <c r="R2474"/>
    </row>
    <row r="2475" spans="2:18">
      <c r="B2475"/>
      <c r="C2475"/>
      <c r="D2475"/>
      <c r="E2475"/>
      <c r="F2475"/>
      <c r="G2475"/>
      <c r="H2475"/>
      <c r="I2475"/>
      <c r="J2475"/>
      <c r="K2475"/>
      <c r="L2475"/>
      <c r="M2475" s="2"/>
      <c r="N2475"/>
      <c r="O2475" s="2"/>
      <c r="P2475"/>
      <c r="Q2475"/>
      <c r="R2475"/>
    </row>
    <row r="2476" spans="2:18">
      <c r="B2476"/>
      <c r="C2476"/>
      <c r="D2476"/>
      <c r="E2476"/>
      <c r="F2476"/>
      <c r="G2476"/>
      <c r="H2476"/>
      <c r="I2476"/>
      <c r="J2476"/>
      <c r="K2476"/>
      <c r="L2476"/>
      <c r="M2476" s="2"/>
      <c r="N2476"/>
      <c r="O2476" s="2"/>
      <c r="P2476"/>
      <c r="Q2476"/>
      <c r="R2476"/>
    </row>
    <row r="2477" spans="2:18">
      <c r="B2477"/>
      <c r="C2477"/>
      <c r="D2477"/>
      <c r="E2477"/>
      <c r="F2477"/>
      <c r="G2477"/>
      <c r="H2477"/>
      <c r="I2477"/>
      <c r="J2477"/>
      <c r="K2477"/>
      <c r="L2477"/>
      <c r="M2477" s="2"/>
      <c r="N2477"/>
      <c r="O2477" s="2"/>
      <c r="P2477"/>
      <c r="Q2477"/>
      <c r="R2477"/>
    </row>
    <row r="2478" spans="2:18">
      <c r="B2478"/>
      <c r="C2478"/>
      <c r="D2478"/>
      <c r="E2478"/>
      <c r="F2478"/>
      <c r="G2478"/>
      <c r="H2478"/>
      <c r="I2478"/>
      <c r="J2478"/>
      <c r="K2478"/>
      <c r="L2478"/>
      <c r="M2478" s="2"/>
      <c r="N2478"/>
      <c r="O2478" s="2"/>
      <c r="P2478"/>
      <c r="Q2478"/>
      <c r="R2478"/>
    </row>
    <row r="2479" spans="2:18">
      <c r="B2479"/>
      <c r="C2479"/>
      <c r="D2479"/>
      <c r="E2479"/>
      <c r="F2479"/>
      <c r="G2479"/>
      <c r="H2479"/>
      <c r="I2479"/>
      <c r="J2479"/>
      <c r="K2479"/>
      <c r="L2479"/>
      <c r="M2479" s="2"/>
      <c r="N2479"/>
      <c r="O2479" s="2"/>
      <c r="P2479"/>
      <c r="Q2479"/>
      <c r="R2479"/>
    </row>
    <row r="2480" spans="2:18">
      <c r="B2480"/>
      <c r="C2480"/>
      <c r="D2480"/>
      <c r="E2480"/>
      <c r="F2480"/>
      <c r="G2480"/>
      <c r="H2480"/>
      <c r="I2480"/>
      <c r="J2480"/>
      <c r="K2480"/>
      <c r="L2480"/>
      <c r="M2480" s="2"/>
      <c r="N2480"/>
      <c r="O2480" s="2"/>
      <c r="P2480"/>
      <c r="Q2480"/>
      <c r="R2480"/>
    </row>
    <row r="2481" spans="2:18">
      <c r="B2481"/>
      <c r="C2481"/>
      <c r="D2481"/>
      <c r="E2481"/>
      <c r="F2481"/>
      <c r="G2481"/>
      <c r="H2481"/>
      <c r="I2481"/>
      <c r="J2481"/>
      <c r="K2481"/>
      <c r="L2481"/>
      <c r="M2481" s="2"/>
      <c r="N2481"/>
      <c r="O2481" s="2"/>
      <c r="P2481"/>
      <c r="Q2481"/>
      <c r="R2481"/>
    </row>
    <row r="2482" spans="2:18">
      <c r="B2482"/>
      <c r="C2482"/>
      <c r="D2482"/>
      <c r="E2482"/>
      <c r="F2482"/>
      <c r="G2482"/>
      <c r="H2482"/>
      <c r="I2482"/>
      <c r="J2482"/>
      <c r="K2482"/>
      <c r="L2482"/>
      <c r="M2482" s="2"/>
      <c r="N2482"/>
      <c r="O2482" s="2"/>
      <c r="P2482"/>
      <c r="Q2482"/>
      <c r="R2482"/>
    </row>
    <row r="2483" spans="2:18">
      <c r="B2483"/>
      <c r="C2483"/>
      <c r="D2483"/>
      <c r="E2483"/>
      <c r="F2483"/>
      <c r="G2483"/>
      <c r="H2483"/>
      <c r="I2483"/>
      <c r="J2483"/>
      <c r="K2483"/>
      <c r="L2483"/>
      <c r="M2483" s="2"/>
      <c r="N2483"/>
      <c r="O2483" s="2"/>
      <c r="P2483"/>
      <c r="Q2483"/>
      <c r="R2483"/>
    </row>
    <row r="2484" spans="2:18">
      <c r="B2484"/>
      <c r="C2484"/>
      <c r="D2484"/>
      <c r="E2484"/>
      <c r="F2484"/>
      <c r="G2484"/>
      <c r="H2484"/>
      <c r="I2484"/>
      <c r="J2484"/>
      <c r="K2484"/>
      <c r="L2484"/>
      <c r="M2484" s="2"/>
      <c r="N2484"/>
      <c r="O2484" s="2"/>
      <c r="P2484"/>
      <c r="Q2484"/>
      <c r="R2484"/>
    </row>
    <row r="2485" spans="2:18">
      <c r="B2485"/>
      <c r="C2485"/>
      <c r="D2485"/>
      <c r="E2485"/>
      <c r="F2485"/>
      <c r="G2485"/>
      <c r="H2485"/>
      <c r="I2485"/>
      <c r="J2485"/>
      <c r="K2485"/>
      <c r="L2485"/>
      <c r="M2485" s="2"/>
      <c r="N2485"/>
      <c r="O2485" s="2"/>
      <c r="P2485"/>
      <c r="Q2485"/>
      <c r="R2485"/>
    </row>
    <row r="2486" spans="2:18">
      <c r="B2486"/>
      <c r="C2486"/>
      <c r="D2486"/>
      <c r="E2486"/>
      <c r="F2486"/>
      <c r="G2486"/>
      <c r="H2486"/>
      <c r="I2486"/>
      <c r="J2486"/>
      <c r="K2486"/>
      <c r="L2486"/>
      <c r="M2486" s="2"/>
      <c r="N2486"/>
      <c r="O2486" s="2"/>
      <c r="P2486"/>
      <c r="Q2486"/>
      <c r="R2486"/>
    </row>
    <row r="2487" spans="2:18">
      <c r="B2487"/>
      <c r="C2487"/>
      <c r="D2487"/>
      <c r="E2487"/>
      <c r="F2487"/>
      <c r="G2487"/>
      <c r="H2487"/>
      <c r="I2487"/>
      <c r="J2487"/>
      <c r="K2487"/>
      <c r="L2487"/>
      <c r="M2487" s="2"/>
      <c r="N2487"/>
      <c r="O2487" s="2"/>
      <c r="P2487"/>
      <c r="Q2487"/>
      <c r="R2487"/>
    </row>
    <row r="2488" spans="2:18">
      <c r="B2488"/>
      <c r="C2488"/>
      <c r="D2488"/>
      <c r="E2488"/>
      <c r="F2488"/>
      <c r="G2488"/>
      <c r="H2488"/>
      <c r="I2488"/>
      <c r="J2488"/>
      <c r="K2488"/>
      <c r="L2488"/>
      <c r="M2488" s="2"/>
      <c r="N2488"/>
      <c r="O2488" s="2"/>
      <c r="P2488"/>
      <c r="Q2488"/>
      <c r="R2488"/>
    </row>
    <row r="2489" spans="2:18">
      <c r="B2489"/>
      <c r="C2489"/>
      <c r="D2489"/>
      <c r="E2489"/>
      <c r="F2489"/>
      <c r="G2489"/>
      <c r="H2489"/>
      <c r="I2489"/>
      <c r="J2489"/>
      <c r="K2489"/>
      <c r="L2489"/>
      <c r="M2489" s="2"/>
      <c r="N2489"/>
      <c r="O2489" s="2"/>
      <c r="P2489"/>
      <c r="Q2489"/>
      <c r="R2489"/>
    </row>
    <row r="2490" spans="2:18">
      <c r="B2490"/>
      <c r="C2490"/>
      <c r="D2490"/>
      <c r="E2490"/>
      <c r="F2490"/>
      <c r="G2490"/>
      <c r="H2490"/>
      <c r="I2490"/>
      <c r="J2490"/>
      <c r="K2490"/>
      <c r="L2490"/>
      <c r="M2490" s="2"/>
      <c r="N2490"/>
      <c r="O2490" s="2"/>
      <c r="P2490"/>
      <c r="Q2490"/>
      <c r="R2490"/>
    </row>
    <row r="2491" spans="2:18">
      <c r="B2491"/>
      <c r="C2491"/>
      <c r="D2491"/>
      <c r="E2491"/>
      <c r="F2491"/>
      <c r="G2491"/>
      <c r="H2491"/>
      <c r="I2491"/>
      <c r="J2491"/>
      <c r="K2491"/>
      <c r="L2491"/>
      <c r="M2491" s="2"/>
      <c r="N2491"/>
      <c r="O2491" s="2"/>
      <c r="P2491"/>
      <c r="Q2491"/>
      <c r="R2491"/>
    </row>
    <row r="2492" spans="2:18">
      <c r="B2492"/>
      <c r="C2492"/>
      <c r="D2492"/>
      <c r="E2492"/>
      <c r="F2492"/>
      <c r="G2492"/>
      <c r="H2492"/>
      <c r="I2492"/>
      <c r="J2492"/>
      <c r="K2492"/>
      <c r="L2492"/>
      <c r="M2492" s="2"/>
      <c r="N2492"/>
      <c r="O2492" s="2"/>
      <c r="P2492"/>
      <c r="Q2492"/>
      <c r="R2492"/>
    </row>
    <row r="2493" spans="2:18">
      <c r="B2493"/>
      <c r="C2493"/>
      <c r="D2493"/>
      <c r="E2493"/>
      <c r="F2493"/>
      <c r="G2493"/>
      <c r="H2493"/>
      <c r="I2493"/>
      <c r="J2493"/>
      <c r="K2493"/>
      <c r="L2493"/>
      <c r="M2493" s="2"/>
      <c r="N2493"/>
      <c r="O2493" s="2"/>
      <c r="P2493"/>
      <c r="Q2493"/>
      <c r="R2493"/>
    </row>
    <row r="2494" spans="2:18">
      <c r="B2494"/>
      <c r="C2494"/>
      <c r="D2494"/>
      <c r="E2494"/>
      <c r="F2494"/>
      <c r="G2494"/>
      <c r="H2494"/>
      <c r="I2494"/>
      <c r="J2494"/>
      <c r="K2494"/>
      <c r="L2494"/>
      <c r="M2494" s="2"/>
      <c r="N2494"/>
      <c r="O2494" s="2"/>
      <c r="P2494"/>
      <c r="Q2494"/>
      <c r="R2494"/>
    </row>
    <row r="2495" spans="2:18">
      <c r="B2495"/>
      <c r="C2495"/>
      <c r="D2495"/>
      <c r="E2495"/>
      <c r="F2495"/>
      <c r="G2495"/>
      <c r="H2495"/>
      <c r="I2495"/>
      <c r="J2495"/>
      <c r="K2495"/>
      <c r="L2495"/>
      <c r="M2495" s="2"/>
      <c r="N2495"/>
      <c r="O2495" s="2"/>
      <c r="P2495"/>
      <c r="Q2495"/>
      <c r="R2495"/>
    </row>
    <row r="2496" spans="2:18">
      <c r="B2496"/>
      <c r="C2496"/>
      <c r="D2496"/>
      <c r="E2496"/>
      <c r="F2496"/>
      <c r="G2496"/>
      <c r="H2496"/>
      <c r="I2496"/>
      <c r="J2496"/>
      <c r="K2496"/>
      <c r="L2496"/>
      <c r="M2496" s="2"/>
      <c r="N2496"/>
      <c r="O2496" s="2"/>
      <c r="P2496"/>
      <c r="Q2496"/>
      <c r="R2496"/>
    </row>
    <row r="2497" spans="2:18">
      <c r="B2497"/>
      <c r="C2497"/>
      <c r="D2497"/>
      <c r="E2497"/>
      <c r="F2497"/>
      <c r="G2497"/>
      <c r="H2497"/>
      <c r="I2497"/>
      <c r="J2497"/>
      <c r="K2497"/>
      <c r="L2497"/>
      <c r="M2497" s="2"/>
      <c r="N2497"/>
      <c r="O2497" s="2"/>
      <c r="P2497"/>
      <c r="Q2497"/>
      <c r="R2497"/>
    </row>
    <row r="2498" spans="2:18">
      <c r="B2498"/>
      <c r="C2498"/>
      <c r="D2498"/>
      <c r="E2498"/>
      <c r="F2498"/>
      <c r="G2498"/>
      <c r="H2498"/>
      <c r="I2498"/>
      <c r="J2498"/>
      <c r="K2498"/>
      <c r="L2498"/>
      <c r="M2498" s="2"/>
      <c r="N2498"/>
      <c r="O2498" s="2"/>
      <c r="P2498"/>
      <c r="Q2498"/>
      <c r="R2498"/>
    </row>
    <row r="2499" spans="2:18">
      <c r="B2499"/>
      <c r="C2499"/>
      <c r="D2499"/>
      <c r="E2499"/>
      <c r="F2499"/>
      <c r="G2499"/>
      <c r="H2499"/>
      <c r="I2499"/>
      <c r="J2499"/>
      <c r="K2499"/>
      <c r="L2499"/>
      <c r="M2499" s="2"/>
      <c r="N2499"/>
      <c r="O2499" s="2"/>
      <c r="P2499"/>
      <c r="Q2499"/>
      <c r="R2499"/>
    </row>
    <row r="2500" spans="2:18">
      <c r="B2500"/>
      <c r="C2500"/>
      <c r="D2500"/>
      <c r="E2500"/>
      <c r="F2500"/>
      <c r="G2500"/>
      <c r="H2500"/>
      <c r="I2500"/>
      <c r="J2500"/>
      <c r="K2500"/>
      <c r="L2500"/>
      <c r="M2500" s="2"/>
      <c r="N2500"/>
      <c r="O2500" s="2"/>
      <c r="P2500"/>
      <c r="Q2500"/>
      <c r="R2500"/>
    </row>
    <row r="2501" spans="2:18">
      <c r="B2501"/>
      <c r="C2501"/>
      <c r="D2501"/>
      <c r="E2501"/>
      <c r="F2501"/>
      <c r="G2501"/>
      <c r="H2501"/>
      <c r="I2501"/>
      <c r="J2501"/>
      <c r="K2501"/>
      <c r="L2501"/>
      <c r="M2501" s="2"/>
      <c r="N2501"/>
      <c r="O2501" s="2"/>
      <c r="P2501"/>
      <c r="Q2501"/>
      <c r="R2501"/>
    </row>
    <row r="2502" spans="2:18">
      <c r="B2502"/>
      <c r="C2502"/>
      <c r="D2502"/>
      <c r="E2502"/>
      <c r="F2502"/>
      <c r="G2502"/>
      <c r="H2502"/>
      <c r="I2502"/>
      <c r="J2502"/>
      <c r="K2502"/>
      <c r="L2502"/>
      <c r="M2502" s="2"/>
      <c r="N2502"/>
      <c r="O2502" s="2"/>
      <c r="P2502"/>
      <c r="Q2502"/>
      <c r="R2502"/>
    </row>
    <row r="2503" spans="2:18">
      <c r="B2503"/>
      <c r="C2503"/>
      <c r="D2503"/>
      <c r="E2503"/>
      <c r="F2503"/>
      <c r="G2503"/>
      <c r="H2503"/>
      <c r="I2503"/>
      <c r="J2503"/>
      <c r="K2503"/>
      <c r="L2503"/>
      <c r="M2503" s="2"/>
      <c r="N2503"/>
      <c r="O2503" s="2"/>
      <c r="P2503"/>
      <c r="Q2503"/>
      <c r="R2503"/>
    </row>
    <row r="2504" spans="2:18">
      <c r="B2504"/>
      <c r="C2504"/>
      <c r="D2504"/>
      <c r="E2504"/>
      <c r="F2504"/>
      <c r="G2504"/>
      <c r="H2504"/>
      <c r="I2504"/>
      <c r="J2504"/>
      <c r="K2504"/>
      <c r="L2504"/>
      <c r="M2504" s="2"/>
      <c r="N2504"/>
      <c r="O2504" s="2"/>
      <c r="P2504"/>
      <c r="Q2504"/>
      <c r="R2504"/>
    </row>
    <row r="2505" spans="2:18">
      <c r="B2505"/>
      <c r="C2505"/>
      <c r="D2505"/>
      <c r="E2505"/>
      <c r="F2505"/>
      <c r="G2505"/>
      <c r="H2505"/>
      <c r="I2505"/>
      <c r="J2505"/>
      <c r="K2505"/>
      <c r="L2505"/>
      <c r="M2505" s="2"/>
      <c r="N2505"/>
      <c r="O2505" s="2"/>
      <c r="P2505"/>
      <c r="Q2505"/>
      <c r="R2505"/>
    </row>
    <row r="2506" spans="2:18">
      <c r="B2506"/>
      <c r="C2506"/>
      <c r="D2506"/>
      <c r="E2506"/>
      <c r="F2506"/>
      <c r="G2506"/>
      <c r="H2506"/>
      <c r="I2506"/>
      <c r="J2506"/>
      <c r="K2506"/>
      <c r="L2506"/>
      <c r="M2506" s="2"/>
      <c r="N2506"/>
      <c r="O2506" s="2"/>
      <c r="P2506"/>
      <c r="Q2506"/>
      <c r="R2506"/>
    </row>
    <row r="2507" spans="2:18">
      <c r="B2507"/>
      <c r="C2507"/>
      <c r="D2507"/>
      <c r="E2507"/>
      <c r="F2507"/>
      <c r="G2507"/>
      <c r="H2507"/>
      <c r="I2507"/>
      <c r="J2507"/>
      <c r="K2507"/>
      <c r="L2507"/>
      <c r="M2507" s="2"/>
      <c r="N2507"/>
      <c r="O2507" s="2"/>
      <c r="P2507"/>
      <c r="Q2507"/>
      <c r="R2507"/>
    </row>
    <row r="2508" spans="2:18">
      <c r="B2508"/>
      <c r="C2508"/>
      <c r="D2508"/>
      <c r="E2508"/>
      <c r="F2508"/>
      <c r="G2508"/>
      <c r="H2508"/>
      <c r="I2508"/>
      <c r="J2508"/>
      <c r="K2508"/>
      <c r="L2508"/>
      <c r="M2508" s="2"/>
      <c r="N2508"/>
      <c r="O2508" s="2"/>
      <c r="P2508"/>
      <c r="Q2508"/>
      <c r="R2508"/>
    </row>
    <row r="2509" spans="2:18">
      <c r="B2509"/>
      <c r="C2509"/>
      <c r="D2509"/>
      <c r="E2509"/>
      <c r="F2509"/>
      <c r="G2509"/>
      <c r="H2509"/>
      <c r="I2509"/>
      <c r="J2509"/>
      <c r="K2509"/>
      <c r="L2509"/>
      <c r="M2509" s="2"/>
      <c r="N2509"/>
      <c r="O2509" s="2"/>
      <c r="P2509"/>
      <c r="Q2509"/>
      <c r="R2509"/>
    </row>
    <row r="2510" spans="2:18">
      <c r="B2510"/>
      <c r="C2510"/>
      <c r="D2510"/>
      <c r="E2510"/>
      <c r="F2510"/>
      <c r="G2510"/>
      <c r="H2510"/>
      <c r="I2510"/>
      <c r="J2510"/>
      <c r="K2510"/>
      <c r="L2510"/>
      <c r="M2510" s="2"/>
      <c r="N2510"/>
      <c r="O2510" s="2"/>
      <c r="P2510"/>
      <c r="Q2510"/>
      <c r="R2510"/>
    </row>
    <row r="2511" spans="2:18">
      <c r="B2511"/>
      <c r="C2511"/>
      <c r="D2511"/>
      <c r="E2511"/>
      <c r="F2511"/>
      <c r="G2511"/>
      <c r="H2511"/>
      <c r="I2511"/>
      <c r="J2511"/>
      <c r="K2511"/>
      <c r="L2511"/>
      <c r="M2511" s="2"/>
      <c r="N2511"/>
      <c r="O2511" s="2"/>
      <c r="P2511"/>
      <c r="Q2511"/>
      <c r="R2511"/>
    </row>
    <row r="2512" spans="2:18">
      <c r="B2512"/>
      <c r="C2512"/>
      <c r="D2512"/>
      <c r="E2512"/>
      <c r="F2512"/>
      <c r="G2512"/>
      <c r="H2512"/>
      <c r="I2512"/>
      <c r="J2512"/>
      <c r="K2512"/>
      <c r="L2512"/>
      <c r="M2512" s="2"/>
      <c r="N2512"/>
      <c r="O2512" s="2"/>
      <c r="P2512"/>
      <c r="Q2512"/>
      <c r="R2512"/>
    </row>
    <row r="2513" spans="2:18">
      <c r="B2513"/>
      <c r="C2513"/>
      <c r="D2513"/>
      <c r="E2513"/>
      <c r="F2513"/>
      <c r="G2513"/>
      <c r="H2513"/>
      <c r="I2513"/>
      <c r="J2513"/>
      <c r="K2513"/>
      <c r="L2513"/>
      <c r="M2513" s="2"/>
      <c r="N2513"/>
      <c r="O2513" s="2"/>
      <c r="P2513"/>
      <c r="Q2513"/>
      <c r="R2513"/>
    </row>
    <row r="2514" spans="2:18">
      <c r="B2514"/>
      <c r="C2514"/>
      <c r="D2514"/>
      <c r="E2514"/>
      <c r="F2514"/>
      <c r="G2514"/>
      <c r="H2514"/>
      <c r="I2514"/>
      <c r="J2514"/>
      <c r="K2514"/>
      <c r="L2514"/>
      <c r="M2514" s="2"/>
      <c r="N2514"/>
      <c r="O2514" s="2"/>
      <c r="P2514"/>
      <c r="Q2514"/>
      <c r="R2514"/>
    </row>
    <row r="2515" spans="2:18">
      <c r="B2515"/>
      <c r="C2515"/>
      <c r="D2515"/>
      <c r="E2515"/>
      <c r="F2515"/>
      <c r="G2515"/>
      <c r="H2515"/>
      <c r="I2515"/>
      <c r="J2515"/>
      <c r="K2515"/>
      <c r="L2515"/>
      <c r="M2515" s="2"/>
      <c r="N2515"/>
      <c r="O2515" s="2"/>
      <c r="P2515"/>
      <c r="Q2515"/>
      <c r="R2515"/>
    </row>
    <row r="2516" spans="2:18">
      <c r="B2516"/>
      <c r="C2516"/>
      <c r="D2516"/>
      <c r="E2516"/>
      <c r="F2516"/>
      <c r="G2516"/>
      <c r="H2516"/>
      <c r="I2516"/>
      <c r="J2516"/>
      <c r="K2516"/>
      <c r="L2516"/>
      <c r="M2516" s="2"/>
      <c r="N2516"/>
      <c r="O2516" s="2"/>
      <c r="P2516"/>
      <c r="Q2516"/>
      <c r="R2516"/>
    </row>
    <row r="2517" spans="2:18">
      <c r="B2517"/>
      <c r="C2517"/>
      <c r="D2517"/>
      <c r="E2517"/>
      <c r="F2517"/>
      <c r="G2517"/>
      <c r="H2517"/>
      <c r="I2517"/>
      <c r="J2517"/>
      <c r="K2517"/>
      <c r="L2517"/>
      <c r="M2517" s="2"/>
      <c r="N2517"/>
      <c r="O2517" s="2"/>
      <c r="P2517"/>
      <c r="Q2517"/>
      <c r="R2517"/>
    </row>
    <row r="2518" spans="2:18">
      <c r="B2518"/>
      <c r="C2518"/>
      <c r="D2518"/>
      <c r="E2518"/>
      <c r="F2518"/>
      <c r="G2518"/>
      <c r="H2518"/>
      <c r="I2518"/>
      <c r="J2518"/>
      <c r="K2518"/>
      <c r="L2518"/>
      <c r="M2518" s="2"/>
      <c r="N2518"/>
      <c r="O2518" s="2"/>
      <c r="P2518"/>
      <c r="Q2518"/>
      <c r="R2518"/>
    </row>
    <row r="2519" spans="2:18">
      <c r="B2519"/>
      <c r="C2519"/>
      <c r="D2519"/>
      <c r="E2519"/>
      <c r="F2519"/>
      <c r="G2519"/>
      <c r="H2519"/>
      <c r="I2519"/>
      <c r="J2519"/>
      <c r="K2519"/>
      <c r="L2519"/>
      <c r="M2519" s="2"/>
      <c r="N2519"/>
      <c r="O2519" s="2"/>
      <c r="P2519"/>
      <c r="Q2519"/>
      <c r="R2519"/>
    </row>
    <row r="2520" spans="2:18">
      <c r="B2520"/>
      <c r="C2520"/>
      <c r="D2520"/>
      <c r="E2520"/>
      <c r="F2520"/>
      <c r="G2520"/>
      <c r="H2520"/>
      <c r="I2520"/>
      <c r="J2520"/>
      <c r="K2520"/>
      <c r="L2520"/>
      <c r="M2520" s="2"/>
      <c r="N2520"/>
      <c r="O2520" s="2"/>
      <c r="P2520"/>
      <c r="Q2520"/>
      <c r="R2520"/>
    </row>
    <row r="2521" spans="2:18">
      <c r="B2521"/>
      <c r="C2521"/>
      <c r="D2521"/>
      <c r="E2521"/>
      <c r="F2521"/>
      <c r="G2521"/>
      <c r="H2521"/>
      <c r="I2521"/>
      <c r="J2521"/>
      <c r="K2521"/>
      <c r="L2521"/>
      <c r="M2521" s="2"/>
      <c r="N2521"/>
      <c r="O2521" s="2"/>
      <c r="P2521"/>
      <c r="Q2521"/>
      <c r="R2521"/>
    </row>
    <row r="2522" spans="2:18">
      <c r="B2522"/>
      <c r="C2522"/>
      <c r="D2522"/>
      <c r="E2522"/>
      <c r="F2522"/>
      <c r="G2522"/>
      <c r="H2522"/>
      <c r="I2522"/>
      <c r="J2522"/>
      <c r="K2522"/>
      <c r="L2522"/>
      <c r="M2522" s="2"/>
      <c r="N2522"/>
      <c r="O2522" s="2"/>
      <c r="P2522"/>
      <c r="Q2522"/>
      <c r="R2522"/>
    </row>
    <row r="2523" spans="2:18">
      <c r="B2523"/>
      <c r="C2523"/>
      <c r="D2523"/>
      <c r="E2523"/>
      <c r="F2523"/>
      <c r="G2523"/>
      <c r="H2523"/>
      <c r="I2523"/>
      <c r="J2523"/>
      <c r="K2523"/>
      <c r="L2523"/>
      <c r="M2523" s="2"/>
      <c r="N2523"/>
      <c r="O2523" s="2"/>
      <c r="P2523"/>
      <c r="Q2523"/>
      <c r="R2523"/>
    </row>
    <row r="2524" spans="2:18">
      <c r="B2524"/>
      <c r="C2524"/>
      <c r="D2524"/>
      <c r="E2524"/>
      <c r="F2524"/>
      <c r="G2524"/>
      <c r="H2524"/>
      <c r="I2524"/>
      <c r="J2524"/>
      <c r="K2524"/>
      <c r="L2524"/>
      <c r="M2524" s="2"/>
      <c r="N2524"/>
      <c r="O2524" s="2"/>
      <c r="P2524"/>
      <c r="Q2524"/>
      <c r="R2524"/>
    </row>
    <row r="2525" spans="2:18">
      <c r="B2525"/>
      <c r="C2525"/>
      <c r="D2525"/>
      <c r="E2525"/>
      <c r="F2525"/>
      <c r="G2525"/>
      <c r="H2525"/>
      <c r="I2525"/>
      <c r="J2525"/>
      <c r="K2525"/>
      <c r="L2525"/>
      <c r="M2525" s="2"/>
      <c r="N2525"/>
      <c r="O2525" s="2"/>
      <c r="P2525"/>
      <c r="Q2525"/>
      <c r="R2525"/>
    </row>
    <row r="2526" spans="2:18">
      <c r="B2526"/>
      <c r="C2526"/>
      <c r="D2526"/>
      <c r="E2526"/>
      <c r="F2526"/>
      <c r="G2526"/>
      <c r="H2526"/>
      <c r="I2526"/>
      <c r="J2526"/>
      <c r="K2526"/>
      <c r="L2526"/>
      <c r="M2526" s="2"/>
      <c r="N2526"/>
      <c r="O2526" s="2"/>
      <c r="P2526"/>
      <c r="Q2526"/>
      <c r="R2526"/>
    </row>
    <row r="2527" spans="2:18">
      <c r="B2527"/>
      <c r="C2527"/>
      <c r="D2527"/>
      <c r="E2527"/>
      <c r="F2527"/>
      <c r="G2527"/>
      <c r="H2527"/>
      <c r="I2527"/>
      <c r="J2527"/>
      <c r="K2527"/>
      <c r="L2527"/>
      <c r="M2527" s="2"/>
      <c r="N2527"/>
      <c r="O2527" s="2"/>
      <c r="P2527"/>
      <c r="Q2527"/>
      <c r="R2527"/>
    </row>
    <row r="2528" spans="2:18">
      <c r="B2528"/>
      <c r="C2528"/>
      <c r="D2528"/>
      <c r="E2528"/>
      <c r="F2528"/>
      <c r="G2528"/>
      <c r="H2528"/>
      <c r="I2528"/>
      <c r="J2528"/>
      <c r="K2528"/>
      <c r="L2528"/>
      <c r="M2528" s="2"/>
      <c r="N2528"/>
      <c r="O2528" s="2"/>
      <c r="P2528"/>
      <c r="Q2528"/>
      <c r="R2528"/>
    </row>
    <row r="2529" spans="2:18">
      <c r="B2529"/>
      <c r="C2529"/>
      <c r="D2529"/>
      <c r="E2529"/>
      <c r="F2529"/>
      <c r="G2529"/>
      <c r="H2529"/>
      <c r="I2529"/>
      <c r="J2529"/>
      <c r="K2529"/>
      <c r="L2529"/>
      <c r="M2529" s="2"/>
      <c r="N2529"/>
      <c r="O2529" s="2"/>
      <c r="P2529"/>
      <c r="Q2529"/>
      <c r="R2529"/>
    </row>
    <row r="2530" spans="2:18">
      <c r="B2530"/>
      <c r="C2530"/>
      <c r="D2530"/>
      <c r="E2530"/>
      <c r="F2530"/>
      <c r="G2530"/>
      <c r="H2530"/>
      <c r="I2530"/>
      <c r="J2530"/>
      <c r="K2530"/>
      <c r="L2530"/>
      <c r="M2530" s="2"/>
      <c r="N2530"/>
      <c r="O2530" s="2"/>
      <c r="P2530"/>
      <c r="Q2530"/>
      <c r="R2530"/>
    </row>
    <row r="2531" spans="2:18">
      <c r="B2531"/>
      <c r="C2531"/>
      <c r="D2531"/>
      <c r="E2531"/>
      <c r="F2531"/>
      <c r="G2531"/>
      <c r="H2531"/>
      <c r="I2531"/>
      <c r="J2531"/>
      <c r="K2531"/>
      <c r="L2531"/>
      <c r="M2531" s="2"/>
      <c r="N2531"/>
      <c r="O2531" s="2"/>
      <c r="P2531"/>
      <c r="Q2531"/>
      <c r="R2531"/>
    </row>
    <row r="2532" spans="2:18">
      <c r="B2532"/>
      <c r="C2532"/>
      <c r="D2532"/>
      <c r="E2532"/>
      <c r="F2532"/>
      <c r="G2532"/>
      <c r="H2532"/>
      <c r="I2532"/>
      <c r="J2532"/>
      <c r="K2532"/>
      <c r="L2532"/>
      <c r="M2532" s="2"/>
      <c r="N2532"/>
      <c r="O2532" s="2"/>
      <c r="P2532"/>
      <c r="Q2532"/>
      <c r="R2532"/>
    </row>
    <row r="2533" spans="2:18">
      <c r="B2533"/>
      <c r="C2533"/>
      <c r="D2533"/>
      <c r="E2533"/>
      <c r="F2533"/>
      <c r="G2533"/>
      <c r="H2533"/>
      <c r="I2533"/>
      <c r="J2533"/>
      <c r="K2533"/>
      <c r="L2533"/>
      <c r="M2533" s="2"/>
      <c r="N2533"/>
      <c r="O2533" s="2"/>
      <c r="P2533"/>
      <c r="Q2533"/>
      <c r="R2533"/>
    </row>
    <row r="2534" spans="2:18">
      <c r="B2534"/>
      <c r="C2534"/>
      <c r="D2534"/>
      <c r="E2534"/>
      <c r="F2534"/>
      <c r="G2534"/>
      <c r="H2534"/>
      <c r="I2534"/>
      <c r="J2534"/>
      <c r="K2534"/>
      <c r="L2534"/>
      <c r="M2534" s="2"/>
      <c r="N2534"/>
      <c r="O2534" s="2"/>
      <c r="P2534"/>
      <c r="Q2534"/>
      <c r="R2534"/>
    </row>
    <row r="2535" spans="2:18">
      <c r="B2535"/>
      <c r="C2535"/>
      <c r="D2535"/>
      <c r="E2535"/>
      <c r="F2535"/>
      <c r="G2535"/>
      <c r="H2535"/>
      <c r="I2535"/>
      <c r="J2535"/>
      <c r="K2535"/>
      <c r="L2535"/>
      <c r="M2535" s="2"/>
      <c r="N2535"/>
      <c r="O2535" s="2"/>
      <c r="P2535"/>
      <c r="Q2535"/>
      <c r="R2535"/>
    </row>
    <row r="2536" spans="2:18">
      <c r="B2536"/>
      <c r="C2536"/>
      <c r="D2536"/>
      <c r="E2536"/>
      <c r="F2536"/>
      <c r="G2536"/>
      <c r="H2536"/>
      <c r="I2536"/>
      <c r="J2536"/>
      <c r="K2536"/>
      <c r="L2536"/>
      <c r="M2536" s="2"/>
      <c r="N2536"/>
      <c r="O2536" s="2"/>
      <c r="P2536"/>
      <c r="Q2536"/>
      <c r="R2536"/>
    </row>
    <row r="2537" spans="2:18">
      <c r="B2537"/>
      <c r="C2537"/>
      <c r="D2537"/>
      <c r="E2537"/>
      <c r="F2537"/>
      <c r="G2537"/>
      <c r="H2537"/>
      <c r="I2537"/>
      <c r="J2537"/>
      <c r="K2537"/>
      <c r="L2537"/>
      <c r="M2537" s="2"/>
      <c r="N2537"/>
      <c r="O2537" s="2"/>
      <c r="P2537"/>
      <c r="Q2537"/>
      <c r="R2537"/>
    </row>
    <row r="2538" spans="2:18">
      <c r="B2538"/>
      <c r="C2538"/>
      <c r="D2538"/>
      <c r="E2538"/>
      <c r="F2538"/>
      <c r="G2538"/>
      <c r="H2538"/>
      <c r="I2538"/>
      <c r="J2538"/>
      <c r="K2538"/>
      <c r="L2538"/>
      <c r="M2538" s="2"/>
      <c r="N2538"/>
      <c r="O2538" s="2"/>
      <c r="P2538"/>
      <c r="Q2538"/>
      <c r="R2538"/>
    </row>
    <row r="2539" spans="2:18">
      <c r="B2539"/>
      <c r="C2539"/>
      <c r="D2539"/>
      <c r="E2539"/>
      <c r="F2539"/>
      <c r="G2539"/>
      <c r="H2539"/>
      <c r="I2539"/>
      <c r="J2539"/>
      <c r="K2539"/>
      <c r="L2539"/>
      <c r="M2539" s="2"/>
      <c r="N2539"/>
      <c r="O2539" s="2"/>
      <c r="P2539"/>
      <c r="Q2539"/>
      <c r="R2539"/>
    </row>
    <row r="2540" spans="2:18">
      <c r="B2540"/>
      <c r="C2540"/>
      <c r="D2540"/>
      <c r="E2540"/>
      <c r="F2540"/>
      <c r="G2540"/>
      <c r="H2540"/>
      <c r="I2540"/>
      <c r="J2540"/>
      <c r="K2540"/>
      <c r="L2540"/>
      <c r="M2540" s="2"/>
      <c r="N2540"/>
      <c r="O2540" s="2"/>
      <c r="P2540"/>
      <c r="Q2540"/>
      <c r="R2540"/>
    </row>
    <row r="2541" spans="2:18">
      <c r="B2541"/>
      <c r="C2541"/>
      <c r="D2541"/>
      <c r="E2541"/>
      <c r="F2541"/>
      <c r="G2541"/>
      <c r="H2541"/>
      <c r="I2541"/>
      <c r="J2541"/>
      <c r="K2541"/>
      <c r="L2541"/>
      <c r="M2541" s="2"/>
      <c r="N2541"/>
      <c r="O2541" s="2"/>
      <c r="P2541"/>
      <c r="Q2541"/>
      <c r="R2541"/>
    </row>
    <row r="2542" spans="2:18">
      <c r="B2542"/>
      <c r="C2542"/>
      <c r="D2542"/>
      <c r="E2542"/>
      <c r="F2542"/>
      <c r="G2542"/>
      <c r="H2542"/>
      <c r="I2542"/>
      <c r="J2542"/>
      <c r="K2542"/>
      <c r="L2542"/>
      <c r="M2542" s="2"/>
      <c r="N2542"/>
      <c r="O2542" s="2"/>
      <c r="P2542"/>
      <c r="Q2542"/>
      <c r="R2542"/>
    </row>
    <row r="2543" spans="2:18">
      <c r="B2543"/>
      <c r="C2543"/>
      <c r="D2543"/>
      <c r="E2543"/>
      <c r="F2543"/>
      <c r="G2543"/>
      <c r="H2543"/>
      <c r="I2543"/>
      <c r="J2543"/>
      <c r="K2543"/>
      <c r="L2543"/>
      <c r="M2543" s="2"/>
      <c r="N2543"/>
      <c r="O2543" s="2"/>
      <c r="P2543"/>
      <c r="Q2543"/>
      <c r="R2543"/>
    </row>
    <row r="2544" spans="2:18">
      <c r="B2544"/>
      <c r="C2544"/>
      <c r="D2544"/>
      <c r="E2544"/>
      <c r="F2544"/>
      <c r="G2544"/>
      <c r="H2544"/>
      <c r="I2544"/>
      <c r="J2544"/>
      <c r="K2544"/>
      <c r="L2544"/>
      <c r="M2544" s="2"/>
      <c r="N2544"/>
      <c r="O2544" s="2"/>
      <c r="P2544"/>
      <c r="Q2544"/>
      <c r="R2544"/>
    </row>
    <row r="2545" spans="2:18">
      <c r="B2545"/>
      <c r="C2545"/>
      <c r="D2545"/>
      <c r="E2545"/>
      <c r="F2545"/>
      <c r="G2545"/>
      <c r="H2545"/>
      <c r="I2545"/>
      <c r="J2545"/>
      <c r="K2545"/>
      <c r="L2545"/>
      <c r="M2545" s="2"/>
      <c r="N2545"/>
      <c r="O2545" s="2"/>
      <c r="P2545"/>
      <c r="Q2545"/>
      <c r="R2545"/>
    </row>
    <row r="2546" spans="2:18">
      <c r="B2546"/>
      <c r="C2546"/>
      <c r="D2546"/>
      <c r="E2546"/>
      <c r="F2546"/>
      <c r="G2546"/>
      <c r="H2546"/>
      <c r="I2546"/>
      <c r="J2546"/>
      <c r="K2546"/>
      <c r="L2546"/>
      <c r="M2546" s="2"/>
      <c r="N2546"/>
      <c r="O2546" s="2"/>
      <c r="P2546"/>
      <c r="Q2546"/>
      <c r="R2546"/>
    </row>
    <row r="2547" spans="2:18">
      <c r="B2547"/>
      <c r="C2547"/>
      <c r="D2547"/>
      <c r="E2547"/>
      <c r="F2547"/>
      <c r="G2547"/>
      <c r="H2547"/>
      <c r="I2547"/>
      <c r="J2547"/>
      <c r="K2547"/>
      <c r="L2547"/>
      <c r="M2547" s="2"/>
      <c r="N2547"/>
      <c r="O2547" s="2"/>
      <c r="P2547"/>
      <c r="Q2547"/>
      <c r="R2547"/>
    </row>
    <row r="2548" spans="2:18">
      <c r="B2548"/>
      <c r="C2548"/>
      <c r="D2548"/>
      <c r="E2548"/>
      <c r="F2548"/>
      <c r="G2548"/>
      <c r="H2548"/>
      <c r="I2548"/>
      <c r="J2548"/>
      <c r="K2548"/>
      <c r="L2548"/>
      <c r="M2548" s="2"/>
      <c r="N2548"/>
      <c r="O2548" s="2"/>
      <c r="P2548"/>
      <c r="Q2548"/>
      <c r="R2548"/>
    </row>
    <row r="2549" spans="2:18">
      <c r="B2549"/>
      <c r="C2549"/>
      <c r="D2549"/>
      <c r="E2549"/>
      <c r="F2549"/>
      <c r="G2549"/>
      <c r="H2549"/>
      <c r="I2549"/>
      <c r="J2549"/>
      <c r="K2549"/>
      <c r="L2549"/>
      <c r="M2549" s="2"/>
      <c r="N2549"/>
      <c r="O2549" s="2"/>
      <c r="P2549"/>
      <c r="Q2549"/>
      <c r="R2549"/>
    </row>
    <row r="2550" spans="2:18">
      <c r="B2550"/>
      <c r="C2550"/>
      <c r="D2550"/>
      <c r="E2550"/>
      <c r="F2550"/>
      <c r="G2550"/>
      <c r="H2550"/>
      <c r="I2550"/>
      <c r="J2550"/>
      <c r="K2550"/>
      <c r="L2550"/>
      <c r="M2550" s="2"/>
      <c r="N2550"/>
      <c r="O2550" s="2"/>
      <c r="P2550"/>
      <c r="Q2550"/>
      <c r="R2550"/>
    </row>
    <row r="2551" spans="2:18">
      <c r="B2551"/>
      <c r="C2551"/>
      <c r="D2551"/>
      <c r="E2551"/>
      <c r="F2551"/>
      <c r="G2551"/>
      <c r="H2551"/>
      <c r="I2551"/>
      <c r="J2551"/>
      <c r="K2551"/>
      <c r="L2551"/>
      <c r="M2551" s="2"/>
      <c r="N2551"/>
      <c r="O2551" s="2"/>
      <c r="P2551"/>
      <c r="Q2551"/>
      <c r="R2551"/>
    </row>
    <row r="2552" spans="2:18">
      <c r="B2552"/>
      <c r="C2552"/>
      <c r="D2552"/>
      <c r="E2552"/>
      <c r="F2552"/>
      <c r="G2552"/>
      <c r="H2552"/>
      <c r="I2552"/>
      <c r="J2552"/>
      <c r="K2552"/>
      <c r="L2552"/>
      <c r="M2552" s="2"/>
      <c r="N2552"/>
      <c r="O2552" s="2"/>
      <c r="P2552"/>
      <c r="Q2552"/>
      <c r="R2552"/>
    </row>
    <row r="2553" spans="2:18">
      <c r="B2553"/>
      <c r="C2553"/>
      <c r="D2553"/>
      <c r="E2553"/>
      <c r="F2553"/>
      <c r="G2553"/>
      <c r="H2553"/>
      <c r="I2553"/>
      <c r="J2553"/>
      <c r="K2553"/>
      <c r="L2553"/>
      <c r="M2553" s="2"/>
      <c r="N2553"/>
      <c r="O2553" s="2"/>
      <c r="P2553"/>
      <c r="Q2553"/>
      <c r="R2553"/>
    </row>
    <row r="2554" spans="2:18">
      <c r="B2554"/>
      <c r="C2554"/>
      <c r="D2554"/>
      <c r="E2554"/>
      <c r="F2554"/>
      <c r="G2554"/>
      <c r="H2554"/>
      <c r="I2554"/>
      <c r="J2554"/>
      <c r="K2554"/>
      <c r="L2554"/>
      <c r="M2554" s="2"/>
      <c r="N2554"/>
      <c r="O2554" s="2"/>
      <c r="P2554"/>
      <c r="Q2554"/>
      <c r="R2554"/>
    </row>
    <row r="2555" spans="2:18">
      <c r="B2555"/>
      <c r="C2555"/>
      <c r="D2555"/>
      <c r="E2555"/>
      <c r="F2555"/>
      <c r="G2555"/>
      <c r="H2555"/>
      <c r="I2555"/>
      <c r="J2555"/>
      <c r="K2555"/>
      <c r="L2555"/>
      <c r="M2555" s="2"/>
      <c r="N2555"/>
      <c r="O2555" s="2"/>
      <c r="P2555"/>
      <c r="Q2555"/>
      <c r="R2555"/>
    </row>
    <row r="2556" spans="2:18">
      <c r="B2556"/>
      <c r="C2556"/>
      <c r="D2556"/>
      <c r="E2556"/>
      <c r="F2556"/>
      <c r="G2556"/>
      <c r="H2556"/>
      <c r="I2556"/>
      <c r="J2556"/>
      <c r="K2556"/>
      <c r="L2556"/>
      <c r="M2556" s="2"/>
      <c r="N2556"/>
      <c r="O2556" s="2"/>
      <c r="P2556"/>
      <c r="Q2556"/>
      <c r="R2556"/>
    </row>
    <row r="2557" spans="2:18">
      <c r="B2557"/>
      <c r="C2557"/>
      <c r="D2557"/>
      <c r="E2557"/>
      <c r="F2557"/>
      <c r="G2557"/>
      <c r="H2557"/>
      <c r="I2557"/>
      <c r="J2557"/>
      <c r="K2557"/>
      <c r="L2557"/>
      <c r="M2557" s="2"/>
      <c r="N2557"/>
      <c r="O2557" s="2"/>
      <c r="P2557"/>
      <c r="Q2557"/>
      <c r="R2557"/>
    </row>
    <row r="2558" spans="2:18">
      <c r="B2558"/>
      <c r="C2558"/>
      <c r="D2558"/>
      <c r="E2558"/>
      <c r="F2558"/>
      <c r="G2558"/>
      <c r="H2558"/>
      <c r="I2558"/>
      <c r="J2558"/>
      <c r="K2558"/>
      <c r="L2558"/>
      <c r="M2558" s="2"/>
      <c r="N2558"/>
      <c r="O2558" s="2"/>
      <c r="P2558"/>
      <c r="Q2558"/>
      <c r="R2558"/>
    </row>
    <row r="2559" spans="2:18">
      <c r="B2559"/>
      <c r="C2559"/>
      <c r="D2559"/>
      <c r="E2559"/>
      <c r="F2559"/>
      <c r="G2559"/>
      <c r="H2559"/>
      <c r="I2559"/>
      <c r="J2559"/>
      <c r="K2559"/>
      <c r="L2559"/>
      <c r="M2559" s="2"/>
      <c r="N2559"/>
      <c r="O2559" s="2"/>
      <c r="P2559"/>
      <c r="Q2559"/>
      <c r="R2559"/>
    </row>
    <row r="2560" spans="2:18">
      <c r="B2560"/>
      <c r="C2560"/>
      <c r="D2560"/>
      <c r="E2560"/>
      <c r="F2560"/>
      <c r="G2560"/>
      <c r="H2560"/>
      <c r="I2560"/>
      <c r="J2560"/>
      <c r="K2560"/>
      <c r="L2560"/>
      <c r="M2560" s="2"/>
      <c r="N2560"/>
      <c r="O2560" s="2"/>
      <c r="P2560"/>
      <c r="Q2560"/>
      <c r="R2560"/>
    </row>
    <row r="2561" spans="2:18">
      <c r="B2561"/>
      <c r="C2561"/>
      <c r="D2561"/>
      <c r="E2561"/>
      <c r="F2561"/>
      <c r="G2561"/>
      <c r="H2561"/>
      <c r="I2561"/>
      <c r="J2561"/>
      <c r="K2561"/>
      <c r="L2561"/>
      <c r="M2561" s="2"/>
      <c r="N2561"/>
      <c r="O2561" s="2"/>
      <c r="P2561"/>
      <c r="Q2561"/>
      <c r="R2561"/>
    </row>
    <row r="2562" spans="2:18">
      <c r="B2562"/>
      <c r="C2562"/>
      <c r="D2562"/>
      <c r="E2562"/>
      <c r="F2562"/>
      <c r="G2562"/>
      <c r="H2562"/>
      <c r="I2562"/>
      <c r="J2562"/>
      <c r="K2562"/>
      <c r="L2562"/>
      <c r="M2562" s="2"/>
      <c r="N2562"/>
      <c r="O2562" s="2"/>
      <c r="P2562"/>
      <c r="Q2562"/>
      <c r="R2562"/>
    </row>
    <row r="2563" spans="2:18">
      <c r="B2563"/>
      <c r="C2563"/>
      <c r="D2563"/>
      <c r="E2563"/>
      <c r="F2563"/>
      <c r="G2563"/>
      <c r="H2563"/>
      <c r="I2563"/>
      <c r="J2563"/>
      <c r="K2563"/>
      <c r="L2563"/>
      <c r="M2563" s="2"/>
      <c r="N2563"/>
      <c r="O2563" s="2"/>
      <c r="P2563"/>
      <c r="Q2563"/>
      <c r="R2563"/>
    </row>
    <row r="2564" spans="2:18">
      <c r="B2564"/>
      <c r="C2564"/>
      <c r="D2564"/>
      <c r="E2564"/>
      <c r="F2564"/>
      <c r="G2564"/>
      <c r="H2564"/>
      <c r="I2564"/>
      <c r="J2564"/>
      <c r="K2564"/>
      <c r="L2564"/>
      <c r="M2564" s="2"/>
      <c r="N2564"/>
      <c r="O2564" s="2"/>
      <c r="P2564"/>
      <c r="Q2564"/>
      <c r="R2564"/>
    </row>
    <row r="2565" spans="2:18">
      <c r="B2565"/>
      <c r="C2565"/>
      <c r="D2565"/>
      <c r="E2565"/>
      <c r="F2565"/>
      <c r="G2565"/>
      <c r="H2565"/>
      <c r="I2565"/>
      <c r="J2565"/>
      <c r="K2565"/>
      <c r="L2565"/>
      <c r="M2565" s="2"/>
      <c r="N2565"/>
      <c r="O2565" s="2"/>
      <c r="P2565"/>
      <c r="Q2565"/>
      <c r="R2565"/>
    </row>
    <row r="2566" spans="2:18">
      <c r="B2566"/>
      <c r="C2566"/>
      <c r="D2566"/>
      <c r="E2566"/>
      <c r="F2566"/>
      <c r="G2566"/>
      <c r="H2566"/>
      <c r="I2566"/>
      <c r="J2566"/>
      <c r="K2566"/>
      <c r="L2566"/>
      <c r="M2566" s="2"/>
      <c r="N2566"/>
      <c r="O2566" s="2"/>
      <c r="P2566"/>
      <c r="Q2566"/>
      <c r="R2566"/>
    </row>
    <row r="2567" spans="2:18">
      <c r="B2567"/>
      <c r="C2567"/>
      <c r="D2567"/>
      <c r="E2567"/>
      <c r="F2567"/>
      <c r="G2567"/>
      <c r="H2567"/>
      <c r="I2567"/>
      <c r="J2567"/>
      <c r="K2567"/>
      <c r="L2567"/>
      <c r="M2567" s="2"/>
      <c r="N2567"/>
      <c r="O2567" s="2"/>
      <c r="P2567"/>
      <c r="Q2567"/>
      <c r="R2567"/>
    </row>
    <row r="2568" spans="2:18">
      <c r="B2568"/>
      <c r="C2568"/>
      <c r="D2568"/>
      <c r="E2568"/>
      <c r="F2568"/>
      <c r="G2568"/>
      <c r="H2568"/>
      <c r="I2568"/>
      <c r="J2568"/>
      <c r="K2568"/>
      <c r="L2568"/>
      <c r="M2568" s="2"/>
      <c r="N2568"/>
      <c r="O2568" s="2"/>
      <c r="P2568"/>
      <c r="Q2568"/>
      <c r="R2568"/>
    </row>
    <row r="2569" spans="2:18">
      <c r="B2569"/>
      <c r="C2569"/>
      <c r="D2569"/>
      <c r="E2569"/>
      <c r="F2569"/>
      <c r="G2569"/>
      <c r="H2569"/>
      <c r="I2569"/>
      <c r="J2569"/>
      <c r="K2569"/>
      <c r="L2569"/>
      <c r="M2569" s="2"/>
      <c r="N2569"/>
      <c r="O2569" s="2"/>
      <c r="P2569"/>
      <c r="Q2569"/>
      <c r="R2569"/>
    </row>
    <row r="2570" spans="2:18">
      <c r="B2570"/>
      <c r="C2570"/>
      <c r="D2570"/>
      <c r="E2570"/>
      <c r="F2570"/>
      <c r="G2570"/>
      <c r="H2570"/>
      <c r="I2570"/>
      <c r="J2570"/>
      <c r="K2570"/>
      <c r="L2570"/>
      <c r="M2570" s="2"/>
      <c r="N2570"/>
      <c r="O2570" s="2"/>
      <c r="P2570"/>
      <c r="Q2570"/>
      <c r="R2570"/>
    </row>
    <row r="2571" spans="2:18">
      <c r="B2571"/>
      <c r="C2571"/>
      <c r="D2571"/>
      <c r="E2571"/>
      <c r="F2571"/>
      <c r="G2571"/>
      <c r="H2571"/>
      <c r="I2571"/>
      <c r="J2571"/>
      <c r="K2571"/>
      <c r="L2571"/>
      <c r="M2571" s="2"/>
      <c r="N2571"/>
      <c r="O2571" s="2"/>
      <c r="P2571"/>
      <c r="Q2571"/>
      <c r="R2571"/>
    </row>
    <row r="2572" spans="2:18">
      <c r="B2572"/>
      <c r="C2572"/>
      <c r="D2572"/>
      <c r="E2572"/>
      <c r="F2572"/>
      <c r="G2572"/>
      <c r="H2572"/>
      <c r="I2572"/>
      <c r="J2572"/>
      <c r="K2572"/>
      <c r="L2572"/>
      <c r="M2572" s="2"/>
      <c r="N2572"/>
      <c r="O2572" s="2"/>
      <c r="P2572"/>
      <c r="Q2572"/>
      <c r="R2572"/>
    </row>
    <row r="2573" spans="2:18">
      <c r="B2573"/>
      <c r="C2573"/>
      <c r="D2573"/>
      <c r="E2573"/>
      <c r="F2573"/>
      <c r="G2573"/>
      <c r="H2573"/>
      <c r="I2573"/>
      <c r="J2573"/>
      <c r="K2573"/>
      <c r="L2573"/>
      <c r="M2573" s="2"/>
      <c r="N2573"/>
      <c r="O2573" s="2"/>
      <c r="P2573"/>
      <c r="Q2573"/>
      <c r="R2573"/>
    </row>
    <row r="2574" spans="2:18">
      <c r="B2574"/>
      <c r="C2574"/>
      <c r="D2574"/>
      <c r="E2574"/>
      <c r="F2574"/>
      <c r="G2574"/>
      <c r="H2574"/>
      <c r="I2574"/>
      <c r="J2574"/>
      <c r="K2574"/>
      <c r="L2574"/>
      <c r="M2574" s="2"/>
      <c r="N2574"/>
      <c r="O2574" s="2"/>
      <c r="P2574"/>
      <c r="Q2574"/>
      <c r="R2574"/>
    </row>
    <row r="2575" spans="2:18">
      <c r="B2575"/>
      <c r="C2575"/>
      <c r="D2575"/>
      <c r="E2575"/>
      <c r="F2575"/>
      <c r="G2575"/>
      <c r="H2575"/>
      <c r="I2575"/>
      <c r="J2575"/>
      <c r="K2575"/>
      <c r="L2575"/>
      <c r="M2575" s="2"/>
      <c r="N2575"/>
      <c r="O2575" s="2"/>
      <c r="P2575"/>
      <c r="Q2575"/>
      <c r="R2575"/>
    </row>
    <row r="2576" spans="2:18">
      <c r="B2576"/>
      <c r="C2576"/>
      <c r="D2576"/>
      <c r="E2576"/>
      <c r="F2576"/>
      <c r="G2576"/>
      <c r="H2576"/>
      <c r="I2576"/>
      <c r="J2576"/>
      <c r="K2576"/>
      <c r="L2576"/>
      <c r="M2576" s="2"/>
      <c r="N2576"/>
      <c r="O2576" s="2"/>
      <c r="P2576"/>
      <c r="Q2576"/>
      <c r="R2576"/>
    </row>
    <row r="2577" spans="2:18">
      <c r="B2577"/>
      <c r="C2577"/>
      <c r="D2577"/>
      <c r="E2577"/>
      <c r="F2577"/>
      <c r="G2577"/>
      <c r="H2577"/>
      <c r="I2577"/>
      <c r="J2577"/>
      <c r="K2577"/>
      <c r="L2577"/>
      <c r="M2577" s="2"/>
      <c r="N2577"/>
      <c r="O2577" s="2"/>
      <c r="P2577"/>
      <c r="Q2577"/>
      <c r="R2577"/>
    </row>
    <row r="2578" spans="2:18">
      <c r="B2578"/>
      <c r="C2578"/>
      <c r="D2578"/>
      <c r="E2578"/>
      <c r="F2578"/>
      <c r="G2578"/>
      <c r="H2578"/>
      <c r="I2578"/>
      <c r="J2578"/>
      <c r="K2578"/>
      <c r="L2578"/>
      <c r="M2578" s="2"/>
      <c r="N2578"/>
      <c r="O2578" s="2"/>
      <c r="P2578"/>
      <c r="Q2578"/>
      <c r="R2578"/>
    </row>
    <row r="2579" spans="2:18">
      <c r="B2579"/>
      <c r="C2579"/>
      <c r="D2579"/>
      <c r="E2579"/>
      <c r="F2579"/>
      <c r="G2579"/>
      <c r="H2579"/>
      <c r="I2579"/>
      <c r="J2579"/>
      <c r="K2579"/>
      <c r="L2579"/>
      <c r="M2579" s="2"/>
      <c r="N2579"/>
      <c r="O2579" s="2"/>
      <c r="P2579"/>
      <c r="Q2579"/>
      <c r="R2579"/>
    </row>
    <row r="2580" spans="2:18">
      <c r="B2580"/>
      <c r="C2580"/>
      <c r="D2580"/>
      <c r="E2580"/>
      <c r="F2580"/>
      <c r="G2580"/>
      <c r="H2580"/>
      <c r="I2580"/>
      <c r="J2580"/>
      <c r="K2580"/>
      <c r="L2580"/>
      <c r="M2580" s="2"/>
      <c r="N2580"/>
      <c r="O2580" s="2"/>
      <c r="P2580"/>
      <c r="Q2580"/>
      <c r="R2580"/>
    </row>
    <row r="2581" spans="2:18">
      <c r="B2581"/>
      <c r="C2581"/>
      <c r="D2581"/>
      <c r="E2581"/>
      <c r="F2581"/>
      <c r="G2581"/>
      <c r="H2581"/>
      <c r="I2581"/>
      <c r="J2581"/>
      <c r="K2581"/>
      <c r="L2581"/>
      <c r="M2581" s="2"/>
      <c r="N2581"/>
      <c r="O2581" s="2"/>
      <c r="P2581"/>
      <c r="Q2581"/>
      <c r="R2581"/>
    </row>
    <row r="2582" spans="2:18">
      <c r="B2582"/>
      <c r="C2582"/>
      <c r="D2582"/>
      <c r="E2582"/>
      <c r="F2582"/>
      <c r="G2582"/>
      <c r="H2582"/>
      <c r="I2582"/>
      <c r="J2582"/>
      <c r="K2582"/>
      <c r="L2582"/>
      <c r="M2582" s="2"/>
      <c r="N2582"/>
      <c r="O2582" s="2"/>
      <c r="P2582"/>
      <c r="Q2582"/>
      <c r="R2582"/>
    </row>
    <row r="2583" spans="2:18">
      <c r="B2583"/>
      <c r="C2583"/>
      <c r="D2583"/>
      <c r="E2583"/>
      <c r="F2583"/>
      <c r="G2583"/>
      <c r="H2583"/>
      <c r="I2583"/>
      <c r="J2583"/>
      <c r="K2583"/>
      <c r="L2583"/>
      <c r="M2583" s="2"/>
      <c r="N2583"/>
      <c r="O2583" s="2"/>
      <c r="P2583"/>
      <c r="Q2583"/>
      <c r="R2583"/>
    </row>
    <row r="2584" spans="2:18">
      <c r="B2584"/>
      <c r="C2584"/>
      <c r="D2584"/>
      <c r="E2584"/>
      <c r="F2584"/>
      <c r="G2584"/>
      <c r="H2584"/>
      <c r="I2584"/>
      <c r="J2584"/>
      <c r="K2584"/>
      <c r="L2584"/>
      <c r="M2584" s="2"/>
      <c r="N2584"/>
      <c r="O2584" s="2"/>
      <c r="P2584"/>
      <c r="Q2584"/>
      <c r="R2584"/>
    </row>
    <row r="2585" spans="2:18">
      <c r="B2585"/>
      <c r="C2585"/>
      <c r="D2585"/>
      <c r="E2585"/>
      <c r="F2585"/>
      <c r="G2585"/>
      <c r="H2585"/>
      <c r="I2585"/>
      <c r="J2585"/>
      <c r="K2585"/>
      <c r="L2585"/>
      <c r="M2585" s="2"/>
      <c r="N2585"/>
      <c r="O2585" s="2"/>
      <c r="P2585"/>
      <c r="Q2585"/>
      <c r="R2585"/>
    </row>
    <row r="2586" spans="2:18">
      <c r="B2586"/>
      <c r="C2586"/>
      <c r="D2586"/>
      <c r="E2586"/>
      <c r="F2586"/>
      <c r="G2586"/>
      <c r="H2586"/>
      <c r="I2586"/>
      <c r="J2586"/>
      <c r="K2586"/>
      <c r="L2586"/>
      <c r="M2586" s="2"/>
      <c r="N2586"/>
      <c r="O2586" s="2"/>
      <c r="P2586"/>
      <c r="Q2586"/>
      <c r="R2586"/>
    </row>
    <row r="2587" spans="2:18">
      <c r="B2587"/>
      <c r="C2587"/>
      <c r="D2587"/>
      <c r="E2587"/>
      <c r="F2587"/>
      <c r="G2587"/>
      <c r="H2587"/>
      <c r="I2587"/>
      <c r="J2587"/>
      <c r="K2587"/>
      <c r="L2587"/>
      <c r="M2587" s="2"/>
      <c r="N2587"/>
      <c r="O2587" s="2"/>
      <c r="P2587"/>
      <c r="Q2587"/>
      <c r="R2587"/>
    </row>
    <row r="2588" spans="2:18">
      <c r="B2588"/>
      <c r="C2588"/>
      <c r="D2588"/>
      <c r="E2588"/>
      <c r="F2588"/>
      <c r="G2588"/>
      <c r="H2588"/>
      <c r="I2588"/>
      <c r="J2588"/>
      <c r="K2588"/>
      <c r="L2588"/>
      <c r="M2588" s="2"/>
      <c r="N2588"/>
      <c r="O2588" s="2"/>
      <c r="P2588"/>
      <c r="Q2588"/>
      <c r="R2588"/>
    </row>
    <row r="2589" spans="2:18">
      <c r="B2589"/>
      <c r="C2589"/>
      <c r="D2589"/>
      <c r="E2589"/>
      <c r="F2589"/>
      <c r="G2589"/>
      <c r="H2589"/>
      <c r="I2589"/>
      <c r="J2589"/>
      <c r="K2589"/>
      <c r="L2589"/>
      <c r="M2589" s="2"/>
      <c r="N2589"/>
      <c r="O2589" s="2"/>
      <c r="P2589"/>
      <c r="Q2589"/>
      <c r="R2589"/>
    </row>
    <row r="2590" spans="2:18">
      <c r="B2590"/>
      <c r="C2590"/>
      <c r="D2590"/>
      <c r="E2590"/>
      <c r="F2590"/>
      <c r="G2590"/>
      <c r="H2590"/>
      <c r="I2590"/>
      <c r="J2590"/>
      <c r="K2590"/>
      <c r="L2590"/>
      <c r="M2590" s="2"/>
      <c r="N2590"/>
      <c r="O2590" s="2"/>
      <c r="P2590"/>
      <c r="Q2590"/>
      <c r="R2590"/>
    </row>
    <row r="2591" spans="2:18">
      <c r="B2591"/>
      <c r="C2591"/>
      <c r="D2591"/>
      <c r="E2591"/>
      <c r="F2591"/>
      <c r="G2591"/>
      <c r="H2591"/>
      <c r="I2591"/>
      <c r="J2591"/>
      <c r="K2591"/>
      <c r="L2591"/>
      <c r="M2591" s="2"/>
      <c r="N2591"/>
      <c r="O2591" s="2"/>
      <c r="P2591"/>
      <c r="Q2591"/>
      <c r="R2591"/>
    </row>
    <row r="2592" spans="2:18">
      <c r="B2592"/>
      <c r="C2592"/>
      <c r="D2592"/>
      <c r="E2592"/>
      <c r="F2592"/>
      <c r="G2592"/>
      <c r="H2592"/>
      <c r="I2592"/>
      <c r="J2592"/>
      <c r="K2592"/>
      <c r="L2592"/>
      <c r="M2592" s="2"/>
      <c r="N2592"/>
      <c r="O2592" s="2"/>
      <c r="P2592"/>
      <c r="Q2592"/>
      <c r="R2592"/>
    </row>
    <row r="2593" spans="2:18">
      <c r="B2593"/>
      <c r="C2593"/>
      <c r="D2593"/>
      <c r="E2593"/>
      <c r="F2593"/>
      <c r="G2593"/>
      <c r="H2593"/>
      <c r="I2593"/>
      <c r="J2593"/>
      <c r="K2593"/>
      <c r="L2593"/>
      <c r="M2593" s="2"/>
      <c r="N2593"/>
      <c r="O2593" s="2"/>
      <c r="P2593"/>
      <c r="Q2593"/>
      <c r="R2593"/>
    </row>
    <row r="2594" spans="2:18">
      <c r="B2594"/>
      <c r="C2594"/>
      <c r="D2594"/>
      <c r="E2594"/>
      <c r="F2594"/>
      <c r="G2594"/>
      <c r="H2594"/>
      <c r="I2594"/>
      <c r="J2594"/>
      <c r="K2594"/>
      <c r="L2594"/>
      <c r="M2594" s="2"/>
      <c r="N2594"/>
      <c r="O2594" s="2"/>
      <c r="P2594"/>
      <c r="Q2594"/>
      <c r="R2594"/>
    </row>
    <row r="2595" spans="2:18">
      <c r="B2595"/>
      <c r="C2595"/>
      <c r="D2595"/>
      <c r="E2595"/>
      <c r="F2595"/>
      <c r="G2595"/>
      <c r="H2595"/>
      <c r="I2595"/>
      <c r="J2595"/>
      <c r="K2595"/>
      <c r="L2595"/>
      <c r="M2595" s="2"/>
      <c r="N2595"/>
      <c r="O2595" s="2"/>
      <c r="P2595"/>
      <c r="Q2595"/>
      <c r="R2595"/>
    </row>
    <row r="2596" spans="2:18">
      <c r="B2596"/>
      <c r="C2596"/>
      <c r="D2596"/>
      <c r="E2596"/>
      <c r="F2596"/>
      <c r="G2596"/>
      <c r="H2596"/>
      <c r="I2596"/>
      <c r="J2596"/>
      <c r="K2596"/>
      <c r="L2596"/>
      <c r="M2596" s="2"/>
      <c r="N2596"/>
      <c r="O2596" s="2"/>
      <c r="P2596"/>
      <c r="Q2596"/>
      <c r="R2596"/>
    </row>
    <row r="2597" spans="2:18">
      <c r="B2597"/>
      <c r="C2597"/>
      <c r="D2597"/>
      <c r="E2597"/>
      <c r="F2597"/>
      <c r="G2597"/>
      <c r="H2597"/>
      <c r="I2597"/>
      <c r="J2597"/>
      <c r="K2597"/>
      <c r="L2597"/>
      <c r="M2597" s="2"/>
      <c r="N2597"/>
      <c r="O2597" s="2"/>
      <c r="P2597"/>
      <c r="Q2597"/>
      <c r="R2597"/>
    </row>
    <row r="2598" spans="2:18">
      <c r="B2598"/>
      <c r="C2598"/>
      <c r="D2598"/>
      <c r="E2598"/>
      <c r="F2598"/>
      <c r="G2598"/>
      <c r="H2598"/>
      <c r="I2598"/>
      <c r="J2598"/>
      <c r="K2598"/>
      <c r="L2598"/>
      <c r="M2598" s="2"/>
      <c r="N2598"/>
      <c r="O2598" s="2"/>
      <c r="P2598"/>
      <c r="Q2598"/>
      <c r="R2598"/>
    </row>
    <row r="2599" spans="2:18">
      <c r="B2599"/>
      <c r="C2599"/>
      <c r="D2599"/>
      <c r="E2599"/>
      <c r="F2599"/>
      <c r="G2599"/>
      <c r="H2599"/>
      <c r="I2599"/>
      <c r="J2599"/>
      <c r="K2599"/>
      <c r="L2599"/>
      <c r="M2599" s="2"/>
      <c r="N2599"/>
      <c r="O2599" s="2"/>
      <c r="P2599"/>
      <c r="Q2599"/>
      <c r="R2599"/>
    </row>
    <row r="2600" spans="2:18">
      <c r="B2600"/>
      <c r="C2600"/>
      <c r="D2600"/>
      <c r="E2600"/>
      <c r="F2600"/>
      <c r="G2600"/>
      <c r="H2600"/>
      <c r="I2600"/>
      <c r="J2600"/>
      <c r="K2600"/>
      <c r="L2600"/>
      <c r="M2600" s="2"/>
      <c r="N2600"/>
      <c r="O2600" s="2"/>
      <c r="P2600"/>
      <c r="Q2600"/>
      <c r="R2600"/>
    </row>
    <row r="2601" spans="2:18">
      <c r="B2601"/>
      <c r="C2601"/>
      <c r="D2601"/>
      <c r="E2601"/>
      <c r="F2601"/>
      <c r="G2601"/>
      <c r="H2601"/>
      <c r="I2601"/>
      <c r="J2601"/>
      <c r="K2601"/>
      <c r="L2601"/>
      <c r="M2601" s="2"/>
      <c r="N2601"/>
      <c r="O2601" s="2"/>
      <c r="P2601"/>
      <c r="Q2601"/>
      <c r="R2601"/>
    </row>
    <row r="2602" spans="2:18">
      <c r="B2602"/>
      <c r="C2602"/>
      <c r="D2602"/>
      <c r="E2602"/>
      <c r="F2602"/>
      <c r="G2602"/>
      <c r="H2602"/>
      <c r="I2602"/>
      <c r="J2602"/>
      <c r="K2602"/>
      <c r="L2602"/>
      <c r="M2602" s="2"/>
      <c r="N2602"/>
      <c r="O2602" s="2"/>
      <c r="P2602"/>
      <c r="Q2602"/>
      <c r="R2602"/>
    </row>
    <row r="2603" spans="2:18">
      <c r="B2603"/>
      <c r="C2603"/>
      <c r="D2603"/>
      <c r="E2603"/>
      <c r="F2603"/>
      <c r="G2603"/>
      <c r="H2603"/>
      <c r="I2603"/>
      <c r="J2603"/>
      <c r="K2603"/>
      <c r="L2603"/>
      <c r="M2603" s="2"/>
      <c r="N2603"/>
      <c r="O2603" s="2"/>
      <c r="P2603"/>
      <c r="Q2603"/>
      <c r="R2603"/>
    </row>
    <row r="2604" spans="2:18">
      <c r="B2604"/>
      <c r="C2604"/>
      <c r="D2604"/>
      <c r="E2604"/>
      <c r="F2604"/>
      <c r="G2604"/>
      <c r="H2604"/>
      <c r="I2604"/>
      <c r="J2604"/>
      <c r="K2604"/>
      <c r="L2604"/>
      <c r="M2604" s="2"/>
      <c r="N2604"/>
      <c r="O2604" s="2"/>
      <c r="P2604"/>
      <c r="Q2604"/>
      <c r="R2604"/>
    </row>
    <row r="2605" spans="2:18">
      <c r="B2605"/>
      <c r="C2605"/>
      <c r="D2605"/>
      <c r="E2605"/>
      <c r="F2605"/>
      <c r="G2605"/>
      <c r="H2605"/>
      <c r="I2605"/>
      <c r="J2605"/>
      <c r="K2605"/>
      <c r="L2605"/>
      <c r="M2605" s="2"/>
      <c r="N2605"/>
      <c r="O2605" s="2"/>
      <c r="P2605"/>
      <c r="Q2605"/>
      <c r="R2605"/>
    </row>
    <row r="2606" spans="2:18">
      <c r="B2606"/>
      <c r="C2606"/>
      <c r="D2606"/>
      <c r="E2606"/>
      <c r="F2606"/>
      <c r="G2606"/>
      <c r="H2606"/>
      <c r="I2606"/>
      <c r="J2606"/>
      <c r="K2606"/>
      <c r="L2606"/>
      <c r="M2606" s="2"/>
      <c r="N2606"/>
      <c r="O2606" s="2"/>
      <c r="P2606"/>
      <c r="Q2606"/>
      <c r="R2606"/>
    </row>
    <row r="2607" spans="2:18">
      <c r="B2607"/>
      <c r="C2607"/>
      <c r="D2607"/>
      <c r="E2607"/>
      <c r="F2607"/>
      <c r="G2607"/>
      <c r="H2607"/>
      <c r="I2607"/>
      <c r="J2607"/>
      <c r="K2607"/>
      <c r="L2607"/>
      <c r="M2607" s="2"/>
      <c r="N2607"/>
      <c r="O2607" s="2"/>
      <c r="P2607"/>
      <c r="Q2607"/>
      <c r="R2607"/>
    </row>
    <row r="2608" spans="2:18">
      <c r="B2608"/>
      <c r="C2608"/>
      <c r="D2608"/>
      <c r="E2608"/>
      <c r="F2608"/>
      <c r="G2608"/>
      <c r="H2608"/>
      <c r="I2608"/>
      <c r="J2608"/>
      <c r="K2608"/>
      <c r="L2608"/>
      <c r="M2608" s="2"/>
      <c r="N2608"/>
      <c r="O2608" s="2"/>
      <c r="P2608"/>
      <c r="Q2608"/>
      <c r="R2608"/>
    </row>
    <row r="2609" spans="2:18">
      <c r="B2609"/>
      <c r="C2609"/>
      <c r="D2609"/>
      <c r="E2609"/>
      <c r="F2609"/>
      <c r="G2609"/>
      <c r="H2609"/>
      <c r="I2609"/>
      <c r="J2609"/>
      <c r="K2609"/>
      <c r="L2609"/>
      <c r="M2609" s="2"/>
      <c r="N2609"/>
      <c r="O2609" s="2"/>
      <c r="P2609"/>
      <c r="Q2609"/>
      <c r="R2609"/>
    </row>
    <row r="2610" spans="2:18">
      <c r="B2610"/>
      <c r="C2610"/>
      <c r="D2610"/>
      <c r="E2610"/>
      <c r="F2610"/>
      <c r="G2610"/>
      <c r="H2610"/>
      <c r="I2610"/>
      <c r="J2610"/>
      <c r="K2610"/>
      <c r="L2610"/>
      <c r="M2610" s="2"/>
      <c r="N2610"/>
      <c r="O2610" s="2"/>
      <c r="P2610"/>
      <c r="Q2610"/>
      <c r="R2610"/>
    </row>
    <row r="2611" spans="2:18">
      <c r="B2611"/>
      <c r="C2611"/>
      <c r="D2611"/>
      <c r="E2611"/>
      <c r="F2611"/>
      <c r="G2611"/>
      <c r="H2611"/>
      <c r="I2611"/>
      <c r="J2611"/>
      <c r="K2611"/>
      <c r="L2611"/>
      <c r="M2611" s="2"/>
      <c r="N2611"/>
      <c r="O2611" s="2"/>
      <c r="P2611"/>
      <c r="Q2611"/>
      <c r="R2611"/>
    </row>
    <row r="2612" spans="2:18">
      <c r="B2612"/>
      <c r="C2612"/>
      <c r="D2612"/>
      <c r="E2612"/>
      <c r="F2612"/>
      <c r="G2612"/>
      <c r="H2612"/>
      <c r="I2612"/>
      <c r="J2612"/>
      <c r="K2612"/>
      <c r="L2612"/>
      <c r="M2612" s="2"/>
      <c r="N2612"/>
      <c r="O2612" s="2"/>
      <c r="P2612"/>
      <c r="Q2612"/>
      <c r="R2612"/>
    </row>
    <row r="2613" spans="2:18">
      <c r="B2613"/>
      <c r="C2613"/>
      <c r="D2613"/>
      <c r="E2613"/>
      <c r="F2613"/>
      <c r="G2613"/>
      <c r="H2613"/>
      <c r="I2613"/>
      <c r="J2613"/>
      <c r="K2613"/>
      <c r="L2613"/>
      <c r="M2613" s="2"/>
      <c r="N2613"/>
      <c r="O2613" s="2"/>
      <c r="P2613"/>
      <c r="Q2613"/>
      <c r="R2613"/>
    </row>
    <row r="2614" spans="2:18">
      <c r="B2614"/>
      <c r="C2614"/>
      <c r="D2614"/>
      <c r="E2614"/>
      <c r="F2614"/>
      <c r="G2614"/>
      <c r="H2614"/>
      <c r="I2614"/>
      <c r="J2614"/>
      <c r="K2614"/>
      <c r="L2614"/>
      <c r="M2614" s="2"/>
      <c r="N2614"/>
      <c r="O2614" s="2"/>
      <c r="P2614"/>
      <c r="Q2614"/>
      <c r="R2614"/>
    </row>
    <row r="2615" spans="2:18">
      <c r="B2615"/>
      <c r="C2615"/>
      <c r="D2615"/>
      <c r="E2615"/>
      <c r="F2615"/>
      <c r="G2615"/>
      <c r="H2615"/>
      <c r="I2615"/>
      <c r="J2615"/>
      <c r="K2615"/>
      <c r="L2615"/>
      <c r="M2615" s="2"/>
      <c r="N2615"/>
      <c r="O2615" s="2"/>
      <c r="P2615"/>
      <c r="Q2615"/>
      <c r="R2615"/>
    </row>
    <row r="2616" spans="2:18">
      <c r="B2616"/>
      <c r="C2616"/>
      <c r="D2616"/>
      <c r="E2616"/>
      <c r="F2616"/>
      <c r="G2616"/>
      <c r="H2616"/>
      <c r="I2616"/>
      <c r="J2616"/>
      <c r="K2616"/>
      <c r="L2616"/>
      <c r="M2616" s="2"/>
      <c r="N2616"/>
      <c r="O2616" s="2"/>
      <c r="P2616"/>
      <c r="Q2616"/>
      <c r="R2616"/>
    </row>
    <row r="2617" spans="2:18">
      <c r="B2617"/>
      <c r="C2617"/>
      <c r="D2617"/>
      <c r="E2617"/>
      <c r="F2617"/>
      <c r="G2617"/>
      <c r="H2617"/>
      <c r="I2617"/>
      <c r="J2617"/>
      <c r="K2617"/>
      <c r="L2617"/>
      <c r="M2617" s="2"/>
      <c r="N2617"/>
      <c r="O2617" s="2"/>
      <c r="P2617"/>
      <c r="Q2617"/>
      <c r="R2617"/>
    </row>
    <row r="2618" spans="2:18">
      <c r="B2618"/>
      <c r="C2618"/>
      <c r="D2618"/>
      <c r="E2618"/>
      <c r="F2618"/>
      <c r="G2618"/>
      <c r="H2618"/>
      <c r="I2618"/>
      <c r="J2618"/>
      <c r="K2618"/>
      <c r="L2618"/>
      <c r="M2618" s="2"/>
      <c r="N2618"/>
      <c r="O2618" s="2"/>
      <c r="P2618"/>
      <c r="Q2618"/>
      <c r="R2618"/>
    </row>
    <row r="2619" spans="2:18">
      <c r="B2619"/>
      <c r="C2619"/>
      <c r="D2619"/>
      <c r="E2619"/>
      <c r="F2619"/>
      <c r="G2619"/>
      <c r="H2619"/>
      <c r="I2619"/>
      <c r="J2619"/>
      <c r="K2619"/>
      <c r="L2619"/>
      <c r="M2619" s="2"/>
      <c r="N2619"/>
      <c r="O2619" s="2"/>
      <c r="P2619"/>
      <c r="Q2619"/>
      <c r="R2619"/>
    </row>
    <row r="2620" spans="2:18">
      <c r="B2620"/>
      <c r="C2620"/>
      <c r="D2620"/>
      <c r="E2620"/>
      <c r="F2620"/>
      <c r="G2620"/>
      <c r="H2620"/>
      <c r="I2620"/>
      <c r="J2620"/>
      <c r="K2620"/>
      <c r="L2620"/>
      <c r="M2620" s="2"/>
      <c r="N2620"/>
      <c r="O2620" s="2"/>
      <c r="P2620"/>
      <c r="Q2620"/>
      <c r="R2620"/>
    </row>
    <row r="2621" spans="2:18">
      <c r="B2621"/>
      <c r="C2621"/>
      <c r="D2621"/>
      <c r="E2621"/>
      <c r="F2621"/>
      <c r="G2621"/>
      <c r="H2621"/>
      <c r="I2621"/>
      <c r="J2621"/>
      <c r="K2621"/>
      <c r="L2621"/>
      <c r="M2621" s="2"/>
      <c r="N2621"/>
      <c r="O2621" s="2"/>
      <c r="P2621"/>
      <c r="Q2621"/>
      <c r="R2621"/>
    </row>
    <row r="2622" spans="2:18">
      <c r="B2622"/>
      <c r="C2622"/>
      <c r="D2622"/>
      <c r="E2622"/>
      <c r="F2622"/>
      <c r="G2622"/>
      <c r="H2622"/>
      <c r="I2622"/>
      <c r="J2622"/>
      <c r="K2622"/>
      <c r="L2622"/>
      <c r="M2622" s="2"/>
      <c r="N2622"/>
      <c r="O2622" s="2"/>
      <c r="P2622"/>
      <c r="Q2622"/>
      <c r="R2622"/>
    </row>
    <row r="2623" spans="2:18">
      <c r="B2623"/>
      <c r="C2623"/>
      <c r="D2623"/>
      <c r="E2623"/>
      <c r="F2623"/>
      <c r="G2623"/>
      <c r="H2623"/>
      <c r="I2623"/>
      <c r="J2623"/>
      <c r="K2623"/>
      <c r="L2623"/>
      <c r="M2623" s="2"/>
      <c r="N2623"/>
      <c r="O2623" s="2"/>
      <c r="P2623"/>
      <c r="Q2623"/>
      <c r="R2623"/>
    </row>
    <row r="2624" spans="2:18">
      <c r="B2624"/>
      <c r="C2624"/>
      <c r="D2624"/>
      <c r="E2624"/>
      <c r="F2624"/>
      <c r="G2624"/>
      <c r="H2624"/>
      <c r="I2624"/>
      <c r="J2624"/>
      <c r="K2624"/>
      <c r="L2624"/>
      <c r="M2624" s="2"/>
      <c r="N2624"/>
      <c r="O2624" s="2"/>
      <c r="P2624"/>
      <c r="Q2624"/>
      <c r="R2624"/>
    </row>
    <row r="2625" spans="2:18">
      <c r="B2625"/>
      <c r="C2625"/>
      <c r="D2625"/>
      <c r="E2625"/>
      <c r="F2625"/>
      <c r="G2625"/>
      <c r="H2625"/>
      <c r="I2625"/>
      <c r="J2625"/>
      <c r="K2625"/>
      <c r="L2625"/>
      <c r="M2625" s="2"/>
      <c r="N2625"/>
      <c r="O2625" s="2"/>
      <c r="P2625"/>
      <c r="Q2625"/>
      <c r="R2625"/>
    </row>
    <row r="2626" spans="2:18">
      <c r="B2626"/>
      <c r="C2626"/>
      <c r="D2626"/>
      <c r="E2626"/>
      <c r="F2626"/>
      <c r="G2626"/>
      <c r="H2626"/>
      <c r="I2626"/>
      <c r="J2626"/>
      <c r="K2626"/>
      <c r="L2626"/>
      <c r="M2626" s="2"/>
      <c r="N2626"/>
      <c r="O2626" s="2"/>
      <c r="P2626"/>
      <c r="Q2626"/>
      <c r="R2626"/>
    </row>
    <row r="2627" spans="2:18">
      <c r="B2627"/>
      <c r="C2627"/>
      <c r="D2627"/>
      <c r="E2627"/>
      <c r="F2627"/>
      <c r="G2627"/>
      <c r="H2627"/>
      <c r="I2627"/>
      <c r="J2627"/>
      <c r="K2627"/>
      <c r="L2627"/>
      <c r="M2627" s="2"/>
      <c r="N2627"/>
      <c r="O2627" s="2"/>
      <c r="P2627"/>
      <c r="Q2627"/>
      <c r="R2627"/>
    </row>
    <row r="2628" spans="2:18">
      <c r="B2628"/>
      <c r="C2628"/>
      <c r="D2628"/>
      <c r="E2628"/>
      <c r="F2628"/>
      <c r="G2628"/>
      <c r="H2628"/>
      <c r="I2628"/>
      <c r="J2628"/>
      <c r="K2628"/>
      <c r="L2628"/>
      <c r="M2628" s="2"/>
      <c r="N2628"/>
      <c r="O2628" s="2"/>
      <c r="P2628"/>
      <c r="Q2628"/>
      <c r="R2628"/>
    </row>
    <row r="2629" spans="2:18">
      <c r="B2629"/>
      <c r="C2629"/>
      <c r="D2629"/>
      <c r="E2629"/>
      <c r="F2629"/>
      <c r="G2629"/>
      <c r="H2629"/>
      <c r="I2629"/>
      <c r="J2629"/>
      <c r="K2629"/>
      <c r="L2629"/>
      <c r="M2629" s="2"/>
      <c r="N2629"/>
      <c r="O2629" s="2"/>
      <c r="P2629"/>
      <c r="Q2629"/>
      <c r="R2629"/>
    </row>
    <row r="2630" spans="2:18">
      <c r="B2630"/>
      <c r="C2630"/>
      <c r="D2630"/>
      <c r="E2630"/>
      <c r="F2630"/>
      <c r="G2630"/>
      <c r="H2630"/>
      <c r="I2630"/>
      <c r="J2630"/>
      <c r="K2630"/>
      <c r="L2630"/>
      <c r="M2630" s="2"/>
      <c r="N2630"/>
      <c r="O2630" s="2"/>
      <c r="P2630"/>
      <c r="Q2630"/>
      <c r="R2630"/>
    </row>
    <row r="2631" spans="2:18">
      <c r="B2631"/>
      <c r="C2631"/>
      <c r="D2631"/>
      <c r="E2631"/>
      <c r="F2631"/>
      <c r="G2631"/>
      <c r="H2631"/>
      <c r="I2631"/>
      <c r="J2631"/>
      <c r="K2631"/>
      <c r="L2631"/>
      <c r="M2631" s="2"/>
      <c r="N2631"/>
      <c r="O2631" s="2"/>
      <c r="P2631"/>
      <c r="Q2631"/>
      <c r="R2631"/>
    </row>
    <row r="2632" spans="2:18">
      <c r="B2632"/>
      <c r="C2632"/>
      <c r="D2632"/>
      <c r="E2632"/>
      <c r="F2632"/>
      <c r="G2632"/>
      <c r="H2632"/>
      <c r="I2632"/>
      <c r="J2632"/>
      <c r="K2632"/>
      <c r="L2632"/>
      <c r="M2632" s="2"/>
      <c r="N2632"/>
      <c r="O2632" s="2"/>
      <c r="P2632"/>
      <c r="Q2632"/>
      <c r="R2632"/>
    </row>
    <row r="2633" spans="2:18">
      <c r="B2633"/>
      <c r="C2633"/>
      <c r="D2633"/>
      <c r="E2633"/>
      <c r="F2633"/>
      <c r="G2633"/>
      <c r="H2633"/>
      <c r="I2633"/>
      <c r="J2633"/>
      <c r="K2633"/>
      <c r="L2633"/>
      <c r="M2633" s="2"/>
      <c r="N2633"/>
      <c r="O2633" s="2"/>
      <c r="P2633"/>
      <c r="Q2633"/>
      <c r="R2633"/>
    </row>
    <row r="2634" spans="2:18">
      <c r="B2634"/>
      <c r="C2634"/>
      <c r="D2634"/>
      <c r="E2634"/>
      <c r="F2634"/>
      <c r="G2634"/>
      <c r="H2634"/>
      <c r="I2634"/>
      <c r="J2634"/>
      <c r="K2634"/>
      <c r="L2634"/>
      <c r="M2634" s="2"/>
      <c r="N2634"/>
      <c r="O2634" s="2"/>
      <c r="P2634"/>
      <c r="Q2634"/>
      <c r="R2634"/>
    </row>
    <row r="2635" spans="2:18">
      <c r="B2635"/>
      <c r="C2635"/>
      <c r="D2635"/>
      <c r="E2635"/>
      <c r="F2635"/>
      <c r="G2635"/>
      <c r="H2635"/>
      <c r="I2635"/>
      <c r="J2635"/>
      <c r="K2635"/>
      <c r="L2635"/>
      <c r="M2635" s="2"/>
      <c r="N2635"/>
      <c r="O2635" s="2"/>
      <c r="P2635"/>
      <c r="Q2635"/>
      <c r="R2635"/>
    </row>
    <row r="2636" spans="2:18">
      <c r="B2636"/>
      <c r="C2636"/>
      <c r="D2636"/>
      <c r="E2636"/>
      <c r="F2636"/>
      <c r="G2636"/>
      <c r="H2636"/>
      <c r="I2636"/>
      <c r="J2636"/>
      <c r="K2636"/>
      <c r="L2636"/>
      <c r="M2636" s="2"/>
      <c r="N2636"/>
      <c r="O2636" s="2"/>
      <c r="P2636"/>
      <c r="Q2636"/>
      <c r="R2636"/>
    </row>
    <row r="2637" spans="2:18">
      <c r="B2637"/>
      <c r="C2637"/>
      <c r="D2637"/>
      <c r="E2637"/>
      <c r="F2637"/>
      <c r="G2637"/>
      <c r="H2637"/>
      <c r="I2637"/>
      <c r="J2637"/>
      <c r="K2637"/>
      <c r="L2637"/>
      <c r="M2637" s="2"/>
      <c r="N2637"/>
      <c r="O2637" s="2"/>
      <c r="P2637"/>
      <c r="Q2637"/>
      <c r="R2637"/>
    </row>
    <row r="2638" spans="2:18">
      <c r="B2638"/>
      <c r="C2638"/>
      <c r="D2638"/>
      <c r="E2638"/>
      <c r="F2638"/>
      <c r="G2638"/>
      <c r="H2638"/>
      <c r="I2638"/>
      <c r="J2638"/>
      <c r="K2638"/>
      <c r="L2638"/>
      <c r="M2638" s="2"/>
      <c r="N2638"/>
      <c r="O2638" s="2"/>
      <c r="P2638"/>
      <c r="Q2638"/>
      <c r="R2638"/>
    </row>
    <row r="2639" spans="2:18">
      <c r="B2639"/>
      <c r="C2639"/>
      <c r="D2639"/>
      <c r="E2639"/>
      <c r="F2639"/>
      <c r="G2639"/>
      <c r="H2639"/>
      <c r="I2639"/>
      <c r="J2639"/>
      <c r="K2639"/>
      <c r="L2639"/>
      <c r="M2639" s="2"/>
      <c r="N2639"/>
      <c r="O2639" s="2"/>
      <c r="P2639"/>
      <c r="Q2639"/>
      <c r="R2639"/>
    </row>
    <row r="2640" spans="2:18">
      <c r="B2640"/>
      <c r="C2640"/>
      <c r="D2640"/>
      <c r="E2640"/>
      <c r="F2640"/>
      <c r="G2640"/>
      <c r="H2640"/>
      <c r="I2640"/>
      <c r="J2640"/>
      <c r="K2640"/>
      <c r="L2640"/>
      <c r="M2640" s="2"/>
      <c r="N2640"/>
      <c r="O2640" s="2"/>
      <c r="P2640"/>
      <c r="Q2640"/>
      <c r="R2640"/>
    </row>
    <row r="2641" spans="2:18">
      <c r="B2641"/>
      <c r="C2641"/>
      <c r="D2641"/>
      <c r="E2641"/>
      <c r="F2641"/>
      <c r="G2641"/>
      <c r="H2641"/>
      <c r="I2641"/>
      <c r="J2641"/>
      <c r="K2641"/>
      <c r="L2641"/>
      <c r="M2641" s="2"/>
      <c r="N2641"/>
      <c r="O2641" s="2"/>
      <c r="P2641"/>
      <c r="Q2641"/>
      <c r="R2641"/>
    </row>
    <row r="2642" spans="2:18">
      <c r="B2642"/>
      <c r="C2642"/>
      <c r="D2642"/>
      <c r="E2642"/>
      <c r="F2642"/>
      <c r="G2642"/>
      <c r="H2642"/>
      <c r="I2642"/>
      <c r="J2642"/>
      <c r="K2642"/>
      <c r="L2642"/>
      <c r="M2642" s="2"/>
      <c r="N2642"/>
      <c r="O2642" s="2"/>
      <c r="P2642"/>
      <c r="Q2642"/>
      <c r="R2642"/>
    </row>
    <row r="2643" spans="2:18">
      <c r="B2643"/>
      <c r="C2643"/>
      <c r="D2643"/>
      <c r="E2643"/>
      <c r="F2643"/>
      <c r="G2643"/>
      <c r="H2643"/>
      <c r="I2643"/>
      <c r="J2643"/>
      <c r="K2643"/>
      <c r="L2643"/>
      <c r="M2643" s="2"/>
      <c r="N2643"/>
      <c r="O2643" s="2"/>
      <c r="P2643"/>
      <c r="Q2643"/>
      <c r="R2643"/>
    </row>
    <row r="2644" spans="2:18">
      <c r="B2644"/>
      <c r="C2644"/>
      <c r="D2644"/>
      <c r="E2644"/>
      <c r="F2644"/>
      <c r="G2644"/>
      <c r="H2644"/>
      <c r="I2644"/>
      <c r="J2644"/>
      <c r="K2644"/>
      <c r="L2644"/>
      <c r="M2644" s="2"/>
      <c r="N2644"/>
      <c r="O2644" s="2"/>
      <c r="P2644"/>
      <c r="Q2644"/>
      <c r="R2644"/>
    </row>
    <row r="2645" spans="2:18">
      <c r="B2645"/>
      <c r="C2645"/>
      <c r="D2645"/>
      <c r="E2645"/>
      <c r="F2645"/>
      <c r="G2645"/>
      <c r="H2645"/>
      <c r="I2645"/>
      <c r="J2645"/>
      <c r="K2645"/>
      <c r="L2645"/>
      <c r="M2645" s="2"/>
      <c r="N2645"/>
      <c r="O2645" s="2"/>
      <c r="P2645"/>
      <c r="Q2645"/>
      <c r="R2645"/>
    </row>
    <row r="2646" spans="2:18">
      <c r="B2646"/>
      <c r="C2646"/>
      <c r="D2646"/>
      <c r="E2646"/>
      <c r="F2646"/>
      <c r="G2646"/>
      <c r="H2646"/>
      <c r="I2646"/>
      <c r="J2646"/>
      <c r="K2646"/>
      <c r="L2646"/>
      <c r="M2646" s="2"/>
      <c r="N2646"/>
      <c r="O2646" s="2"/>
      <c r="P2646"/>
      <c r="Q2646"/>
      <c r="R2646"/>
    </row>
    <row r="2647" spans="2:18">
      <c r="B2647"/>
      <c r="C2647"/>
      <c r="D2647"/>
      <c r="E2647"/>
      <c r="F2647"/>
      <c r="G2647"/>
      <c r="H2647"/>
      <c r="I2647"/>
      <c r="J2647"/>
      <c r="K2647"/>
      <c r="L2647"/>
      <c r="M2647" s="2"/>
      <c r="N2647"/>
      <c r="O2647" s="2"/>
      <c r="P2647"/>
      <c r="Q2647"/>
      <c r="R2647"/>
    </row>
    <row r="2648" spans="2:18">
      <c r="B2648"/>
      <c r="C2648"/>
      <c r="D2648"/>
      <c r="E2648"/>
      <c r="F2648"/>
      <c r="G2648"/>
      <c r="H2648"/>
      <c r="I2648"/>
      <c r="J2648"/>
      <c r="K2648"/>
      <c r="L2648"/>
      <c r="M2648" s="2"/>
      <c r="N2648"/>
      <c r="O2648" s="2"/>
      <c r="P2648"/>
      <c r="Q2648"/>
      <c r="R2648"/>
    </row>
    <row r="2649" spans="2:18">
      <c r="B2649"/>
      <c r="C2649"/>
      <c r="D2649"/>
      <c r="E2649"/>
      <c r="F2649"/>
      <c r="G2649"/>
      <c r="H2649"/>
      <c r="I2649"/>
      <c r="J2649"/>
      <c r="K2649"/>
      <c r="L2649"/>
      <c r="M2649" s="2"/>
      <c r="N2649"/>
      <c r="O2649" s="2"/>
      <c r="P2649"/>
      <c r="Q2649"/>
      <c r="R2649"/>
    </row>
    <row r="2650" spans="2:18">
      <c r="B2650"/>
      <c r="C2650"/>
      <c r="D2650"/>
      <c r="E2650"/>
      <c r="F2650"/>
      <c r="G2650"/>
      <c r="H2650"/>
      <c r="I2650"/>
      <c r="J2650"/>
      <c r="K2650"/>
      <c r="L2650"/>
      <c r="M2650" s="2"/>
      <c r="N2650"/>
      <c r="O2650" s="2"/>
      <c r="P2650"/>
      <c r="Q2650"/>
      <c r="R2650"/>
    </row>
    <row r="2651" spans="2:18">
      <c r="B2651"/>
      <c r="C2651"/>
      <c r="D2651"/>
      <c r="E2651"/>
      <c r="F2651"/>
      <c r="G2651"/>
      <c r="H2651"/>
      <c r="I2651"/>
      <c r="J2651"/>
      <c r="K2651"/>
      <c r="L2651"/>
      <c r="M2651" s="2"/>
      <c r="N2651"/>
      <c r="O2651" s="2"/>
      <c r="P2651"/>
      <c r="Q2651"/>
      <c r="R2651"/>
    </row>
    <row r="2652" spans="2:18">
      <c r="B2652"/>
      <c r="C2652"/>
      <c r="D2652"/>
      <c r="E2652"/>
      <c r="F2652"/>
      <c r="G2652"/>
      <c r="H2652"/>
      <c r="I2652"/>
      <c r="J2652"/>
      <c r="K2652"/>
      <c r="L2652"/>
      <c r="M2652" s="2"/>
      <c r="N2652"/>
      <c r="O2652" s="2"/>
      <c r="P2652"/>
      <c r="Q2652"/>
      <c r="R2652"/>
    </row>
    <row r="2653" spans="2:18">
      <c r="B2653"/>
      <c r="C2653"/>
      <c r="D2653"/>
      <c r="E2653"/>
      <c r="F2653"/>
      <c r="G2653"/>
      <c r="H2653"/>
      <c r="I2653"/>
      <c r="J2653"/>
      <c r="K2653"/>
      <c r="L2653"/>
      <c r="M2653" s="2"/>
      <c r="N2653"/>
      <c r="O2653" s="2"/>
      <c r="P2653"/>
      <c r="Q2653"/>
      <c r="R2653"/>
    </row>
    <row r="2654" spans="2:18">
      <c r="B2654"/>
      <c r="C2654"/>
      <c r="D2654"/>
      <c r="E2654"/>
      <c r="F2654"/>
      <c r="G2654"/>
      <c r="H2654"/>
      <c r="I2654"/>
      <c r="J2654"/>
      <c r="K2654"/>
      <c r="L2654"/>
      <c r="M2654" s="2"/>
      <c r="N2654"/>
      <c r="O2654" s="2"/>
      <c r="P2654"/>
      <c r="Q2654"/>
      <c r="R2654"/>
    </row>
    <row r="2655" spans="2:18">
      <c r="B2655"/>
      <c r="C2655"/>
      <c r="D2655"/>
      <c r="E2655"/>
      <c r="F2655"/>
      <c r="G2655"/>
      <c r="H2655"/>
      <c r="I2655"/>
      <c r="J2655"/>
      <c r="K2655"/>
      <c r="L2655"/>
      <c r="M2655" s="2"/>
      <c r="N2655"/>
      <c r="O2655" s="2"/>
      <c r="P2655"/>
      <c r="Q2655"/>
      <c r="R2655"/>
    </row>
    <row r="2656" spans="2:18">
      <c r="B2656"/>
      <c r="C2656"/>
      <c r="D2656"/>
      <c r="E2656"/>
      <c r="F2656"/>
      <c r="G2656"/>
      <c r="H2656"/>
      <c r="I2656"/>
      <c r="J2656"/>
      <c r="K2656"/>
      <c r="L2656"/>
      <c r="M2656" s="2"/>
      <c r="N2656"/>
      <c r="O2656" s="2"/>
      <c r="P2656"/>
      <c r="Q2656"/>
      <c r="R2656"/>
    </row>
    <row r="2657" spans="2:18">
      <c r="B2657"/>
      <c r="C2657"/>
      <c r="D2657"/>
      <c r="E2657"/>
      <c r="F2657"/>
      <c r="G2657"/>
      <c r="H2657"/>
      <c r="I2657"/>
      <c r="J2657"/>
      <c r="K2657"/>
      <c r="L2657"/>
      <c r="M2657" s="2"/>
      <c r="N2657"/>
      <c r="O2657" s="2"/>
      <c r="P2657"/>
      <c r="Q2657"/>
      <c r="R2657"/>
    </row>
    <row r="2658" spans="2:18">
      <c r="B2658"/>
      <c r="C2658"/>
      <c r="D2658"/>
      <c r="E2658"/>
      <c r="F2658"/>
      <c r="G2658"/>
      <c r="H2658"/>
      <c r="I2658"/>
      <c r="J2658"/>
      <c r="K2658"/>
      <c r="L2658"/>
      <c r="M2658" s="2"/>
      <c r="N2658"/>
      <c r="O2658" s="2"/>
      <c r="P2658"/>
      <c r="Q2658"/>
      <c r="R2658"/>
    </row>
    <row r="2659" spans="2:18">
      <c r="B2659"/>
      <c r="C2659"/>
      <c r="D2659"/>
      <c r="E2659"/>
      <c r="F2659"/>
      <c r="G2659"/>
      <c r="H2659"/>
      <c r="I2659"/>
      <c r="J2659"/>
      <c r="K2659"/>
      <c r="L2659"/>
      <c r="M2659" s="2"/>
      <c r="N2659"/>
      <c r="O2659" s="2"/>
      <c r="P2659"/>
      <c r="Q2659"/>
      <c r="R2659"/>
    </row>
    <row r="2660" spans="2:18">
      <c r="B2660"/>
      <c r="C2660"/>
      <c r="D2660"/>
      <c r="E2660"/>
      <c r="F2660"/>
      <c r="G2660"/>
      <c r="H2660"/>
      <c r="I2660"/>
      <c r="J2660"/>
      <c r="K2660"/>
      <c r="L2660"/>
      <c r="M2660" s="2"/>
      <c r="N2660"/>
      <c r="O2660" s="2"/>
      <c r="P2660"/>
      <c r="Q2660"/>
      <c r="R2660"/>
    </row>
    <row r="2661" spans="2:18">
      <c r="B2661"/>
      <c r="C2661"/>
      <c r="D2661"/>
      <c r="E2661"/>
      <c r="F2661"/>
      <c r="G2661"/>
      <c r="H2661"/>
      <c r="I2661"/>
      <c r="J2661"/>
      <c r="K2661"/>
      <c r="L2661"/>
      <c r="M2661" s="2"/>
      <c r="N2661"/>
      <c r="O2661" s="2"/>
      <c r="P2661"/>
      <c r="Q2661"/>
      <c r="R2661"/>
    </row>
    <row r="2662" spans="2:18">
      <c r="B2662"/>
      <c r="C2662"/>
      <c r="D2662"/>
      <c r="E2662"/>
      <c r="F2662"/>
      <c r="G2662"/>
      <c r="H2662"/>
      <c r="I2662"/>
      <c r="J2662"/>
      <c r="K2662"/>
      <c r="L2662"/>
      <c r="M2662" s="2"/>
      <c r="N2662"/>
      <c r="O2662" s="2"/>
      <c r="P2662"/>
      <c r="Q2662"/>
      <c r="R2662"/>
    </row>
    <row r="2663" spans="2:18">
      <c r="B2663"/>
      <c r="C2663"/>
      <c r="D2663"/>
      <c r="E2663"/>
      <c r="F2663"/>
      <c r="G2663"/>
      <c r="H2663"/>
      <c r="I2663"/>
      <c r="J2663"/>
      <c r="K2663"/>
      <c r="L2663"/>
      <c r="M2663" s="2"/>
      <c r="N2663"/>
      <c r="O2663" s="2"/>
      <c r="P2663"/>
      <c r="Q2663"/>
      <c r="R2663"/>
    </row>
    <row r="2664" spans="2:18">
      <c r="B2664"/>
      <c r="C2664"/>
      <c r="D2664"/>
      <c r="E2664"/>
      <c r="F2664"/>
      <c r="G2664"/>
      <c r="H2664"/>
      <c r="I2664"/>
      <c r="J2664"/>
      <c r="K2664"/>
      <c r="L2664"/>
      <c r="M2664" s="2"/>
      <c r="N2664"/>
      <c r="O2664" s="2"/>
      <c r="P2664"/>
      <c r="Q2664"/>
      <c r="R2664"/>
    </row>
    <row r="2665" spans="2:18">
      <c r="B2665"/>
      <c r="C2665"/>
      <c r="D2665"/>
      <c r="E2665"/>
      <c r="F2665"/>
      <c r="G2665"/>
      <c r="H2665"/>
      <c r="I2665"/>
      <c r="J2665"/>
      <c r="K2665"/>
      <c r="L2665"/>
      <c r="M2665" s="2"/>
      <c r="N2665"/>
      <c r="O2665" s="2"/>
      <c r="P2665"/>
      <c r="Q2665"/>
      <c r="R2665"/>
    </row>
    <row r="2666" spans="2:18">
      <c r="B2666"/>
      <c r="C2666"/>
      <c r="D2666"/>
      <c r="E2666"/>
      <c r="F2666"/>
      <c r="G2666"/>
      <c r="H2666"/>
      <c r="I2666"/>
      <c r="J2666"/>
      <c r="K2666"/>
      <c r="L2666"/>
      <c r="M2666" s="2"/>
      <c r="N2666"/>
      <c r="O2666" s="2"/>
      <c r="P2666"/>
      <c r="Q2666"/>
      <c r="R2666"/>
    </row>
    <row r="2667" spans="2:18">
      <c r="B2667"/>
      <c r="C2667"/>
      <c r="D2667"/>
      <c r="E2667"/>
      <c r="F2667"/>
      <c r="G2667"/>
      <c r="H2667"/>
      <c r="I2667"/>
      <c r="J2667"/>
      <c r="K2667"/>
      <c r="L2667"/>
      <c r="M2667" s="2"/>
      <c r="N2667"/>
      <c r="O2667" s="2"/>
      <c r="P2667"/>
      <c r="Q2667"/>
      <c r="R2667"/>
    </row>
    <row r="2668" spans="2:18">
      <c r="B2668"/>
      <c r="C2668"/>
      <c r="D2668"/>
      <c r="E2668"/>
      <c r="F2668"/>
      <c r="G2668"/>
      <c r="H2668"/>
      <c r="I2668"/>
      <c r="J2668"/>
      <c r="K2668"/>
      <c r="L2668"/>
      <c r="M2668" s="2"/>
      <c r="N2668"/>
      <c r="O2668" s="2"/>
      <c r="P2668"/>
      <c r="Q2668"/>
      <c r="R2668"/>
    </row>
    <row r="2669" spans="2:18">
      <c r="B2669"/>
      <c r="C2669"/>
      <c r="D2669"/>
      <c r="E2669"/>
      <c r="F2669"/>
      <c r="G2669"/>
      <c r="H2669"/>
      <c r="I2669"/>
      <c r="J2669"/>
      <c r="K2669"/>
      <c r="L2669"/>
      <c r="M2669" s="2"/>
      <c r="N2669"/>
      <c r="O2669" s="2"/>
      <c r="P2669"/>
      <c r="Q2669"/>
      <c r="R2669"/>
    </row>
    <row r="2670" spans="2:18">
      <c r="B2670"/>
      <c r="C2670"/>
      <c r="D2670"/>
      <c r="E2670"/>
      <c r="F2670"/>
      <c r="G2670"/>
      <c r="H2670"/>
      <c r="I2670"/>
      <c r="J2670"/>
      <c r="K2670"/>
      <c r="L2670"/>
      <c r="M2670" s="2"/>
      <c r="N2670"/>
      <c r="O2670" s="2"/>
      <c r="P2670"/>
      <c r="Q2670"/>
      <c r="R2670"/>
    </row>
    <row r="2671" spans="2:18">
      <c r="B2671"/>
      <c r="C2671"/>
      <c r="D2671"/>
      <c r="E2671"/>
      <c r="F2671"/>
      <c r="G2671"/>
      <c r="H2671"/>
      <c r="I2671"/>
      <c r="J2671"/>
      <c r="K2671"/>
      <c r="L2671"/>
      <c r="M2671" s="2"/>
      <c r="N2671"/>
      <c r="O2671" s="2"/>
      <c r="P2671"/>
      <c r="Q2671"/>
      <c r="R2671"/>
    </row>
    <row r="2672" spans="2:18">
      <c r="B2672"/>
      <c r="C2672"/>
      <c r="D2672"/>
      <c r="E2672"/>
      <c r="F2672"/>
      <c r="G2672"/>
      <c r="H2672"/>
      <c r="I2672"/>
      <c r="J2672"/>
      <c r="K2672"/>
      <c r="L2672"/>
      <c r="M2672" s="2"/>
      <c r="N2672"/>
      <c r="O2672" s="2"/>
      <c r="P2672"/>
      <c r="Q2672"/>
      <c r="R2672"/>
    </row>
    <row r="2673" spans="2:18">
      <c r="B2673"/>
      <c r="C2673"/>
      <c r="D2673"/>
      <c r="E2673"/>
      <c r="F2673"/>
      <c r="G2673"/>
      <c r="H2673"/>
      <c r="I2673"/>
      <c r="J2673"/>
      <c r="K2673"/>
      <c r="L2673"/>
      <c r="M2673" s="2"/>
      <c r="N2673"/>
      <c r="O2673" s="2"/>
      <c r="P2673"/>
      <c r="Q2673"/>
      <c r="R2673"/>
    </row>
    <row r="2674" spans="2:18">
      <c r="B2674"/>
      <c r="C2674"/>
      <c r="D2674"/>
      <c r="E2674"/>
      <c r="F2674"/>
      <c r="G2674"/>
      <c r="H2674"/>
      <c r="I2674"/>
      <c r="J2674"/>
      <c r="K2674"/>
      <c r="L2674"/>
      <c r="M2674" s="2"/>
      <c r="N2674"/>
      <c r="O2674" s="2"/>
      <c r="P2674"/>
      <c r="Q2674"/>
      <c r="R2674"/>
    </row>
    <row r="2675" spans="2:18">
      <c r="B2675"/>
      <c r="C2675"/>
      <c r="D2675"/>
      <c r="E2675"/>
      <c r="F2675"/>
      <c r="G2675"/>
      <c r="H2675"/>
      <c r="I2675"/>
      <c r="J2675"/>
      <c r="K2675"/>
      <c r="L2675"/>
      <c r="M2675" s="2"/>
      <c r="N2675"/>
      <c r="O2675" s="2"/>
      <c r="P2675"/>
      <c r="Q2675"/>
      <c r="R2675"/>
    </row>
    <row r="2676" spans="2:18">
      <c r="B2676"/>
      <c r="C2676"/>
      <c r="D2676"/>
      <c r="E2676"/>
      <c r="F2676"/>
      <c r="G2676"/>
      <c r="H2676"/>
      <c r="I2676"/>
      <c r="J2676"/>
      <c r="K2676"/>
      <c r="L2676"/>
      <c r="M2676" s="2"/>
      <c r="N2676"/>
      <c r="O2676" s="2"/>
      <c r="P2676"/>
      <c r="Q2676"/>
      <c r="R2676"/>
    </row>
    <row r="2677" spans="2:18">
      <c r="B2677"/>
      <c r="C2677"/>
      <c r="D2677"/>
      <c r="E2677"/>
      <c r="F2677"/>
      <c r="G2677"/>
      <c r="H2677"/>
      <c r="I2677"/>
      <c r="J2677"/>
      <c r="K2677"/>
      <c r="L2677"/>
      <c r="M2677" s="2"/>
      <c r="N2677"/>
      <c r="O2677" s="2"/>
      <c r="P2677"/>
      <c r="Q2677"/>
      <c r="R2677"/>
    </row>
    <row r="2678" spans="2:18">
      <c r="B2678"/>
      <c r="C2678"/>
      <c r="D2678"/>
      <c r="E2678"/>
      <c r="F2678"/>
      <c r="G2678"/>
      <c r="H2678"/>
      <c r="I2678"/>
      <c r="J2678"/>
      <c r="K2678"/>
      <c r="L2678"/>
      <c r="M2678" s="2"/>
      <c r="N2678"/>
      <c r="O2678" s="2"/>
      <c r="P2678"/>
      <c r="Q2678"/>
      <c r="R2678"/>
    </row>
    <row r="2679" spans="2:18">
      <c r="B2679"/>
      <c r="C2679"/>
      <c r="D2679"/>
      <c r="E2679"/>
      <c r="F2679"/>
      <c r="G2679"/>
      <c r="H2679"/>
      <c r="I2679"/>
      <c r="J2679"/>
      <c r="K2679"/>
      <c r="L2679"/>
      <c r="M2679" s="2"/>
      <c r="N2679"/>
      <c r="O2679" s="2"/>
      <c r="P2679"/>
      <c r="Q2679"/>
      <c r="R2679"/>
    </row>
    <row r="2680" spans="2:18">
      <c r="B2680"/>
      <c r="C2680"/>
      <c r="D2680"/>
      <c r="E2680"/>
      <c r="F2680"/>
      <c r="G2680"/>
      <c r="H2680"/>
      <c r="I2680"/>
      <c r="J2680"/>
      <c r="K2680"/>
      <c r="L2680"/>
      <c r="M2680" s="2"/>
      <c r="N2680"/>
      <c r="O2680" s="2"/>
      <c r="P2680"/>
      <c r="Q2680"/>
      <c r="R2680"/>
    </row>
    <row r="2681" spans="2:18">
      <c r="B2681"/>
      <c r="C2681"/>
      <c r="D2681"/>
      <c r="E2681"/>
      <c r="F2681"/>
      <c r="G2681"/>
      <c r="H2681"/>
      <c r="I2681"/>
      <c r="J2681"/>
      <c r="K2681"/>
      <c r="L2681"/>
      <c r="M2681" s="2"/>
      <c r="N2681"/>
      <c r="O2681" s="2"/>
      <c r="P2681"/>
      <c r="Q2681"/>
      <c r="R2681"/>
    </row>
    <row r="2682" spans="2:18">
      <c r="B2682"/>
      <c r="C2682"/>
      <c r="D2682"/>
      <c r="E2682"/>
      <c r="F2682"/>
      <c r="G2682"/>
      <c r="H2682"/>
      <c r="I2682"/>
      <c r="J2682"/>
      <c r="K2682"/>
      <c r="L2682"/>
      <c r="M2682" s="2"/>
      <c r="N2682"/>
      <c r="O2682" s="2"/>
      <c r="P2682"/>
      <c r="Q2682"/>
      <c r="R2682"/>
    </row>
    <row r="2683" spans="2:18">
      <c r="B2683"/>
      <c r="C2683"/>
      <c r="D2683"/>
      <c r="E2683"/>
      <c r="F2683"/>
      <c r="G2683"/>
      <c r="H2683"/>
      <c r="I2683"/>
      <c r="J2683"/>
      <c r="K2683"/>
      <c r="L2683"/>
      <c r="M2683" s="2"/>
      <c r="N2683"/>
      <c r="O2683" s="2"/>
      <c r="P2683"/>
      <c r="Q2683"/>
      <c r="R2683"/>
    </row>
    <row r="2684" spans="2:18">
      <c r="B2684"/>
      <c r="C2684"/>
      <c r="D2684"/>
      <c r="E2684"/>
      <c r="F2684"/>
      <c r="G2684"/>
      <c r="H2684"/>
      <c r="I2684"/>
      <c r="J2684"/>
      <c r="K2684"/>
      <c r="L2684"/>
      <c r="M2684" s="2"/>
      <c r="N2684"/>
      <c r="O2684" s="2"/>
      <c r="P2684"/>
      <c r="Q2684"/>
      <c r="R2684"/>
    </row>
    <row r="2685" spans="2:18">
      <c r="B2685"/>
      <c r="C2685"/>
      <c r="D2685"/>
      <c r="E2685"/>
      <c r="F2685"/>
      <c r="G2685"/>
      <c r="H2685"/>
      <c r="I2685"/>
      <c r="J2685"/>
      <c r="K2685"/>
      <c r="L2685"/>
      <c r="M2685" s="2"/>
      <c r="N2685"/>
      <c r="O2685" s="2"/>
      <c r="P2685"/>
      <c r="Q2685"/>
      <c r="R2685"/>
    </row>
    <row r="2686" spans="2:18">
      <c r="B2686"/>
      <c r="C2686"/>
      <c r="D2686"/>
      <c r="E2686"/>
      <c r="F2686"/>
      <c r="G2686"/>
      <c r="H2686"/>
      <c r="I2686"/>
      <c r="J2686"/>
      <c r="K2686"/>
      <c r="L2686"/>
      <c r="M2686" s="2"/>
      <c r="N2686"/>
      <c r="O2686" s="2"/>
      <c r="P2686"/>
      <c r="Q2686"/>
      <c r="R2686"/>
    </row>
    <row r="2687" spans="2:18">
      <c r="B2687"/>
      <c r="C2687"/>
      <c r="D2687"/>
      <c r="E2687"/>
      <c r="F2687"/>
      <c r="G2687"/>
      <c r="H2687"/>
      <c r="I2687"/>
      <c r="J2687"/>
      <c r="K2687"/>
      <c r="L2687"/>
      <c r="M2687" s="2"/>
      <c r="N2687"/>
      <c r="O2687" s="2"/>
      <c r="P2687"/>
      <c r="Q2687"/>
      <c r="R2687"/>
    </row>
    <row r="2688" spans="2:18">
      <c r="B2688"/>
      <c r="C2688"/>
      <c r="D2688"/>
      <c r="E2688"/>
      <c r="F2688"/>
      <c r="G2688"/>
      <c r="H2688"/>
      <c r="I2688"/>
      <c r="J2688"/>
      <c r="K2688"/>
      <c r="L2688"/>
      <c r="M2688" s="2"/>
      <c r="N2688"/>
      <c r="O2688" s="2"/>
      <c r="P2688"/>
      <c r="Q2688"/>
      <c r="R2688"/>
    </row>
    <row r="2689" spans="2:18">
      <c r="B2689"/>
      <c r="C2689"/>
      <c r="D2689"/>
      <c r="E2689"/>
      <c r="F2689"/>
      <c r="G2689"/>
      <c r="H2689"/>
      <c r="I2689"/>
      <c r="J2689"/>
      <c r="K2689"/>
      <c r="L2689"/>
      <c r="M2689" s="2"/>
      <c r="N2689"/>
      <c r="O2689" s="2"/>
      <c r="P2689"/>
      <c r="Q2689"/>
      <c r="R2689"/>
    </row>
    <row r="2690" spans="2:18">
      <c r="B2690"/>
      <c r="C2690"/>
      <c r="D2690"/>
      <c r="E2690"/>
      <c r="F2690"/>
      <c r="G2690"/>
      <c r="H2690"/>
      <c r="I2690"/>
      <c r="J2690"/>
      <c r="K2690"/>
      <c r="L2690"/>
      <c r="M2690" s="2"/>
      <c r="N2690"/>
      <c r="O2690" s="2"/>
      <c r="P2690"/>
      <c r="Q2690"/>
      <c r="R2690"/>
    </row>
    <row r="2691" spans="2:18">
      <c r="B2691"/>
      <c r="C2691"/>
      <c r="D2691"/>
      <c r="E2691"/>
      <c r="F2691"/>
      <c r="G2691"/>
      <c r="H2691"/>
      <c r="I2691"/>
      <c r="J2691"/>
      <c r="K2691"/>
      <c r="L2691"/>
      <c r="M2691" s="2"/>
      <c r="N2691"/>
      <c r="O2691" s="2"/>
      <c r="P2691"/>
      <c r="Q2691"/>
      <c r="R2691"/>
    </row>
    <row r="2692" spans="2:18">
      <c r="B2692"/>
      <c r="C2692"/>
      <c r="D2692"/>
      <c r="E2692"/>
      <c r="F2692"/>
      <c r="G2692"/>
      <c r="H2692"/>
      <c r="I2692"/>
      <c r="J2692"/>
      <c r="K2692"/>
      <c r="L2692"/>
      <c r="M2692" s="2"/>
      <c r="N2692"/>
      <c r="O2692" s="2"/>
      <c r="P2692"/>
      <c r="Q2692"/>
      <c r="R2692"/>
    </row>
    <row r="2693" spans="2:18">
      <c r="B2693"/>
      <c r="C2693"/>
      <c r="D2693"/>
      <c r="E2693"/>
      <c r="F2693"/>
      <c r="G2693"/>
      <c r="H2693"/>
      <c r="I2693"/>
      <c r="J2693"/>
      <c r="K2693"/>
      <c r="L2693"/>
      <c r="M2693" s="2"/>
      <c r="N2693"/>
      <c r="O2693" s="2"/>
      <c r="P2693"/>
      <c r="Q2693"/>
      <c r="R2693"/>
    </row>
    <row r="2694" spans="2:18">
      <c r="B2694"/>
      <c r="C2694"/>
      <c r="D2694"/>
      <c r="E2694"/>
      <c r="F2694"/>
      <c r="G2694"/>
      <c r="H2694"/>
      <c r="I2694"/>
      <c r="J2694"/>
      <c r="K2694"/>
      <c r="L2694"/>
      <c r="M2694" s="2"/>
      <c r="N2694"/>
      <c r="O2694" s="2"/>
      <c r="P2694"/>
      <c r="Q2694"/>
      <c r="R2694"/>
    </row>
    <row r="2695" spans="2:18">
      <c r="B2695"/>
      <c r="C2695"/>
      <c r="D2695"/>
      <c r="E2695"/>
      <c r="F2695"/>
      <c r="G2695"/>
      <c r="H2695"/>
      <c r="I2695"/>
      <c r="J2695"/>
      <c r="K2695"/>
      <c r="L2695"/>
      <c r="M2695" s="2"/>
      <c r="N2695"/>
      <c r="O2695" s="2"/>
      <c r="P2695"/>
      <c r="Q2695"/>
      <c r="R2695"/>
    </row>
    <row r="2696" spans="2:18">
      <c r="B2696"/>
      <c r="C2696"/>
      <c r="D2696"/>
      <c r="E2696"/>
      <c r="F2696"/>
      <c r="G2696"/>
      <c r="H2696"/>
      <c r="I2696"/>
      <c r="J2696"/>
      <c r="K2696"/>
      <c r="L2696"/>
      <c r="M2696" s="2"/>
      <c r="N2696"/>
      <c r="O2696" s="2"/>
      <c r="P2696"/>
      <c r="Q2696"/>
      <c r="R2696"/>
    </row>
    <row r="2697" spans="2:18">
      <c r="B2697"/>
      <c r="C2697"/>
      <c r="D2697"/>
      <c r="E2697"/>
      <c r="F2697"/>
      <c r="G2697"/>
      <c r="H2697"/>
      <c r="I2697"/>
      <c r="J2697"/>
      <c r="K2697"/>
      <c r="L2697"/>
      <c r="M2697" s="2"/>
      <c r="N2697"/>
      <c r="O2697" s="2"/>
      <c r="P2697"/>
      <c r="Q2697"/>
      <c r="R2697"/>
    </row>
    <row r="2698" spans="2:18">
      <c r="B2698"/>
      <c r="C2698"/>
      <c r="D2698"/>
      <c r="E2698"/>
      <c r="F2698"/>
      <c r="G2698"/>
      <c r="H2698"/>
      <c r="I2698"/>
      <c r="J2698"/>
      <c r="K2698"/>
      <c r="L2698"/>
      <c r="M2698" s="2"/>
      <c r="N2698"/>
      <c r="O2698" s="2"/>
      <c r="P2698"/>
      <c r="Q2698"/>
      <c r="R2698"/>
    </row>
    <row r="2699" spans="2:18">
      <c r="B2699"/>
      <c r="C2699"/>
      <c r="D2699"/>
      <c r="E2699"/>
      <c r="F2699"/>
      <c r="G2699"/>
      <c r="H2699"/>
      <c r="I2699"/>
      <c r="J2699"/>
      <c r="K2699"/>
      <c r="L2699"/>
      <c r="M2699" s="2"/>
      <c r="N2699"/>
      <c r="O2699" s="2"/>
      <c r="P2699"/>
      <c r="Q2699"/>
      <c r="R2699"/>
    </row>
    <row r="2700" spans="2:18">
      <c r="B2700"/>
      <c r="C2700"/>
      <c r="D2700"/>
      <c r="E2700"/>
      <c r="F2700"/>
      <c r="G2700"/>
      <c r="H2700"/>
      <c r="I2700"/>
      <c r="J2700"/>
      <c r="K2700"/>
      <c r="L2700"/>
      <c r="M2700" s="2"/>
      <c r="N2700"/>
      <c r="O2700" s="2"/>
      <c r="P2700"/>
      <c r="Q2700"/>
      <c r="R2700"/>
    </row>
    <row r="2701" spans="2:18">
      <c r="B2701"/>
      <c r="C2701"/>
      <c r="D2701"/>
      <c r="E2701"/>
      <c r="F2701"/>
      <c r="G2701"/>
      <c r="H2701"/>
      <c r="I2701"/>
      <c r="J2701"/>
      <c r="K2701"/>
      <c r="L2701"/>
      <c r="M2701" s="2"/>
      <c r="N2701"/>
      <c r="O2701" s="2"/>
      <c r="P2701"/>
      <c r="Q2701"/>
      <c r="R2701"/>
    </row>
    <row r="2702" spans="2:18">
      <c r="B2702"/>
      <c r="C2702"/>
      <c r="D2702"/>
      <c r="E2702"/>
      <c r="F2702"/>
      <c r="G2702"/>
      <c r="H2702"/>
      <c r="I2702"/>
      <c r="J2702"/>
      <c r="K2702"/>
      <c r="L2702"/>
      <c r="M2702" s="2"/>
      <c r="N2702"/>
      <c r="O2702" s="2"/>
      <c r="P2702"/>
      <c r="Q2702"/>
      <c r="R2702"/>
    </row>
    <row r="2703" spans="2:18">
      <c r="B2703"/>
      <c r="C2703"/>
      <c r="D2703"/>
      <c r="E2703"/>
      <c r="F2703"/>
      <c r="G2703"/>
      <c r="H2703"/>
      <c r="I2703"/>
      <c r="J2703"/>
      <c r="K2703"/>
      <c r="L2703"/>
      <c r="M2703" s="2"/>
      <c r="N2703"/>
      <c r="O2703" s="2"/>
      <c r="P2703"/>
      <c r="Q2703"/>
      <c r="R2703"/>
    </row>
    <row r="2704" spans="2:18">
      <c r="B2704"/>
      <c r="C2704"/>
      <c r="D2704"/>
      <c r="E2704"/>
      <c r="F2704"/>
      <c r="G2704"/>
      <c r="H2704"/>
      <c r="I2704"/>
      <c r="J2704"/>
      <c r="K2704"/>
      <c r="L2704"/>
      <c r="M2704" s="2"/>
      <c r="N2704"/>
      <c r="O2704" s="2"/>
      <c r="P2704"/>
      <c r="Q2704"/>
      <c r="R2704"/>
    </row>
    <row r="2705" spans="2:18">
      <c r="B2705"/>
      <c r="C2705"/>
      <c r="D2705"/>
      <c r="E2705"/>
      <c r="F2705"/>
      <c r="G2705"/>
      <c r="H2705"/>
      <c r="I2705"/>
      <c r="J2705"/>
      <c r="K2705"/>
      <c r="L2705"/>
      <c r="M2705" s="2"/>
      <c r="N2705"/>
      <c r="O2705" s="2"/>
      <c r="P2705"/>
      <c r="Q2705"/>
      <c r="R2705"/>
    </row>
    <row r="2706" spans="2:18">
      <c r="B2706"/>
      <c r="C2706"/>
      <c r="D2706"/>
      <c r="E2706"/>
      <c r="F2706"/>
      <c r="G2706"/>
      <c r="H2706"/>
      <c r="I2706"/>
      <c r="J2706"/>
      <c r="K2706"/>
      <c r="L2706"/>
      <c r="M2706" s="2"/>
      <c r="N2706"/>
      <c r="O2706" s="2"/>
      <c r="P2706"/>
      <c r="Q2706"/>
      <c r="R2706"/>
    </row>
    <row r="2707" spans="2:18">
      <c r="B2707"/>
      <c r="C2707"/>
      <c r="D2707"/>
      <c r="E2707"/>
      <c r="F2707"/>
      <c r="G2707"/>
      <c r="H2707"/>
      <c r="I2707"/>
      <c r="J2707"/>
      <c r="K2707"/>
      <c r="L2707"/>
      <c r="M2707" s="2"/>
      <c r="N2707"/>
      <c r="O2707" s="2"/>
      <c r="P2707"/>
      <c r="Q2707"/>
      <c r="R2707"/>
    </row>
    <row r="2708" spans="2:18">
      <c r="B2708"/>
      <c r="C2708"/>
      <c r="D2708"/>
      <c r="E2708"/>
      <c r="F2708"/>
      <c r="G2708"/>
      <c r="H2708"/>
      <c r="I2708"/>
      <c r="J2708"/>
      <c r="K2708"/>
      <c r="L2708"/>
      <c r="M2708" s="2"/>
      <c r="N2708"/>
      <c r="O2708" s="2"/>
      <c r="P2708"/>
      <c r="Q2708"/>
      <c r="R2708"/>
    </row>
    <row r="2709" spans="2:18">
      <c r="B2709"/>
      <c r="C2709"/>
      <c r="D2709"/>
      <c r="E2709"/>
      <c r="F2709"/>
      <c r="G2709"/>
      <c r="H2709"/>
      <c r="I2709"/>
      <c r="J2709"/>
      <c r="K2709"/>
      <c r="L2709"/>
      <c r="M2709" s="2"/>
      <c r="N2709"/>
      <c r="O2709" s="2"/>
      <c r="P2709"/>
      <c r="Q2709"/>
      <c r="R2709"/>
    </row>
    <row r="2710" spans="2:18">
      <c r="B2710"/>
      <c r="C2710"/>
      <c r="D2710"/>
      <c r="E2710"/>
      <c r="F2710"/>
      <c r="G2710"/>
      <c r="H2710"/>
      <c r="I2710"/>
      <c r="J2710"/>
      <c r="K2710"/>
      <c r="L2710"/>
      <c r="M2710" s="2"/>
      <c r="N2710"/>
      <c r="O2710" s="2"/>
      <c r="P2710"/>
      <c r="Q2710"/>
      <c r="R2710"/>
    </row>
    <row r="2711" spans="2:18">
      <c r="B2711"/>
      <c r="C2711"/>
      <c r="D2711"/>
      <c r="E2711"/>
      <c r="F2711"/>
      <c r="G2711"/>
      <c r="H2711"/>
      <c r="I2711"/>
      <c r="J2711"/>
      <c r="K2711"/>
      <c r="L2711"/>
      <c r="M2711" s="2"/>
      <c r="N2711"/>
      <c r="O2711" s="2"/>
      <c r="P2711"/>
      <c r="Q2711"/>
      <c r="R2711"/>
    </row>
    <row r="2712" spans="2:18">
      <c r="B2712"/>
      <c r="C2712"/>
      <c r="D2712"/>
      <c r="E2712"/>
      <c r="F2712"/>
      <c r="G2712"/>
      <c r="H2712"/>
      <c r="I2712"/>
      <c r="J2712"/>
      <c r="K2712"/>
      <c r="L2712"/>
      <c r="M2712" s="2"/>
      <c r="N2712"/>
      <c r="O2712" s="2"/>
      <c r="P2712"/>
      <c r="Q2712"/>
      <c r="R2712"/>
    </row>
    <row r="2713" spans="2:18">
      <c r="B2713"/>
      <c r="C2713"/>
      <c r="D2713"/>
      <c r="E2713"/>
      <c r="F2713"/>
      <c r="G2713"/>
      <c r="H2713"/>
      <c r="I2713"/>
      <c r="J2713"/>
      <c r="K2713"/>
      <c r="L2713"/>
      <c r="M2713" s="2"/>
      <c r="N2713"/>
      <c r="O2713" s="2"/>
      <c r="P2713"/>
      <c r="Q2713"/>
      <c r="R2713"/>
    </row>
    <row r="2714" spans="2:18">
      <c r="B2714"/>
      <c r="C2714"/>
      <c r="D2714"/>
      <c r="E2714"/>
      <c r="F2714"/>
      <c r="G2714"/>
      <c r="H2714"/>
      <c r="I2714"/>
      <c r="J2714"/>
      <c r="K2714"/>
      <c r="L2714"/>
      <c r="M2714" s="2"/>
      <c r="N2714"/>
      <c r="O2714" s="2"/>
      <c r="P2714"/>
      <c r="Q2714"/>
      <c r="R2714"/>
    </row>
    <row r="2715" spans="2:18">
      <c r="B2715"/>
      <c r="C2715"/>
      <c r="D2715"/>
      <c r="E2715"/>
      <c r="F2715"/>
      <c r="G2715"/>
      <c r="H2715"/>
      <c r="I2715"/>
      <c r="J2715"/>
      <c r="K2715"/>
      <c r="L2715"/>
      <c r="M2715" s="2"/>
      <c r="N2715"/>
      <c r="O2715" s="2"/>
      <c r="P2715"/>
      <c r="Q2715"/>
      <c r="R2715"/>
    </row>
    <row r="2716" spans="2:18">
      <c r="B2716"/>
      <c r="C2716"/>
      <c r="D2716"/>
      <c r="E2716"/>
      <c r="F2716"/>
      <c r="G2716"/>
      <c r="H2716"/>
      <c r="I2716"/>
      <c r="J2716"/>
      <c r="K2716"/>
      <c r="L2716"/>
      <c r="M2716" s="2"/>
      <c r="N2716"/>
      <c r="O2716" s="2"/>
      <c r="P2716"/>
      <c r="Q2716"/>
      <c r="R2716"/>
    </row>
    <row r="2717" spans="2:18">
      <c r="B2717"/>
      <c r="C2717"/>
      <c r="D2717"/>
      <c r="E2717"/>
      <c r="F2717"/>
      <c r="G2717"/>
      <c r="H2717"/>
      <c r="I2717"/>
      <c r="J2717"/>
      <c r="K2717"/>
      <c r="L2717"/>
      <c r="M2717" s="2"/>
      <c r="N2717"/>
      <c r="O2717" s="2"/>
      <c r="P2717"/>
      <c r="Q2717"/>
      <c r="R2717"/>
    </row>
    <row r="2718" spans="2:18">
      <c r="B2718"/>
      <c r="C2718"/>
      <c r="D2718"/>
      <c r="E2718"/>
      <c r="F2718"/>
      <c r="G2718"/>
      <c r="H2718"/>
      <c r="I2718"/>
      <c r="J2718"/>
      <c r="K2718"/>
      <c r="L2718"/>
      <c r="M2718" s="2"/>
      <c r="N2718"/>
      <c r="O2718" s="2"/>
      <c r="P2718"/>
      <c r="Q2718"/>
      <c r="R2718"/>
    </row>
    <row r="2719" spans="2:18">
      <c r="B2719"/>
      <c r="C2719"/>
      <c r="D2719"/>
      <c r="E2719"/>
      <c r="F2719"/>
      <c r="G2719"/>
      <c r="H2719"/>
      <c r="I2719"/>
      <c r="J2719"/>
      <c r="K2719"/>
      <c r="L2719"/>
      <c r="M2719" s="2"/>
      <c r="N2719"/>
      <c r="O2719" s="2"/>
      <c r="P2719"/>
      <c r="Q2719"/>
      <c r="R2719"/>
    </row>
    <row r="2720" spans="2:18">
      <c r="B2720"/>
      <c r="C2720"/>
      <c r="D2720"/>
      <c r="E2720"/>
      <c r="F2720"/>
      <c r="G2720"/>
      <c r="H2720"/>
      <c r="I2720"/>
      <c r="J2720"/>
      <c r="K2720"/>
      <c r="L2720"/>
      <c r="M2720" s="2"/>
      <c r="N2720"/>
      <c r="O2720" s="2"/>
      <c r="P2720"/>
      <c r="Q2720"/>
      <c r="R2720"/>
    </row>
    <row r="2721" spans="2:18">
      <c r="B2721"/>
      <c r="C2721"/>
      <c r="D2721"/>
      <c r="E2721"/>
      <c r="F2721"/>
      <c r="G2721"/>
      <c r="H2721"/>
      <c r="I2721"/>
      <c r="J2721"/>
      <c r="K2721"/>
      <c r="L2721"/>
      <c r="M2721" s="2"/>
      <c r="N2721"/>
      <c r="O2721" s="2"/>
      <c r="P2721"/>
      <c r="Q2721"/>
      <c r="R2721"/>
    </row>
    <row r="2722" spans="2:18">
      <c r="B2722"/>
      <c r="C2722"/>
      <c r="D2722"/>
      <c r="E2722"/>
      <c r="F2722"/>
      <c r="G2722"/>
      <c r="H2722"/>
      <c r="I2722"/>
      <c r="J2722"/>
      <c r="K2722"/>
      <c r="L2722"/>
      <c r="M2722" s="2"/>
      <c r="N2722"/>
      <c r="O2722" s="2"/>
      <c r="P2722"/>
      <c r="Q2722"/>
      <c r="R2722"/>
    </row>
    <row r="2723" spans="2:18">
      <c r="B2723"/>
      <c r="C2723"/>
      <c r="D2723"/>
      <c r="E2723"/>
      <c r="F2723"/>
      <c r="G2723"/>
      <c r="H2723"/>
      <c r="I2723"/>
      <c r="J2723"/>
      <c r="K2723"/>
      <c r="L2723"/>
      <c r="M2723" s="2"/>
      <c r="N2723"/>
      <c r="O2723" s="2"/>
      <c r="P2723"/>
      <c r="Q2723"/>
      <c r="R2723"/>
    </row>
    <row r="2724" spans="2:18">
      <c r="B2724"/>
      <c r="C2724"/>
      <c r="D2724"/>
      <c r="E2724"/>
      <c r="F2724"/>
      <c r="G2724"/>
      <c r="H2724"/>
      <c r="I2724"/>
      <c r="J2724"/>
      <c r="K2724"/>
      <c r="L2724"/>
      <c r="M2724" s="2"/>
      <c r="N2724"/>
      <c r="O2724" s="2"/>
      <c r="P2724"/>
      <c r="Q2724"/>
      <c r="R2724"/>
    </row>
    <row r="2725" spans="2:18">
      <c r="B2725"/>
      <c r="C2725"/>
      <c r="D2725"/>
      <c r="E2725"/>
      <c r="F2725"/>
      <c r="G2725"/>
      <c r="H2725"/>
      <c r="I2725"/>
      <c r="J2725"/>
      <c r="K2725"/>
      <c r="L2725"/>
      <c r="M2725" s="2"/>
      <c r="N2725"/>
      <c r="O2725" s="2"/>
      <c r="P2725"/>
      <c r="Q2725"/>
      <c r="R2725"/>
    </row>
    <row r="2726" spans="2:18">
      <c r="B2726"/>
      <c r="C2726"/>
      <c r="D2726"/>
      <c r="E2726"/>
      <c r="F2726"/>
      <c r="G2726"/>
      <c r="H2726"/>
      <c r="I2726"/>
      <c r="J2726"/>
      <c r="K2726"/>
      <c r="L2726"/>
      <c r="M2726" s="2"/>
      <c r="N2726"/>
      <c r="O2726" s="2"/>
      <c r="P2726"/>
      <c r="Q2726"/>
      <c r="R2726"/>
    </row>
    <row r="2727" spans="2:18">
      <c r="B2727"/>
      <c r="C2727"/>
      <c r="D2727"/>
      <c r="E2727"/>
      <c r="F2727"/>
      <c r="G2727"/>
      <c r="H2727"/>
      <c r="I2727"/>
      <c r="J2727"/>
      <c r="K2727"/>
      <c r="L2727"/>
      <c r="M2727" s="2"/>
      <c r="N2727"/>
      <c r="O2727" s="2"/>
      <c r="P2727"/>
      <c r="Q2727"/>
      <c r="R2727"/>
    </row>
    <row r="2728" spans="2:18">
      <c r="B2728"/>
      <c r="C2728"/>
      <c r="D2728"/>
      <c r="E2728"/>
      <c r="F2728"/>
      <c r="G2728"/>
      <c r="H2728"/>
      <c r="I2728"/>
      <c r="J2728"/>
      <c r="K2728"/>
      <c r="L2728"/>
      <c r="M2728" s="2"/>
      <c r="N2728"/>
      <c r="O2728" s="2"/>
      <c r="P2728"/>
      <c r="Q2728"/>
      <c r="R2728"/>
    </row>
    <row r="2729" spans="2:18">
      <c r="B2729"/>
      <c r="C2729"/>
      <c r="D2729"/>
      <c r="E2729"/>
      <c r="F2729"/>
      <c r="G2729"/>
      <c r="H2729"/>
      <c r="I2729"/>
      <c r="J2729"/>
      <c r="K2729"/>
      <c r="L2729"/>
      <c r="M2729" s="2"/>
      <c r="N2729"/>
      <c r="O2729" s="2"/>
      <c r="P2729"/>
      <c r="Q2729"/>
      <c r="R2729"/>
    </row>
    <row r="2730" spans="2:18">
      <c r="B2730"/>
      <c r="C2730"/>
      <c r="D2730"/>
      <c r="E2730"/>
      <c r="F2730"/>
      <c r="G2730"/>
      <c r="H2730"/>
      <c r="I2730"/>
      <c r="J2730"/>
      <c r="K2730"/>
      <c r="L2730"/>
      <c r="M2730" s="2"/>
      <c r="N2730"/>
      <c r="O2730" s="2"/>
      <c r="P2730"/>
      <c r="Q2730"/>
      <c r="R2730"/>
    </row>
    <row r="2731" spans="2:18">
      <c r="B2731"/>
      <c r="C2731"/>
      <c r="D2731"/>
      <c r="E2731"/>
      <c r="F2731"/>
      <c r="G2731"/>
      <c r="H2731"/>
      <c r="I2731"/>
      <c r="J2731"/>
      <c r="K2731"/>
      <c r="L2731"/>
      <c r="M2731" s="2"/>
      <c r="N2731"/>
      <c r="O2731" s="2"/>
      <c r="P2731"/>
      <c r="Q2731"/>
      <c r="R2731"/>
    </row>
    <row r="2732" spans="2:18">
      <c r="B2732"/>
      <c r="C2732"/>
      <c r="D2732"/>
      <c r="E2732"/>
      <c r="F2732"/>
      <c r="G2732"/>
      <c r="H2732"/>
      <c r="I2732"/>
      <c r="J2732"/>
      <c r="K2732"/>
      <c r="L2732"/>
      <c r="M2732" s="2"/>
      <c r="N2732"/>
      <c r="O2732" s="2"/>
      <c r="P2732"/>
      <c r="Q2732"/>
      <c r="R2732"/>
    </row>
    <row r="2733" spans="2:18">
      <c r="B2733"/>
      <c r="C2733"/>
      <c r="D2733"/>
      <c r="E2733"/>
      <c r="F2733"/>
      <c r="G2733"/>
      <c r="H2733"/>
      <c r="I2733"/>
      <c r="J2733"/>
      <c r="K2733"/>
      <c r="L2733"/>
      <c r="M2733" s="2"/>
      <c r="N2733"/>
      <c r="O2733" s="2"/>
      <c r="P2733"/>
      <c r="Q2733"/>
      <c r="R2733"/>
    </row>
    <row r="2734" spans="2:18">
      <c r="B2734"/>
      <c r="C2734"/>
      <c r="D2734"/>
      <c r="E2734"/>
      <c r="F2734"/>
      <c r="G2734"/>
      <c r="H2734"/>
      <c r="I2734"/>
      <c r="J2734"/>
      <c r="K2734"/>
      <c r="L2734"/>
      <c r="M2734" s="2"/>
      <c r="N2734"/>
      <c r="O2734" s="2"/>
      <c r="P2734"/>
      <c r="Q2734"/>
      <c r="R2734"/>
    </row>
    <row r="2735" spans="2:18">
      <c r="B2735"/>
      <c r="C2735"/>
      <c r="D2735"/>
      <c r="E2735"/>
      <c r="F2735"/>
      <c r="G2735"/>
      <c r="H2735"/>
      <c r="I2735"/>
      <c r="J2735"/>
      <c r="K2735"/>
      <c r="L2735"/>
      <c r="M2735" s="2"/>
      <c r="N2735"/>
      <c r="O2735" s="2"/>
      <c r="P2735"/>
      <c r="Q2735"/>
      <c r="R2735"/>
    </row>
    <row r="2736" spans="2:18">
      <c r="B2736"/>
      <c r="C2736"/>
      <c r="D2736"/>
      <c r="E2736"/>
      <c r="F2736"/>
      <c r="G2736"/>
      <c r="H2736"/>
      <c r="I2736"/>
      <c r="J2736"/>
      <c r="K2736"/>
      <c r="L2736"/>
      <c r="M2736" s="2"/>
      <c r="N2736"/>
      <c r="O2736" s="2"/>
      <c r="P2736"/>
      <c r="Q2736"/>
      <c r="R2736"/>
    </row>
    <row r="2737" spans="2:18">
      <c r="B2737"/>
      <c r="C2737"/>
      <c r="D2737"/>
      <c r="E2737"/>
      <c r="F2737"/>
      <c r="G2737"/>
      <c r="H2737"/>
      <c r="I2737"/>
      <c r="J2737"/>
      <c r="K2737"/>
      <c r="L2737"/>
      <c r="M2737" s="2"/>
      <c r="N2737"/>
      <c r="O2737" s="2"/>
      <c r="P2737"/>
      <c r="Q2737"/>
      <c r="R2737"/>
    </row>
    <row r="2738" spans="2:18">
      <c r="B2738"/>
      <c r="C2738"/>
      <c r="D2738"/>
      <c r="E2738"/>
      <c r="F2738"/>
      <c r="G2738"/>
      <c r="H2738"/>
      <c r="I2738"/>
      <c r="J2738"/>
      <c r="K2738"/>
      <c r="L2738"/>
      <c r="M2738" s="2"/>
      <c r="N2738"/>
      <c r="O2738" s="2"/>
      <c r="P2738"/>
      <c r="Q2738"/>
      <c r="R2738"/>
    </row>
    <row r="2739" spans="2:18">
      <c r="B2739"/>
      <c r="C2739"/>
      <c r="D2739"/>
      <c r="E2739"/>
      <c r="F2739"/>
      <c r="G2739"/>
      <c r="H2739"/>
      <c r="I2739"/>
      <c r="J2739"/>
      <c r="K2739"/>
      <c r="L2739"/>
      <c r="M2739" s="2"/>
      <c r="N2739"/>
      <c r="O2739" s="2"/>
      <c r="P2739"/>
      <c r="Q2739"/>
      <c r="R2739"/>
    </row>
    <row r="2740" spans="2:18">
      <c r="B2740"/>
      <c r="C2740"/>
      <c r="D2740"/>
      <c r="E2740"/>
      <c r="F2740"/>
      <c r="G2740"/>
      <c r="H2740"/>
      <c r="I2740"/>
      <c r="J2740"/>
      <c r="K2740"/>
      <c r="L2740"/>
      <c r="M2740" s="2"/>
      <c r="N2740"/>
      <c r="O2740" s="2"/>
      <c r="P2740"/>
      <c r="Q2740"/>
      <c r="R2740"/>
    </row>
    <row r="2741" spans="2:18">
      <c r="B2741"/>
      <c r="C2741"/>
      <c r="D2741"/>
      <c r="E2741"/>
      <c r="F2741"/>
      <c r="G2741"/>
      <c r="H2741"/>
      <c r="I2741"/>
      <c r="J2741"/>
      <c r="K2741"/>
      <c r="L2741"/>
      <c r="M2741" s="2"/>
      <c r="N2741"/>
      <c r="O2741" s="2"/>
      <c r="P2741"/>
      <c r="Q2741"/>
      <c r="R2741"/>
    </row>
    <row r="2742" spans="2:18">
      <c r="B2742"/>
      <c r="C2742"/>
      <c r="D2742"/>
      <c r="E2742"/>
      <c r="F2742"/>
      <c r="G2742"/>
      <c r="H2742"/>
      <c r="I2742"/>
      <c r="J2742"/>
      <c r="K2742"/>
      <c r="L2742"/>
      <c r="M2742" s="2"/>
      <c r="N2742"/>
      <c r="O2742" s="2"/>
      <c r="P2742"/>
      <c r="Q2742"/>
      <c r="R2742"/>
    </row>
    <row r="2743" spans="2:18">
      <c r="B2743"/>
      <c r="C2743"/>
      <c r="D2743"/>
      <c r="E2743"/>
      <c r="F2743"/>
      <c r="G2743"/>
      <c r="H2743"/>
      <c r="I2743"/>
      <c r="J2743"/>
      <c r="K2743"/>
      <c r="L2743"/>
      <c r="M2743" s="2"/>
      <c r="N2743"/>
      <c r="O2743" s="2"/>
      <c r="P2743"/>
      <c r="Q2743"/>
      <c r="R2743"/>
    </row>
    <row r="2744" spans="2:18">
      <c r="B2744"/>
      <c r="C2744"/>
      <c r="D2744"/>
      <c r="E2744"/>
      <c r="F2744"/>
      <c r="G2744"/>
      <c r="H2744"/>
      <c r="I2744"/>
      <c r="J2744"/>
      <c r="K2744"/>
      <c r="L2744"/>
      <c r="M2744" s="2"/>
      <c r="N2744"/>
      <c r="O2744" s="2"/>
      <c r="P2744"/>
      <c r="Q2744"/>
      <c r="R2744"/>
    </row>
    <row r="2745" spans="2:18">
      <c r="B2745"/>
      <c r="C2745"/>
      <c r="D2745"/>
      <c r="E2745"/>
      <c r="F2745"/>
      <c r="G2745"/>
      <c r="H2745"/>
      <c r="I2745"/>
      <c r="J2745"/>
      <c r="K2745"/>
      <c r="L2745"/>
      <c r="M2745" s="2"/>
      <c r="N2745"/>
      <c r="O2745" s="2"/>
      <c r="P2745"/>
      <c r="Q2745"/>
      <c r="R2745"/>
    </row>
    <row r="2746" spans="2:18">
      <c r="B2746"/>
      <c r="C2746"/>
      <c r="D2746"/>
      <c r="E2746"/>
      <c r="F2746"/>
      <c r="G2746"/>
      <c r="H2746"/>
      <c r="I2746"/>
      <c r="J2746"/>
      <c r="K2746"/>
      <c r="L2746"/>
      <c r="M2746" s="2"/>
      <c r="N2746"/>
      <c r="O2746" s="2"/>
      <c r="P2746"/>
      <c r="Q2746"/>
      <c r="R2746"/>
    </row>
    <row r="2747" spans="2:18">
      <c r="B2747"/>
      <c r="C2747"/>
      <c r="D2747"/>
      <c r="E2747"/>
      <c r="F2747"/>
      <c r="G2747"/>
      <c r="H2747"/>
      <c r="I2747"/>
      <c r="J2747"/>
      <c r="K2747"/>
      <c r="L2747"/>
      <c r="M2747" s="2"/>
      <c r="N2747"/>
      <c r="O2747" s="2"/>
      <c r="P2747"/>
      <c r="Q2747"/>
      <c r="R2747"/>
    </row>
    <row r="2748" spans="2:18">
      <c r="B2748"/>
      <c r="C2748"/>
      <c r="D2748"/>
      <c r="E2748"/>
      <c r="F2748"/>
      <c r="G2748"/>
      <c r="H2748"/>
      <c r="I2748"/>
      <c r="J2748"/>
      <c r="K2748"/>
      <c r="L2748"/>
      <c r="M2748" s="2"/>
      <c r="N2748"/>
      <c r="O2748" s="2"/>
      <c r="P2748"/>
      <c r="Q2748"/>
      <c r="R2748"/>
    </row>
    <row r="2749" spans="2:18">
      <c r="B2749"/>
      <c r="C2749"/>
      <c r="D2749"/>
      <c r="E2749"/>
      <c r="F2749"/>
      <c r="G2749"/>
      <c r="H2749"/>
      <c r="I2749"/>
      <c r="J2749"/>
      <c r="K2749"/>
      <c r="L2749"/>
      <c r="M2749" s="2"/>
      <c r="N2749"/>
      <c r="O2749" s="2"/>
      <c r="P2749"/>
      <c r="Q2749"/>
      <c r="R2749"/>
    </row>
    <row r="2750" spans="2:18">
      <c r="B2750"/>
      <c r="C2750"/>
      <c r="D2750"/>
      <c r="E2750"/>
      <c r="F2750"/>
      <c r="G2750"/>
      <c r="H2750"/>
      <c r="I2750"/>
      <c r="J2750"/>
      <c r="K2750"/>
      <c r="L2750"/>
      <c r="M2750" s="2"/>
      <c r="N2750"/>
      <c r="O2750" s="2"/>
      <c r="P2750"/>
      <c r="Q2750"/>
      <c r="R2750"/>
    </row>
    <row r="2751" spans="2:18">
      <c r="B2751"/>
      <c r="C2751"/>
      <c r="D2751"/>
      <c r="E2751"/>
      <c r="F2751"/>
      <c r="G2751"/>
      <c r="H2751"/>
      <c r="I2751"/>
      <c r="J2751"/>
      <c r="K2751"/>
      <c r="L2751"/>
      <c r="M2751" s="2"/>
      <c r="N2751"/>
      <c r="O2751" s="2"/>
      <c r="P2751"/>
      <c r="Q2751"/>
      <c r="R2751"/>
    </row>
    <row r="2752" spans="2:18">
      <c r="B2752"/>
      <c r="C2752"/>
      <c r="D2752"/>
      <c r="E2752"/>
      <c r="F2752"/>
      <c r="G2752"/>
      <c r="H2752"/>
      <c r="I2752"/>
      <c r="J2752"/>
      <c r="K2752"/>
      <c r="L2752"/>
      <c r="M2752" s="2"/>
      <c r="N2752"/>
      <c r="O2752" s="2"/>
      <c r="P2752"/>
      <c r="Q2752"/>
      <c r="R2752"/>
    </row>
    <row r="2753" spans="2:18">
      <c r="B2753"/>
      <c r="C2753"/>
      <c r="D2753"/>
      <c r="E2753"/>
      <c r="F2753"/>
      <c r="G2753"/>
      <c r="H2753"/>
      <c r="I2753"/>
      <c r="J2753"/>
      <c r="K2753"/>
      <c r="L2753"/>
      <c r="M2753" s="2"/>
      <c r="N2753"/>
      <c r="O2753" s="2"/>
      <c r="P2753"/>
      <c r="Q2753"/>
      <c r="R2753"/>
    </row>
    <row r="2754" spans="2:18">
      <c r="B2754"/>
      <c r="C2754"/>
      <c r="D2754"/>
      <c r="E2754"/>
      <c r="F2754"/>
      <c r="G2754"/>
      <c r="H2754"/>
      <c r="I2754"/>
      <c r="J2754"/>
      <c r="K2754"/>
      <c r="L2754"/>
      <c r="M2754" s="2"/>
      <c r="N2754"/>
      <c r="O2754" s="2"/>
      <c r="P2754"/>
      <c r="Q2754"/>
      <c r="R2754"/>
    </row>
    <row r="2755" spans="2:18">
      <c r="B2755"/>
      <c r="C2755"/>
      <c r="D2755"/>
      <c r="E2755"/>
      <c r="F2755"/>
      <c r="G2755"/>
      <c r="H2755"/>
      <c r="I2755"/>
      <c r="J2755"/>
      <c r="K2755"/>
      <c r="L2755"/>
      <c r="M2755" s="2"/>
      <c r="N2755"/>
      <c r="O2755" s="2"/>
      <c r="P2755"/>
      <c r="Q2755"/>
      <c r="R2755"/>
    </row>
    <row r="2756" spans="2:18">
      <c r="B2756"/>
      <c r="C2756"/>
      <c r="D2756"/>
      <c r="E2756"/>
      <c r="F2756"/>
      <c r="G2756"/>
      <c r="H2756"/>
      <c r="I2756"/>
      <c r="J2756"/>
      <c r="K2756"/>
      <c r="L2756"/>
      <c r="M2756" s="2"/>
      <c r="N2756"/>
      <c r="O2756" s="2"/>
      <c r="P2756"/>
      <c r="Q2756"/>
      <c r="R2756"/>
    </row>
    <row r="2757" spans="2:18">
      <c r="B2757"/>
      <c r="C2757"/>
      <c r="D2757"/>
      <c r="E2757"/>
      <c r="F2757"/>
      <c r="G2757"/>
      <c r="H2757"/>
      <c r="I2757"/>
      <c r="J2757"/>
      <c r="K2757"/>
      <c r="L2757"/>
      <c r="M2757" s="2"/>
      <c r="N2757"/>
      <c r="O2757" s="2"/>
      <c r="P2757"/>
      <c r="Q2757"/>
      <c r="R2757"/>
    </row>
    <row r="2758" spans="2:18">
      <c r="B2758"/>
      <c r="C2758"/>
      <c r="D2758"/>
      <c r="E2758"/>
      <c r="F2758"/>
      <c r="G2758"/>
      <c r="H2758"/>
      <c r="I2758"/>
      <c r="J2758"/>
      <c r="K2758"/>
      <c r="L2758"/>
      <c r="M2758" s="2"/>
      <c r="N2758"/>
      <c r="O2758" s="2"/>
      <c r="P2758"/>
      <c r="Q2758"/>
      <c r="R2758"/>
    </row>
    <row r="2759" spans="2:18">
      <c r="B2759"/>
      <c r="C2759"/>
      <c r="D2759"/>
      <c r="E2759"/>
      <c r="F2759"/>
      <c r="G2759"/>
      <c r="H2759"/>
      <c r="I2759"/>
      <c r="J2759"/>
      <c r="K2759"/>
      <c r="L2759"/>
      <c r="M2759" s="2"/>
      <c r="N2759"/>
      <c r="O2759" s="2"/>
      <c r="P2759"/>
      <c r="Q2759"/>
      <c r="R2759"/>
    </row>
    <row r="2760" spans="2:18">
      <c r="B2760"/>
      <c r="C2760"/>
      <c r="D2760"/>
      <c r="E2760"/>
      <c r="F2760"/>
      <c r="G2760"/>
      <c r="H2760"/>
      <c r="I2760"/>
      <c r="J2760"/>
      <c r="K2760"/>
      <c r="L2760"/>
      <c r="M2760" s="2"/>
      <c r="N2760"/>
      <c r="O2760" s="2"/>
      <c r="P2760"/>
      <c r="Q2760"/>
      <c r="R2760"/>
    </row>
    <row r="2761" spans="2:18">
      <c r="B2761"/>
      <c r="C2761"/>
      <c r="D2761"/>
      <c r="E2761"/>
      <c r="F2761"/>
      <c r="G2761"/>
      <c r="H2761"/>
      <c r="I2761"/>
      <c r="J2761"/>
      <c r="K2761"/>
      <c r="L2761"/>
      <c r="M2761" s="2"/>
      <c r="N2761"/>
      <c r="O2761" s="2"/>
      <c r="P2761"/>
      <c r="Q2761"/>
      <c r="R2761"/>
    </row>
    <row r="2762" spans="2:18">
      <c r="B2762"/>
      <c r="C2762"/>
      <c r="D2762"/>
      <c r="E2762"/>
      <c r="F2762"/>
      <c r="G2762"/>
      <c r="H2762"/>
      <c r="I2762"/>
      <c r="J2762"/>
      <c r="K2762"/>
      <c r="L2762"/>
      <c r="M2762" s="2"/>
      <c r="N2762"/>
      <c r="O2762" s="2"/>
      <c r="P2762"/>
      <c r="Q2762"/>
      <c r="R2762"/>
    </row>
    <row r="2763" spans="2:18">
      <c r="B2763"/>
      <c r="C2763"/>
      <c r="D2763"/>
      <c r="E2763"/>
      <c r="F2763"/>
      <c r="G2763"/>
      <c r="H2763"/>
      <c r="I2763"/>
      <c r="J2763"/>
      <c r="K2763"/>
      <c r="L2763"/>
      <c r="M2763" s="2"/>
      <c r="N2763"/>
      <c r="O2763" s="2"/>
      <c r="P2763"/>
      <c r="Q2763"/>
      <c r="R2763"/>
    </row>
    <row r="2764" spans="2:18">
      <c r="B2764"/>
      <c r="C2764"/>
      <c r="D2764"/>
      <c r="E2764"/>
      <c r="F2764"/>
      <c r="G2764"/>
      <c r="H2764"/>
      <c r="I2764"/>
      <c r="J2764"/>
      <c r="K2764"/>
      <c r="L2764"/>
      <c r="M2764" s="2"/>
      <c r="N2764"/>
      <c r="O2764" s="2"/>
      <c r="P2764"/>
      <c r="Q2764"/>
      <c r="R2764"/>
    </row>
    <row r="2765" spans="2:18">
      <c r="B2765"/>
      <c r="C2765"/>
      <c r="D2765"/>
      <c r="E2765"/>
      <c r="F2765"/>
      <c r="G2765"/>
      <c r="H2765"/>
      <c r="I2765"/>
      <c r="J2765"/>
      <c r="K2765"/>
      <c r="L2765"/>
      <c r="M2765" s="2"/>
      <c r="N2765"/>
      <c r="O2765" s="2"/>
      <c r="P2765"/>
      <c r="Q2765"/>
      <c r="R2765"/>
    </row>
    <row r="2766" spans="2:18">
      <c r="B2766"/>
      <c r="C2766"/>
      <c r="D2766"/>
      <c r="E2766"/>
      <c r="F2766"/>
      <c r="G2766"/>
      <c r="H2766"/>
      <c r="I2766"/>
      <c r="J2766"/>
      <c r="K2766"/>
      <c r="L2766"/>
      <c r="M2766" s="2"/>
      <c r="N2766"/>
      <c r="O2766" s="2"/>
      <c r="P2766"/>
      <c r="Q2766"/>
      <c r="R2766"/>
    </row>
    <row r="2767" spans="2:18">
      <c r="B2767"/>
      <c r="C2767"/>
      <c r="D2767"/>
      <c r="E2767"/>
      <c r="F2767"/>
      <c r="G2767"/>
      <c r="H2767"/>
      <c r="I2767"/>
      <c r="J2767"/>
      <c r="K2767"/>
      <c r="L2767"/>
      <c r="M2767" s="2"/>
      <c r="N2767"/>
      <c r="O2767" s="2"/>
      <c r="P2767"/>
      <c r="Q2767"/>
      <c r="R2767"/>
    </row>
    <row r="2768" spans="2:18">
      <c r="B2768"/>
      <c r="C2768"/>
      <c r="D2768"/>
      <c r="E2768"/>
      <c r="F2768"/>
      <c r="G2768"/>
      <c r="H2768"/>
      <c r="I2768"/>
      <c r="J2768"/>
      <c r="K2768"/>
      <c r="L2768"/>
      <c r="M2768" s="2"/>
      <c r="N2768"/>
      <c r="O2768" s="2"/>
      <c r="P2768"/>
      <c r="Q2768"/>
      <c r="R2768"/>
    </row>
    <row r="2769" spans="2:18">
      <c r="B2769"/>
      <c r="C2769"/>
      <c r="D2769"/>
      <c r="E2769"/>
      <c r="F2769"/>
      <c r="G2769"/>
      <c r="H2769"/>
      <c r="I2769"/>
      <c r="J2769"/>
      <c r="K2769"/>
      <c r="L2769"/>
      <c r="M2769" s="2"/>
      <c r="N2769"/>
      <c r="O2769" s="2"/>
      <c r="P2769"/>
      <c r="Q2769"/>
      <c r="R2769"/>
    </row>
    <row r="2770" spans="2:18">
      <c r="B2770"/>
      <c r="C2770"/>
      <c r="D2770"/>
      <c r="E2770"/>
      <c r="F2770"/>
      <c r="G2770"/>
      <c r="H2770"/>
      <c r="I2770"/>
      <c r="J2770"/>
      <c r="K2770"/>
      <c r="L2770"/>
      <c r="M2770" s="2"/>
      <c r="N2770"/>
      <c r="O2770" s="2"/>
      <c r="P2770"/>
      <c r="Q2770"/>
      <c r="R2770"/>
    </row>
    <row r="2771" spans="2:18">
      <c r="B2771"/>
      <c r="C2771"/>
      <c r="D2771"/>
      <c r="E2771"/>
      <c r="F2771"/>
      <c r="G2771"/>
      <c r="H2771"/>
      <c r="I2771"/>
      <c r="J2771"/>
      <c r="K2771"/>
      <c r="L2771"/>
      <c r="M2771" s="2"/>
      <c r="N2771"/>
      <c r="O2771" s="2"/>
      <c r="P2771"/>
      <c r="Q2771"/>
      <c r="R2771"/>
    </row>
    <row r="2772" spans="2:18">
      <c r="B2772"/>
      <c r="C2772"/>
      <c r="D2772"/>
      <c r="E2772"/>
      <c r="F2772"/>
      <c r="G2772"/>
      <c r="H2772"/>
      <c r="I2772"/>
      <c r="J2772"/>
      <c r="K2772"/>
      <c r="L2772"/>
      <c r="M2772" s="2"/>
      <c r="N2772"/>
      <c r="O2772" s="2"/>
      <c r="P2772"/>
      <c r="Q2772"/>
      <c r="R2772"/>
    </row>
    <row r="2773" spans="2:18">
      <c r="B2773"/>
      <c r="C2773"/>
      <c r="D2773"/>
      <c r="E2773"/>
      <c r="F2773"/>
      <c r="G2773"/>
      <c r="H2773"/>
      <c r="I2773"/>
      <c r="J2773"/>
      <c r="K2773"/>
      <c r="L2773"/>
      <c r="M2773" s="2"/>
      <c r="N2773"/>
      <c r="O2773" s="2"/>
      <c r="P2773"/>
      <c r="Q2773"/>
      <c r="R2773"/>
    </row>
    <row r="2774" spans="2:18">
      <c r="B2774"/>
      <c r="C2774"/>
      <c r="D2774"/>
      <c r="E2774"/>
      <c r="F2774"/>
      <c r="G2774"/>
      <c r="H2774"/>
      <c r="I2774"/>
      <c r="J2774"/>
      <c r="K2774"/>
      <c r="L2774"/>
      <c r="M2774" s="2"/>
      <c r="N2774"/>
      <c r="O2774" s="2"/>
      <c r="P2774"/>
      <c r="Q2774"/>
      <c r="R2774"/>
    </row>
    <row r="2775" spans="2:18">
      <c r="B2775"/>
      <c r="C2775"/>
      <c r="D2775"/>
      <c r="E2775"/>
      <c r="F2775"/>
      <c r="G2775"/>
      <c r="H2775"/>
      <c r="I2775"/>
      <c r="J2775"/>
      <c r="K2775"/>
      <c r="L2775"/>
      <c r="M2775" s="2"/>
      <c r="N2775"/>
      <c r="O2775" s="2"/>
      <c r="P2775"/>
      <c r="Q2775"/>
      <c r="R2775"/>
    </row>
    <row r="2776" spans="2:18">
      <c r="B2776"/>
      <c r="C2776"/>
      <c r="D2776"/>
      <c r="E2776"/>
      <c r="F2776"/>
      <c r="G2776"/>
      <c r="H2776"/>
      <c r="I2776"/>
      <c r="J2776"/>
      <c r="K2776"/>
      <c r="L2776"/>
      <c r="M2776" s="2"/>
      <c r="N2776"/>
      <c r="O2776" s="2"/>
      <c r="P2776"/>
      <c r="Q2776"/>
      <c r="R2776"/>
    </row>
    <row r="2777" spans="2:18">
      <c r="B2777"/>
      <c r="C2777"/>
      <c r="D2777"/>
      <c r="E2777"/>
      <c r="F2777"/>
      <c r="G2777"/>
      <c r="H2777"/>
      <c r="I2777"/>
      <c r="J2777"/>
      <c r="K2777"/>
      <c r="L2777"/>
      <c r="M2777" s="2"/>
      <c r="N2777"/>
      <c r="O2777" s="2"/>
      <c r="P2777"/>
      <c r="Q2777"/>
      <c r="R2777"/>
    </row>
    <row r="2778" spans="2:18">
      <c r="B2778"/>
      <c r="C2778"/>
      <c r="D2778"/>
      <c r="E2778"/>
      <c r="F2778"/>
      <c r="G2778"/>
      <c r="H2778"/>
      <c r="I2778"/>
      <c r="J2778"/>
      <c r="K2778"/>
      <c r="L2778"/>
      <c r="M2778" s="2"/>
      <c r="N2778"/>
      <c r="O2778" s="2"/>
      <c r="P2778"/>
      <c r="Q2778"/>
      <c r="R2778"/>
    </row>
    <row r="2779" spans="2:18">
      <c r="B2779"/>
      <c r="C2779"/>
      <c r="D2779"/>
      <c r="E2779"/>
      <c r="F2779"/>
      <c r="G2779"/>
      <c r="H2779"/>
      <c r="I2779"/>
      <c r="J2779"/>
      <c r="K2779"/>
      <c r="L2779"/>
      <c r="M2779" s="2"/>
      <c r="N2779"/>
      <c r="O2779" s="2"/>
      <c r="P2779"/>
      <c r="Q2779"/>
      <c r="R2779"/>
    </row>
    <row r="2780" spans="2:18">
      <c r="B2780"/>
      <c r="C2780"/>
      <c r="D2780"/>
      <c r="E2780"/>
      <c r="F2780"/>
      <c r="G2780"/>
      <c r="H2780"/>
      <c r="I2780"/>
      <c r="J2780"/>
      <c r="K2780"/>
      <c r="L2780"/>
      <c r="M2780" s="2"/>
      <c r="N2780"/>
      <c r="O2780" s="2"/>
      <c r="P2780"/>
      <c r="Q2780"/>
      <c r="R2780"/>
    </row>
    <row r="2781" spans="2:18">
      <c r="B2781"/>
      <c r="C2781"/>
      <c r="D2781"/>
      <c r="E2781"/>
      <c r="F2781"/>
      <c r="G2781"/>
      <c r="H2781"/>
      <c r="I2781"/>
      <c r="J2781"/>
      <c r="K2781"/>
      <c r="L2781"/>
      <c r="M2781" s="2"/>
      <c r="N2781"/>
      <c r="O2781" s="2"/>
      <c r="P2781"/>
      <c r="Q2781"/>
      <c r="R2781"/>
    </row>
    <row r="2782" spans="2:18">
      <c r="B2782"/>
      <c r="C2782"/>
      <c r="D2782"/>
      <c r="E2782"/>
      <c r="F2782"/>
      <c r="G2782"/>
      <c r="H2782"/>
      <c r="I2782"/>
      <c r="J2782"/>
      <c r="K2782"/>
      <c r="L2782"/>
      <c r="M2782" s="2"/>
      <c r="N2782"/>
      <c r="O2782" s="2"/>
      <c r="P2782"/>
      <c r="Q2782"/>
      <c r="R2782"/>
    </row>
    <row r="2783" spans="2:18">
      <c r="B2783"/>
      <c r="C2783"/>
      <c r="D2783"/>
      <c r="E2783"/>
      <c r="F2783"/>
      <c r="G2783"/>
      <c r="H2783"/>
      <c r="I2783"/>
      <c r="J2783"/>
      <c r="K2783"/>
      <c r="L2783"/>
      <c r="M2783" s="2"/>
      <c r="N2783"/>
      <c r="O2783" s="2"/>
      <c r="P2783"/>
      <c r="Q2783"/>
      <c r="R2783"/>
    </row>
    <row r="2784" spans="2:18">
      <c r="B2784"/>
      <c r="C2784"/>
      <c r="D2784"/>
      <c r="E2784"/>
      <c r="F2784"/>
      <c r="G2784"/>
      <c r="H2784"/>
      <c r="I2784"/>
      <c r="J2784"/>
      <c r="K2784"/>
      <c r="L2784"/>
      <c r="M2784" s="2"/>
      <c r="N2784"/>
      <c r="O2784" s="2"/>
      <c r="P2784"/>
      <c r="Q2784"/>
      <c r="R2784"/>
    </row>
    <row r="2785" spans="2:18">
      <c r="B2785"/>
      <c r="C2785"/>
      <c r="D2785"/>
      <c r="E2785"/>
      <c r="F2785"/>
      <c r="G2785"/>
      <c r="H2785"/>
      <c r="I2785"/>
      <c r="J2785"/>
      <c r="K2785"/>
      <c r="L2785"/>
      <c r="M2785" s="2"/>
      <c r="N2785"/>
      <c r="O2785" s="2"/>
      <c r="P2785"/>
      <c r="Q2785"/>
      <c r="R2785"/>
    </row>
    <row r="2786" spans="2:18">
      <c r="B2786"/>
      <c r="C2786"/>
      <c r="D2786"/>
      <c r="E2786"/>
      <c r="F2786"/>
      <c r="G2786"/>
      <c r="H2786"/>
      <c r="I2786"/>
      <c r="J2786"/>
      <c r="K2786"/>
      <c r="L2786"/>
      <c r="M2786" s="2"/>
      <c r="N2786"/>
      <c r="O2786" s="2"/>
      <c r="P2786"/>
      <c r="Q2786"/>
      <c r="R2786"/>
    </row>
    <row r="2787" spans="2:18">
      <c r="B2787"/>
      <c r="C2787"/>
      <c r="D2787"/>
      <c r="E2787"/>
      <c r="F2787"/>
      <c r="G2787"/>
      <c r="H2787"/>
      <c r="I2787"/>
      <c r="J2787"/>
      <c r="K2787"/>
      <c r="L2787"/>
      <c r="M2787" s="2"/>
      <c r="N2787"/>
      <c r="O2787" s="2"/>
      <c r="P2787"/>
      <c r="Q2787"/>
      <c r="R2787"/>
    </row>
    <row r="2788" spans="2:18">
      <c r="B2788"/>
      <c r="C2788"/>
      <c r="D2788"/>
      <c r="E2788"/>
      <c r="F2788"/>
      <c r="G2788"/>
      <c r="H2788"/>
      <c r="I2788"/>
      <c r="J2788"/>
      <c r="K2788"/>
      <c r="L2788"/>
      <c r="M2788" s="2"/>
      <c r="N2788"/>
      <c r="O2788" s="2"/>
      <c r="P2788"/>
      <c r="Q2788"/>
      <c r="R2788"/>
    </row>
    <row r="2789" spans="2:18">
      <c r="B2789"/>
      <c r="C2789"/>
      <c r="D2789"/>
      <c r="E2789"/>
      <c r="F2789"/>
      <c r="G2789"/>
      <c r="H2789"/>
      <c r="I2789"/>
      <c r="J2789"/>
      <c r="K2789"/>
      <c r="L2789"/>
      <c r="M2789" s="2"/>
      <c r="N2789"/>
      <c r="O2789" s="2"/>
      <c r="P2789"/>
      <c r="Q2789"/>
      <c r="R2789"/>
    </row>
    <row r="2790" spans="2:18">
      <c r="B2790"/>
      <c r="C2790"/>
      <c r="D2790"/>
      <c r="E2790"/>
      <c r="F2790"/>
      <c r="G2790"/>
      <c r="H2790"/>
      <c r="I2790"/>
      <c r="J2790"/>
      <c r="K2790"/>
      <c r="L2790"/>
      <c r="M2790" s="2"/>
      <c r="N2790"/>
      <c r="O2790" s="2"/>
      <c r="P2790"/>
      <c r="Q2790"/>
      <c r="R2790"/>
    </row>
    <row r="2791" spans="2:18">
      <c r="B2791"/>
      <c r="C2791"/>
      <c r="D2791"/>
      <c r="E2791"/>
      <c r="F2791"/>
      <c r="G2791"/>
      <c r="H2791"/>
      <c r="I2791"/>
      <c r="J2791"/>
      <c r="K2791"/>
      <c r="L2791"/>
      <c r="M2791" s="2"/>
      <c r="N2791"/>
      <c r="O2791" s="2"/>
      <c r="P2791"/>
      <c r="Q2791"/>
      <c r="R2791"/>
    </row>
    <row r="2792" spans="2:18">
      <c r="B2792"/>
      <c r="C2792"/>
      <c r="D2792"/>
      <c r="E2792"/>
      <c r="F2792"/>
      <c r="G2792"/>
      <c r="H2792"/>
      <c r="I2792"/>
      <c r="J2792"/>
      <c r="K2792"/>
      <c r="L2792"/>
      <c r="M2792" s="2"/>
      <c r="N2792"/>
      <c r="O2792" s="2"/>
      <c r="P2792"/>
      <c r="Q2792"/>
      <c r="R2792"/>
    </row>
    <row r="2793" spans="2:18">
      <c r="B2793"/>
      <c r="C2793"/>
      <c r="D2793"/>
      <c r="E2793"/>
      <c r="F2793"/>
      <c r="G2793"/>
      <c r="H2793"/>
      <c r="I2793"/>
      <c r="J2793"/>
      <c r="K2793"/>
      <c r="L2793"/>
      <c r="M2793" s="2"/>
      <c r="N2793"/>
      <c r="O2793" s="2"/>
      <c r="P2793"/>
      <c r="Q2793"/>
      <c r="R2793"/>
    </row>
    <row r="2794" spans="2:18">
      <c r="B2794"/>
      <c r="C2794"/>
      <c r="D2794"/>
      <c r="E2794"/>
      <c r="F2794"/>
      <c r="G2794"/>
      <c r="H2794"/>
      <c r="I2794"/>
      <c r="J2794"/>
      <c r="K2794"/>
      <c r="L2794"/>
      <c r="M2794" s="2"/>
      <c r="N2794"/>
      <c r="O2794" s="2"/>
      <c r="P2794"/>
      <c r="Q2794"/>
      <c r="R2794"/>
    </row>
    <row r="2795" spans="2:18">
      <c r="B2795"/>
      <c r="C2795"/>
      <c r="D2795"/>
      <c r="E2795"/>
      <c r="F2795"/>
      <c r="G2795"/>
      <c r="H2795"/>
      <c r="I2795"/>
      <c r="J2795"/>
      <c r="K2795"/>
      <c r="L2795"/>
      <c r="M2795" s="2"/>
      <c r="N2795"/>
      <c r="O2795" s="2"/>
      <c r="P2795"/>
      <c r="Q2795"/>
      <c r="R2795"/>
    </row>
    <row r="2796" spans="2:18">
      <c r="B2796"/>
      <c r="C2796"/>
      <c r="D2796"/>
      <c r="E2796"/>
      <c r="F2796"/>
      <c r="G2796"/>
      <c r="H2796"/>
      <c r="I2796"/>
      <c r="J2796"/>
      <c r="K2796"/>
      <c r="L2796"/>
      <c r="M2796" s="2"/>
      <c r="N2796"/>
      <c r="O2796" s="2"/>
      <c r="P2796"/>
      <c r="Q2796"/>
      <c r="R2796"/>
    </row>
    <row r="2797" spans="2:18">
      <c r="B2797"/>
      <c r="C2797"/>
      <c r="D2797"/>
      <c r="E2797"/>
      <c r="F2797"/>
      <c r="G2797"/>
      <c r="H2797"/>
      <c r="I2797"/>
      <c r="J2797"/>
      <c r="K2797"/>
      <c r="L2797"/>
      <c r="M2797" s="2"/>
      <c r="N2797"/>
      <c r="O2797" s="2"/>
      <c r="P2797"/>
      <c r="Q2797"/>
      <c r="R2797"/>
    </row>
    <row r="2798" spans="2:18">
      <c r="B2798"/>
      <c r="C2798"/>
      <c r="D2798"/>
      <c r="E2798"/>
      <c r="F2798"/>
      <c r="G2798"/>
      <c r="H2798"/>
      <c r="I2798"/>
      <c r="J2798"/>
      <c r="K2798"/>
      <c r="L2798"/>
      <c r="M2798" s="2"/>
      <c r="N2798"/>
      <c r="O2798" s="2"/>
      <c r="P2798"/>
      <c r="Q2798"/>
      <c r="R2798"/>
    </row>
    <row r="2799" spans="2:18">
      <c r="B2799"/>
      <c r="C2799"/>
      <c r="D2799"/>
      <c r="E2799"/>
      <c r="F2799"/>
      <c r="G2799"/>
      <c r="H2799"/>
      <c r="I2799"/>
      <c r="J2799"/>
      <c r="K2799"/>
      <c r="L2799"/>
      <c r="M2799" s="2"/>
      <c r="N2799"/>
      <c r="O2799" s="2"/>
      <c r="P2799"/>
      <c r="Q2799"/>
      <c r="R2799"/>
    </row>
    <row r="2800" spans="2:18">
      <c r="B2800"/>
      <c r="C2800"/>
      <c r="D2800"/>
      <c r="E2800"/>
      <c r="F2800"/>
      <c r="G2800"/>
      <c r="H2800"/>
      <c r="I2800"/>
      <c r="J2800"/>
      <c r="K2800"/>
      <c r="L2800"/>
      <c r="M2800" s="2"/>
      <c r="N2800"/>
      <c r="O2800" s="2"/>
      <c r="P2800"/>
      <c r="Q2800"/>
      <c r="R2800"/>
    </row>
    <row r="2801" spans="2:18">
      <c r="B2801"/>
      <c r="C2801"/>
      <c r="D2801"/>
      <c r="E2801"/>
      <c r="F2801"/>
      <c r="G2801"/>
      <c r="H2801"/>
      <c r="I2801"/>
      <c r="J2801"/>
      <c r="K2801"/>
      <c r="L2801"/>
      <c r="M2801" s="2"/>
      <c r="N2801"/>
      <c r="O2801" s="2"/>
      <c r="P2801"/>
      <c r="Q2801"/>
      <c r="R2801"/>
    </row>
    <row r="2802" spans="2:18">
      <c r="B2802"/>
      <c r="C2802"/>
      <c r="D2802"/>
      <c r="E2802"/>
      <c r="F2802"/>
      <c r="G2802"/>
      <c r="H2802"/>
      <c r="I2802"/>
      <c r="J2802"/>
      <c r="K2802"/>
      <c r="L2802"/>
      <c r="M2802" s="2"/>
      <c r="N2802"/>
      <c r="O2802" s="2"/>
      <c r="P2802"/>
      <c r="Q2802"/>
      <c r="R2802"/>
    </row>
    <row r="2803" spans="2:18">
      <c r="B2803"/>
      <c r="C2803"/>
      <c r="D2803"/>
      <c r="E2803"/>
      <c r="F2803"/>
      <c r="G2803"/>
      <c r="H2803"/>
      <c r="I2803"/>
      <c r="J2803"/>
      <c r="K2803"/>
      <c r="L2803"/>
      <c r="M2803" s="2"/>
      <c r="N2803"/>
      <c r="O2803" s="2"/>
      <c r="P2803"/>
      <c r="Q2803"/>
      <c r="R2803"/>
    </row>
    <row r="2804" spans="2:18">
      <c r="B2804"/>
      <c r="C2804"/>
      <c r="D2804"/>
      <c r="E2804"/>
      <c r="F2804"/>
      <c r="G2804"/>
      <c r="H2804"/>
      <c r="I2804"/>
      <c r="J2804"/>
      <c r="K2804"/>
      <c r="L2804"/>
      <c r="M2804" s="2"/>
      <c r="N2804"/>
      <c r="O2804" s="2"/>
      <c r="P2804"/>
      <c r="Q2804"/>
      <c r="R2804"/>
    </row>
    <row r="2805" spans="2:18">
      <c r="B2805"/>
      <c r="C2805"/>
      <c r="D2805"/>
      <c r="E2805"/>
      <c r="F2805"/>
      <c r="G2805"/>
      <c r="H2805"/>
      <c r="I2805"/>
      <c r="J2805"/>
      <c r="K2805"/>
      <c r="L2805"/>
      <c r="M2805" s="2"/>
      <c r="N2805"/>
      <c r="O2805" s="2"/>
      <c r="P2805"/>
      <c r="Q2805"/>
      <c r="R2805"/>
    </row>
    <row r="2806" spans="2:18">
      <c r="B2806"/>
      <c r="C2806"/>
      <c r="D2806"/>
      <c r="E2806"/>
      <c r="F2806"/>
      <c r="G2806"/>
      <c r="H2806"/>
      <c r="I2806"/>
      <c r="J2806"/>
      <c r="K2806"/>
      <c r="L2806"/>
      <c r="M2806" s="2"/>
      <c r="N2806"/>
      <c r="O2806" s="2"/>
      <c r="P2806"/>
      <c r="Q2806"/>
      <c r="R2806"/>
    </row>
    <row r="2807" spans="2:18">
      <c r="B2807"/>
      <c r="C2807"/>
      <c r="D2807"/>
      <c r="E2807"/>
      <c r="F2807"/>
      <c r="G2807"/>
      <c r="H2807"/>
      <c r="I2807"/>
      <c r="J2807"/>
      <c r="K2807"/>
      <c r="L2807"/>
      <c r="M2807" s="2"/>
      <c r="N2807"/>
      <c r="O2807" s="2"/>
      <c r="P2807"/>
      <c r="Q2807"/>
      <c r="R2807"/>
    </row>
    <row r="2808" spans="2:18">
      <c r="B2808"/>
      <c r="C2808"/>
      <c r="D2808"/>
      <c r="E2808"/>
      <c r="F2808"/>
      <c r="G2808"/>
      <c r="H2808"/>
      <c r="I2808"/>
      <c r="J2808"/>
      <c r="K2808"/>
      <c r="L2808"/>
      <c r="M2808" s="2"/>
      <c r="N2808"/>
      <c r="O2808" s="2"/>
      <c r="P2808"/>
      <c r="Q2808"/>
      <c r="R2808"/>
    </row>
    <row r="2809" spans="2:18">
      <c r="B2809"/>
      <c r="C2809"/>
      <c r="D2809"/>
      <c r="E2809"/>
      <c r="F2809"/>
      <c r="G2809"/>
      <c r="H2809"/>
      <c r="I2809"/>
      <c r="J2809"/>
      <c r="K2809"/>
      <c r="L2809"/>
      <c r="M2809" s="2"/>
      <c r="N2809"/>
      <c r="O2809" s="2"/>
      <c r="P2809"/>
      <c r="Q2809"/>
      <c r="R2809"/>
    </row>
    <row r="2810" spans="2:18">
      <c r="B2810"/>
      <c r="C2810"/>
      <c r="D2810"/>
      <c r="E2810"/>
      <c r="F2810"/>
      <c r="G2810"/>
      <c r="H2810"/>
      <c r="I2810"/>
      <c r="J2810"/>
      <c r="K2810"/>
      <c r="L2810"/>
      <c r="M2810" s="2"/>
      <c r="N2810"/>
      <c r="O2810" s="2"/>
      <c r="P2810"/>
      <c r="Q2810"/>
      <c r="R2810"/>
    </row>
    <row r="2811" spans="2:18">
      <c r="B2811"/>
      <c r="C2811"/>
      <c r="D2811"/>
      <c r="E2811"/>
      <c r="F2811"/>
      <c r="G2811"/>
      <c r="H2811"/>
      <c r="I2811"/>
      <c r="J2811"/>
      <c r="K2811"/>
      <c r="L2811"/>
      <c r="M2811" s="2"/>
      <c r="N2811"/>
      <c r="O2811" s="2"/>
      <c r="P2811"/>
      <c r="Q2811"/>
      <c r="R2811"/>
    </row>
    <row r="2812" spans="2:18">
      <c r="B2812"/>
      <c r="C2812"/>
      <c r="D2812"/>
      <c r="E2812"/>
      <c r="F2812"/>
      <c r="G2812"/>
      <c r="H2812"/>
      <c r="I2812"/>
      <c r="J2812"/>
      <c r="K2812"/>
      <c r="L2812"/>
      <c r="M2812" s="2"/>
      <c r="N2812"/>
      <c r="O2812" s="2"/>
      <c r="P2812"/>
      <c r="Q2812"/>
      <c r="R2812"/>
    </row>
    <row r="2813" spans="2:18">
      <c r="B2813"/>
      <c r="C2813"/>
      <c r="D2813"/>
      <c r="E2813"/>
      <c r="F2813"/>
      <c r="G2813"/>
      <c r="H2813"/>
      <c r="I2813"/>
      <c r="J2813"/>
      <c r="K2813"/>
      <c r="L2813"/>
      <c r="M2813" s="2"/>
      <c r="N2813"/>
      <c r="O2813" s="2"/>
      <c r="P2813"/>
      <c r="Q2813"/>
      <c r="R2813"/>
    </row>
    <row r="2814" spans="2:18">
      <c r="B2814"/>
      <c r="C2814"/>
      <c r="D2814"/>
      <c r="E2814"/>
      <c r="F2814"/>
      <c r="G2814"/>
      <c r="H2814"/>
      <c r="I2814"/>
      <c r="J2814"/>
      <c r="K2814"/>
      <c r="L2814"/>
      <c r="M2814" s="2"/>
      <c r="N2814"/>
      <c r="O2814" s="2"/>
      <c r="P2814"/>
      <c r="Q2814"/>
      <c r="R2814"/>
    </row>
    <row r="2815" spans="2:18">
      <c r="B2815"/>
      <c r="C2815"/>
      <c r="D2815"/>
      <c r="E2815"/>
      <c r="F2815"/>
      <c r="G2815"/>
      <c r="H2815"/>
      <c r="I2815"/>
      <c r="J2815"/>
      <c r="K2815"/>
      <c r="L2815"/>
      <c r="M2815" s="2"/>
      <c r="N2815"/>
      <c r="O2815" s="2"/>
      <c r="P2815"/>
      <c r="Q2815"/>
      <c r="R2815"/>
    </row>
    <row r="2816" spans="2:18">
      <c r="B2816"/>
      <c r="C2816"/>
      <c r="D2816"/>
      <c r="E2816"/>
      <c r="F2816"/>
      <c r="G2816"/>
      <c r="H2816"/>
      <c r="I2816"/>
      <c r="J2816"/>
      <c r="K2816"/>
      <c r="L2816"/>
      <c r="M2816" s="2"/>
      <c r="N2816"/>
      <c r="O2816" s="2"/>
      <c r="P2816"/>
      <c r="Q2816"/>
      <c r="R2816"/>
    </row>
    <row r="2817" spans="2:18">
      <c r="B2817"/>
      <c r="C2817"/>
      <c r="D2817"/>
      <c r="E2817"/>
      <c r="F2817"/>
      <c r="G2817"/>
      <c r="H2817"/>
      <c r="I2817"/>
      <c r="J2817"/>
      <c r="K2817"/>
      <c r="L2817"/>
      <c r="M2817" s="2"/>
      <c r="N2817"/>
      <c r="O2817" s="2"/>
      <c r="P2817"/>
      <c r="Q2817"/>
      <c r="R2817"/>
    </row>
    <row r="2818" spans="2:18">
      <c r="B2818"/>
      <c r="C2818"/>
      <c r="D2818"/>
      <c r="E2818"/>
      <c r="F2818"/>
      <c r="G2818"/>
      <c r="H2818"/>
      <c r="I2818"/>
      <c r="J2818"/>
      <c r="K2818"/>
      <c r="L2818"/>
      <c r="M2818" s="2"/>
      <c r="N2818"/>
      <c r="O2818" s="2"/>
      <c r="P2818"/>
      <c r="Q2818"/>
      <c r="R2818"/>
    </row>
    <row r="2819" spans="2:18">
      <c r="B2819"/>
      <c r="C2819"/>
      <c r="D2819"/>
      <c r="E2819"/>
      <c r="F2819"/>
      <c r="G2819"/>
      <c r="H2819"/>
      <c r="I2819"/>
      <c r="J2819"/>
      <c r="K2819"/>
      <c r="L2819"/>
      <c r="M2819" s="2"/>
      <c r="N2819"/>
      <c r="O2819" s="2"/>
      <c r="P2819"/>
      <c r="Q2819"/>
      <c r="R2819"/>
    </row>
    <row r="2820" spans="2:18">
      <c r="B2820"/>
      <c r="C2820"/>
      <c r="D2820"/>
      <c r="E2820"/>
      <c r="F2820"/>
      <c r="G2820"/>
      <c r="H2820"/>
      <c r="I2820"/>
      <c r="J2820"/>
      <c r="K2820"/>
      <c r="L2820"/>
      <c r="M2820" s="2"/>
      <c r="N2820"/>
      <c r="O2820" s="2"/>
      <c r="P2820"/>
      <c r="Q2820"/>
      <c r="R2820"/>
    </row>
    <row r="2821" spans="2:18">
      <c r="B2821"/>
      <c r="C2821"/>
      <c r="D2821"/>
      <c r="E2821"/>
      <c r="F2821"/>
      <c r="G2821"/>
      <c r="H2821"/>
      <c r="I2821"/>
      <c r="J2821"/>
      <c r="K2821"/>
      <c r="L2821"/>
      <c r="M2821" s="2"/>
      <c r="N2821"/>
      <c r="O2821" s="2"/>
      <c r="P2821"/>
      <c r="Q2821"/>
      <c r="R2821"/>
    </row>
    <row r="2822" spans="2:18">
      <c r="B2822"/>
      <c r="C2822"/>
      <c r="D2822"/>
      <c r="E2822"/>
      <c r="F2822"/>
      <c r="G2822"/>
      <c r="H2822"/>
      <c r="I2822"/>
      <c r="J2822"/>
      <c r="K2822"/>
      <c r="L2822"/>
      <c r="M2822" s="2"/>
      <c r="N2822"/>
      <c r="O2822" s="2"/>
      <c r="P2822"/>
      <c r="Q2822"/>
      <c r="R2822"/>
    </row>
    <row r="2823" spans="2:18">
      <c r="B2823"/>
      <c r="C2823"/>
      <c r="D2823"/>
      <c r="E2823"/>
      <c r="F2823"/>
      <c r="G2823"/>
      <c r="H2823"/>
      <c r="I2823"/>
      <c r="J2823"/>
      <c r="K2823"/>
      <c r="L2823"/>
      <c r="M2823" s="2"/>
      <c r="N2823"/>
      <c r="O2823" s="2"/>
      <c r="P2823"/>
      <c r="Q2823"/>
      <c r="R2823"/>
    </row>
    <row r="2824" spans="2:18">
      <c r="B2824"/>
      <c r="C2824"/>
      <c r="D2824"/>
      <c r="E2824"/>
      <c r="F2824"/>
      <c r="G2824"/>
      <c r="H2824"/>
      <c r="I2824"/>
      <c r="J2824"/>
      <c r="K2824"/>
      <c r="L2824"/>
      <c r="M2824" s="2"/>
      <c r="N2824"/>
      <c r="O2824" s="2"/>
      <c r="P2824"/>
      <c r="Q2824"/>
      <c r="R2824"/>
    </row>
    <row r="2825" spans="2:18">
      <c r="B2825"/>
      <c r="C2825"/>
      <c r="D2825"/>
      <c r="E2825"/>
      <c r="F2825"/>
      <c r="G2825"/>
      <c r="H2825"/>
      <c r="I2825"/>
      <c r="J2825"/>
      <c r="K2825"/>
      <c r="L2825"/>
      <c r="M2825" s="2"/>
      <c r="N2825"/>
      <c r="O2825" s="2"/>
      <c r="P2825"/>
      <c r="Q2825"/>
      <c r="R2825"/>
    </row>
    <row r="2826" spans="2:18">
      <c r="B2826"/>
      <c r="C2826"/>
      <c r="D2826"/>
      <c r="E2826"/>
      <c r="F2826"/>
      <c r="G2826"/>
      <c r="H2826"/>
      <c r="I2826"/>
      <c r="J2826"/>
      <c r="K2826"/>
      <c r="L2826"/>
      <c r="M2826" s="2"/>
      <c r="N2826"/>
      <c r="O2826" s="2"/>
      <c r="P2826"/>
      <c r="Q2826"/>
      <c r="R2826"/>
    </row>
    <row r="2827" spans="2:18">
      <c r="B2827"/>
      <c r="C2827"/>
      <c r="D2827"/>
      <c r="E2827"/>
      <c r="F2827"/>
      <c r="G2827"/>
      <c r="H2827"/>
      <c r="I2827"/>
      <c r="J2827"/>
      <c r="K2827"/>
      <c r="L2827"/>
      <c r="M2827" s="2"/>
      <c r="N2827"/>
      <c r="O2827" s="2"/>
      <c r="P2827"/>
      <c r="Q2827"/>
      <c r="R2827"/>
    </row>
    <row r="2828" spans="2:18">
      <c r="B2828"/>
      <c r="C2828"/>
      <c r="D2828"/>
      <c r="E2828"/>
      <c r="F2828"/>
      <c r="G2828"/>
      <c r="H2828"/>
      <c r="I2828"/>
      <c r="J2828"/>
      <c r="K2828"/>
      <c r="L2828"/>
      <c r="M2828" s="2"/>
      <c r="N2828"/>
      <c r="O2828" s="2"/>
      <c r="P2828"/>
      <c r="Q2828"/>
      <c r="R2828"/>
    </row>
    <row r="2829" spans="2:18">
      <c r="B2829"/>
      <c r="C2829"/>
      <c r="D2829"/>
      <c r="E2829"/>
      <c r="F2829"/>
      <c r="G2829"/>
      <c r="H2829"/>
      <c r="I2829"/>
      <c r="J2829"/>
      <c r="K2829"/>
      <c r="L2829"/>
      <c r="M2829" s="2"/>
      <c r="N2829"/>
      <c r="O2829" s="2"/>
      <c r="P2829"/>
      <c r="Q2829"/>
      <c r="R2829"/>
    </row>
    <row r="2830" spans="2:18">
      <c r="B2830"/>
      <c r="C2830"/>
      <c r="D2830"/>
      <c r="E2830"/>
      <c r="F2830"/>
      <c r="G2830"/>
      <c r="H2830"/>
      <c r="I2830"/>
      <c r="J2830"/>
      <c r="K2830"/>
      <c r="L2830"/>
      <c r="M2830" s="2"/>
      <c r="N2830"/>
      <c r="O2830" s="2"/>
      <c r="P2830"/>
      <c r="Q2830"/>
      <c r="R2830"/>
    </row>
    <row r="2831" spans="2:18">
      <c r="B2831"/>
      <c r="C2831"/>
      <c r="D2831"/>
      <c r="E2831"/>
      <c r="F2831"/>
      <c r="G2831"/>
      <c r="H2831"/>
      <c r="I2831"/>
      <c r="J2831"/>
      <c r="K2831"/>
      <c r="L2831"/>
      <c r="M2831" s="2"/>
      <c r="N2831"/>
      <c r="O2831" s="2"/>
      <c r="P2831"/>
      <c r="Q2831"/>
      <c r="R2831"/>
    </row>
    <row r="2832" spans="2:18">
      <c r="B2832"/>
      <c r="C2832"/>
      <c r="D2832"/>
      <c r="E2832"/>
      <c r="F2832"/>
      <c r="G2832"/>
      <c r="H2832"/>
      <c r="I2832"/>
      <c r="J2832"/>
      <c r="K2832"/>
      <c r="L2832"/>
      <c r="M2832" s="2"/>
      <c r="N2832"/>
      <c r="O2832" s="2"/>
      <c r="P2832"/>
      <c r="Q2832"/>
      <c r="R2832"/>
    </row>
    <row r="2833" spans="2:18">
      <c r="B2833"/>
      <c r="C2833"/>
      <c r="D2833"/>
      <c r="E2833"/>
      <c r="F2833"/>
      <c r="G2833"/>
      <c r="H2833"/>
      <c r="I2833"/>
      <c r="J2833"/>
      <c r="K2833"/>
      <c r="L2833"/>
      <c r="M2833" s="2"/>
      <c r="N2833"/>
      <c r="O2833" s="2"/>
      <c r="P2833"/>
      <c r="Q2833"/>
      <c r="R2833"/>
    </row>
    <row r="2834" spans="2:18">
      <c r="B2834"/>
      <c r="C2834"/>
      <c r="D2834"/>
      <c r="E2834"/>
      <c r="F2834"/>
      <c r="G2834"/>
      <c r="H2834"/>
      <c r="I2834"/>
      <c r="J2834"/>
      <c r="K2834"/>
      <c r="L2834"/>
      <c r="M2834" s="2"/>
      <c r="N2834"/>
      <c r="O2834" s="2"/>
      <c r="P2834"/>
      <c r="Q2834"/>
      <c r="R2834"/>
    </row>
    <row r="2835" spans="2:18">
      <c r="B2835"/>
      <c r="C2835"/>
      <c r="D2835"/>
      <c r="E2835"/>
      <c r="F2835"/>
      <c r="G2835"/>
      <c r="H2835"/>
      <c r="I2835"/>
      <c r="J2835"/>
      <c r="K2835"/>
      <c r="L2835"/>
      <c r="M2835" s="2"/>
      <c r="N2835"/>
      <c r="O2835" s="2"/>
      <c r="P2835"/>
      <c r="Q2835"/>
      <c r="R2835"/>
    </row>
    <row r="2836" spans="2:18">
      <c r="B2836"/>
      <c r="C2836"/>
      <c r="D2836"/>
      <c r="E2836"/>
      <c r="F2836"/>
      <c r="G2836"/>
      <c r="H2836"/>
      <c r="I2836"/>
      <c r="J2836"/>
      <c r="K2836"/>
      <c r="L2836"/>
      <c r="M2836" s="2"/>
      <c r="N2836"/>
      <c r="O2836" s="2"/>
      <c r="P2836"/>
      <c r="Q2836"/>
      <c r="R2836"/>
    </row>
    <row r="2837" spans="2:18">
      <c r="B2837"/>
      <c r="C2837"/>
      <c r="D2837"/>
      <c r="E2837"/>
      <c r="F2837"/>
      <c r="G2837"/>
      <c r="H2837"/>
      <c r="I2837"/>
      <c r="J2837"/>
      <c r="K2837"/>
      <c r="L2837"/>
      <c r="M2837" s="2"/>
      <c r="N2837"/>
      <c r="O2837" s="2"/>
      <c r="P2837"/>
      <c r="Q2837"/>
      <c r="R2837"/>
    </row>
    <row r="2838" spans="2:18">
      <c r="B2838"/>
      <c r="C2838"/>
      <c r="D2838"/>
      <c r="E2838"/>
      <c r="F2838"/>
      <c r="G2838"/>
      <c r="H2838"/>
      <c r="I2838"/>
      <c r="J2838"/>
      <c r="K2838"/>
      <c r="L2838"/>
      <c r="M2838" s="2"/>
      <c r="N2838"/>
      <c r="O2838" s="2"/>
      <c r="P2838"/>
      <c r="Q2838"/>
      <c r="R2838"/>
    </row>
    <row r="2839" spans="2:18">
      <c r="B2839"/>
      <c r="C2839"/>
      <c r="D2839"/>
      <c r="E2839"/>
      <c r="F2839"/>
      <c r="G2839"/>
      <c r="H2839"/>
      <c r="I2839"/>
      <c r="J2839"/>
      <c r="K2839"/>
      <c r="L2839"/>
      <c r="M2839" s="2"/>
      <c r="N2839"/>
      <c r="O2839" s="2"/>
      <c r="P2839"/>
      <c r="Q2839"/>
      <c r="R2839"/>
    </row>
    <row r="2840" spans="2:18">
      <c r="B2840"/>
      <c r="C2840"/>
      <c r="D2840"/>
      <c r="E2840"/>
      <c r="F2840"/>
      <c r="G2840"/>
      <c r="H2840"/>
      <c r="I2840"/>
      <c r="J2840"/>
      <c r="K2840"/>
      <c r="L2840"/>
      <c r="M2840" s="2"/>
      <c r="N2840"/>
      <c r="O2840" s="2"/>
      <c r="P2840"/>
      <c r="Q2840"/>
      <c r="R2840"/>
    </row>
    <row r="2841" spans="2:18">
      <c r="B2841"/>
      <c r="C2841"/>
      <c r="D2841"/>
      <c r="E2841"/>
      <c r="F2841"/>
      <c r="G2841"/>
      <c r="H2841"/>
      <c r="I2841"/>
      <c r="J2841"/>
      <c r="K2841"/>
      <c r="L2841"/>
      <c r="M2841" s="2"/>
      <c r="N2841"/>
      <c r="O2841" s="2"/>
      <c r="P2841"/>
      <c r="Q2841"/>
      <c r="R2841"/>
    </row>
    <row r="2842" spans="2:18">
      <c r="B2842"/>
      <c r="C2842"/>
      <c r="D2842"/>
      <c r="E2842"/>
      <c r="F2842"/>
      <c r="G2842"/>
      <c r="H2842"/>
      <c r="I2842"/>
      <c r="J2842"/>
      <c r="K2842"/>
      <c r="L2842"/>
      <c r="M2842" s="2"/>
      <c r="N2842"/>
      <c r="O2842" s="2"/>
      <c r="P2842"/>
      <c r="Q2842"/>
      <c r="R2842"/>
    </row>
    <row r="2843" spans="2:18">
      <c r="B2843"/>
      <c r="C2843"/>
      <c r="D2843"/>
      <c r="E2843"/>
      <c r="F2843"/>
      <c r="G2843"/>
      <c r="H2843"/>
      <c r="I2843"/>
      <c r="J2843"/>
      <c r="K2843"/>
      <c r="L2843"/>
      <c r="M2843" s="2"/>
      <c r="N2843"/>
      <c r="O2843" s="2"/>
      <c r="P2843"/>
      <c r="Q2843"/>
      <c r="R2843"/>
    </row>
    <row r="2844" spans="2:18">
      <c r="B2844"/>
      <c r="C2844"/>
      <c r="D2844"/>
      <c r="E2844"/>
      <c r="F2844"/>
      <c r="G2844"/>
      <c r="H2844"/>
      <c r="I2844"/>
      <c r="J2844"/>
      <c r="K2844"/>
      <c r="L2844"/>
      <c r="M2844" s="2"/>
      <c r="N2844"/>
      <c r="O2844" s="2"/>
      <c r="P2844"/>
      <c r="Q2844"/>
      <c r="R2844"/>
    </row>
    <row r="2845" spans="2:18">
      <c r="B2845"/>
      <c r="C2845"/>
      <c r="D2845"/>
      <c r="E2845"/>
      <c r="F2845"/>
      <c r="G2845"/>
      <c r="H2845"/>
      <c r="I2845"/>
      <c r="J2845"/>
      <c r="K2845"/>
      <c r="L2845"/>
      <c r="M2845" s="2"/>
      <c r="N2845"/>
      <c r="O2845" s="2"/>
      <c r="P2845"/>
      <c r="Q2845"/>
      <c r="R2845"/>
    </row>
    <row r="2846" spans="2:18">
      <c r="B2846"/>
      <c r="C2846"/>
      <c r="D2846"/>
      <c r="E2846"/>
      <c r="F2846"/>
      <c r="G2846"/>
      <c r="H2846"/>
      <c r="I2846"/>
      <c r="J2846"/>
      <c r="K2846"/>
      <c r="L2846"/>
      <c r="M2846" s="2"/>
      <c r="N2846"/>
      <c r="O2846" s="2"/>
      <c r="P2846"/>
      <c r="Q2846"/>
      <c r="R2846"/>
    </row>
    <row r="2847" spans="2:18">
      <c r="B2847"/>
      <c r="C2847"/>
      <c r="D2847"/>
      <c r="E2847"/>
      <c r="F2847"/>
      <c r="G2847"/>
      <c r="H2847"/>
      <c r="I2847"/>
      <c r="J2847"/>
      <c r="K2847"/>
      <c r="L2847"/>
      <c r="M2847" s="2"/>
      <c r="N2847"/>
      <c r="O2847" s="2"/>
      <c r="P2847"/>
      <c r="Q2847"/>
      <c r="R2847"/>
    </row>
    <row r="2848" spans="2:18">
      <c r="B2848"/>
      <c r="C2848"/>
      <c r="D2848"/>
      <c r="E2848"/>
      <c r="F2848"/>
      <c r="G2848"/>
      <c r="H2848"/>
      <c r="I2848"/>
      <c r="J2848"/>
      <c r="K2848"/>
      <c r="L2848"/>
      <c r="M2848" s="2"/>
      <c r="N2848"/>
      <c r="O2848" s="2"/>
      <c r="P2848"/>
      <c r="Q2848"/>
      <c r="R2848"/>
    </row>
    <row r="2849" spans="2:18">
      <c r="B2849"/>
      <c r="C2849"/>
      <c r="D2849"/>
      <c r="E2849"/>
      <c r="F2849"/>
      <c r="G2849"/>
      <c r="H2849"/>
      <c r="I2849"/>
      <c r="J2849"/>
      <c r="K2849"/>
      <c r="L2849"/>
      <c r="M2849" s="2"/>
      <c r="N2849"/>
      <c r="O2849" s="2"/>
      <c r="P2849"/>
      <c r="Q2849"/>
      <c r="R2849"/>
    </row>
    <row r="2850" spans="2:18">
      <c r="B2850"/>
      <c r="C2850"/>
      <c r="D2850"/>
      <c r="E2850"/>
      <c r="F2850"/>
      <c r="G2850"/>
      <c r="H2850"/>
      <c r="I2850"/>
      <c r="J2850"/>
      <c r="K2850"/>
      <c r="L2850"/>
      <c r="M2850" s="2"/>
      <c r="N2850"/>
      <c r="O2850" s="2"/>
      <c r="P2850"/>
      <c r="Q2850"/>
      <c r="R2850"/>
    </row>
    <row r="2851" spans="2:18">
      <c r="B2851"/>
      <c r="C2851"/>
      <c r="D2851"/>
      <c r="E2851"/>
      <c r="F2851"/>
      <c r="G2851"/>
      <c r="H2851"/>
      <c r="I2851"/>
      <c r="J2851"/>
      <c r="K2851"/>
      <c r="L2851"/>
      <c r="M2851" s="2"/>
      <c r="N2851"/>
      <c r="O2851" s="2"/>
      <c r="P2851"/>
      <c r="Q2851"/>
      <c r="R2851"/>
    </row>
    <row r="2852" spans="2:18">
      <c r="B2852"/>
      <c r="C2852"/>
      <c r="D2852"/>
      <c r="E2852"/>
      <c r="F2852"/>
      <c r="G2852"/>
      <c r="H2852"/>
      <c r="I2852"/>
      <c r="J2852"/>
      <c r="K2852"/>
      <c r="L2852"/>
      <c r="M2852" s="2"/>
      <c r="N2852"/>
      <c r="O2852" s="2"/>
      <c r="P2852"/>
      <c r="Q2852"/>
      <c r="R2852"/>
    </row>
    <row r="2853" spans="2:18">
      <c r="B2853"/>
      <c r="C2853"/>
      <c r="D2853"/>
      <c r="E2853"/>
      <c r="F2853"/>
      <c r="G2853"/>
      <c r="H2853"/>
      <c r="I2853"/>
      <c r="J2853"/>
      <c r="K2853"/>
      <c r="L2853"/>
      <c r="M2853" s="2"/>
      <c r="N2853"/>
      <c r="O2853" s="2"/>
      <c r="P2853"/>
      <c r="Q2853"/>
      <c r="R2853"/>
    </row>
    <row r="2854" spans="2:18">
      <c r="B2854"/>
      <c r="C2854"/>
      <c r="D2854"/>
      <c r="E2854"/>
      <c r="F2854"/>
      <c r="G2854"/>
      <c r="H2854"/>
      <c r="I2854"/>
      <c r="J2854"/>
      <c r="K2854"/>
      <c r="L2854"/>
      <c r="M2854" s="2"/>
      <c r="N2854"/>
      <c r="O2854" s="2"/>
      <c r="P2854"/>
      <c r="Q2854"/>
      <c r="R2854"/>
    </row>
    <row r="2855" spans="2:18">
      <c r="B2855"/>
      <c r="C2855"/>
      <c r="D2855"/>
      <c r="E2855"/>
      <c r="F2855"/>
      <c r="G2855"/>
      <c r="H2855"/>
      <c r="I2855"/>
      <c r="J2855"/>
      <c r="K2855"/>
      <c r="L2855"/>
      <c r="M2855" s="2"/>
      <c r="N2855"/>
      <c r="O2855" s="2"/>
      <c r="P2855"/>
      <c r="Q2855"/>
      <c r="R2855"/>
    </row>
    <row r="2856" spans="2:18">
      <c r="B2856"/>
      <c r="C2856"/>
      <c r="D2856"/>
      <c r="E2856"/>
      <c r="F2856"/>
      <c r="G2856"/>
      <c r="H2856"/>
      <c r="I2856"/>
      <c r="J2856"/>
      <c r="K2856"/>
      <c r="L2856"/>
      <c r="M2856" s="2"/>
      <c r="N2856"/>
      <c r="O2856" s="2"/>
      <c r="P2856"/>
      <c r="Q2856"/>
      <c r="R2856"/>
    </row>
    <row r="2857" spans="2:18">
      <c r="B2857"/>
      <c r="C2857"/>
      <c r="D2857"/>
      <c r="E2857"/>
      <c r="F2857"/>
      <c r="G2857"/>
      <c r="H2857"/>
      <c r="I2857"/>
      <c r="J2857"/>
      <c r="K2857"/>
      <c r="L2857"/>
      <c r="M2857" s="2"/>
      <c r="N2857"/>
      <c r="O2857" s="2"/>
      <c r="P2857"/>
      <c r="Q2857"/>
      <c r="R2857"/>
    </row>
    <row r="2858" spans="2:18">
      <c r="B2858"/>
      <c r="C2858"/>
      <c r="D2858"/>
      <c r="E2858"/>
      <c r="F2858"/>
      <c r="G2858"/>
      <c r="H2858"/>
      <c r="I2858"/>
      <c r="J2858"/>
      <c r="K2858"/>
      <c r="L2858"/>
      <c r="M2858" s="2"/>
      <c r="N2858"/>
      <c r="O2858" s="2"/>
      <c r="P2858"/>
      <c r="Q2858"/>
      <c r="R2858"/>
    </row>
    <row r="2859" spans="2:18">
      <c r="B2859"/>
      <c r="C2859"/>
      <c r="D2859"/>
      <c r="E2859"/>
      <c r="F2859"/>
      <c r="G2859"/>
      <c r="H2859"/>
      <c r="I2859"/>
      <c r="J2859"/>
      <c r="K2859"/>
      <c r="L2859"/>
      <c r="M2859" s="2"/>
      <c r="N2859"/>
      <c r="O2859" s="2"/>
      <c r="P2859"/>
      <c r="Q2859"/>
      <c r="R2859"/>
    </row>
    <row r="2860" spans="2:18">
      <c r="B2860"/>
      <c r="C2860"/>
      <c r="D2860"/>
      <c r="E2860"/>
      <c r="F2860"/>
      <c r="G2860"/>
      <c r="H2860"/>
      <c r="I2860"/>
      <c r="J2860"/>
      <c r="K2860"/>
      <c r="L2860"/>
      <c r="M2860" s="2"/>
      <c r="N2860"/>
      <c r="O2860" s="2"/>
      <c r="P2860"/>
      <c r="Q2860"/>
      <c r="R2860"/>
    </row>
    <row r="2861" spans="2:18">
      <c r="B2861"/>
      <c r="C2861"/>
      <c r="D2861"/>
      <c r="E2861"/>
      <c r="F2861"/>
      <c r="G2861"/>
      <c r="H2861"/>
      <c r="I2861"/>
      <c r="J2861"/>
      <c r="K2861"/>
      <c r="L2861"/>
      <c r="M2861" s="2"/>
      <c r="N2861"/>
      <c r="O2861" s="2"/>
      <c r="P2861"/>
      <c r="Q2861"/>
      <c r="R2861"/>
    </row>
    <row r="2862" spans="2:18">
      <c r="B2862"/>
      <c r="C2862"/>
      <c r="D2862"/>
      <c r="E2862"/>
      <c r="F2862"/>
      <c r="G2862"/>
      <c r="H2862"/>
      <c r="I2862"/>
      <c r="J2862"/>
      <c r="K2862"/>
      <c r="L2862"/>
      <c r="M2862" s="2"/>
      <c r="N2862"/>
      <c r="O2862" s="2"/>
      <c r="P2862"/>
      <c r="Q2862"/>
      <c r="R2862"/>
    </row>
    <row r="2863" spans="2:18">
      <c r="B2863"/>
      <c r="C2863"/>
      <c r="D2863"/>
      <c r="E2863"/>
      <c r="F2863"/>
      <c r="G2863"/>
      <c r="H2863"/>
      <c r="I2863"/>
      <c r="J2863"/>
      <c r="K2863"/>
      <c r="L2863"/>
      <c r="M2863" s="2"/>
      <c r="N2863"/>
      <c r="O2863" s="2"/>
      <c r="P2863"/>
      <c r="Q2863"/>
      <c r="R2863"/>
    </row>
    <row r="2864" spans="2:18">
      <c r="B2864"/>
      <c r="C2864"/>
      <c r="D2864"/>
      <c r="E2864"/>
      <c r="F2864"/>
      <c r="G2864"/>
      <c r="H2864"/>
      <c r="I2864"/>
      <c r="J2864"/>
      <c r="K2864"/>
      <c r="L2864"/>
      <c r="M2864" s="2"/>
      <c r="N2864"/>
      <c r="O2864" s="2"/>
      <c r="P2864"/>
      <c r="Q2864"/>
      <c r="R2864"/>
    </row>
    <row r="2865" spans="2:18">
      <c r="B2865"/>
      <c r="C2865"/>
      <c r="D2865"/>
      <c r="E2865"/>
      <c r="F2865"/>
      <c r="G2865"/>
      <c r="H2865"/>
      <c r="I2865"/>
      <c r="J2865"/>
      <c r="K2865"/>
      <c r="L2865"/>
      <c r="M2865" s="2"/>
      <c r="N2865"/>
      <c r="O2865" s="2"/>
      <c r="P2865"/>
      <c r="Q2865"/>
      <c r="R2865"/>
    </row>
    <row r="2866" spans="2:18">
      <c r="B2866"/>
      <c r="C2866"/>
      <c r="D2866"/>
      <c r="E2866"/>
      <c r="F2866"/>
      <c r="G2866"/>
      <c r="H2866"/>
      <c r="I2866"/>
      <c r="J2866"/>
      <c r="K2866"/>
      <c r="L2866"/>
      <c r="M2866" s="2"/>
      <c r="N2866"/>
      <c r="O2866" s="2"/>
      <c r="P2866"/>
      <c r="Q2866"/>
      <c r="R2866"/>
    </row>
    <row r="2867" spans="2:18">
      <c r="B2867"/>
      <c r="C2867"/>
      <c r="D2867"/>
      <c r="E2867"/>
      <c r="F2867"/>
      <c r="G2867"/>
      <c r="H2867"/>
      <c r="I2867"/>
      <c r="J2867"/>
      <c r="K2867"/>
      <c r="L2867"/>
      <c r="M2867" s="2"/>
      <c r="N2867"/>
      <c r="O2867" s="2"/>
      <c r="P2867"/>
      <c r="Q2867"/>
      <c r="R2867"/>
    </row>
    <row r="2868" spans="2:18">
      <c r="B2868"/>
      <c r="C2868"/>
      <c r="D2868"/>
      <c r="E2868"/>
      <c r="F2868"/>
      <c r="G2868"/>
      <c r="H2868"/>
      <c r="I2868"/>
      <c r="J2868"/>
      <c r="K2868"/>
      <c r="L2868"/>
      <c r="M2868" s="2"/>
      <c r="N2868"/>
      <c r="O2868" s="2"/>
      <c r="P2868"/>
      <c r="Q2868"/>
      <c r="R2868"/>
    </row>
    <row r="2869" spans="2:18">
      <c r="B2869"/>
      <c r="C2869"/>
      <c r="D2869"/>
      <c r="E2869"/>
      <c r="F2869"/>
      <c r="G2869"/>
      <c r="H2869"/>
      <c r="I2869"/>
      <c r="J2869"/>
      <c r="K2869"/>
      <c r="L2869"/>
      <c r="M2869" s="2"/>
      <c r="N2869"/>
      <c r="O2869" s="2"/>
      <c r="P2869"/>
      <c r="Q2869"/>
      <c r="R2869"/>
    </row>
    <row r="2870" spans="2:18">
      <c r="B2870"/>
      <c r="C2870"/>
      <c r="D2870"/>
      <c r="E2870"/>
      <c r="F2870"/>
      <c r="G2870"/>
      <c r="H2870"/>
      <c r="I2870"/>
      <c r="J2870"/>
      <c r="K2870"/>
      <c r="L2870"/>
      <c r="M2870" s="2"/>
      <c r="N2870"/>
      <c r="O2870" s="2"/>
      <c r="P2870"/>
      <c r="Q2870"/>
      <c r="R2870"/>
    </row>
    <row r="2871" spans="2:18">
      <c r="B2871"/>
      <c r="C2871"/>
      <c r="D2871"/>
      <c r="E2871"/>
      <c r="F2871"/>
      <c r="G2871"/>
      <c r="H2871"/>
      <c r="I2871"/>
      <c r="J2871"/>
      <c r="K2871"/>
      <c r="L2871"/>
      <c r="M2871" s="2"/>
      <c r="N2871"/>
      <c r="O2871" s="2"/>
      <c r="P2871"/>
      <c r="Q2871"/>
      <c r="R2871"/>
    </row>
    <row r="2872" spans="2:18">
      <c r="B2872"/>
      <c r="C2872"/>
      <c r="D2872"/>
      <c r="E2872"/>
      <c r="F2872"/>
      <c r="G2872"/>
      <c r="H2872"/>
      <c r="I2872"/>
      <c r="J2872"/>
      <c r="K2872"/>
      <c r="L2872"/>
      <c r="M2872" s="2"/>
      <c r="N2872"/>
      <c r="O2872" s="2"/>
      <c r="P2872"/>
      <c r="Q2872"/>
      <c r="R2872"/>
    </row>
    <row r="2873" spans="2:18">
      <c r="B2873"/>
      <c r="C2873"/>
      <c r="D2873"/>
      <c r="E2873"/>
      <c r="F2873"/>
      <c r="G2873"/>
      <c r="H2873"/>
      <c r="I2873"/>
      <c r="J2873"/>
      <c r="K2873"/>
      <c r="L2873"/>
      <c r="M2873" s="2"/>
      <c r="N2873"/>
      <c r="O2873" s="2"/>
      <c r="P2873"/>
      <c r="Q2873"/>
      <c r="R2873"/>
    </row>
    <row r="2874" spans="2:18">
      <c r="B2874"/>
      <c r="C2874"/>
      <c r="D2874"/>
      <c r="E2874"/>
      <c r="F2874"/>
      <c r="G2874"/>
      <c r="H2874"/>
      <c r="I2874"/>
      <c r="J2874"/>
      <c r="K2874"/>
      <c r="L2874"/>
      <c r="M2874" s="2"/>
      <c r="N2874"/>
      <c r="O2874" s="2"/>
      <c r="P2874"/>
      <c r="Q2874"/>
      <c r="R2874"/>
    </row>
    <row r="2875" spans="2:18">
      <c r="B2875"/>
      <c r="C2875"/>
      <c r="D2875"/>
      <c r="E2875"/>
      <c r="F2875"/>
      <c r="G2875"/>
      <c r="H2875"/>
      <c r="I2875"/>
      <c r="J2875"/>
      <c r="K2875"/>
      <c r="L2875"/>
      <c r="M2875" s="2"/>
      <c r="N2875"/>
      <c r="O2875" s="2"/>
      <c r="P2875"/>
      <c r="Q2875"/>
      <c r="R2875"/>
    </row>
    <row r="2876" spans="2:18">
      <c r="B2876"/>
      <c r="C2876"/>
      <c r="D2876"/>
      <c r="E2876"/>
      <c r="F2876"/>
      <c r="G2876"/>
      <c r="H2876"/>
      <c r="I2876"/>
      <c r="J2876"/>
      <c r="K2876"/>
      <c r="L2876"/>
      <c r="M2876" s="2"/>
      <c r="N2876"/>
      <c r="O2876" s="2"/>
      <c r="P2876"/>
      <c r="Q2876"/>
      <c r="R2876"/>
    </row>
    <row r="2877" spans="2:18">
      <c r="B2877"/>
      <c r="C2877"/>
      <c r="D2877"/>
      <c r="E2877"/>
      <c r="F2877"/>
      <c r="G2877"/>
      <c r="H2877"/>
      <c r="I2877"/>
      <c r="J2877"/>
      <c r="K2877"/>
      <c r="L2877"/>
      <c r="M2877" s="2"/>
      <c r="N2877"/>
      <c r="O2877" s="2"/>
      <c r="P2877"/>
      <c r="Q2877"/>
      <c r="R2877"/>
    </row>
    <row r="2878" spans="2:18">
      <c r="B2878"/>
      <c r="C2878"/>
      <c r="D2878"/>
      <c r="E2878"/>
      <c r="F2878"/>
      <c r="G2878"/>
      <c r="H2878"/>
      <c r="I2878"/>
      <c r="J2878"/>
      <c r="K2878"/>
      <c r="L2878"/>
      <c r="M2878" s="2"/>
      <c r="N2878"/>
      <c r="O2878" s="2"/>
      <c r="P2878"/>
      <c r="Q2878"/>
      <c r="R2878"/>
    </row>
    <row r="2879" spans="2:18">
      <c r="B2879"/>
      <c r="C2879"/>
      <c r="D2879"/>
      <c r="E2879"/>
      <c r="F2879"/>
      <c r="G2879"/>
      <c r="H2879"/>
      <c r="I2879"/>
      <c r="J2879"/>
      <c r="K2879"/>
      <c r="L2879"/>
      <c r="M2879" s="2"/>
      <c r="N2879"/>
      <c r="O2879" s="2"/>
      <c r="P2879"/>
      <c r="Q2879"/>
      <c r="R2879"/>
    </row>
    <row r="2880" spans="2:18">
      <c r="B2880"/>
      <c r="C2880"/>
      <c r="D2880"/>
      <c r="E2880"/>
      <c r="F2880"/>
      <c r="G2880"/>
      <c r="H2880"/>
      <c r="I2880"/>
      <c r="J2880"/>
      <c r="K2880"/>
      <c r="L2880"/>
      <c r="M2880" s="2"/>
      <c r="N2880"/>
      <c r="O2880" s="2"/>
      <c r="P2880"/>
      <c r="Q2880"/>
      <c r="R2880"/>
    </row>
    <row r="2881" spans="2:18">
      <c r="B2881"/>
      <c r="C2881"/>
      <c r="D2881"/>
      <c r="E2881"/>
      <c r="F2881"/>
      <c r="G2881"/>
      <c r="H2881"/>
      <c r="I2881"/>
      <c r="J2881"/>
      <c r="K2881"/>
      <c r="L2881"/>
      <c r="M2881" s="2"/>
      <c r="N2881"/>
      <c r="O2881" s="2"/>
      <c r="P2881"/>
      <c r="Q2881"/>
      <c r="R2881"/>
    </row>
    <row r="2882" spans="2:18">
      <c r="B2882"/>
      <c r="C2882"/>
      <c r="D2882"/>
      <c r="E2882"/>
      <c r="F2882"/>
      <c r="G2882"/>
      <c r="H2882"/>
      <c r="I2882"/>
      <c r="J2882"/>
      <c r="K2882"/>
      <c r="L2882"/>
      <c r="M2882" s="2"/>
      <c r="N2882"/>
      <c r="O2882" s="2"/>
      <c r="P2882"/>
      <c r="Q2882"/>
      <c r="R2882"/>
    </row>
    <row r="2883" spans="2:18">
      <c r="B2883"/>
      <c r="C2883"/>
      <c r="D2883"/>
      <c r="E2883"/>
      <c r="F2883"/>
      <c r="G2883"/>
      <c r="H2883"/>
      <c r="I2883"/>
      <c r="J2883"/>
      <c r="K2883"/>
      <c r="L2883"/>
      <c r="M2883" s="2"/>
      <c r="N2883"/>
      <c r="O2883" s="2"/>
      <c r="P2883"/>
      <c r="Q2883"/>
      <c r="R2883"/>
    </row>
    <row r="2884" spans="2:18">
      <c r="B2884"/>
      <c r="C2884"/>
      <c r="D2884"/>
      <c r="E2884"/>
      <c r="F2884"/>
      <c r="G2884"/>
      <c r="H2884"/>
      <c r="I2884"/>
      <c r="J2884"/>
      <c r="K2884"/>
      <c r="L2884"/>
      <c r="M2884" s="2"/>
      <c r="N2884"/>
      <c r="O2884" s="2"/>
      <c r="P2884"/>
      <c r="Q2884"/>
      <c r="R2884"/>
    </row>
    <row r="2885" spans="2:18">
      <c r="B2885"/>
      <c r="C2885"/>
      <c r="D2885"/>
      <c r="E2885"/>
      <c r="F2885"/>
      <c r="G2885"/>
      <c r="H2885"/>
      <c r="I2885"/>
      <c r="J2885"/>
      <c r="K2885"/>
      <c r="L2885"/>
      <c r="M2885" s="2"/>
      <c r="N2885"/>
      <c r="O2885" s="2"/>
      <c r="P2885"/>
      <c r="Q2885"/>
      <c r="R2885"/>
    </row>
    <row r="2886" spans="2:18">
      <c r="B2886"/>
      <c r="C2886"/>
      <c r="D2886"/>
      <c r="E2886"/>
      <c r="F2886"/>
      <c r="G2886"/>
      <c r="H2886"/>
      <c r="I2886"/>
      <c r="J2886"/>
      <c r="K2886"/>
      <c r="L2886"/>
      <c r="M2886" s="2"/>
      <c r="N2886"/>
      <c r="O2886" s="2"/>
      <c r="P2886"/>
      <c r="Q2886"/>
      <c r="R2886"/>
    </row>
    <row r="2887" spans="2:18">
      <c r="B2887"/>
      <c r="C2887"/>
      <c r="D2887"/>
      <c r="E2887"/>
      <c r="F2887"/>
      <c r="G2887"/>
      <c r="H2887"/>
      <c r="I2887"/>
      <c r="J2887"/>
      <c r="K2887"/>
      <c r="L2887"/>
      <c r="M2887" s="2"/>
      <c r="N2887"/>
      <c r="O2887" s="2"/>
      <c r="P2887"/>
      <c r="Q2887"/>
      <c r="R2887"/>
    </row>
    <row r="2888" spans="2:18">
      <c r="B2888"/>
      <c r="C2888"/>
      <c r="D2888"/>
      <c r="E2888"/>
      <c r="F2888"/>
      <c r="G2888"/>
      <c r="H2888"/>
      <c r="I2888"/>
      <c r="J2888"/>
      <c r="K2888"/>
      <c r="L2888"/>
      <c r="M2888" s="2"/>
      <c r="N2888"/>
      <c r="O2888" s="2"/>
      <c r="P2888"/>
      <c r="Q2888"/>
      <c r="R2888"/>
    </row>
    <row r="2889" spans="2:18">
      <c r="B2889"/>
      <c r="C2889"/>
      <c r="D2889"/>
      <c r="E2889"/>
      <c r="F2889"/>
      <c r="G2889"/>
      <c r="H2889"/>
      <c r="I2889"/>
      <c r="J2889"/>
      <c r="K2889"/>
      <c r="L2889"/>
      <c r="M2889" s="2"/>
      <c r="N2889"/>
      <c r="O2889" s="2"/>
      <c r="P2889"/>
      <c r="Q2889"/>
      <c r="R2889"/>
    </row>
    <row r="2890" spans="2:18">
      <c r="B2890"/>
      <c r="C2890"/>
      <c r="D2890"/>
      <c r="E2890"/>
      <c r="F2890"/>
      <c r="G2890"/>
      <c r="H2890"/>
      <c r="I2890"/>
      <c r="J2890"/>
      <c r="K2890"/>
      <c r="L2890"/>
      <c r="M2890" s="2"/>
      <c r="N2890"/>
      <c r="O2890" s="2"/>
      <c r="P2890"/>
      <c r="Q2890"/>
      <c r="R2890"/>
    </row>
    <row r="2891" spans="2:18">
      <c r="B2891"/>
      <c r="C2891"/>
      <c r="D2891"/>
      <c r="E2891"/>
      <c r="F2891"/>
      <c r="G2891"/>
      <c r="H2891"/>
      <c r="I2891"/>
      <c r="J2891"/>
      <c r="K2891"/>
      <c r="L2891"/>
      <c r="M2891" s="2"/>
      <c r="N2891"/>
      <c r="O2891" s="2"/>
      <c r="P2891"/>
      <c r="Q2891"/>
      <c r="R2891"/>
    </row>
    <row r="2892" spans="2:18">
      <c r="B2892"/>
      <c r="C2892"/>
      <c r="D2892"/>
      <c r="E2892"/>
      <c r="F2892"/>
      <c r="G2892"/>
      <c r="H2892"/>
      <c r="I2892"/>
      <c r="J2892"/>
      <c r="K2892"/>
      <c r="L2892"/>
      <c r="M2892" s="2"/>
      <c r="N2892"/>
      <c r="O2892" s="2"/>
      <c r="P2892"/>
      <c r="Q2892"/>
      <c r="R2892"/>
    </row>
    <row r="2893" spans="2:18">
      <c r="B2893"/>
      <c r="C2893"/>
      <c r="D2893"/>
      <c r="E2893"/>
      <c r="F2893"/>
      <c r="G2893"/>
      <c r="H2893"/>
      <c r="I2893"/>
      <c r="J2893"/>
      <c r="K2893"/>
      <c r="L2893"/>
      <c r="M2893" s="2"/>
      <c r="N2893"/>
      <c r="O2893" s="2"/>
      <c r="P2893"/>
      <c r="Q2893"/>
      <c r="R2893"/>
    </row>
    <row r="2894" spans="2:18">
      <c r="B2894"/>
      <c r="C2894"/>
      <c r="D2894"/>
      <c r="E2894"/>
      <c r="F2894"/>
      <c r="G2894"/>
      <c r="H2894"/>
      <c r="I2894"/>
      <c r="J2894"/>
      <c r="K2894"/>
      <c r="L2894"/>
      <c r="M2894" s="2"/>
      <c r="N2894"/>
      <c r="O2894" s="2"/>
      <c r="P2894"/>
      <c r="Q2894"/>
      <c r="R2894"/>
    </row>
    <row r="2895" spans="2:18">
      <c r="B2895"/>
      <c r="C2895"/>
      <c r="D2895"/>
      <c r="E2895"/>
      <c r="F2895"/>
      <c r="G2895"/>
      <c r="H2895"/>
      <c r="I2895"/>
      <c r="J2895"/>
      <c r="K2895"/>
      <c r="L2895"/>
      <c r="M2895" s="2"/>
      <c r="N2895"/>
      <c r="O2895" s="2"/>
      <c r="P2895"/>
      <c r="Q2895"/>
      <c r="R2895"/>
    </row>
    <row r="2896" spans="2:18">
      <c r="B2896"/>
      <c r="C2896"/>
      <c r="D2896"/>
      <c r="E2896"/>
      <c r="F2896"/>
      <c r="G2896"/>
      <c r="H2896"/>
      <c r="I2896"/>
      <c r="J2896"/>
      <c r="K2896"/>
      <c r="L2896"/>
      <c r="M2896" s="2"/>
      <c r="N2896"/>
      <c r="O2896" s="2"/>
      <c r="P2896"/>
      <c r="Q2896"/>
      <c r="R2896"/>
    </row>
    <row r="2897" spans="2:18">
      <c r="B2897"/>
      <c r="C2897"/>
      <c r="D2897"/>
      <c r="E2897"/>
      <c r="F2897"/>
      <c r="G2897"/>
      <c r="H2897"/>
      <c r="I2897"/>
      <c r="J2897"/>
      <c r="K2897"/>
      <c r="L2897"/>
      <c r="M2897" s="2"/>
      <c r="N2897"/>
      <c r="O2897" s="2"/>
      <c r="P2897"/>
      <c r="Q2897"/>
      <c r="R2897"/>
    </row>
    <row r="2898" spans="2:18">
      <c r="B2898"/>
      <c r="C2898"/>
      <c r="D2898"/>
      <c r="E2898"/>
      <c r="F2898"/>
      <c r="G2898"/>
      <c r="H2898"/>
      <c r="I2898"/>
      <c r="J2898"/>
      <c r="K2898"/>
      <c r="L2898"/>
      <c r="M2898" s="2"/>
      <c r="N2898"/>
      <c r="O2898" s="2"/>
      <c r="P2898"/>
      <c r="Q2898"/>
      <c r="R2898"/>
    </row>
    <row r="2899" spans="2:18">
      <c r="B2899"/>
      <c r="C2899"/>
      <c r="D2899"/>
      <c r="E2899"/>
      <c r="F2899"/>
      <c r="G2899"/>
      <c r="H2899"/>
      <c r="I2899"/>
      <c r="J2899"/>
      <c r="K2899"/>
      <c r="L2899"/>
      <c r="M2899" s="2"/>
      <c r="N2899"/>
      <c r="O2899" s="2"/>
      <c r="P2899"/>
      <c r="Q2899"/>
      <c r="R2899"/>
    </row>
    <row r="2900" spans="2:18">
      <c r="B2900"/>
      <c r="C2900"/>
      <c r="D2900"/>
      <c r="E2900"/>
      <c r="F2900"/>
      <c r="G2900"/>
      <c r="H2900"/>
      <c r="I2900"/>
      <c r="J2900"/>
      <c r="K2900"/>
      <c r="L2900"/>
      <c r="M2900" s="2"/>
      <c r="N2900"/>
      <c r="O2900" s="2"/>
      <c r="P2900"/>
      <c r="Q2900"/>
      <c r="R2900"/>
    </row>
    <row r="2901" spans="2:18">
      <c r="B2901"/>
      <c r="C2901"/>
      <c r="D2901"/>
      <c r="E2901"/>
      <c r="F2901"/>
      <c r="G2901"/>
      <c r="H2901"/>
      <c r="I2901"/>
      <c r="J2901"/>
      <c r="K2901"/>
      <c r="L2901"/>
      <c r="M2901" s="2"/>
      <c r="N2901"/>
      <c r="O2901" s="2"/>
      <c r="P2901"/>
      <c r="Q2901"/>
      <c r="R2901"/>
    </row>
    <row r="2902" spans="2:18">
      <c r="B2902"/>
      <c r="C2902"/>
      <c r="D2902"/>
      <c r="E2902"/>
      <c r="F2902"/>
      <c r="G2902"/>
      <c r="H2902"/>
      <c r="I2902"/>
      <c r="J2902"/>
      <c r="K2902"/>
      <c r="L2902"/>
      <c r="M2902" s="2"/>
      <c r="N2902"/>
      <c r="O2902" s="2"/>
      <c r="P2902"/>
      <c r="Q2902"/>
      <c r="R2902"/>
    </row>
    <row r="2903" spans="2:18">
      <c r="B2903"/>
      <c r="C2903"/>
      <c r="D2903"/>
      <c r="E2903"/>
      <c r="F2903"/>
      <c r="G2903"/>
      <c r="H2903"/>
      <c r="I2903"/>
      <c r="J2903"/>
      <c r="K2903"/>
      <c r="L2903"/>
      <c r="M2903" s="2"/>
      <c r="N2903"/>
      <c r="O2903" s="2"/>
      <c r="P2903"/>
      <c r="Q2903"/>
      <c r="R2903"/>
    </row>
    <row r="2904" spans="2:18">
      <c r="B2904"/>
      <c r="C2904"/>
      <c r="D2904"/>
      <c r="E2904"/>
      <c r="F2904"/>
      <c r="G2904"/>
      <c r="H2904"/>
      <c r="I2904"/>
      <c r="J2904"/>
      <c r="K2904"/>
      <c r="L2904"/>
      <c r="M2904" s="2"/>
      <c r="N2904"/>
      <c r="O2904" s="2"/>
      <c r="P2904"/>
      <c r="Q2904"/>
      <c r="R2904"/>
    </row>
    <row r="2905" spans="2:18">
      <c r="B2905"/>
      <c r="C2905"/>
      <c r="D2905"/>
      <c r="E2905"/>
      <c r="F2905"/>
      <c r="G2905"/>
      <c r="H2905"/>
      <c r="I2905"/>
      <c r="J2905"/>
      <c r="K2905"/>
      <c r="L2905"/>
      <c r="M2905" s="2"/>
      <c r="N2905"/>
      <c r="O2905" s="2"/>
      <c r="P2905"/>
      <c r="Q2905"/>
      <c r="R2905"/>
    </row>
    <row r="2906" spans="2:18">
      <c r="B2906"/>
      <c r="C2906"/>
      <c r="D2906"/>
      <c r="E2906"/>
      <c r="F2906"/>
      <c r="G2906"/>
      <c r="H2906"/>
      <c r="I2906"/>
      <c r="J2906"/>
      <c r="K2906"/>
      <c r="L2906"/>
      <c r="M2906" s="2"/>
      <c r="N2906"/>
      <c r="O2906" s="2"/>
      <c r="P2906"/>
      <c r="Q2906"/>
      <c r="R2906"/>
    </row>
    <row r="2907" spans="2:18">
      <c r="B2907"/>
      <c r="C2907"/>
      <c r="D2907"/>
      <c r="E2907"/>
      <c r="F2907"/>
      <c r="G2907"/>
      <c r="H2907"/>
      <c r="I2907"/>
      <c r="J2907"/>
      <c r="K2907"/>
      <c r="L2907"/>
      <c r="M2907" s="2"/>
      <c r="N2907"/>
      <c r="O2907" s="2"/>
      <c r="P2907"/>
      <c r="Q2907"/>
      <c r="R2907"/>
    </row>
    <row r="2908" spans="2:18">
      <c r="B2908"/>
      <c r="C2908"/>
      <c r="D2908"/>
      <c r="E2908"/>
      <c r="F2908"/>
      <c r="G2908"/>
      <c r="H2908"/>
      <c r="I2908"/>
      <c r="J2908"/>
      <c r="K2908"/>
      <c r="L2908"/>
      <c r="M2908" s="2"/>
      <c r="N2908"/>
      <c r="O2908" s="2"/>
      <c r="P2908"/>
      <c r="Q2908"/>
      <c r="R2908"/>
    </row>
    <row r="2909" spans="2:18">
      <c r="B2909"/>
      <c r="C2909"/>
      <c r="D2909"/>
      <c r="E2909"/>
      <c r="F2909"/>
      <c r="G2909"/>
      <c r="H2909"/>
      <c r="I2909"/>
      <c r="J2909"/>
      <c r="K2909"/>
      <c r="L2909"/>
      <c r="M2909" s="2"/>
      <c r="N2909"/>
      <c r="O2909" s="2"/>
      <c r="P2909"/>
      <c r="Q2909"/>
      <c r="R2909"/>
    </row>
    <row r="2910" spans="2:18">
      <c r="B2910"/>
      <c r="C2910"/>
      <c r="D2910"/>
      <c r="E2910"/>
      <c r="F2910"/>
      <c r="G2910"/>
      <c r="H2910"/>
      <c r="I2910"/>
      <c r="J2910"/>
      <c r="K2910"/>
      <c r="L2910"/>
      <c r="M2910" s="2"/>
      <c r="N2910"/>
      <c r="O2910" s="2"/>
      <c r="P2910"/>
      <c r="Q2910"/>
      <c r="R2910"/>
    </row>
    <row r="2911" spans="2:18">
      <c r="B2911"/>
      <c r="C2911"/>
      <c r="D2911"/>
      <c r="E2911"/>
      <c r="F2911"/>
      <c r="G2911"/>
      <c r="H2911"/>
      <c r="I2911"/>
      <c r="J2911"/>
      <c r="K2911"/>
      <c r="L2911"/>
      <c r="M2911" s="2"/>
      <c r="N2911"/>
      <c r="O2911" s="2"/>
      <c r="P2911"/>
      <c r="Q2911"/>
      <c r="R2911"/>
    </row>
    <row r="2912" spans="2:18">
      <c r="B2912"/>
      <c r="C2912"/>
      <c r="D2912"/>
      <c r="E2912"/>
      <c r="F2912"/>
      <c r="G2912"/>
      <c r="H2912"/>
      <c r="I2912"/>
      <c r="J2912"/>
      <c r="K2912"/>
      <c r="L2912"/>
      <c r="M2912" s="2"/>
      <c r="N2912"/>
      <c r="O2912" s="2"/>
      <c r="P2912"/>
      <c r="Q2912"/>
      <c r="R2912"/>
    </row>
    <row r="2913" spans="2:18">
      <c r="B2913"/>
      <c r="C2913"/>
      <c r="D2913"/>
      <c r="E2913"/>
      <c r="F2913"/>
      <c r="G2913"/>
      <c r="H2913"/>
      <c r="I2913"/>
      <c r="J2913"/>
      <c r="K2913"/>
      <c r="L2913"/>
      <c r="M2913" s="2"/>
      <c r="N2913"/>
      <c r="O2913" s="2"/>
      <c r="P2913"/>
      <c r="Q2913"/>
      <c r="R2913"/>
    </row>
    <row r="2914" spans="2:18">
      <c r="B2914"/>
      <c r="C2914"/>
      <c r="D2914"/>
      <c r="E2914"/>
      <c r="F2914"/>
      <c r="G2914"/>
      <c r="H2914"/>
      <c r="I2914"/>
      <c r="J2914"/>
      <c r="K2914"/>
      <c r="L2914"/>
      <c r="M2914" s="2"/>
      <c r="N2914"/>
      <c r="O2914" s="2"/>
      <c r="P2914"/>
      <c r="Q2914"/>
      <c r="R2914"/>
    </row>
    <row r="2915" spans="2:18">
      <c r="B2915"/>
      <c r="C2915"/>
      <c r="D2915"/>
      <c r="E2915"/>
      <c r="F2915"/>
      <c r="G2915"/>
      <c r="H2915"/>
      <c r="I2915"/>
      <c r="J2915"/>
      <c r="K2915"/>
      <c r="L2915"/>
      <c r="M2915" s="2"/>
      <c r="N2915"/>
      <c r="O2915" s="2"/>
      <c r="P2915"/>
      <c r="Q2915"/>
      <c r="R2915"/>
    </row>
    <row r="2916" spans="2:18">
      <c r="B2916"/>
      <c r="C2916"/>
      <c r="D2916"/>
      <c r="E2916"/>
      <c r="F2916"/>
      <c r="G2916"/>
      <c r="H2916"/>
      <c r="I2916"/>
      <c r="J2916"/>
      <c r="K2916"/>
      <c r="L2916"/>
      <c r="M2916" s="2"/>
      <c r="N2916"/>
      <c r="O2916" s="2"/>
      <c r="P2916"/>
      <c r="Q2916"/>
      <c r="R2916"/>
    </row>
    <row r="2917" spans="2:18">
      <c r="B2917"/>
      <c r="C2917"/>
      <c r="D2917"/>
      <c r="E2917"/>
      <c r="F2917"/>
      <c r="G2917"/>
      <c r="H2917"/>
      <c r="I2917"/>
      <c r="J2917"/>
      <c r="K2917"/>
      <c r="L2917"/>
      <c r="M2917" s="2"/>
      <c r="N2917"/>
      <c r="O2917" s="2"/>
      <c r="P2917"/>
      <c r="Q2917"/>
      <c r="R2917"/>
    </row>
    <row r="2918" spans="2:18">
      <c r="B2918"/>
      <c r="C2918"/>
      <c r="D2918"/>
      <c r="E2918"/>
      <c r="F2918"/>
      <c r="G2918"/>
      <c r="H2918"/>
      <c r="I2918"/>
      <c r="J2918"/>
      <c r="K2918"/>
      <c r="L2918"/>
      <c r="M2918" s="2"/>
      <c r="N2918"/>
      <c r="O2918" s="2"/>
      <c r="P2918"/>
      <c r="Q2918"/>
      <c r="R2918"/>
    </row>
    <row r="2919" spans="2:18">
      <c r="B2919"/>
      <c r="C2919"/>
      <c r="D2919"/>
      <c r="E2919"/>
      <c r="F2919"/>
      <c r="G2919"/>
      <c r="H2919"/>
      <c r="I2919"/>
      <c r="J2919"/>
      <c r="K2919"/>
      <c r="L2919"/>
      <c r="M2919" s="2"/>
      <c r="N2919"/>
      <c r="O2919" s="2"/>
      <c r="P2919"/>
      <c r="Q2919"/>
      <c r="R2919"/>
    </row>
    <row r="2920" spans="2:18">
      <c r="B2920"/>
      <c r="C2920"/>
      <c r="D2920"/>
      <c r="E2920"/>
      <c r="F2920"/>
      <c r="G2920"/>
      <c r="H2920"/>
      <c r="I2920"/>
      <c r="J2920"/>
      <c r="K2920"/>
      <c r="L2920"/>
      <c r="M2920" s="2"/>
      <c r="N2920"/>
      <c r="O2920" s="2"/>
      <c r="P2920"/>
      <c r="Q2920"/>
      <c r="R2920"/>
    </row>
    <row r="2921" spans="2:18">
      <c r="B2921"/>
      <c r="C2921"/>
      <c r="D2921"/>
      <c r="E2921"/>
      <c r="F2921"/>
      <c r="G2921"/>
      <c r="H2921"/>
      <c r="I2921"/>
      <c r="J2921"/>
      <c r="K2921"/>
      <c r="L2921"/>
      <c r="M2921" s="2"/>
      <c r="N2921"/>
      <c r="O2921" s="2"/>
      <c r="P2921"/>
      <c r="Q2921"/>
      <c r="R2921"/>
    </row>
    <row r="2922" spans="2:18">
      <c r="B2922"/>
      <c r="C2922"/>
      <c r="D2922"/>
      <c r="E2922"/>
      <c r="F2922"/>
      <c r="G2922"/>
      <c r="H2922"/>
      <c r="I2922"/>
      <c r="J2922"/>
      <c r="K2922"/>
      <c r="L2922"/>
      <c r="M2922" s="2"/>
      <c r="N2922"/>
      <c r="O2922" s="2"/>
      <c r="P2922"/>
      <c r="Q2922"/>
      <c r="R2922"/>
    </row>
    <row r="2923" spans="2:18">
      <c r="B2923"/>
      <c r="C2923"/>
      <c r="D2923"/>
      <c r="E2923"/>
      <c r="F2923"/>
      <c r="G2923"/>
      <c r="H2923"/>
      <c r="I2923"/>
      <c r="J2923"/>
      <c r="K2923"/>
      <c r="L2923"/>
      <c r="M2923" s="2"/>
      <c r="N2923"/>
      <c r="O2923" s="2"/>
      <c r="P2923"/>
      <c r="Q2923"/>
      <c r="R2923"/>
    </row>
    <row r="2924" spans="2:18">
      <c r="B2924"/>
      <c r="C2924"/>
      <c r="D2924"/>
      <c r="E2924"/>
      <c r="F2924"/>
      <c r="G2924"/>
      <c r="H2924"/>
      <c r="I2924"/>
      <c r="J2924"/>
      <c r="K2924"/>
      <c r="L2924"/>
      <c r="M2924" s="2"/>
      <c r="N2924"/>
      <c r="O2924" s="2"/>
      <c r="P2924"/>
      <c r="Q2924"/>
      <c r="R2924"/>
    </row>
    <row r="2925" spans="2:18">
      <c r="B2925"/>
      <c r="C2925"/>
      <c r="D2925"/>
      <c r="E2925"/>
      <c r="F2925"/>
      <c r="G2925"/>
      <c r="H2925"/>
      <c r="I2925"/>
      <c r="J2925"/>
      <c r="K2925"/>
      <c r="L2925"/>
      <c r="M2925" s="2"/>
      <c r="N2925"/>
      <c r="O2925" s="2"/>
      <c r="P2925"/>
      <c r="Q2925"/>
      <c r="R2925"/>
    </row>
    <row r="2926" spans="2:18">
      <c r="B2926"/>
      <c r="C2926"/>
      <c r="D2926"/>
      <c r="E2926"/>
      <c r="F2926"/>
      <c r="G2926"/>
      <c r="H2926"/>
      <c r="I2926"/>
      <c r="J2926"/>
      <c r="K2926"/>
      <c r="L2926"/>
      <c r="M2926" s="2"/>
      <c r="N2926"/>
      <c r="O2926" s="2"/>
      <c r="P2926"/>
      <c r="Q2926"/>
      <c r="R2926"/>
    </row>
    <row r="2927" spans="2:18">
      <c r="B2927"/>
      <c r="C2927"/>
      <c r="D2927"/>
      <c r="E2927"/>
      <c r="F2927"/>
      <c r="G2927"/>
      <c r="H2927"/>
      <c r="I2927"/>
      <c r="J2927"/>
      <c r="K2927"/>
      <c r="L2927"/>
      <c r="M2927" s="2"/>
      <c r="N2927"/>
      <c r="O2927" s="2"/>
      <c r="P2927"/>
      <c r="Q2927"/>
      <c r="R2927"/>
    </row>
    <row r="2928" spans="2:18">
      <c r="B2928"/>
      <c r="C2928"/>
      <c r="D2928"/>
      <c r="E2928"/>
      <c r="F2928"/>
      <c r="G2928"/>
      <c r="H2928"/>
      <c r="I2928"/>
      <c r="J2928"/>
      <c r="K2928"/>
      <c r="L2928"/>
      <c r="M2928" s="2"/>
      <c r="N2928"/>
      <c r="O2928" s="2"/>
      <c r="P2928"/>
      <c r="Q2928"/>
      <c r="R2928"/>
    </row>
    <row r="2929" spans="2:18">
      <c r="B2929"/>
      <c r="C2929"/>
      <c r="D2929"/>
      <c r="E2929"/>
      <c r="F2929"/>
      <c r="G2929"/>
      <c r="H2929"/>
      <c r="I2929"/>
      <c r="J2929"/>
      <c r="K2929"/>
      <c r="L2929"/>
      <c r="M2929" s="2"/>
      <c r="N2929"/>
      <c r="O2929" s="2"/>
      <c r="P2929"/>
      <c r="Q2929"/>
      <c r="R2929"/>
    </row>
    <row r="2930" spans="2:18">
      <c r="B2930"/>
      <c r="C2930"/>
      <c r="D2930"/>
      <c r="E2930"/>
      <c r="F2930"/>
      <c r="G2930"/>
      <c r="H2930"/>
      <c r="I2930"/>
      <c r="J2930"/>
      <c r="K2930"/>
      <c r="L2930"/>
      <c r="M2930" s="2"/>
      <c r="N2930"/>
      <c r="O2930" s="2"/>
      <c r="P2930"/>
      <c r="Q2930"/>
      <c r="R2930"/>
    </row>
    <row r="2931" spans="2:18">
      <c r="B2931"/>
      <c r="C2931"/>
      <c r="D2931"/>
      <c r="E2931"/>
      <c r="F2931"/>
      <c r="G2931"/>
      <c r="H2931"/>
      <c r="I2931"/>
      <c r="J2931"/>
      <c r="K2931"/>
      <c r="L2931"/>
      <c r="M2931" s="2"/>
      <c r="N2931"/>
      <c r="O2931" s="2"/>
      <c r="P2931"/>
      <c r="Q2931"/>
      <c r="R2931"/>
    </row>
    <row r="2932" spans="2:18">
      <c r="B2932"/>
      <c r="C2932"/>
      <c r="D2932"/>
      <c r="E2932"/>
      <c r="F2932"/>
      <c r="G2932"/>
      <c r="H2932"/>
      <c r="I2932"/>
      <c r="J2932"/>
      <c r="K2932"/>
      <c r="L2932"/>
      <c r="M2932" s="2"/>
      <c r="N2932"/>
      <c r="O2932" s="2"/>
      <c r="P2932"/>
      <c r="Q2932"/>
      <c r="R2932"/>
    </row>
    <row r="2933" spans="2:18">
      <c r="B2933"/>
      <c r="C2933"/>
      <c r="D2933"/>
      <c r="E2933"/>
      <c r="F2933"/>
      <c r="G2933"/>
      <c r="H2933"/>
      <c r="I2933"/>
      <c r="J2933"/>
      <c r="K2933"/>
      <c r="L2933"/>
      <c r="M2933" s="2"/>
      <c r="N2933"/>
      <c r="O2933" s="2"/>
      <c r="P2933"/>
      <c r="Q2933"/>
      <c r="R2933"/>
    </row>
    <row r="2934" spans="2:18">
      <c r="B2934"/>
      <c r="C2934"/>
      <c r="D2934"/>
      <c r="E2934"/>
      <c r="F2934"/>
      <c r="G2934"/>
      <c r="H2934"/>
      <c r="I2934"/>
      <c r="J2934"/>
      <c r="K2934"/>
      <c r="L2934"/>
      <c r="M2934" s="2"/>
      <c r="N2934"/>
      <c r="O2934" s="2"/>
      <c r="P2934"/>
      <c r="Q2934"/>
      <c r="R2934"/>
    </row>
    <row r="2935" spans="2:18">
      <c r="B2935"/>
      <c r="C2935"/>
      <c r="D2935"/>
      <c r="E2935"/>
      <c r="F2935"/>
      <c r="G2935"/>
      <c r="H2935"/>
      <c r="I2935"/>
      <c r="J2935"/>
      <c r="K2935"/>
      <c r="L2935"/>
      <c r="M2935" s="2"/>
      <c r="N2935"/>
      <c r="O2935" s="2"/>
      <c r="P2935"/>
      <c r="Q2935"/>
      <c r="R2935"/>
    </row>
    <row r="2936" spans="2:18">
      <c r="B2936"/>
      <c r="C2936"/>
      <c r="D2936"/>
      <c r="E2936"/>
      <c r="F2936"/>
      <c r="G2936"/>
      <c r="H2936"/>
      <c r="I2936"/>
      <c r="J2936"/>
      <c r="K2936"/>
      <c r="L2936"/>
      <c r="M2936" s="2"/>
      <c r="N2936"/>
      <c r="O2936" s="2"/>
      <c r="P2936"/>
      <c r="Q2936"/>
      <c r="R2936"/>
    </row>
    <row r="2937" spans="2:18">
      <c r="B2937"/>
      <c r="C2937"/>
      <c r="D2937"/>
      <c r="E2937"/>
      <c r="F2937"/>
      <c r="G2937"/>
      <c r="H2937"/>
      <c r="I2937"/>
      <c r="J2937"/>
      <c r="K2937"/>
      <c r="L2937"/>
      <c r="M2937" s="2"/>
      <c r="N2937"/>
      <c r="O2937" s="2"/>
      <c r="P2937"/>
      <c r="Q2937"/>
      <c r="R2937"/>
    </row>
    <row r="2938" spans="2:18">
      <c r="B2938"/>
      <c r="C2938"/>
      <c r="D2938"/>
      <c r="E2938"/>
      <c r="F2938"/>
      <c r="G2938"/>
      <c r="H2938"/>
      <c r="I2938"/>
      <c r="J2938"/>
      <c r="K2938"/>
      <c r="L2938"/>
      <c r="M2938" s="2"/>
      <c r="N2938"/>
      <c r="O2938" s="2"/>
      <c r="P2938"/>
      <c r="Q2938"/>
      <c r="R2938"/>
    </row>
    <row r="2939" spans="2:18">
      <c r="B2939"/>
      <c r="C2939"/>
      <c r="D2939"/>
      <c r="E2939"/>
      <c r="F2939"/>
      <c r="G2939"/>
      <c r="H2939"/>
      <c r="I2939"/>
      <c r="J2939"/>
      <c r="K2939"/>
      <c r="L2939"/>
      <c r="M2939" s="2"/>
      <c r="N2939"/>
      <c r="O2939" s="2"/>
      <c r="P2939"/>
      <c r="Q2939"/>
      <c r="R2939"/>
    </row>
    <row r="2940" spans="2:18">
      <c r="B2940"/>
      <c r="C2940"/>
      <c r="D2940"/>
      <c r="E2940"/>
      <c r="F2940"/>
      <c r="G2940"/>
      <c r="H2940"/>
      <c r="I2940"/>
      <c r="J2940"/>
      <c r="K2940"/>
      <c r="L2940"/>
      <c r="M2940" s="2"/>
      <c r="N2940"/>
      <c r="O2940" s="2"/>
      <c r="P2940"/>
      <c r="Q2940"/>
      <c r="R2940"/>
    </row>
    <row r="2941" spans="2:18">
      <c r="B2941"/>
      <c r="C2941"/>
      <c r="D2941"/>
      <c r="E2941"/>
      <c r="F2941"/>
      <c r="G2941"/>
      <c r="H2941"/>
      <c r="I2941"/>
      <c r="J2941"/>
      <c r="K2941"/>
      <c r="L2941"/>
      <c r="M2941" s="2"/>
      <c r="N2941"/>
      <c r="O2941" s="2"/>
      <c r="P2941"/>
      <c r="Q2941"/>
      <c r="R2941"/>
    </row>
    <row r="2942" spans="2:18">
      <c r="B2942"/>
      <c r="C2942"/>
      <c r="D2942"/>
      <c r="E2942"/>
      <c r="F2942"/>
      <c r="G2942"/>
      <c r="H2942"/>
      <c r="I2942"/>
      <c r="J2942"/>
      <c r="K2942"/>
      <c r="L2942"/>
      <c r="M2942" s="2"/>
      <c r="N2942"/>
      <c r="O2942" s="2"/>
      <c r="P2942"/>
      <c r="Q2942"/>
      <c r="R2942"/>
    </row>
    <row r="2943" spans="2:18">
      <c r="B2943"/>
      <c r="C2943"/>
      <c r="D2943"/>
      <c r="E2943"/>
      <c r="F2943"/>
      <c r="G2943"/>
      <c r="H2943"/>
      <c r="I2943"/>
      <c r="J2943"/>
      <c r="K2943"/>
      <c r="L2943"/>
      <c r="M2943" s="2"/>
      <c r="N2943"/>
      <c r="O2943" s="2"/>
      <c r="P2943"/>
      <c r="Q2943"/>
      <c r="R2943"/>
    </row>
    <row r="2944" spans="2:18">
      <c r="B2944"/>
      <c r="C2944"/>
      <c r="D2944"/>
      <c r="E2944"/>
      <c r="F2944"/>
      <c r="G2944"/>
      <c r="H2944"/>
      <c r="I2944"/>
      <c r="J2944"/>
      <c r="K2944"/>
      <c r="L2944"/>
      <c r="M2944" s="2"/>
      <c r="N2944"/>
      <c r="O2944" s="2"/>
      <c r="P2944"/>
      <c r="Q2944"/>
      <c r="R2944"/>
    </row>
    <row r="2945" spans="2:18">
      <c r="B2945"/>
      <c r="C2945"/>
      <c r="D2945"/>
      <c r="E2945"/>
      <c r="F2945"/>
      <c r="G2945"/>
      <c r="H2945"/>
      <c r="I2945"/>
      <c r="J2945"/>
      <c r="K2945"/>
      <c r="L2945"/>
      <c r="M2945" s="2"/>
      <c r="N2945"/>
      <c r="O2945" s="2"/>
      <c r="P2945"/>
      <c r="Q2945"/>
      <c r="R2945"/>
    </row>
    <row r="2946" spans="2:18">
      <c r="B2946"/>
      <c r="C2946"/>
      <c r="D2946"/>
      <c r="E2946"/>
      <c r="F2946"/>
      <c r="G2946"/>
      <c r="H2946"/>
      <c r="I2946"/>
      <c r="J2946"/>
      <c r="K2946"/>
      <c r="L2946"/>
      <c r="M2946" s="2"/>
      <c r="N2946"/>
      <c r="O2946" s="2"/>
      <c r="P2946"/>
      <c r="Q2946"/>
      <c r="R2946"/>
    </row>
    <row r="2947" spans="2:18">
      <c r="B2947"/>
      <c r="C2947"/>
      <c r="D2947"/>
      <c r="E2947"/>
      <c r="F2947"/>
      <c r="G2947"/>
      <c r="H2947"/>
      <c r="I2947"/>
      <c r="J2947"/>
      <c r="K2947"/>
      <c r="L2947"/>
      <c r="M2947" s="2"/>
      <c r="N2947"/>
      <c r="O2947" s="2"/>
      <c r="P2947"/>
      <c r="Q2947"/>
      <c r="R2947"/>
    </row>
    <row r="2948" spans="2:18">
      <c r="B2948"/>
      <c r="C2948"/>
      <c r="D2948"/>
      <c r="E2948"/>
      <c r="F2948"/>
      <c r="G2948"/>
      <c r="H2948"/>
      <c r="I2948"/>
      <c r="J2948"/>
      <c r="K2948"/>
      <c r="L2948"/>
      <c r="M2948" s="2"/>
      <c r="N2948"/>
      <c r="O2948" s="2"/>
      <c r="P2948"/>
      <c r="Q2948"/>
      <c r="R2948"/>
    </row>
    <row r="2949" spans="2:18">
      <c r="B2949"/>
      <c r="C2949"/>
      <c r="D2949"/>
      <c r="E2949"/>
      <c r="F2949"/>
      <c r="G2949"/>
      <c r="H2949"/>
      <c r="I2949"/>
      <c r="J2949"/>
      <c r="K2949"/>
      <c r="L2949"/>
      <c r="M2949" s="2"/>
      <c r="N2949"/>
      <c r="O2949" s="2"/>
      <c r="P2949"/>
      <c r="Q2949"/>
      <c r="R2949"/>
    </row>
    <row r="2950" spans="2:18">
      <c r="B2950"/>
      <c r="C2950"/>
      <c r="D2950"/>
      <c r="E2950"/>
      <c r="F2950"/>
      <c r="G2950"/>
      <c r="H2950"/>
      <c r="I2950"/>
      <c r="J2950"/>
      <c r="K2950"/>
      <c r="L2950"/>
      <c r="M2950" s="2"/>
      <c r="N2950"/>
      <c r="O2950" s="2"/>
      <c r="P2950"/>
      <c r="Q2950"/>
      <c r="R2950"/>
    </row>
    <row r="2951" spans="2:18">
      <c r="B2951"/>
      <c r="C2951"/>
      <c r="D2951"/>
      <c r="E2951"/>
      <c r="F2951"/>
      <c r="G2951"/>
      <c r="H2951"/>
      <c r="I2951"/>
      <c r="J2951"/>
      <c r="K2951"/>
      <c r="L2951"/>
      <c r="M2951" s="2"/>
      <c r="N2951"/>
      <c r="O2951" s="2"/>
      <c r="P2951"/>
      <c r="Q2951"/>
      <c r="R2951"/>
    </row>
    <row r="2952" spans="2:18">
      <c r="B2952"/>
      <c r="C2952"/>
      <c r="D2952"/>
      <c r="E2952"/>
      <c r="F2952"/>
      <c r="G2952"/>
      <c r="H2952"/>
      <c r="I2952"/>
      <c r="J2952"/>
      <c r="K2952"/>
      <c r="L2952"/>
      <c r="M2952" s="2"/>
      <c r="N2952"/>
      <c r="O2952" s="2"/>
      <c r="P2952"/>
      <c r="Q2952"/>
      <c r="R2952"/>
    </row>
    <row r="2953" spans="2:18">
      <c r="B2953"/>
      <c r="C2953"/>
      <c r="D2953"/>
      <c r="E2953"/>
      <c r="F2953"/>
      <c r="G2953"/>
      <c r="H2953"/>
      <c r="I2953"/>
      <c r="J2953"/>
      <c r="K2953"/>
      <c r="L2953"/>
      <c r="M2953" s="2"/>
      <c r="N2953"/>
      <c r="O2953" s="2"/>
      <c r="P2953"/>
      <c r="Q2953"/>
      <c r="R2953"/>
    </row>
    <row r="2954" spans="2:18">
      <c r="B2954"/>
      <c r="C2954"/>
      <c r="D2954"/>
      <c r="E2954"/>
      <c r="F2954"/>
      <c r="G2954"/>
      <c r="H2954"/>
      <c r="I2954"/>
      <c r="J2954"/>
      <c r="K2954"/>
      <c r="L2954"/>
      <c r="M2954" s="2"/>
      <c r="N2954"/>
      <c r="O2954" s="2"/>
      <c r="P2954"/>
      <c r="Q2954"/>
      <c r="R2954"/>
    </row>
    <row r="2955" spans="2:18">
      <c r="B2955"/>
      <c r="C2955"/>
      <c r="D2955"/>
      <c r="E2955"/>
      <c r="F2955"/>
      <c r="G2955"/>
      <c r="H2955"/>
      <c r="I2955"/>
      <c r="J2955"/>
      <c r="K2955"/>
      <c r="L2955"/>
      <c r="M2955" s="2"/>
      <c r="N2955"/>
      <c r="O2955" s="2"/>
      <c r="P2955"/>
      <c r="Q2955"/>
      <c r="R2955"/>
    </row>
    <row r="2956" spans="2:18">
      <c r="B2956"/>
      <c r="C2956"/>
      <c r="D2956"/>
      <c r="E2956"/>
      <c r="F2956"/>
      <c r="G2956"/>
      <c r="H2956"/>
      <c r="I2956"/>
      <c r="J2956"/>
      <c r="K2956"/>
      <c r="L2956"/>
      <c r="M2956" s="2"/>
      <c r="N2956"/>
      <c r="O2956" s="2"/>
      <c r="P2956"/>
      <c r="Q2956"/>
      <c r="R2956"/>
    </row>
    <row r="2957" spans="2:18">
      <c r="B2957"/>
      <c r="C2957"/>
      <c r="D2957"/>
      <c r="E2957"/>
      <c r="F2957"/>
      <c r="G2957"/>
      <c r="H2957"/>
      <c r="I2957"/>
      <c r="J2957"/>
      <c r="K2957"/>
      <c r="L2957"/>
      <c r="M2957" s="2"/>
      <c r="N2957"/>
      <c r="O2957" s="2"/>
      <c r="P2957"/>
      <c r="Q2957"/>
      <c r="R2957"/>
    </row>
    <row r="2958" spans="2:18">
      <c r="B2958"/>
      <c r="C2958"/>
      <c r="D2958"/>
      <c r="E2958"/>
      <c r="F2958"/>
      <c r="G2958"/>
      <c r="H2958"/>
      <c r="I2958"/>
      <c r="J2958"/>
      <c r="K2958"/>
      <c r="L2958"/>
      <c r="M2958" s="2"/>
      <c r="N2958"/>
      <c r="O2958" s="2"/>
      <c r="P2958"/>
      <c r="Q2958"/>
      <c r="R2958"/>
    </row>
    <row r="2959" spans="2:18">
      <c r="B2959"/>
      <c r="C2959"/>
      <c r="D2959"/>
      <c r="E2959"/>
      <c r="F2959"/>
      <c r="G2959"/>
      <c r="H2959"/>
      <c r="I2959"/>
      <c r="J2959"/>
      <c r="K2959"/>
      <c r="L2959"/>
      <c r="M2959" s="2"/>
      <c r="N2959"/>
      <c r="O2959" s="2"/>
      <c r="P2959"/>
      <c r="Q2959"/>
      <c r="R2959"/>
    </row>
    <row r="2960" spans="2:18">
      <c r="B2960"/>
      <c r="C2960"/>
      <c r="D2960"/>
      <c r="E2960"/>
      <c r="F2960"/>
      <c r="G2960"/>
      <c r="H2960"/>
      <c r="I2960"/>
      <c r="J2960"/>
      <c r="K2960"/>
      <c r="L2960"/>
      <c r="M2960" s="2"/>
      <c r="N2960"/>
      <c r="O2960" s="2"/>
      <c r="P2960"/>
      <c r="Q2960"/>
      <c r="R2960"/>
    </row>
    <row r="2961" spans="2:18">
      <c r="B2961"/>
      <c r="C2961"/>
      <c r="D2961"/>
      <c r="E2961"/>
      <c r="F2961"/>
      <c r="G2961"/>
      <c r="H2961"/>
      <c r="I2961"/>
      <c r="J2961"/>
      <c r="K2961"/>
      <c r="L2961"/>
      <c r="M2961" s="2"/>
      <c r="N2961"/>
      <c r="O2961" s="2"/>
      <c r="P2961"/>
      <c r="Q2961"/>
      <c r="R2961"/>
    </row>
    <row r="2962" spans="2:18">
      <c r="B2962"/>
      <c r="C2962"/>
      <c r="D2962"/>
      <c r="E2962"/>
      <c r="F2962"/>
      <c r="G2962"/>
      <c r="H2962"/>
      <c r="I2962"/>
      <c r="J2962"/>
      <c r="K2962"/>
      <c r="L2962"/>
      <c r="M2962" s="2"/>
      <c r="N2962"/>
      <c r="O2962" s="2"/>
      <c r="P2962"/>
      <c r="Q2962"/>
      <c r="R2962"/>
    </row>
    <row r="2963" spans="2:18">
      <c r="B2963"/>
      <c r="C2963"/>
      <c r="D2963"/>
      <c r="E2963"/>
      <c r="F2963"/>
      <c r="G2963"/>
      <c r="H2963"/>
      <c r="I2963"/>
      <c r="J2963"/>
      <c r="K2963"/>
      <c r="L2963"/>
      <c r="M2963" s="2"/>
      <c r="N2963"/>
      <c r="O2963" s="2"/>
      <c r="P2963"/>
      <c r="Q2963"/>
      <c r="R2963"/>
    </row>
    <row r="2964" spans="2:18">
      <c r="B2964"/>
      <c r="C2964"/>
      <c r="D2964"/>
      <c r="E2964"/>
      <c r="F2964"/>
      <c r="G2964"/>
      <c r="H2964"/>
      <c r="I2964"/>
      <c r="J2964"/>
      <c r="K2964"/>
      <c r="L2964"/>
      <c r="M2964" s="2"/>
      <c r="N2964"/>
      <c r="O2964" s="2"/>
      <c r="P2964"/>
      <c r="Q2964"/>
      <c r="R2964"/>
    </row>
    <row r="2965" spans="2:18">
      <c r="B2965"/>
      <c r="C2965"/>
      <c r="D2965"/>
      <c r="E2965"/>
      <c r="F2965"/>
      <c r="G2965"/>
      <c r="H2965"/>
      <c r="I2965"/>
      <c r="J2965"/>
      <c r="K2965"/>
      <c r="L2965"/>
      <c r="M2965" s="2"/>
      <c r="N2965"/>
      <c r="O2965" s="2"/>
      <c r="P2965"/>
      <c r="Q2965"/>
      <c r="R2965"/>
    </row>
    <row r="2966" spans="2:18">
      <c r="B2966"/>
      <c r="C2966"/>
      <c r="D2966"/>
      <c r="E2966"/>
      <c r="F2966"/>
      <c r="G2966"/>
      <c r="H2966"/>
      <c r="I2966"/>
      <c r="J2966"/>
      <c r="K2966"/>
      <c r="L2966"/>
      <c r="M2966" s="2"/>
      <c r="N2966"/>
      <c r="O2966" s="2"/>
      <c r="P2966"/>
      <c r="Q2966"/>
      <c r="R2966"/>
    </row>
    <row r="2967" spans="2:18">
      <c r="B2967"/>
      <c r="C2967"/>
      <c r="D2967"/>
      <c r="E2967"/>
      <c r="F2967"/>
      <c r="G2967"/>
      <c r="H2967"/>
      <c r="I2967"/>
      <c r="J2967"/>
      <c r="K2967"/>
      <c r="L2967"/>
      <c r="M2967" s="2"/>
      <c r="N2967"/>
      <c r="O2967" s="2"/>
      <c r="P2967"/>
      <c r="Q2967"/>
      <c r="R2967"/>
    </row>
    <row r="2968" spans="2:18">
      <c r="B2968"/>
      <c r="C2968"/>
      <c r="D2968"/>
      <c r="E2968"/>
      <c r="F2968"/>
      <c r="G2968"/>
      <c r="H2968"/>
      <c r="I2968"/>
      <c r="J2968"/>
      <c r="K2968"/>
      <c r="L2968"/>
      <c r="M2968" s="2"/>
      <c r="N2968"/>
      <c r="O2968" s="2"/>
      <c r="P2968"/>
      <c r="Q2968"/>
      <c r="R2968"/>
    </row>
    <row r="2969" spans="2:18">
      <c r="B2969"/>
      <c r="C2969"/>
      <c r="D2969"/>
      <c r="E2969"/>
      <c r="F2969"/>
      <c r="G2969"/>
      <c r="H2969"/>
      <c r="I2969"/>
      <c r="J2969"/>
      <c r="K2969"/>
      <c r="L2969"/>
      <c r="M2969" s="2"/>
      <c r="N2969"/>
      <c r="O2969" s="2"/>
      <c r="P2969"/>
      <c r="Q2969"/>
      <c r="R2969"/>
    </row>
    <row r="2970" spans="2:18">
      <c r="B2970"/>
      <c r="C2970"/>
      <c r="D2970"/>
      <c r="E2970"/>
      <c r="F2970"/>
      <c r="G2970"/>
      <c r="H2970"/>
      <c r="I2970"/>
      <c r="J2970"/>
      <c r="K2970"/>
      <c r="L2970"/>
      <c r="M2970" s="2"/>
      <c r="N2970"/>
      <c r="O2970" s="2"/>
      <c r="P2970"/>
      <c r="Q2970"/>
      <c r="R2970"/>
    </row>
    <row r="2971" spans="2:18">
      <c r="B2971"/>
      <c r="C2971"/>
      <c r="D2971"/>
      <c r="E2971"/>
      <c r="F2971"/>
      <c r="G2971"/>
      <c r="H2971"/>
      <c r="I2971"/>
      <c r="J2971"/>
      <c r="K2971"/>
      <c r="L2971"/>
      <c r="M2971" s="2"/>
      <c r="N2971"/>
      <c r="O2971" s="2"/>
      <c r="P2971"/>
      <c r="Q2971"/>
      <c r="R2971"/>
    </row>
    <row r="2972" spans="2:18">
      <c r="B2972"/>
      <c r="C2972"/>
      <c r="D2972"/>
      <c r="E2972"/>
      <c r="F2972"/>
      <c r="G2972"/>
      <c r="H2972"/>
      <c r="I2972"/>
      <c r="J2972"/>
      <c r="K2972"/>
      <c r="L2972"/>
      <c r="M2972" s="2"/>
      <c r="N2972"/>
      <c r="O2972" s="2"/>
      <c r="P2972"/>
      <c r="Q2972"/>
      <c r="R2972"/>
    </row>
    <row r="2973" spans="2:18">
      <c r="B2973"/>
      <c r="C2973"/>
      <c r="D2973"/>
      <c r="E2973"/>
      <c r="F2973"/>
      <c r="G2973"/>
      <c r="H2973"/>
      <c r="I2973"/>
      <c r="J2973"/>
      <c r="K2973"/>
      <c r="L2973"/>
      <c r="M2973" s="2"/>
      <c r="N2973"/>
      <c r="O2973" s="2"/>
      <c r="P2973"/>
      <c r="Q2973"/>
      <c r="R2973"/>
    </row>
    <row r="2974" spans="2:18">
      <c r="B2974"/>
      <c r="C2974"/>
      <c r="D2974"/>
      <c r="E2974"/>
      <c r="F2974"/>
      <c r="G2974"/>
      <c r="H2974"/>
      <c r="I2974"/>
      <c r="J2974"/>
      <c r="K2974"/>
      <c r="L2974"/>
      <c r="M2974" s="2"/>
      <c r="N2974"/>
      <c r="O2974" s="2"/>
      <c r="P2974"/>
      <c r="Q2974"/>
      <c r="R2974"/>
    </row>
    <row r="2975" spans="2:18">
      <c r="B2975"/>
      <c r="C2975"/>
      <c r="D2975"/>
      <c r="E2975"/>
      <c r="F2975"/>
      <c r="G2975"/>
      <c r="H2975"/>
      <c r="I2975"/>
      <c r="J2975"/>
      <c r="K2975"/>
      <c r="L2975"/>
      <c r="M2975" s="2"/>
      <c r="N2975"/>
      <c r="O2975" s="2"/>
      <c r="P2975"/>
      <c r="Q2975"/>
      <c r="R2975"/>
    </row>
    <row r="2976" spans="2:18">
      <c r="B2976"/>
      <c r="C2976"/>
      <c r="D2976"/>
      <c r="E2976"/>
      <c r="F2976"/>
      <c r="G2976"/>
      <c r="H2976"/>
      <c r="I2976"/>
      <c r="J2976"/>
      <c r="K2976"/>
      <c r="L2976"/>
      <c r="M2976" s="2"/>
      <c r="N2976"/>
      <c r="O2976" s="2"/>
      <c r="P2976"/>
      <c r="Q2976"/>
      <c r="R2976"/>
    </row>
    <row r="2977" spans="2:18">
      <c r="B2977"/>
      <c r="C2977"/>
      <c r="D2977"/>
      <c r="E2977"/>
      <c r="F2977"/>
      <c r="G2977"/>
      <c r="H2977"/>
      <c r="I2977"/>
      <c r="J2977"/>
      <c r="K2977"/>
      <c r="L2977"/>
      <c r="M2977" s="2"/>
      <c r="N2977"/>
      <c r="O2977" s="2"/>
      <c r="P2977"/>
      <c r="Q2977"/>
      <c r="R2977"/>
    </row>
    <row r="2978" spans="2:18">
      <c r="B2978"/>
      <c r="C2978"/>
      <c r="D2978"/>
      <c r="E2978"/>
      <c r="F2978"/>
      <c r="G2978"/>
      <c r="H2978"/>
      <c r="I2978"/>
      <c r="J2978"/>
      <c r="K2978"/>
      <c r="L2978"/>
      <c r="M2978" s="2"/>
      <c r="N2978"/>
      <c r="O2978" s="2"/>
      <c r="P2978"/>
      <c r="Q2978"/>
      <c r="R2978"/>
    </row>
    <row r="2979" spans="2:18">
      <c r="B2979"/>
      <c r="C2979"/>
      <c r="D2979"/>
      <c r="E2979"/>
      <c r="F2979"/>
      <c r="G2979"/>
      <c r="H2979"/>
      <c r="I2979"/>
      <c r="J2979"/>
      <c r="K2979"/>
      <c r="L2979"/>
      <c r="M2979" s="2"/>
      <c r="N2979"/>
      <c r="O2979" s="2"/>
      <c r="P2979"/>
      <c r="Q2979"/>
      <c r="R2979"/>
    </row>
    <row r="2980" spans="2:18">
      <c r="B2980"/>
      <c r="C2980"/>
      <c r="D2980"/>
      <c r="E2980"/>
      <c r="F2980"/>
      <c r="G2980"/>
      <c r="H2980"/>
      <c r="I2980"/>
      <c r="J2980"/>
      <c r="K2980"/>
      <c r="L2980"/>
      <c r="M2980" s="2"/>
      <c r="N2980"/>
      <c r="O2980" s="2"/>
      <c r="P2980"/>
      <c r="Q2980"/>
      <c r="R2980"/>
    </row>
    <row r="2981" spans="2:18">
      <c r="B2981"/>
      <c r="C2981"/>
      <c r="D2981"/>
      <c r="E2981"/>
      <c r="F2981"/>
      <c r="G2981"/>
      <c r="H2981"/>
      <c r="I2981"/>
      <c r="J2981"/>
      <c r="K2981"/>
      <c r="L2981"/>
      <c r="M2981" s="2"/>
      <c r="N2981"/>
      <c r="O2981" s="2"/>
      <c r="P2981"/>
      <c r="Q2981"/>
      <c r="R2981"/>
    </row>
    <row r="2982" spans="2:18">
      <c r="B2982"/>
      <c r="C2982"/>
      <c r="D2982"/>
      <c r="E2982"/>
      <c r="F2982"/>
      <c r="G2982"/>
      <c r="H2982"/>
      <c r="I2982"/>
      <c r="J2982"/>
      <c r="K2982"/>
      <c r="L2982"/>
      <c r="M2982" s="2"/>
      <c r="N2982"/>
      <c r="O2982" s="2"/>
      <c r="P2982"/>
      <c r="Q2982"/>
      <c r="R2982"/>
    </row>
    <row r="2983" spans="2:18">
      <c r="B2983"/>
      <c r="C2983"/>
      <c r="D2983"/>
      <c r="E2983"/>
      <c r="F2983"/>
      <c r="G2983"/>
      <c r="H2983"/>
      <c r="I2983"/>
      <c r="J2983"/>
      <c r="K2983"/>
      <c r="L2983"/>
      <c r="M2983" s="2"/>
      <c r="N2983"/>
      <c r="O2983" s="2"/>
      <c r="P2983"/>
      <c r="Q2983"/>
      <c r="R2983"/>
    </row>
    <row r="2984" spans="2:18">
      <c r="B2984"/>
      <c r="C2984"/>
      <c r="D2984"/>
      <c r="E2984"/>
      <c r="F2984"/>
      <c r="G2984"/>
      <c r="H2984"/>
      <c r="I2984"/>
      <c r="J2984"/>
      <c r="K2984"/>
      <c r="L2984"/>
      <c r="M2984" s="2"/>
      <c r="N2984"/>
      <c r="O2984" s="2"/>
      <c r="P2984"/>
      <c r="Q2984"/>
      <c r="R2984"/>
    </row>
    <row r="2985" spans="2:18">
      <c r="B2985"/>
      <c r="C2985"/>
      <c r="D2985"/>
      <c r="E2985"/>
      <c r="F2985"/>
      <c r="G2985"/>
      <c r="H2985"/>
      <c r="I2985"/>
      <c r="J2985"/>
      <c r="K2985"/>
      <c r="L2985"/>
      <c r="M2985" s="2"/>
      <c r="N2985"/>
      <c r="O2985" s="2"/>
      <c r="P2985"/>
      <c r="Q2985"/>
      <c r="R2985"/>
    </row>
    <row r="2986" spans="2:18">
      <c r="B2986"/>
      <c r="C2986"/>
      <c r="D2986"/>
      <c r="E2986"/>
      <c r="F2986"/>
      <c r="G2986"/>
      <c r="H2986"/>
      <c r="I2986"/>
      <c r="J2986"/>
      <c r="K2986"/>
      <c r="L2986"/>
      <c r="M2986" s="2"/>
      <c r="N2986"/>
      <c r="O2986" s="2"/>
      <c r="P2986"/>
      <c r="Q2986"/>
      <c r="R2986"/>
    </row>
    <row r="2987" spans="2:18">
      <c r="B2987"/>
      <c r="C2987"/>
      <c r="D2987"/>
      <c r="E2987"/>
      <c r="F2987"/>
      <c r="G2987"/>
      <c r="H2987"/>
      <c r="I2987"/>
      <c r="J2987"/>
      <c r="K2987"/>
      <c r="L2987"/>
      <c r="M2987" s="2"/>
      <c r="N2987"/>
      <c r="O2987" s="2"/>
      <c r="P2987"/>
      <c r="Q2987"/>
      <c r="R2987"/>
    </row>
    <row r="2988" spans="2:18">
      <c r="B2988"/>
      <c r="C2988"/>
      <c r="D2988"/>
      <c r="E2988"/>
      <c r="F2988"/>
      <c r="G2988"/>
      <c r="H2988"/>
      <c r="I2988"/>
      <c r="J2988"/>
      <c r="K2988"/>
      <c r="L2988"/>
      <c r="M2988" s="2"/>
      <c r="N2988"/>
      <c r="O2988" s="2"/>
      <c r="P2988"/>
      <c r="Q2988"/>
      <c r="R2988"/>
    </row>
    <row r="2989" spans="2:18">
      <c r="B2989"/>
      <c r="C2989"/>
      <c r="D2989"/>
      <c r="E2989"/>
      <c r="F2989"/>
      <c r="G2989"/>
      <c r="H2989"/>
      <c r="I2989"/>
      <c r="J2989"/>
      <c r="K2989"/>
      <c r="L2989"/>
      <c r="M2989" s="2"/>
      <c r="N2989"/>
      <c r="O2989" s="2"/>
      <c r="P2989"/>
      <c r="Q2989"/>
      <c r="R2989"/>
    </row>
    <row r="2990" spans="2:18">
      <c r="B2990"/>
      <c r="C2990"/>
      <c r="D2990"/>
      <c r="E2990"/>
      <c r="F2990"/>
      <c r="G2990"/>
      <c r="H2990"/>
      <c r="I2990"/>
      <c r="J2990"/>
      <c r="K2990"/>
      <c r="L2990"/>
      <c r="M2990" s="2"/>
      <c r="N2990"/>
      <c r="O2990" s="2"/>
      <c r="P2990"/>
      <c r="Q2990"/>
      <c r="R2990"/>
    </row>
    <row r="2991" spans="2:18">
      <c r="B2991"/>
      <c r="C2991"/>
      <c r="D2991"/>
      <c r="E2991"/>
      <c r="F2991"/>
      <c r="G2991"/>
      <c r="H2991"/>
      <c r="I2991"/>
      <c r="J2991"/>
      <c r="K2991"/>
      <c r="L2991"/>
      <c r="M2991" s="2"/>
      <c r="N2991"/>
      <c r="O2991" s="2"/>
      <c r="P2991"/>
      <c r="Q2991"/>
      <c r="R2991"/>
    </row>
    <row r="2992" spans="2:18">
      <c r="B2992"/>
      <c r="C2992"/>
      <c r="D2992"/>
      <c r="E2992"/>
      <c r="F2992"/>
      <c r="G2992"/>
      <c r="H2992"/>
      <c r="I2992"/>
      <c r="J2992"/>
      <c r="K2992"/>
      <c r="L2992"/>
      <c r="M2992" s="2"/>
      <c r="N2992"/>
      <c r="O2992" s="2"/>
      <c r="P2992"/>
      <c r="Q2992"/>
      <c r="R2992"/>
    </row>
    <row r="2993" spans="2:18">
      <c r="B2993"/>
      <c r="C2993"/>
      <c r="D2993"/>
      <c r="E2993"/>
      <c r="F2993"/>
      <c r="G2993"/>
      <c r="H2993"/>
      <c r="I2993"/>
      <c r="J2993"/>
      <c r="K2993"/>
      <c r="L2993"/>
      <c r="M2993" s="2"/>
      <c r="N2993"/>
      <c r="O2993" s="2"/>
      <c r="P2993"/>
      <c r="Q2993"/>
      <c r="R2993"/>
    </row>
    <row r="2994" spans="2:18">
      <c r="B2994"/>
      <c r="C2994"/>
      <c r="D2994"/>
      <c r="E2994"/>
      <c r="F2994"/>
      <c r="G2994"/>
      <c r="H2994"/>
      <c r="I2994"/>
      <c r="J2994"/>
      <c r="K2994"/>
      <c r="L2994"/>
      <c r="M2994" s="2"/>
      <c r="N2994"/>
      <c r="O2994" s="2"/>
      <c r="P2994"/>
      <c r="Q2994"/>
      <c r="R2994"/>
    </row>
    <row r="2995" spans="2:18">
      <c r="B2995"/>
      <c r="C2995"/>
      <c r="D2995"/>
      <c r="E2995"/>
      <c r="F2995"/>
      <c r="G2995"/>
      <c r="H2995"/>
      <c r="I2995"/>
      <c r="J2995"/>
      <c r="K2995"/>
      <c r="L2995"/>
      <c r="M2995" s="2"/>
      <c r="N2995"/>
      <c r="O2995" s="2"/>
      <c r="P2995"/>
      <c r="Q2995"/>
      <c r="R2995"/>
    </row>
    <row r="2996" spans="2:18">
      <c r="B2996"/>
      <c r="C2996"/>
      <c r="D2996"/>
      <c r="E2996"/>
      <c r="F2996"/>
      <c r="G2996"/>
      <c r="H2996"/>
      <c r="I2996"/>
      <c r="J2996"/>
      <c r="K2996"/>
      <c r="L2996"/>
      <c r="M2996" s="2"/>
      <c r="N2996"/>
      <c r="O2996" s="2"/>
      <c r="P2996"/>
      <c r="Q2996"/>
      <c r="R2996"/>
    </row>
    <row r="2997" spans="2:18">
      <c r="B2997"/>
      <c r="C2997"/>
      <c r="D2997"/>
      <c r="E2997"/>
      <c r="F2997"/>
      <c r="G2997"/>
      <c r="H2997"/>
      <c r="I2997"/>
      <c r="J2997"/>
      <c r="K2997"/>
      <c r="L2997"/>
      <c r="M2997" s="2"/>
      <c r="N2997"/>
      <c r="O2997" s="2"/>
      <c r="P2997"/>
      <c r="Q2997"/>
      <c r="R2997"/>
    </row>
    <row r="2998" spans="2:18">
      <c r="B2998"/>
      <c r="C2998"/>
      <c r="D2998"/>
      <c r="E2998"/>
      <c r="F2998"/>
      <c r="G2998"/>
      <c r="H2998"/>
      <c r="I2998"/>
      <c r="J2998"/>
      <c r="K2998"/>
      <c r="L2998"/>
      <c r="M2998" s="2"/>
      <c r="N2998"/>
      <c r="O2998" s="2"/>
      <c r="P2998"/>
      <c r="Q2998"/>
      <c r="R2998"/>
    </row>
    <row r="2999" spans="2:18">
      <c r="B2999"/>
      <c r="C2999"/>
      <c r="D2999"/>
      <c r="E2999"/>
      <c r="F2999"/>
      <c r="G2999"/>
      <c r="H2999"/>
      <c r="I2999"/>
      <c r="J2999"/>
      <c r="K2999"/>
      <c r="L2999"/>
      <c r="M2999" s="2"/>
      <c r="N2999"/>
      <c r="O2999" s="2"/>
      <c r="P2999"/>
      <c r="Q2999"/>
      <c r="R2999"/>
    </row>
    <row r="3000" spans="2:18">
      <c r="B3000"/>
      <c r="C3000"/>
      <c r="D3000"/>
      <c r="E3000"/>
      <c r="F3000"/>
      <c r="G3000"/>
      <c r="H3000"/>
      <c r="I3000"/>
      <c r="J3000"/>
      <c r="K3000"/>
      <c r="L3000"/>
      <c r="M3000" s="2"/>
      <c r="N3000"/>
      <c r="O3000" s="2"/>
      <c r="P3000"/>
      <c r="Q3000"/>
      <c r="R3000"/>
    </row>
    <row r="3001" spans="2:18">
      <c r="B3001"/>
      <c r="C3001"/>
      <c r="D3001"/>
      <c r="E3001"/>
      <c r="F3001"/>
      <c r="G3001"/>
      <c r="H3001"/>
      <c r="I3001"/>
      <c r="J3001"/>
      <c r="K3001"/>
      <c r="L3001"/>
      <c r="M3001" s="2"/>
      <c r="N3001"/>
      <c r="O3001" s="2"/>
      <c r="P3001"/>
      <c r="Q3001"/>
      <c r="R3001"/>
    </row>
    <row r="3002" spans="2:18">
      <c r="B3002"/>
      <c r="C3002"/>
      <c r="D3002"/>
      <c r="E3002"/>
      <c r="F3002"/>
      <c r="G3002"/>
      <c r="H3002"/>
      <c r="I3002"/>
      <c r="J3002"/>
      <c r="K3002"/>
      <c r="L3002"/>
      <c r="M3002" s="2"/>
      <c r="N3002"/>
      <c r="O3002" s="2"/>
      <c r="P3002"/>
      <c r="Q3002"/>
      <c r="R3002"/>
    </row>
    <row r="3003" spans="2:18">
      <c r="B3003"/>
      <c r="C3003"/>
      <c r="D3003"/>
      <c r="E3003"/>
      <c r="F3003"/>
      <c r="G3003"/>
      <c r="H3003"/>
      <c r="I3003"/>
      <c r="J3003"/>
      <c r="K3003"/>
      <c r="L3003"/>
      <c r="M3003" s="2"/>
      <c r="N3003"/>
      <c r="O3003" s="2"/>
      <c r="P3003"/>
      <c r="Q3003"/>
      <c r="R3003"/>
    </row>
    <row r="3004" spans="2:18">
      <c r="B3004"/>
      <c r="C3004"/>
      <c r="D3004"/>
      <c r="E3004"/>
      <c r="F3004"/>
      <c r="G3004"/>
      <c r="H3004"/>
      <c r="I3004"/>
      <c r="J3004"/>
      <c r="K3004"/>
      <c r="L3004"/>
      <c r="M3004" s="2"/>
      <c r="N3004"/>
      <c r="O3004" s="2"/>
      <c r="P3004"/>
      <c r="Q3004"/>
      <c r="R3004"/>
    </row>
    <row r="3005" spans="2:18">
      <c r="B3005"/>
      <c r="C3005"/>
      <c r="D3005"/>
      <c r="E3005"/>
      <c r="F3005"/>
      <c r="G3005"/>
      <c r="H3005"/>
      <c r="I3005"/>
      <c r="J3005"/>
      <c r="K3005"/>
      <c r="L3005"/>
      <c r="M3005" s="2"/>
      <c r="N3005"/>
      <c r="O3005" s="2"/>
      <c r="P3005"/>
      <c r="Q3005"/>
      <c r="R3005"/>
    </row>
    <row r="3006" spans="2:18">
      <c r="B3006"/>
      <c r="C3006"/>
      <c r="D3006"/>
      <c r="E3006"/>
      <c r="F3006"/>
      <c r="G3006"/>
      <c r="H3006"/>
      <c r="I3006"/>
      <c r="J3006"/>
      <c r="K3006"/>
      <c r="L3006"/>
      <c r="M3006" s="2"/>
      <c r="N3006"/>
      <c r="O3006" s="2"/>
      <c r="P3006"/>
      <c r="Q3006"/>
      <c r="R3006"/>
    </row>
    <row r="3007" spans="2:18">
      <c r="B3007"/>
      <c r="C3007"/>
      <c r="D3007"/>
      <c r="E3007"/>
      <c r="F3007"/>
      <c r="G3007"/>
      <c r="H3007"/>
      <c r="I3007"/>
      <c r="J3007"/>
      <c r="K3007"/>
      <c r="L3007"/>
      <c r="M3007" s="2"/>
      <c r="N3007"/>
      <c r="O3007" s="2"/>
      <c r="P3007"/>
      <c r="Q3007"/>
      <c r="R3007"/>
    </row>
    <row r="3008" spans="2:18">
      <c r="B3008"/>
      <c r="C3008"/>
      <c r="D3008"/>
      <c r="E3008"/>
      <c r="F3008"/>
      <c r="G3008"/>
      <c r="H3008"/>
      <c r="I3008"/>
      <c r="J3008"/>
      <c r="K3008"/>
      <c r="L3008"/>
      <c r="M3008" s="2"/>
      <c r="N3008"/>
      <c r="O3008" s="2"/>
      <c r="P3008"/>
      <c r="Q3008"/>
      <c r="R3008"/>
    </row>
    <row r="3009" spans="2:18">
      <c r="B3009"/>
      <c r="C3009"/>
      <c r="D3009"/>
      <c r="E3009"/>
      <c r="F3009"/>
      <c r="G3009"/>
      <c r="H3009"/>
      <c r="I3009"/>
      <c r="J3009"/>
      <c r="K3009"/>
      <c r="L3009"/>
      <c r="M3009" s="2"/>
      <c r="N3009"/>
      <c r="O3009" s="2"/>
      <c r="P3009"/>
      <c r="Q3009"/>
      <c r="R3009"/>
    </row>
    <row r="3010" spans="2:18">
      <c r="B3010"/>
      <c r="C3010"/>
      <c r="D3010"/>
      <c r="E3010"/>
      <c r="F3010"/>
      <c r="G3010"/>
      <c r="H3010"/>
      <c r="I3010"/>
      <c r="J3010"/>
      <c r="K3010"/>
      <c r="L3010"/>
      <c r="M3010" s="2"/>
      <c r="N3010"/>
      <c r="O3010" s="2"/>
      <c r="P3010"/>
      <c r="Q3010"/>
      <c r="R3010"/>
    </row>
    <row r="3011" spans="2:18">
      <c r="B3011"/>
      <c r="C3011"/>
      <c r="D3011"/>
      <c r="E3011"/>
      <c r="F3011"/>
      <c r="G3011"/>
      <c r="H3011"/>
      <c r="I3011"/>
      <c r="J3011"/>
      <c r="K3011"/>
      <c r="L3011"/>
      <c r="M3011" s="2"/>
      <c r="N3011"/>
      <c r="O3011" s="2"/>
      <c r="P3011"/>
      <c r="Q3011"/>
      <c r="R3011"/>
    </row>
    <row r="3012" spans="2:18">
      <c r="B3012"/>
      <c r="C3012"/>
      <c r="D3012"/>
      <c r="E3012"/>
      <c r="F3012"/>
      <c r="G3012"/>
      <c r="H3012"/>
      <c r="I3012"/>
      <c r="J3012"/>
      <c r="K3012"/>
      <c r="L3012"/>
      <c r="M3012" s="2"/>
      <c r="N3012"/>
      <c r="O3012" s="2"/>
      <c r="P3012"/>
      <c r="Q3012"/>
      <c r="R3012"/>
    </row>
    <row r="3013" spans="2:18">
      <c r="B3013"/>
      <c r="C3013"/>
      <c r="D3013"/>
      <c r="E3013"/>
      <c r="F3013"/>
      <c r="G3013"/>
      <c r="H3013"/>
      <c r="I3013"/>
      <c r="J3013"/>
      <c r="K3013"/>
      <c r="L3013"/>
      <c r="M3013" s="2"/>
      <c r="N3013"/>
      <c r="O3013" s="2"/>
      <c r="P3013"/>
      <c r="Q3013"/>
      <c r="R3013"/>
    </row>
    <row r="3014" spans="2:18">
      <c r="B3014"/>
      <c r="C3014"/>
      <c r="D3014"/>
      <c r="E3014"/>
      <c r="F3014"/>
      <c r="G3014"/>
      <c r="H3014"/>
      <c r="I3014"/>
      <c r="J3014"/>
      <c r="K3014"/>
      <c r="L3014"/>
      <c r="M3014" s="2"/>
      <c r="N3014"/>
      <c r="O3014" s="2"/>
      <c r="P3014"/>
      <c r="Q3014"/>
      <c r="R3014"/>
    </row>
    <row r="3015" spans="2:18">
      <c r="B3015"/>
      <c r="C3015"/>
      <c r="D3015"/>
      <c r="E3015"/>
      <c r="F3015"/>
      <c r="G3015"/>
      <c r="H3015"/>
      <c r="I3015"/>
      <c r="J3015"/>
      <c r="K3015"/>
      <c r="L3015"/>
      <c r="M3015" s="2"/>
      <c r="N3015"/>
      <c r="O3015" s="2"/>
      <c r="P3015"/>
      <c r="Q3015"/>
      <c r="R3015"/>
    </row>
    <row r="3016" spans="2:18">
      <c r="B3016"/>
      <c r="C3016"/>
      <c r="D3016"/>
      <c r="E3016"/>
      <c r="F3016"/>
      <c r="G3016"/>
      <c r="H3016"/>
      <c r="I3016"/>
      <c r="J3016"/>
      <c r="K3016"/>
      <c r="L3016"/>
      <c r="M3016" s="2"/>
      <c r="N3016"/>
      <c r="O3016" s="2"/>
      <c r="P3016"/>
      <c r="Q3016"/>
      <c r="R3016"/>
    </row>
    <row r="3017" spans="2:18">
      <c r="B3017"/>
      <c r="C3017"/>
      <c r="D3017"/>
      <c r="E3017"/>
      <c r="F3017"/>
      <c r="G3017"/>
      <c r="H3017"/>
      <c r="I3017"/>
      <c r="J3017"/>
      <c r="K3017"/>
      <c r="L3017"/>
      <c r="M3017" s="2"/>
      <c r="N3017"/>
      <c r="O3017" s="2"/>
      <c r="P3017"/>
      <c r="Q3017"/>
      <c r="R3017"/>
    </row>
    <row r="3018" spans="2:18">
      <c r="B3018"/>
      <c r="C3018"/>
      <c r="D3018"/>
      <c r="E3018"/>
      <c r="F3018"/>
      <c r="G3018"/>
      <c r="H3018"/>
      <c r="I3018"/>
      <c r="J3018"/>
      <c r="K3018"/>
      <c r="L3018"/>
      <c r="M3018" s="2"/>
      <c r="N3018"/>
      <c r="O3018" s="2"/>
      <c r="P3018"/>
      <c r="Q3018"/>
      <c r="R3018"/>
    </row>
    <row r="3019" spans="2:18">
      <c r="B3019"/>
      <c r="C3019"/>
      <c r="D3019"/>
      <c r="E3019"/>
      <c r="F3019"/>
      <c r="G3019"/>
      <c r="H3019"/>
      <c r="I3019"/>
      <c r="J3019"/>
      <c r="K3019"/>
      <c r="L3019"/>
      <c r="M3019" s="2"/>
      <c r="N3019"/>
      <c r="O3019" s="2"/>
      <c r="P3019"/>
      <c r="Q3019"/>
      <c r="R3019"/>
    </row>
    <row r="3020" spans="2:18">
      <c r="B3020"/>
      <c r="C3020"/>
      <c r="D3020"/>
      <c r="E3020"/>
      <c r="F3020"/>
      <c r="G3020"/>
      <c r="H3020"/>
      <c r="I3020"/>
      <c r="J3020"/>
      <c r="K3020"/>
      <c r="L3020"/>
      <c r="M3020" s="2"/>
      <c r="N3020"/>
      <c r="O3020" s="2"/>
      <c r="P3020"/>
      <c r="Q3020"/>
      <c r="R3020"/>
    </row>
    <row r="3021" spans="2:18">
      <c r="B3021"/>
      <c r="C3021"/>
      <c r="D3021"/>
      <c r="E3021"/>
      <c r="F3021"/>
      <c r="G3021"/>
      <c r="H3021"/>
      <c r="I3021"/>
      <c r="J3021"/>
      <c r="K3021"/>
      <c r="L3021"/>
      <c r="M3021" s="2"/>
      <c r="N3021"/>
      <c r="O3021" s="2"/>
      <c r="P3021"/>
      <c r="Q3021"/>
      <c r="R3021"/>
    </row>
    <row r="3022" spans="2:18">
      <c r="B3022"/>
      <c r="C3022"/>
      <c r="D3022"/>
      <c r="E3022"/>
      <c r="F3022"/>
      <c r="G3022"/>
      <c r="H3022"/>
      <c r="I3022"/>
      <c r="J3022"/>
      <c r="K3022"/>
      <c r="L3022"/>
      <c r="M3022" s="2"/>
      <c r="N3022"/>
      <c r="O3022" s="2"/>
      <c r="P3022"/>
      <c r="Q3022"/>
      <c r="R3022"/>
    </row>
    <row r="3023" spans="2:18">
      <c r="B3023"/>
      <c r="C3023"/>
      <c r="D3023"/>
      <c r="E3023"/>
      <c r="F3023"/>
      <c r="G3023"/>
      <c r="H3023"/>
      <c r="I3023"/>
      <c r="J3023"/>
      <c r="K3023"/>
      <c r="L3023"/>
      <c r="M3023" s="2"/>
      <c r="N3023"/>
      <c r="O3023" s="2"/>
      <c r="P3023"/>
      <c r="Q3023"/>
      <c r="R3023"/>
    </row>
    <row r="3024" spans="2:18">
      <c r="B3024"/>
      <c r="C3024"/>
      <c r="D3024"/>
      <c r="E3024"/>
      <c r="F3024"/>
      <c r="G3024"/>
      <c r="H3024"/>
      <c r="I3024"/>
      <c r="J3024"/>
      <c r="K3024"/>
      <c r="L3024"/>
      <c r="M3024" s="2"/>
      <c r="N3024"/>
      <c r="O3024" s="2"/>
      <c r="P3024"/>
      <c r="Q3024"/>
      <c r="R3024"/>
    </row>
    <row r="3025" spans="2:18">
      <c r="B3025"/>
      <c r="C3025"/>
      <c r="D3025"/>
      <c r="E3025"/>
      <c r="F3025"/>
      <c r="G3025"/>
      <c r="H3025"/>
      <c r="I3025"/>
      <c r="J3025"/>
      <c r="K3025"/>
      <c r="L3025"/>
      <c r="M3025" s="2"/>
      <c r="N3025"/>
      <c r="O3025" s="2"/>
      <c r="P3025"/>
      <c r="Q3025"/>
      <c r="R3025"/>
    </row>
    <row r="3026" spans="2:18">
      <c r="B3026"/>
      <c r="C3026"/>
      <c r="D3026"/>
      <c r="E3026"/>
      <c r="F3026"/>
      <c r="G3026"/>
      <c r="H3026"/>
      <c r="I3026"/>
      <c r="J3026"/>
      <c r="K3026"/>
      <c r="L3026"/>
      <c r="M3026" s="2"/>
      <c r="N3026"/>
      <c r="O3026" s="2"/>
      <c r="P3026"/>
      <c r="Q3026"/>
      <c r="R3026"/>
    </row>
    <row r="3027" spans="2:18">
      <c r="B3027"/>
      <c r="C3027"/>
      <c r="D3027"/>
      <c r="E3027"/>
      <c r="F3027"/>
      <c r="G3027"/>
      <c r="H3027"/>
      <c r="I3027"/>
      <c r="J3027"/>
      <c r="K3027"/>
      <c r="L3027"/>
      <c r="M3027" s="2"/>
      <c r="N3027"/>
      <c r="O3027" s="2"/>
      <c r="P3027"/>
      <c r="Q3027"/>
      <c r="R3027"/>
    </row>
    <row r="3028" spans="2:18">
      <c r="B3028"/>
      <c r="C3028"/>
      <c r="D3028"/>
      <c r="E3028"/>
      <c r="F3028"/>
      <c r="G3028"/>
      <c r="H3028"/>
      <c r="I3028"/>
      <c r="J3028"/>
      <c r="K3028"/>
      <c r="L3028"/>
      <c r="M3028" s="2"/>
      <c r="N3028"/>
      <c r="O3028" s="2"/>
      <c r="P3028"/>
      <c r="Q3028"/>
      <c r="R3028"/>
    </row>
    <row r="3029" spans="2:18">
      <c r="B3029"/>
      <c r="C3029"/>
      <c r="D3029"/>
      <c r="E3029"/>
      <c r="F3029"/>
      <c r="G3029"/>
      <c r="H3029"/>
      <c r="I3029"/>
      <c r="J3029"/>
      <c r="K3029"/>
      <c r="L3029"/>
      <c r="M3029" s="2"/>
      <c r="N3029"/>
      <c r="O3029" s="2"/>
      <c r="P3029"/>
      <c r="Q3029"/>
      <c r="R3029"/>
    </row>
    <row r="3030" spans="2:18">
      <c r="B3030"/>
      <c r="C3030"/>
      <c r="D3030"/>
      <c r="E3030"/>
      <c r="F3030"/>
      <c r="G3030"/>
      <c r="H3030"/>
      <c r="I3030"/>
      <c r="J3030"/>
      <c r="K3030"/>
      <c r="L3030"/>
      <c r="M3030" s="2"/>
      <c r="N3030"/>
      <c r="O3030" s="2"/>
      <c r="P3030"/>
      <c r="Q3030"/>
      <c r="R3030"/>
    </row>
    <row r="3031" spans="2:18">
      <c r="B3031"/>
      <c r="C3031"/>
      <c r="D3031"/>
      <c r="E3031"/>
      <c r="F3031"/>
      <c r="G3031"/>
      <c r="H3031"/>
      <c r="I3031"/>
      <c r="J3031"/>
      <c r="K3031"/>
      <c r="L3031"/>
      <c r="M3031" s="2"/>
      <c r="N3031"/>
      <c r="O3031" s="2"/>
      <c r="P3031"/>
      <c r="Q3031"/>
      <c r="R3031"/>
    </row>
    <row r="3032" spans="2:18">
      <c r="B3032"/>
      <c r="C3032"/>
      <c r="D3032"/>
      <c r="E3032"/>
      <c r="F3032"/>
      <c r="G3032"/>
      <c r="H3032"/>
      <c r="I3032"/>
      <c r="J3032"/>
      <c r="K3032"/>
      <c r="L3032"/>
      <c r="M3032" s="2"/>
      <c r="N3032"/>
      <c r="O3032" s="2"/>
      <c r="P3032"/>
      <c r="Q3032"/>
      <c r="R3032"/>
    </row>
    <row r="3033" spans="2:18">
      <c r="B3033"/>
      <c r="C3033"/>
      <c r="D3033"/>
      <c r="E3033"/>
      <c r="F3033"/>
      <c r="G3033"/>
      <c r="H3033"/>
      <c r="I3033"/>
      <c r="J3033"/>
      <c r="K3033"/>
      <c r="L3033"/>
      <c r="M3033" s="2"/>
      <c r="N3033"/>
      <c r="O3033" s="2"/>
      <c r="P3033"/>
      <c r="Q3033"/>
      <c r="R3033"/>
    </row>
    <row r="3034" spans="2:18">
      <c r="B3034"/>
      <c r="C3034"/>
      <c r="D3034"/>
      <c r="E3034"/>
      <c r="F3034"/>
      <c r="G3034"/>
      <c r="H3034"/>
      <c r="I3034"/>
      <c r="J3034"/>
      <c r="K3034"/>
      <c r="L3034"/>
      <c r="M3034" s="2"/>
      <c r="N3034"/>
      <c r="O3034" s="2"/>
      <c r="P3034"/>
      <c r="Q3034"/>
      <c r="R3034"/>
    </row>
    <row r="3035" spans="2:18">
      <c r="B3035"/>
      <c r="C3035"/>
      <c r="D3035"/>
      <c r="E3035"/>
      <c r="F3035"/>
      <c r="G3035"/>
      <c r="H3035"/>
      <c r="I3035"/>
      <c r="J3035"/>
      <c r="K3035"/>
      <c r="L3035"/>
      <c r="M3035" s="2"/>
      <c r="N3035"/>
      <c r="O3035" s="2"/>
      <c r="P3035"/>
      <c r="Q3035"/>
      <c r="R3035"/>
    </row>
    <row r="3036" spans="2:18">
      <c r="B3036"/>
      <c r="C3036"/>
      <c r="D3036"/>
      <c r="E3036"/>
      <c r="F3036"/>
      <c r="G3036"/>
      <c r="H3036"/>
      <c r="I3036"/>
      <c r="J3036"/>
      <c r="K3036"/>
      <c r="L3036"/>
      <c r="M3036" s="2"/>
      <c r="N3036"/>
      <c r="O3036" s="2"/>
      <c r="P3036"/>
      <c r="Q3036"/>
      <c r="R3036"/>
    </row>
    <row r="3037" spans="2:18">
      <c r="B3037"/>
      <c r="C3037"/>
      <c r="D3037"/>
      <c r="E3037"/>
      <c r="F3037"/>
      <c r="G3037"/>
      <c r="H3037"/>
      <c r="I3037"/>
      <c r="J3037"/>
      <c r="K3037"/>
      <c r="L3037"/>
      <c r="M3037" s="2"/>
      <c r="N3037"/>
      <c r="O3037" s="2"/>
      <c r="P3037"/>
      <c r="Q3037"/>
      <c r="R3037"/>
    </row>
    <row r="3038" spans="2:18">
      <c r="B3038"/>
      <c r="C3038"/>
      <c r="D3038"/>
      <c r="E3038"/>
      <c r="F3038"/>
      <c r="G3038"/>
      <c r="H3038"/>
      <c r="I3038"/>
      <c r="J3038"/>
      <c r="K3038"/>
      <c r="L3038"/>
      <c r="M3038" s="2"/>
      <c r="N3038"/>
      <c r="O3038" s="2"/>
      <c r="P3038"/>
      <c r="Q3038"/>
      <c r="R3038"/>
    </row>
    <row r="3039" spans="2:18">
      <c r="B3039"/>
      <c r="C3039"/>
      <c r="D3039"/>
      <c r="E3039"/>
      <c r="F3039"/>
      <c r="G3039"/>
      <c r="H3039"/>
      <c r="I3039"/>
      <c r="J3039"/>
      <c r="K3039"/>
      <c r="L3039"/>
      <c r="M3039" s="2"/>
      <c r="N3039"/>
      <c r="O3039" s="2"/>
      <c r="P3039"/>
      <c r="Q3039"/>
      <c r="R3039"/>
    </row>
    <row r="3040" spans="2:18">
      <c r="B3040"/>
      <c r="C3040"/>
      <c r="D3040"/>
      <c r="E3040"/>
      <c r="F3040"/>
      <c r="G3040"/>
      <c r="H3040"/>
      <c r="I3040"/>
      <c r="J3040"/>
      <c r="K3040"/>
      <c r="L3040"/>
      <c r="M3040" s="2"/>
      <c r="N3040"/>
      <c r="O3040" s="2"/>
      <c r="P3040"/>
      <c r="Q3040"/>
      <c r="R3040"/>
    </row>
    <row r="3041" spans="2:18">
      <c r="B3041"/>
      <c r="C3041"/>
      <c r="D3041"/>
      <c r="E3041"/>
      <c r="F3041"/>
      <c r="G3041"/>
      <c r="H3041"/>
      <c r="I3041"/>
      <c r="J3041"/>
      <c r="K3041"/>
      <c r="L3041"/>
      <c r="M3041" s="2"/>
      <c r="N3041"/>
      <c r="O3041" s="2"/>
      <c r="P3041"/>
      <c r="Q3041"/>
      <c r="R3041"/>
    </row>
    <row r="3042" spans="2:18">
      <c r="B3042"/>
      <c r="C3042"/>
      <c r="D3042"/>
      <c r="E3042"/>
      <c r="F3042"/>
      <c r="G3042"/>
      <c r="H3042"/>
      <c r="I3042"/>
      <c r="J3042"/>
      <c r="K3042"/>
      <c r="L3042"/>
      <c r="M3042" s="2"/>
      <c r="N3042"/>
      <c r="O3042" s="2"/>
      <c r="P3042"/>
      <c r="Q3042"/>
      <c r="R3042"/>
    </row>
    <row r="3043" spans="2:18">
      <c r="B3043"/>
      <c r="C3043"/>
      <c r="D3043"/>
      <c r="E3043"/>
      <c r="F3043"/>
      <c r="G3043"/>
      <c r="H3043"/>
      <c r="I3043"/>
      <c r="J3043"/>
      <c r="K3043"/>
      <c r="L3043"/>
      <c r="M3043" s="2"/>
      <c r="N3043"/>
      <c r="O3043" s="2"/>
      <c r="P3043"/>
      <c r="Q3043"/>
      <c r="R3043"/>
    </row>
    <row r="3044" spans="2:18">
      <c r="B3044"/>
      <c r="C3044"/>
      <c r="D3044"/>
      <c r="E3044"/>
      <c r="F3044"/>
      <c r="G3044"/>
      <c r="H3044"/>
      <c r="I3044"/>
      <c r="J3044"/>
      <c r="K3044"/>
      <c r="L3044"/>
      <c r="M3044" s="2"/>
      <c r="N3044"/>
      <c r="O3044" s="2"/>
      <c r="P3044"/>
      <c r="Q3044"/>
      <c r="R3044"/>
    </row>
    <row r="3045" spans="2:18">
      <c r="B3045"/>
      <c r="C3045"/>
      <c r="D3045"/>
      <c r="E3045"/>
      <c r="F3045"/>
      <c r="G3045"/>
      <c r="H3045"/>
      <c r="I3045"/>
      <c r="J3045"/>
      <c r="K3045"/>
      <c r="L3045"/>
      <c r="M3045" s="2"/>
      <c r="N3045"/>
      <c r="O3045" s="2"/>
      <c r="P3045"/>
      <c r="Q3045"/>
      <c r="R3045"/>
    </row>
    <row r="3046" spans="2:18">
      <c r="B3046"/>
      <c r="C3046"/>
      <c r="D3046"/>
      <c r="E3046"/>
      <c r="F3046"/>
      <c r="G3046"/>
      <c r="H3046"/>
      <c r="I3046"/>
      <c r="J3046"/>
      <c r="K3046"/>
      <c r="L3046"/>
      <c r="M3046" s="2"/>
      <c r="N3046"/>
      <c r="O3046" s="2"/>
      <c r="P3046"/>
      <c r="Q3046"/>
      <c r="R3046"/>
    </row>
    <row r="3047" spans="2:18">
      <c r="B3047"/>
      <c r="C3047"/>
      <c r="D3047"/>
      <c r="E3047"/>
      <c r="F3047"/>
      <c r="G3047"/>
      <c r="H3047"/>
      <c r="I3047"/>
      <c r="J3047"/>
      <c r="K3047"/>
      <c r="L3047"/>
      <c r="M3047" s="2"/>
      <c r="N3047"/>
      <c r="O3047" s="2"/>
      <c r="P3047"/>
      <c r="Q3047"/>
      <c r="R3047"/>
    </row>
    <row r="3048" spans="2:18">
      <c r="B3048"/>
      <c r="C3048"/>
      <c r="D3048"/>
      <c r="E3048"/>
      <c r="F3048"/>
      <c r="G3048"/>
      <c r="H3048"/>
      <c r="I3048"/>
      <c r="J3048"/>
      <c r="K3048"/>
      <c r="L3048"/>
      <c r="M3048" s="2"/>
      <c r="N3048"/>
      <c r="O3048" s="2"/>
      <c r="P3048"/>
      <c r="Q3048"/>
      <c r="R3048"/>
    </row>
    <row r="3049" spans="2:18">
      <c r="B3049"/>
      <c r="C3049"/>
      <c r="D3049"/>
      <c r="E3049"/>
      <c r="F3049"/>
      <c r="G3049"/>
      <c r="H3049"/>
      <c r="I3049"/>
      <c r="J3049"/>
      <c r="K3049"/>
      <c r="L3049"/>
      <c r="M3049" s="2"/>
      <c r="N3049"/>
      <c r="O3049" s="2"/>
      <c r="P3049"/>
      <c r="Q3049"/>
      <c r="R3049"/>
    </row>
    <row r="3050" spans="2:18">
      <c r="B3050"/>
      <c r="C3050"/>
      <c r="D3050"/>
      <c r="E3050"/>
      <c r="F3050"/>
      <c r="G3050"/>
      <c r="H3050"/>
      <c r="I3050"/>
      <c r="J3050"/>
      <c r="K3050"/>
      <c r="L3050"/>
      <c r="M3050" s="2"/>
      <c r="N3050"/>
      <c r="O3050" s="2"/>
      <c r="P3050"/>
      <c r="Q3050"/>
      <c r="R3050"/>
    </row>
    <row r="3051" spans="2:18">
      <c r="B3051"/>
      <c r="C3051"/>
      <c r="D3051"/>
      <c r="E3051"/>
      <c r="F3051"/>
      <c r="G3051"/>
      <c r="H3051"/>
      <c r="I3051"/>
      <c r="J3051"/>
      <c r="K3051"/>
      <c r="L3051"/>
      <c r="M3051" s="2"/>
      <c r="N3051"/>
      <c r="O3051" s="2"/>
      <c r="P3051"/>
      <c r="Q3051"/>
      <c r="R3051"/>
    </row>
    <row r="3052" spans="2:18">
      <c r="B3052"/>
      <c r="C3052"/>
      <c r="D3052"/>
      <c r="E3052"/>
      <c r="F3052"/>
      <c r="G3052"/>
      <c r="H3052"/>
      <c r="I3052"/>
      <c r="J3052"/>
      <c r="K3052"/>
      <c r="L3052"/>
      <c r="M3052" s="2"/>
      <c r="N3052"/>
      <c r="O3052" s="2"/>
      <c r="P3052"/>
      <c r="Q3052"/>
      <c r="R3052"/>
    </row>
    <row r="3053" spans="2:18">
      <c r="B3053"/>
      <c r="C3053"/>
      <c r="D3053"/>
      <c r="E3053"/>
      <c r="F3053"/>
      <c r="G3053"/>
      <c r="H3053"/>
      <c r="I3053"/>
      <c r="J3053"/>
      <c r="K3053"/>
      <c r="L3053"/>
      <c r="M3053" s="2"/>
      <c r="N3053"/>
      <c r="O3053" s="2"/>
      <c r="P3053"/>
      <c r="Q3053"/>
      <c r="R3053"/>
    </row>
    <row r="3054" spans="2:18">
      <c r="B3054"/>
      <c r="C3054"/>
      <c r="D3054"/>
      <c r="E3054"/>
      <c r="F3054"/>
      <c r="G3054"/>
      <c r="H3054"/>
      <c r="I3054"/>
      <c r="J3054"/>
      <c r="K3054"/>
      <c r="L3054"/>
      <c r="M3054" s="2"/>
      <c r="N3054"/>
      <c r="O3054" s="2"/>
      <c r="P3054"/>
      <c r="Q3054"/>
      <c r="R3054"/>
    </row>
    <row r="3055" spans="2:18">
      <c r="B3055"/>
      <c r="C3055"/>
      <c r="D3055"/>
      <c r="E3055"/>
      <c r="F3055"/>
      <c r="G3055"/>
      <c r="H3055"/>
      <c r="I3055"/>
      <c r="J3055"/>
      <c r="K3055"/>
      <c r="L3055"/>
      <c r="M3055" s="2"/>
      <c r="N3055"/>
      <c r="O3055" s="2"/>
      <c r="P3055"/>
      <c r="Q3055"/>
      <c r="R3055"/>
    </row>
    <row r="3056" spans="2:18">
      <c r="B3056"/>
      <c r="C3056"/>
      <c r="D3056"/>
      <c r="E3056"/>
      <c r="F3056"/>
      <c r="G3056"/>
      <c r="H3056"/>
      <c r="I3056"/>
      <c r="J3056"/>
      <c r="K3056"/>
      <c r="L3056"/>
      <c r="M3056" s="2"/>
      <c r="N3056"/>
      <c r="O3056" s="2"/>
      <c r="P3056"/>
      <c r="Q3056"/>
      <c r="R3056"/>
    </row>
    <row r="3057" spans="2:18">
      <c r="B3057"/>
      <c r="C3057"/>
      <c r="D3057"/>
      <c r="E3057"/>
      <c r="F3057"/>
      <c r="G3057"/>
      <c r="H3057"/>
      <c r="I3057"/>
      <c r="J3057"/>
      <c r="K3057"/>
      <c r="L3057"/>
      <c r="M3057" s="2"/>
      <c r="N3057"/>
      <c r="O3057" s="2"/>
      <c r="P3057"/>
      <c r="Q3057"/>
      <c r="R3057"/>
    </row>
    <row r="3058" spans="2:18">
      <c r="B3058"/>
      <c r="C3058"/>
      <c r="D3058"/>
      <c r="E3058"/>
      <c r="F3058"/>
      <c r="G3058"/>
      <c r="H3058"/>
      <c r="I3058"/>
      <c r="J3058"/>
      <c r="K3058"/>
      <c r="L3058"/>
      <c r="M3058" s="2"/>
      <c r="N3058"/>
      <c r="O3058" s="2"/>
      <c r="P3058"/>
      <c r="Q3058"/>
      <c r="R3058"/>
    </row>
    <row r="3059" spans="2:18">
      <c r="B3059"/>
      <c r="C3059"/>
      <c r="D3059"/>
      <c r="E3059"/>
      <c r="F3059"/>
      <c r="G3059"/>
      <c r="H3059"/>
      <c r="I3059"/>
      <c r="J3059"/>
      <c r="K3059"/>
      <c r="L3059"/>
      <c r="M3059" s="2"/>
      <c r="N3059"/>
      <c r="O3059" s="2"/>
      <c r="P3059"/>
      <c r="Q3059"/>
      <c r="R3059"/>
    </row>
    <row r="3060" spans="2:18">
      <c r="B3060"/>
      <c r="C3060"/>
      <c r="D3060"/>
      <c r="E3060"/>
      <c r="F3060"/>
      <c r="G3060"/>
      <c r="H3060"/>
      <c r="I3060"/>
      <c r="J3060"/>
      <c r="K3060"/>
      <c r="L3060"/>
      <c r="M3060" s="2"/>
      <c r="N3060"/>
      <c r="O3060" s="2"/>
      <c r="P3060"/>
      <c r="Q3060"/>
      <c r="R3060"/>
    </row>
    <row r="3061" spans="2:18">
      <c r="B3061"/>
      <c r="C3061"/>
      <c r="D3061"/>
      <c r="E3061"/>
      <c r="F3061"/>
      <c r="G3061"/>
      <c r="H3061"/>
      <c r="I3061"/>
      <c r="J3061"/>
      <c r="K3061"/>
      <c r="L3061"/>
      <c r="M3061" s="2"/>
      <c r="N3061"/>
      <c r="O3061" s="2"/>
      <c r="P3061"/>
      <c r="Q3061"/>
      <c r="R3061"/>
    </row>
    <row r="3062" spans="2:18">
      <c r="B3062"/>
      <c r="C3062"/>
      <c r="D3062"/>
      <c r="E3062"/>
      <c r="F3062"/>
      <c r="G3062"/>
      <c r="H3062"/>
      <c r="I3062"/>
      <c r="J3062"/>
      <c r="K3062"/>
      <c r="L3062"/>
      <c r="M3062" s="2"/>
      <c r="N3062"/>
      <c r="O3062" s="2"/>
      <c r="P3062"/>
      <c r="Q3062"/>
      <c r="R3062"/>
    </row>
    <row r="3063" spans="2:18">
      <c r="B3063"/>
      <c r="C3063"/>
      <c r="D3063"/>
      <c r="E3063"/>
      <c r="F3063"/>
      <c r="G3063"/>
      <c r="H3063"/>
      <c r="I3063"/>
      <c r="J3063"/>
      <c r="K3063"/>
      <c r="L3063"/>
      <c r="M3063" s="2"/>
      <c r="N3063"/>
      <c r="O3063" s="2"/>
      <c r="P3063"/>
      <c r="Q3063"/>
      <c r="R3063"/>
    </row>
    <row r="3064" spans="2:18">
      <c r="B3064"/>
      <c r="C3064"/>
      <c r="D3064"/>
      <c r="E3064"/>
      <c r="F3064"/>
      <c r="G3064"/>
      <c r="H3064"/>
      <c r="I3064"/>
      <c r="J3064"/>
      <c r="K3064"/>
      <c r="L3064"/>
      <c r="M3064" s="2"/>
      <c r="N3064"/>
      <c r="O3064" s="2"/>
      <c r="P3064"/>
      <c r="Q3064"/>
      <c r="R3064"/>
    </row>
    <row r="3065" spans="2:18">
      <c r="B3065"/>
      <c r="C3065"/>
      <c r="D3065"/>
      <c r="E3065"/>
      <c r="F3065"/>
      <c r="G3065"/>
      <c r="H3065"/>
      <c r="I3065"/>
      <c r="J3065"/>
      <c r="K3065"/>
      <c r="L3065"/>
      <c r="M3065" s="2"/>
      <c r="N3065"/>
      <c r="O3065" s="2"/>
      <c r="P3065"/>
      <c r="Q3065"/>
      <c r="R3065"/>
    </row>
    <row r="3066" spans="2:18">
      <c r="B3066"/>
      <c r="C3066"/>
      <c r="D3066"/>
      <c r="E3066"/>
      <c r="F3066"/>
      <c r="G3066"/>
      <c r="H3066"/>
      <c r="I3066"/>
      <c r="J3066"/>
      <c r="K3066"/>
      <c r="L3066"/>
      <c r="M3066" s="2"/>
      <c r="N3066"/>
      <c r="O3066" s="2"/>
      <c r="P3066"/>
      <c r="Q3066"/>
      <c r="R3066"/>
    </row>
    <row r="3067" spans="2:18">
      <c r="B3067"/>
      <c r="C3067"/>
      <c r="D3067"/>
      <c r="E3067"/>
      <c r="F3067"/>
      <c r="G3067"/>
      <c r="H3067"/>
      <c r="I3067"/>
      <c r="J3067"/>
      <c r="K3067"/>
      <c r="L3067"/>
      <c r="M3067" s="2"/>
      <c r="N3067"/>
      <c r="O3067" s="2"/>
      <c r="P3067"/>
      <c r="Q3067"/>
      <c r="R3067"/>
    </row>
    <row r="3068" spans="2:18">
      <c r="B3068"/>
      <c r="C3068"/>
      <c r="D3068"/>
      <c r="E3068"/>
      <c r="F3068"/>
      <c r="G3068"/>
      <c r="H3068"/>
      <c r="I3068"/>
      <c r="J3068"/>
      <c r="K3068"/>
      <c r="L3068"/>
      <c r="M3068" s="2"/>
      <c r="N3068"/>
      <c r="O3068" s="2"/>
      <c r="P3068"/>
      <c r="Q3068"/>
      <c r="R3068"/>
    </row>
    <row r="3069" spans="2:18">
      <c r="B3069"/>
      <c r="C3069"/>
      <c r="D3069"/>
      <c r="E3069"/>
      <c r="F3069"/>
      <c r="G3069"/>
      <c r="H3069"/>
      <c r="I3069"/>
      <c r="J3069"/>
      <c r="K3069"/>
      <c r="L3069"/>
      <c r="M3069" s="2"/>
      <c r="N3069"/>
      <c r="O3069" s="2"/>
      <c r="P3069"/>
      <c r="Q3069"/>
      <c r="R3069"/>
    </row>
    <row r="3070" spans="2:18">
      <c r="B3070"/>
      <c r="C3070"/>
      <c r="D3070"/>
      <c r="E3070"/>
      <c r="F3070"/>
      <c r="G3070"/>
      <c r="H3070"/>
      <c r="I3070"/>
      <c r="J3070"/>
      <c r="K3070"/>
      <c r="L3070"/>
      <c r="M3070" s="2"/>
      <c r="N3070"/>
      <c r="O3070" s="2"/>
      <c r="P3070"/>
      <c r="Q3070"/>
      <c r="R3070"/>
    </row>
    <row r="3071" spans="2:18">
      <c r="B3071"/>
      <c r="C3071"/>
      <c r="D3071"/>
      <c r="E3071"/>
      <c r="F3071"/>
      <c r="G3071"/>
      <c r="H3071"/>
      <c r="I3071"/>
      <c r="J3071"/>
      <c r="K3071"/>
      <c r="L3071"/>
      <c r="M3071" s="2"/>
      <c r="N3071"/>
      <c r="O3071" s="2"/>
      <c r="P3071"/>
      <c r="Q3071"/>
      <c r="R3071"/>
    </row>
    <row r="3072" spans="2:18">
      <c r="B3072"/>
      <c r="C3072"/>
      <c r="D3072"/>
      <c r="E3072"/>
      <c r="F3072"/>
      <c r="G3072"/>
      <c r="H3072"/>
      <c r="I3072"/>
      <c r="J3072"/>
      <c r="K3072"/>
      <c r="L3072"/>
      <c r="M3072" s="2"/>
      <c r="N3072"/>
      <c r="O3072" s="2"/>
      <c r="P3072"/>
      <c r="Q3072"/>
      <c r="R3072"/>
    </row>
    <row r="3073" spans="2:18">
      <c r="B3073"/>
      <c r="C3073"/>
      <c r="D3073"/>
      <c r="E3073"/>
      <c r="F3073"/>
      <c r="G3073"/>
      <c r="H3073"/>
      <c r="I3073"/>
      <c r="J3073"/>
      <c r="K3073"/>
      <c r="L3073"/>
      <c r="M3073" s="2"/>
      <c r="N3073"/>
      <c r="O3073" s="2"/>
      <c r="P3073"/>
      <c r="Q3073"/>
      <c r="R3073"/>
    </row>
    <row r="3074" spans="2:18">
      <c r="B3074"/>
      <c r="C3074"/>
      <c r="D3074"/>
      <c r="E3074"/>
      <c r="F3074"/>
      <c r="G3074"/>
      <c r="H3074"/>
      <c r="I3074"/>
      <c r="J3074"/>
      <c r="K3074"/>
      <c r="L3074"/>
      <c r="M3074" s="2"/>
      <c r="N3074"/>
      <c r="O3074" s="2"/>
      <c r="P3074"/>
      <c r="Q3074"/>
      <c r="R3074"/>
    </row>
    <row r="3075" spans="2:18">
      <c r="B3075"/>
      <c r="C3075"/>
      <c r="D3075"/>
      <c r="E3075"/>
      <c r="F3075"/>
      <c r="G3075"/>
      <c r="H3075"/>
      <c r="I3075"/>
      <c r="J3075"/>
      <c r="K3075"/>
      <c r="L3075"/>
      <c r="M3075" s="2"/>
      <c r="N3075"/>
      <c r="O3075" s="2"/>
      <c r="P3075"/>
      <c r="Q3075"/>
      <c r="R3075"/>
    </row>
    <row r="3076" spans="2:18">
      <c r="B3076"/>
      <c r="C3076"/>
      <c r="D3076"/>
      <c r="E3076"/>
      <c r="F3076"/>
      <c r="G3076"/>
      <c r="H3076"/>
      <c r="I3076"/>
      <c r="J3076"/>
      <c r="K3076"/>
      <c r="L3076"/>
      <c r="M3076" s="2"/>
      <c r="N3076"/>
      <c r="O3076" s="2"/>
      <c r="P3076"/>
      <c r="Q3076"/>
      <c r="R3076"/>
    </row>
    <row r="3077" spans="2:18">
      <c r="B3077"/>
      <c r="C3077"/>
      <c r="D3077"/>
      <c r="E3077"/>
      <c r="F3077"/>
      <c r="G3077"/>
      <c r="H3077"/>
      <c r="I3077"/>
      <c r="J3077"/>
      <c r="K3077"/>
      <c r="L3077"/>
      <c r="M3077" s="2"/>
      <c r="N3077"/>
      <c r="O3077" s="2"/>
      <c r="P3077"/>
      <c r="Q3077"/>
      <c r="R3077"/>
    </row>
    <row r="3078" spans="2:18">
      <c r="B3078"/>
      <c r="C3078"/>
      <c r="D3078"/>
      <c r="E3078"/>
      <c r="F3078"/>
      <c r="G3078"/>
      <c r="H3078"/>
      <c r="I3078"/>
      <c r="J3078"/>
      <c r="K3078"/>
      <c r="L3078"/>
      <c r="M3078" s="2"/>
      <c r="N3078"/>
      <c r="O3078" s="2"/>
      <c r="P3078"/>
      <c r="Q3078"/>
      <c r="R3078"/>
    </row>
    <row r="3079" spans="2:18">
      <c r="B3079"/>
      <c r="C3079"/>
      <c r="D3079"/>
      <c r="E3079"/>
      <c r="F3079"/>
      <c r="G3079"/>
      <c r="H3079"/>
      <c r="I3079"/>
      <c r="J3079"/>
      <c r="K3079"/>
      <c r="L3079"/>
      <c r="M3079" s="2"/>
      <c r="N3079"/>
      <c r="O3079" s="2"/>
      <c r="P3079"/>
      <c r="Q3079"/>
      <c r="R3079"/>
    </row>
    <row r="3080" spans="2:18">
      <c r="B3080"/>
      <c r="C3080"/>
      <c r="D3080"/>
      <c r="E3080"/>
      <c r="F3080"/>
      <c r="G3080"/>
      <c r="H3080"/>
      <c r="I3080"/>
      <c r="J3080"/>
      <c r="K3080"/>
      <c r="L3080"/>
      <c r="M3080" s="2"/>
      <c r="N3080"/>
      <c r="O3080" s="2"/>
      <c r="P3080"/>
      <c r="Q3080"/>
      <c r="R3080"/>
    </row>
    <row r="3081" spans="2:18">
      <c r="B3081"/>
      <c r="C3081"/>
      <c r="D3081"/>
      <c r="E3081"/>
      <c r="F3081"/>
      <c r="G3081"/>
      <c r="H3081"/>
      <c r="I3081"/>
      <c r="J3081"/>
      <c r="K3081"/>
      <c r="L3081"/>
      <c r="M3081" s="2"/>
      <c r="N3081"/>
      <c r="O3081" s="2"/>
      <c r="P3081"/>
      <c r="Q3081"/>
      <c r="R3081"/>
    </row>
    <row r="3082" spans="2:18">
      <c r="B3082"/>
      <c r="C3082"/>
      <c r="D3082"/>
      <c r="E3082"/>
      <c r="F3082"/>
      <c r="G3082"/>
      <c r="H3082"/>
      <c r="I3082"/>
      <c r="J3082"/>
      <c r="K3082"/>
      <c r="L3082"/>
      <c r="M3082" s="2"/>
      <c r="N3082"/>
      <c r="O3082" s="2"/>
      <c r="P3082"/>
      <c r="Q3082"/>
      <c r="R3082"/>
    </row>
    <row r="3083" spans="2:18">
      <c r="B3083"/>
      <c r="C3083"/>
      <c r="D3083"/>
      <c r="E3083"/>
      <c r="F3083"/>
      <c r="G3083"/>
      <c r="H3083"/>
      <c r="I3083"/>
      <c r="J3083"/>
      <c r="K3083"/>
      <c r="L3083"/>
      <c r="M3083" s="2"/>
      <c r="N3083"/>
      <c r="O3083" s="2"/>
      <c r="P3083"/>
      <c r="Q3083"/>
      <c r="R3083"/>
    </row>
    <row r="3084" spans="2:18">
      <c r="B3084"/>
      <c r="C3084"/>
      <c r="D3084"/>
      <c r="E3084"/>
      <c r="F3084"/>
      <c r="G3084"/>
      <c r="H3084"/>
      <c r="I3084"/>
      <c r="J3084"/>
      <c r="K3084"/>
      <c r="L3084"/>
      <c r="M3084" s="2"/>
      <c r="N3084"/>
      <c r="O3084" s="2"/>
      <c r="P3084"/>
      <c r="Q3084"/>
      <c r="R3084"/>
    </row>
    <row r="3085" spans="2:18">
      <c r="B3085"/>
      <c r="C3085"/>
      <c r="D3085"/>
      <c r="E3085"/>
      <c r="F3085"/>
      <c r="G3085"/>
      <c r="H3085"/>
      <c r="I3085"/>
      <c r="J3085"/>
      <c r="K3085"/>
      <c r="L3085"/>
      <c r="M3085" s="2"/>
      <c r="N3085"/>
      <c r="O3085" s="2"/>
      <c r="P3085"/>
      <c r="Q3085"/>
      <c r="R3085"/>
    </row>
    <row r="3086" spans="2:18">
      <c r="B3086"/>
      <c r="C3086"/>
      <c r="D3086"/>
      <c r="E3086"/>
      <c r="F3086"/>
      <c r="G3086"/>
      <c r="H3086"/>
      <c r="I3086"/>
      <c r="J3086"/>
      <c r="K3086"/>
      <c r="L3086"/>
      <c r="M3086" s="2"/>
      <c r="N3086"/>
      <c r="O3086" s="2"/>
      <c r="P3086"/>
      <c r="Q3086"/>
      <c r="R3086"/>
    </row>
    <row r="3087" spans="2:18">
      <c r="B3087"/>
      <c r="C3087"/>
      <c r="D3087"/>
      <c r="E3087"/>
      <c r="F3087"/>
      <c r="G3087"/>
      <c r="H3087"/>
      <c r="I3087"/>
      <c r="J3087"/>
      <c r="K3087"/>
      <c r="L3087"/>
      <c r="M3087" s="2"/>
      <c r="N3087"/>
      <c r="O3087" s="2"/>
      <c r="P3087"/>
      <c r="Q3087"/>
      <c r="R3087"/>
    </row>
    <row r="3088" spans="2:18">
      <c r="B3088"/>
      <c r="C3088"/>
      <c r="D3088"/>
      <c r="E3088"/>
      <c r="F3088"/>
      <c r="G3088"/>
      <c r="H3088"/>
      <c r="I3088"/>
      <c r="J3088"/>
      <c r="K3088"/>
      <c r="L3088"/>
      <c r="M3088" s="2"/>
      <c r="N3088"/>
      <c r="O3088" s="2"/>
      <c r="P3088"/>
      <c r="Q3088"/>
      <c r="R3088"/>
    </row>
    <row r="3089" spans="2:18">
      <c r="B3089"/>
      <c r="C3089"/>
      <c r="D3089"/>
      <c r="E3089"/>
      <c r="F3089"/>
      <c r="G3089"/>
      <c r="H3089"/>
      <c r="I3089"/>
      <c r="J3089"/>
      <c r="K3089"/>
      <c r="L3089"/>
      <c r="M3089" s="2"/>
      <c r="N3089"/>
      <c r="O3089" s="2"/>
      <c r="P3089"/>
      <c r="Q3089"/>
      <c r="R3089"/>
    </row>
    <row r="3090" spans="2:18">
      <c r="B3090"/>
      <c r="C3090"/>
      <c r="D3090"/>
      <c r="E3090"/>
      <c r="F3090"/>
      <c r="G3090"/>
      <c r="H3090"/>
      <c r="I3090"/>
      <c r="J3090"/>
      <c r="K3090"/>
      <c r="L3090"/>
      <c r="M3090" s="2"/>
      <c r="N3090"/>
      <c r="O3090" s="2"/>
      <c r="P3090"/>
      <c r="Q3090"/>
      <c r="R3090"/>
    </row>
    <row r="3091" spans="2:18">
      <c r="B3091"/>
      <c r="C3091"/>
      <c r="D3091"/>
      <c r="E3091"/>
      <c r="F3091"/>
      <c r="G3091"/>
      <c r="H3091"/>
      <c r="I3091"/>
      <c r="J3091"/>
      <c r="K3091"/>
      <c r="L3091"/>
      <c r="M3091" s="2"/>
      <c r="N3091"/>
      <c r="O3091" s="2"/>
      <c r="P3091"/>
      <c r="Q3091"/>
      <c r="R3091"/>
    </row>
    <row r="3092" spans="2:18">
      <c r="B3092"/>
      <c r="C3092"/>
      <c r="D3092"/>
      <c r="E3092"/>
      <c r="F3092"/>
      <c r="G3092"/>
      <c r="H3092"/>
      <c r="I3092"/>
      <c r="J3092"/>
      <c r="K3092"/>
      <c r="L3092"/>
      <c r="M3092" s="2"/>
      <c r="N3092"/>
      <c r="O3092" s="2"/>
      <c r="P3092"/>
      <c r="Q3092"/>
      <c r="R3092"/>
    </row>
    <row r="3093" spans="2:18">
      <c r="B3093"/>
      <c r="C3093"/>
      <c r="D3093"/>
      <c r="E3093"/>
      <c r="F3093"/>
      <c r="G3093"/>
      <c r="H3093"/>
      <c r="I3093"/>
      <c r="J3093"/>
      <c r="K3093"/>
      <c r="L3093"/>
      <c r="M3093" s="2"/>
      <c r="N3093"/>
      <c r="O3093" s="2"/>
      <c r="P3093"/>
      <c r="Q3093"/>
      <c r="R3093"/>
    </row>
    <row r="3094" spans="2:18">
      <c r="B3094"/>
      <c r="C3094"/>
      <c r="D3094"/>
      <c r="E3094"/>
      <c r="F3094"/>
      <c r="G3094"/>
      <c r="H3094"/>
      <c r="I3094"/>
      <c r="J3094"/>
      <c r="K3094"/>
      <c r="L3094"/>
      <c r="M3094" s="2"/>
      <c r="N3094"/>
      <c r="O3094" s="2"/>
      <c r="P3094"/>
      <c r="Q3094"/>
      <c r="R3094"/>
    </row>
    <row r="3095" spans="2:18">
      <c r="B3095"/>
      <c r="C3095"/>
      <c r="D3095"/>
      <c r="E3095"/>
      <c r="F3095"/>
      <c r="G3095"/>
      <c r="H3095"/>
      <c r="I3095"/>
      <c r="J3095"/>
      <c r="K3095"/>
      <c r="L3095"/>
      <c r="M3095" s="2"/>
      <c r="N3095"/>
      <c r="O3095" s="2"/>
      <c r="P3095"/>
      <c r="Q3095"/>
      <c r="R3095"/>
    </row>
    <row r="3096" spans="2:18">
      <c r="B3096"/>
      <c r="C3096"/>
      <c r="D3096"/>
      <c r="E3096"/>
      <c r="F3096"/>
      <c r="G3096"/>
      <c r="H3096"/>
      <c r="I3096"/>
      <c r="J3096"/>
      <c r="K3096"/>
      <c r="L3096"/>
      <c r="M3096" s="2"/>
      <c r="N3096"/>
      <c r="O3096" s="2"/>
      <c r="P3096"/>
      <c r="Q3096"/>
      <c r="R3096"/>
    </row>
    <row r="3097" spans="2:18">
      <c r="B3097"/>
      <c r="C3097"/>
      <c r="D3097"/>
      <c r="E3097"/>
      <c r="F3097"/>
      <c r="G3097"/>
      <c r="H3097"/>
      <c r="I3097"/>
      <c r="J3097"/>
      <c r="K3097"/>
      <c r="L3097"/>
      <c r="M3097" s="2"/>
      <c r="N3097"/>
      <c r="O3097" s="2"/>
      <c r="P3097"/>
      <c r="Q3097"/>
      <c r="R3097"/>
    </row>
    <row r="3098" spans="2:18">
      <c r="B3098"/>
      <c r="C3098"/>
      <c r="D3098"/>
      <c r="E3098"/>
      <c r="F3098"/>
      <c r="G3098"/>
      <c r="H3098"/>
      <c r="I3098"/>
      <c r="J3098"/>
      <c r="K3098"/>
      <c r="L3098"/>
      <c r="M3098" s="2"/>
      <c r="N3098"/>
      <c r="O3098" s="2"/>
      <c r="P3098"/>
      <c r="Q3098"/>
      <c r="R3098"/>
    </row>
    <row r="3099" spans="2:18">
      <c r="B3099"/>
      <c r="C3099"/>
      <c r="D3099"/>
      <c r="E3099"/>
      <c r="F3099"/>
      <c r="G3099"/>
      <c r="H3099"/>
      <c r="I3099"/>
      <c r="J3099"/>
      <c r="K3099"/>
      <c r="L3099"/>
      <c r="M3099" s="2"/>
      <c r="N3099"/>
      <c r="O3099" s="2"/>
      <c r="P3099"/>
      <c r="Q3099"/>
      <c r="R3099"/>
    </row>
    <row r="3100" spans="2:18">
      <c r="B3100"/>
      <c r="C3100"/>
      <c r="D3100"/>
      <c r="E3100"/>
      <c r="F3100"/>
      <c r="G3100"/>
      <c r="H3100"/>
      <c r="I3100"/>
      <c r="J3100"/>
      <c r="K3100"/>
      <c r="L3100"/>
      <c r="M3100" s="2"/>
      <c r="N3100"/>
      <c r="O3100" s="2"/>
      <c r="P3100"/>
      <c r="Q3100"/>
      <c r="R3100"/>
    </row>
    <row r="3101" spans="2:18">
      <c r="B3101"/>
      <c r="C3101"/>
      <c r="D3101"/>
      <c r="E3101"/>
      <c r="F3101"/>
      <c r="G3101"/>
      <c r="H3101"/>
      <c r="I3101"/>
      <c r="J3101"/>
      <c r="K3101"/>
      <c r="L3101"/>
      <c r="M3101" s="2"/>
      <c r="N3101"/>
      <c r="O3101" s="2"/>
      <c r="P3101"/>
      <c r="Q3101"/>
      <c r="R3101"/>
    </row>
    <row r="3102" spans="2:18">
      <c r="B3102"/>
      <c r="C3102"/>
      <c r="D3102"/>
      <c r="E3102"/>
      <c r="F3102"/>
      <c r="G3102"/>
      <c r="H3102"/>
      <c r="I3102"/>
      <c r="J3102"/>
      <c r="K3102"/>
      <c r="L3102"/>
      <c r="M3102" s="2"/>
      <c r="N3102"/>
      <c r="O3102" s="2"/>
      <c r="P3102"/>
      <c r="Q3102"/>
      <c r="R3102"/>
    </row>
    <row r="3103" spans="2:18">
      <c r="B3103"/>
      <c r="C3103"/>
      <c r="D3103"/>
      <c r="E3103"/>
      <c r="F3103"/>
      <c r="G3103"/>
      <c r="H3103"/>
      <c r="I3103"/>
      <c r="J3103"/>
      <c r="K3103"/>
      <c r="L3103"/>
      <c r="M3103" s="2"/>
      <c r="N3103"/>
      <c r="O3103" s="2"/>
      <c r="P3103"/>
      <c r="Q3103"/>
      <c r="R3103"/>
    </row>
    <row r="3104" spans="2:18">
      <c r="B3104"/>
      <c r="C3104"/>
      <c r="D3104"/>
      <c r="E3104"/>
      <c r="F3104"/>
      <c r="G3104"/>
      <c r="H3104"/>
      <c r="I3104"/>
      <c r="J3104"/>
      <c r="K3104"/>
      <c r="L3104"/>
      <c r="M3104" s="2"/>
      <c r="N3104"/>
      <c r="O3104" s="2"/>
      <c r="P3104"/>
      <c r="Q3104"/>
      <c r="R3104"/>
    </row>
    <row r="3105" spans="2:18">
      <c r="B3105"/>
      <c r="C3105"/>
      <c r="D3105"/>
      <c r="E3105"/>
      <c r="F3105"/>
      <c r="G3105"/>
      <c r="H3105"/>
      <c r="I3105"/>
      <c r="J3105"/>
      <c r="K3105"/>
      <c r="L3105"/>
      <c r="M3105" s="2"/>
      <c r="N3105"/>
      <c r="O3105" s="2"/>
      <c r="P3105"/>
      <c r="Q3105"/>
      <c r="R3105"/>
    </row>
    <row r="3106" spans="2:18">
      <c r="B3106"/>
      <c r="C3106"/>
      <c r="D3106"/>
      <c r="E3106"/>
      <c r="F3106"/>
      <c r="G3106"/>
      <c r="H3106"/>
      <c r="I3106"/>
      <c r="J3106"/>
      <c r="K3106"/>
      <c r="L3106"/>
      <c r="M3106" s="2"/>
      <c r="N3106"/>
      <c r="O3106" s="2"/>
      <c r="P3106"/>
      <c r="Q3106"/>
      <c r="R3106"/>
    </row>
    <row r="3107" spans="2:18">
      <c r="B3107"/>
      <c r="C3107"/>
      <c r="D3107"/>
      <c r="E3107"/>
      <c r="F3107"/>
      <c r="G3107"/>
      <c r="H3107"/>
      <c r="I3107"/>
      <c r="J3107"/>
      <c r="K3107"/>
      <c r="L3107"/>
      <c r="M3107" s="2"/>
      <c r="N3107"/>
      <c r="O3107" s="2"/>
      <c r="P3107"/>
      <c r="Q3107"/>
      <c r="R3107"/>
    </row>
    <row r="3108" spans="2:18">
      <c r="B3108"/>
      <c r="C3108"/>
      <c r="D3108"/>
      <c r="E3108"/>
      <c r="F3108"/>
      <c r="G3108"/>
      <c r="H3108"/>
      <c r="I3108"/>
      <c r="J3108"/>
      <c r="K3108"/>
      <c r="L3108"/>
      <c r="M3108" s="2"/>
      <c r="N3108"/>
      <c r="O3108" s="2"/>
      <c r="P3108"/>
      <c r="Q3108"/>
      <c r="R3108"/>
    </row>
    <row r="3109" spans="2:18">
      <c r="B3109"/>
      <c r="C3109"/>
      <c r="D3109"/>
      <c r="E3109"/>
      <c r="F3109"/>
      <c r="G3109"/>
      <c r="H3109"/>
      <c r="I3109"/>
      <c r="J3109"/>
      <c r="K3109"/>
      <c r="L3109"/>
      <c r="M3109" s="2"/>
      <c r="N3109"/>
      <c r="O3109" s="2"/>
      <c r="P3109"/>
      <c r="Q3109"/>
      <c r="R3109"/>
    </row>
    <row r="3110" spans="2:18">
      <c r="B3110"/>
      <c r="C3110"/>
      <c r="D3110"/>
      <c r="E3110"/>
      <c r="F3110"/>
      <c r="G3110"/>
      <c r="H3110"/>
      <c r="I3110"/>
      <c r="J3110"/>
      <c r="K3110"/>
      <c r="L3110"/>
      <c r="M3110" s="2"/>
      <c r="N3110"/>
      <c r="O3110" s="2"/>
      <c r="P3110"/>
      <c r="Q3110"/>
      <c r="R3110"/>
    </row>
    <row r="3111" spans="2:18">
      <c r="B3111"/>
      <c r="C3111"/>
      <c r="D3111"/>
      <c r="E3111"/>
      <c r="F3111"/>
      <c r="G3111"/>
      <c r="H3111"/>
      <c r="I3111"/>
      <c r="J3111"/>
      <c r="K3111"/>
      <c r="L3111"/>
      <c r="M3111" s="2"/>
      <c r="N3111"/>
      <c r="O3111" s="2"/>
      <c r="P3111"/>
      <c r="Q3111"/>
      <c r="R3111"/>
    </row>
    <row r="3112" spans="2:18">
      <c r="B3112"/>
      <c r="C3112"/>
      <c r="D3112"/>
      <c r="E3112"/>
      <c r="F3112"/>
      <c r="G3112"/>
      <c r="H3112"/>
      <c r="I3112"/>
      <c r="J3112"/>
      <c r="K3112"/>
      <c r="L3112"/>
      <c r="M3112" s="2"/>
      <c r="N3112"/>
      <c r="O3112" s="2"/>
      <c r="P3112"/>
      <c r="Q3112"/>
      <c r="R3112"/>
    </row>
    <row r="3113" spans="2:18">
      <c r="B3113"/>
      <c r="C3113"/>
      <c r="D3113"/>
      <c r="E3113"/>
      <c r="F3113"/>
      <c r="G3113"/>
      <c r="H3113"/>
      <c r="I3113"/>
      <c r="J3113"/>
      <c r="K3113"/>
      <c r="L3113"/>
      <c r="M3113" s="2"/>
      <c r="N3113"/>
      <c r="O3113" s="2"/>
      <c r="P3113"/>
      <c r="Q3113"/>
      <c r="R3113"/>
    </row>
    <row r="3114" spans="2:18">
      <c r="B3114"/>
      <c r="C3114"/>
      <c r="D3114"/>
      <c r="E3114"/>
      <c r="F3114"/>
      <c r="G3114"/>
      <c r="H3114"/>
      <c r="I3114"/>
      <c r="J3114"/>
      <c r="K3114"/>
      <c r="L3114"/>
      <c r="M3114" s="2"/>
      <c r="N3114"/>
      <c r="O3114" s="2"/>
      <c r="P3114"/>
      <c r="Q3114"/>
      <c r="R3114"/>
    </row>
    <row r="3115" spans="2:18">
      <c r="B3115"/>
      <c r="C3115"/>
      <c r="D3115"/>
      <c r="E3115"/>
      <c r="F3115"/>
      <c r="G3115"/>
      <c r="H3115"/>
      <c r="I3115"/>
      <c r="J3115"/>
      <c r="K3115"/>
      <c r="L3115"/>
      <c r="M3115" s="2"/>
      <c r="N3115"/>
      <c r="O3115" s="2"/>
      <c r="P3115"/>
      <c r="Q3115"/>
      <c r="R3115"/>
    </row>
    <row r="3116" spans="2:18">
      <c r="B3116"/>
      <c r="C3116"/>
      <c r="D3116"/>
      <c r="E3116"/>
      <c r="F3116"/>
      <c r="G3116"/>
      <c r="H3116"/>
      <c r="I3116"/>
      <c r="J3116"/>
      <c r="K3116"/>
      <c r="L3116"/>
      <c r="M3116" s="2"/>
      <c r="N3116"/>
      <c r="O3116" s="2"/>
      <c r="P3116"/>
      <c r="Q3116"/>
      <c r="R3116"/>
    </row>
    <row r="3117" spans="2:18">
      <c r="B3117"/>
      <c r="C3117"/>
      <c r="D3117"/>
      <c r="E3117"/>
      <c r="F3117"/>
      <c r="G3117"/>
      <c r="H3117"/>
      <c r="I3117"/>
      <c r="J3117"/>
      <c r="K3117"/>
      <c r="L3117"/>
      <c r="M3117" s="2"/>
      <c r="N3117"/>
      <c r="O3117" s="2"/>
      <c r="P3117"/>
      <c r="Q3117"/>
      <c r="R3117"/>
    </row>
    <row r="3118" spans="2:18">
      <c r="B3118"/>
      <c r="C3118"/>
      <c r="D3118"/>
      <c r="E3118"/>
      <c r="F3118"/>
      <c r="G3118"/>
      <c r="H3118"/>
      <c r="I3118"/>
      <c r="J3118"/>
      <c r="K3118"/>
      <c r="L3118"/>
      <c r="M3118" s="2"/>
      <c r="N3118"/>
      <c r="O3118" s="2"/>
      <c r="P3118"/>
      <c r="Q3118"/>
      <c r="R3118"/>
    </row>
    <row r="3119" spans="2:18">
      <c r="B3119"/>
      <c r="C3119"/>
      <c r="D3119"/>
      <c r="E3119"/>
      <c r="F3119"/>
      <c r="G3119"/>
      <c r="H3119"/>
      <c r="I3119"/>
      <c r="J3119"/>
      <c r="K3119"/>
      <c r="L3119"/>
      <c r="M3119" s="2"/>
      <c r="N3119"/>
      <c r="O3119" s="2"/>
      <c r="P3119"/>
      <c r="Q3119"/>
      <c r="R3119"/>
    </row>
    <row r="3120" spans="2:18">
      <c r="B3120"/>
      <c r="C3120"/>
      <c r="D3120"/>
      <c r="E3120"/>
      <c r="F3120"/>
      <c r="G3120"/>
      <c r="H3120"/>
      <c r="I3120"/>
      <c r="J3120"/>
      <c r="K3120"/>
      <c r="L3120"/>
      <c r="M3120" s="2"/>
      <c r="N3120"/>
      <c r="O3120" s="2"/>
      <c r="P3120"/>
      <c r="Q3120"/>
      <c r="R3120"/>
    </row>
    <row r="3121" spans="2:18">
      <c r="B3121"/>
      <c r="C3121"/>
      <c r="D3121"/>
      <c r="E3121"/>
      <c r="F3121"/>
      <c r="G3121"/>
      <c r="H3121"/>
      <c r="I3121"/>
      <c r="J3121"/>
      <c r="K3121"/>
      <c r="L3121"/>
      <c r="M3121" s="2"/>
      <c r="N3121"/>
      <c r="O3121" s="2"/>
      <c r="P3121"/>
      <c r="Q3121"/>
      <c r="R3121"/>
    </row>
    <row r="3122" spans="2:18">
      <c r="B3122"/>
      <c r="C3122"/>
      <c r="D3122"/>
      <c r="E3122"/>
      <c r="F3122"/>
      <c r="G3122"/>
      <c r="H3122"/>
      <c r="I3122"/>
      <c r="J3122"/>
      <c r="K3122"/>
      <c r="L3122"/>
      <c r="M3122" s="2"/>
      <c r="N3122"/>
      <c r="O3122" s="2"/>
      <c r="P3122"/>
      <c r="Q3122"/>
      <c r="R3122"/>
    </row>
    <row r="3123" spans="2:18">
      <c r="B3123"/>
      <c r="C3123"/>
      <c r="D3123"/>
      <c r="E3123"/>
      <c r="F3123"/>
      <c r="G3123"/>
      <c r="H3123"/>
      <c r="I3123"/>
      <c r="J3123"/>
      <c r="K3123"/>
      <c r="L3123"/>
      <c r="M3123" s="2"/>
      <c r="N3123"/>
      <c r="O3123" s="2"/>
      <c r="P3123"/>
      <c r="Q3123"/>
      <c r="R3123"/>
    </row>
    <row r="3124" spans="2:18">
      <c r="B3124"/>
      <c r="C3124"/>
      <c r="D3124"/>
      <c r="E3124"/>
      <c r="F3124"/>
      <c r="G3124"/>
      <c r="H3124"/>
      <c r="I3124"/>
      <c r="J3124"/>
      <c r="K3124"/>
      <c r="L3124"/>
      <c r="M3124" s="2"/>
      <c r="N3124"/>
      <c r="O3124" s="2"/>
      <c r="P3124"/>
      <c r="Q3124"/>
      <c r="R3124"/>
    </row>
    <row r="3125" spans="2:18">
      <c r="B3125"/>
      <c r="C3125"/>
      <c r="D3125"/>
      <c r="E3125"/>
      <c r="F3125"/>
      <c r="G3125"/>
      <c r="H3125"/>
      <c r="I3125"/>
      <c r="J3125"/>
      <c r="K3125"/>
      <c r="L3125"/>
      <c r="M3125" s="2"/>
      <c r="N3125"/>
      <c r="O3125" s="2"/>
      <c r="P3125"/>
      <c r="Q3125"/>
      <c r="R3125"/>
    </row>
    <row r="3126" spans="2:18">
      <c r="B3126"/>
      <c r="C3126"/>
      <c r="D3126"/>
      <c r="E3126"/>
      <c r="F3126"/>
      <c r="G3126"/>
      <c r="H3126"/>
      <c r="I3126"/>
      <c r="J3126"/>
      <c r="K3126"/>
      <c r="L3126"/>
      <c r="M3126" s="2"/>
      <c r="N3126"/>
      <c r="O3126" s="2"/>
      <c r="P3126"/>
      <c r="Q3126"/>
      <c r="R3126"/>
    </row>
    <row r="3127" spans="2:18">
      <c r="B3127"/>
      <c r="C3127"/>
      <c r="D3127"/>
      <c r="E3127"/>
      <c r="F3127"/>
      <c r="G3127"/>
      <c r="H3127"/>
      <c r="I3127"/>
      <c r="J3127"/>
      <c r="K3127"/>
      <c r="L3127"/>
      <c r="M3127" s="2"/>
      <c r="N3127"/>
      <c r="O3127" s="2"/>
      <c r="P3127"/>
      <c r="Q3127"/>
      <c r="R3127"/>
    </row>
    <row r="3128" spans="2:18">
      <c r="B3128"/>
      <c r="C3128"/>
      <c r="D3128"/>
      <c r="E3128"/>
      <c r="F3128"/>
      <c r="G3128"/>
      <c r="H3128"/>
      <c r="I3128"/>
      <c r="J3128"/>
      <c r="K3128"/>
      <c r="L3128"/>
      <c r="M3128" s="2"/>
      <c r="N3128"/>
      <c r="O3128" s="2"/>
      <c r="P3128"/>
      <c r="Q3128"/>
      <c r="R3128"/>
    </row>
    <row r="3129" spans="2:18">
      <c r="B3129"/>
      <c r="C3129"/>
      <c r="D3129"/>
      <c r="E3129"/>
      <c r="F3129"/>
      <c r="G3129"/>
      <c r="H3129"/>
      <c r="I3129"/>
      <c r="J3129"/>
      <c r="K3129"/>
      <c r="L3129"/>
      <c r="M3129" s="2"/>
      <c r="N3129"/>
      <c r="O3129" s="2"/>
      <c r="P3129"/>
      <c r="Q3129"/>
      <c r="R3129"/>
    </row>
    <row r="3130" spans="2:18">
      <c r="B3130"/>
      <c r="C3130"/>
      <c r="D3130"/>
      <c r="E3130"/>
      <c r="F3130"/>
      <c r="G3130"/>
      <c r="H3130"/>
      <c r="I3130"/>
      <c r="J3130"/>
      <c r="K3130"/>
      <c r="L3130"/>
      <c r="M3130" s="2"/>
      <c r="N3130"/>
      <c r="O3130" s="2"/>
      <c r="P3130"/>
      <c r="Q3130"/>
      <c r="R3130"/>
    </row>
    <row r="3131" spans="2:18">
      <c r="B3131"/>
      <c r="C3131"/>
      <c r="D3131"/>
      <c r="E3131"/>
      <c r="F3131"/>
      <c r="G3131"/>
      <c r="H3131"/>
      <c r="I3131"/>
      <c r="J3131"/>
      <c r="K3131"/>
      <c r="L3131"/>
      <c r="M3131" s="2"/>
      <c r="N3131"/>
      <c r="O3131" s="2"/>
      <c r="P3131"/>
      <c r="Q3131"/>
      <c r="R3131"/>
    </row>
    <row r="3132" spans="2:18">
      <c r="B3132"/>
      <c r="C3132"/>
      <c r="D3132"/>
      <c r="E3132"/>
      <c r="F3132"/>
      <c r="G3132"/>
      <c r="H3132"/>
      <c r="I3132"/>
      <c r="J3132"/>
      <c r="K3132"/>
      <c r="L3132"/>
      <c r="M3132" s="2"/>
      <c r="N3132"/>
      <c r="O3132" s="2"/>
      <c r="P3132"/>
      <c r="Q3132"/>
      <c r="R3132"/>
    </row>
    <row r="3133" spans="2:18">
      <c r="B3133"/>
      <c r="C3133"/>
      <c r="D3133"/>
      <c r="E3133"/>
      <c r="F3133"/>
      <c r="G3133"/>
      <c r="H3133"/>
      <c r="I3133"/>
      <c r="J3133"/>
      <c r="K3133"/>
      <c r="L3133"/>
      <c r="M3133" s="2"/>
      <c r="N3133"/>
      <c r="O3133" s="2"/>
      <c r="P3133"/>
      <c r="Q3133"/>
      <c r="R3133"/>
    </row>
    <row r="3134" spans="2:18">
      <c r="B3134"/>
      <c r="C3134"/>
      <c r="D3134"/>
      <c r="E3134"/>
      <c r="F3134"/>
      <c r="G3134"/>
      <c r="H3134"/>
      <c r="I3134"/>
      <c r="J3134"/>
      <c r="K3134"/>
      <c r="L3134"/>
      <c r="M3134" s="2"/>
      <c r="N3134"/>
      <c r="O3134" s="2"/>
      <c r="P3134"/>
      <c r="Q3134"/>
      <c r="R3134"/>
    </row>
    <row r="3135" spans="2:18">
      <c r="B3135"/>
      <c r="C3135"/>
      <c r="D3135"/>
      <c r="E3135"/>
      <c r="F3135"/>
      <c r="G3135"/>
      <c r="H3135"/>
      <c r="I3135"/>
      <c r="J3135"/>
      <c r="K3135"/>
      <c r="L3135"/>
      <c r="M3135" s="2"/>
      <c r="N3135"/>
      <c r="O3135" s="2"/>
      <c r="P3135"/>
      <c r="Q3135"/>
      <c r="R3135"/>
    </row>
    <row r="3136" spans="2:18">
      <c r="B3136"/>
      <c r="C3136"/>
      <c r="D3136"/>
      <c r="E3136"/>
      <c r="F3136"/>
      <c r="G3136"/>
      <c r="H3136"/>
      <c r="I3136"/>
      <c r="J3136"/>
      <c r="K3136"/>
      <c r="L3136"/>
      <c r="M3136" s="2"/>
      <c r="N3136"/>
      <c r="O3136" s="2"/>
      <c r="P3136"/>
      <c r="Q3136"/>
      <c r="R3136"/>
    </row>
    <row r="3137" spans="2:18">
      <c r="B3137"/>
      <c r="C3137"/>
      <c r="D3137"/>
      <c r="E3137"/>
      <c r="F3137"/>
      <c r="G3137"/>
      <c r="H3137"/>
      <c r="I3137"/>
      <c r="J3137"/>
      <c r="K3137"/>
      <c r="L3137"/>
      <c r="M3137" s="2"/>
      <c r="N3137"/>
      <c r="O3137" s="2"/>
      <c r="P3137"/>
      <c r="Q3137"/>
      <c r="R3137"/>
    </row>
    <row r="3138" spans="2:18">
      <c r="B3138"/>
      <c r="C3138"/>
      <c r="D3138"/>
      <c r="E3138"/>
      <c r="F3138"/>
      <c r="G3138"/>
      <c r="H3138"/>
      <c r="I3138"/>
      <c r="J3138"/>
      <c r="K3138"/>
      <c r="L3138"/>
      <c r="M3138" s="2"/>
      <c r="N3138"/>
      <c r="O3138" s="2"/>
      <c r="P3138"/>
      <c r="Q3138"/>
      <c r="R3138"/>
    </row>
    <row r="3139" spans="2:18">
      <c r="B3139"/>
      <c r="C3139"/>
      <c r="D3139"/>
      <c r="E3139"/>
      <c r="F3139"/>
      <c r="G3139"/>
      <c r="H3139"/>
      <c r="I3139"/>
      <c r="J3139"/>
      <c r="K3139"/>
      <c r="L3139"/>
      <c r="M3139" s="2"/>
      <c r="N3139"/>
      <c r="O3139" s="2"/>
      <c r="P3139"/>
      <c r="Q3139"/>
      <c r="R3139"/>
    </row>
    <row r="3140" spans="2:18">
      <c r="B3140"/>
      <c r="C3140"/>
      <c r="D3140"/>
      <c r="E3140"/>
      <c r="F3140"/>
      <c r="G3140"/>
      <c r="H3140"/>
      <c r="I3140"/>
      <c r="J3140"/>
      <c r="K3140"/>
      <c r="L3140"/>
      <c r="M3140" s="2"/>
      <c r="N3140"/>
      <c r="O3140" s="2"/>
      <c r="P3140"/>
      <c r="Q3140"/>
      <c r="R3140"/>
    </row>
    <row r="3141" spans="2:18">
      <c r="B3141"/>
      <c r="C3141"/>
      <c r="D3141"/>
      <c r="E3141"/>
      <c r="F3141"/>
      <c r="G3141"/>
      <c r="H3141"/>
      <c r="I3141"/>
      <c r="J3141"/>
      <c r="K3141"/>
      <c r="L3141"/>
      <c r="M3141" s="2"/>
      <c r="N3141"/>
      <c r="O3141" s="2"/>
      <c r="P3141"/>
      <c r="Q3141"/>
      <c r="R3141"/>
    </row>
    <row r="3142" spans="2:18">
      <c r="B3142"/>
      <c r="C3142"/>
      <c r="D3142"/>
      <c r="E3142"/>
      <c r="F3142"/>
      <c r="G3142"/>
      <c r="H3142"/>
      <c r="I3142"/>
      <c r="J3142"/>
      <c r="K3142"/>
      <c r="L3142"/>
      <c r="M3142" s="2"/>
      <c r="N3142"/>
      <c r="O3142" s="2"/>
      <c r="P3142"/>
      <c r="Q3142"/>
      <c r="R3142"/>
    </row>
    <row r="3143" spans="2:18">
      <c r="B3143"/>
      <c r="C3143"/>
      <c r="D3143"/>
      <c r="E3143"/>
      <c r="F3143"/>
      <c r="G3143"/>
      <c r="H3143"/>
      <c r="I3143"/>
      <c r="J3143"/>
      <c r="K3143"/>
      <c r="L3143"/>
      <c r="M3143" s="2"/>
      <c r="N3143"/>
      <c r="O3143" s="2"/>
      <c r="P3143"/>
      <c r="Q3143"/>
      <c r="R3143"/>
    </row>
    <row r="3144" spans="2:18">
      <c r="B3144"/>
      <c r="C3144"/>
      <c r="D3144"/>
      <c r="E3144"/>
      <c r="F3144"/>
      <c r="G3144"/>
      <c r="H3144"/>
      <c r="I3144"/>
      <c r="J3144"/>
      <c r="K3144"/>
      <c r="L3144"/>
      <c r="M3144" s="2"/>
      <c r="N3144"/>
      <c r="O3144" s="2"/>
      <c r="P3144"/>
      <c r="Q3144"/>
      <c r="R3144"/>
    </row>
    <row r="3145" spans="2:18">
      <c r="B3145"/>
      <c r="C3145"/>
      <c r="D3145"/>
      <c r="E3145"/>
      <c r="F3145"/>
      <c r="G3145"/>
      <c r="H3145"/>
      <c r="I3145"/>
      <c r="J3145"/>
      <c r="K3145"/>
      <c r="L3145"/>
      <c r="M3145" s="2"/>
      <c r="N3145"/>
      <c r="O3145" s="2"/>
      <c r="P3145"/>
      <c r="Q3145"/>
      <c r="R3145"/>
    </row>
    <row r="3146" spans="2:18">
      <c r="B3146"/>
      <c r="C3146"/>
      <c r="D3146"/>
      <c r="E3146"/>
      <c r="F3146"/>
      <c r="G3146"/>
      <c r="H3146"/>
      <c r="I3146"/>
      <c r="J3146"/>
      <c r="K3146"/>
      <c r="L3146"/>
      <c r="M3146" s="2"/>
      <c r="N3146"/>
      <c r="O3146" s="2"/>
      <c r="P3146"/>
      <c r="Q3146"/>
      <c r="R3146"/>
    </row>
    <row r="3147" spans="2:18">
      <c r="B3147"/>
      <c r="C3147"/>
      <c r="D3147"/>
      <c r="E3147"/>
      <c r="F3147"/>
      <c r="G3147"/>
      <c r="H3147"/>
      <c r="I3147"/>
      <c r="J3147"/>
      <c r="K3147"/>
      <c r="L3147"/>
      <c r="M3147" s="2"/>
      <c r="N3147"/>
      <c r="O3147" s="2"/>
      <c r="P3147"/>
      <c r="Q3147"/>
      <c r="R3147"/>
    </row>
    <row r="3148" spans="2:18">
      <c r="B3148"/>
      <c r="C3148"/>
      <c r="D3148"/>
      <c r="E3148"/>
      <c r="F3148"/>
      <c r="G3148"/>
      <c r="H3148"/>
      <c r="I3148"/>
      <c r="J3148"/>
      <c r="K3148"/>
      <c r="L3148"/>
      <c r="M3148" s="2"/>
      <c r="N3148"/>
      <c r="O3148" s="2"/>
      <c r="P3148"/>
      <c r="Q3148"/>
      <c r="R3148"/>
    </row>
    <row r="3149" spans="2:18">
      <c r="B3149"/>
      <c r="C3149"/>
      <c r="D3149"/>
      <c r="E3149"/>
      <c r="F3149"/>
      <c r="G3149"/>
      <c r="H3149"/>
      <c r="I3149"/>
      <c r="J3149"/>
      <c r="K3149"/>
      <c r="L3149"/>
      <c r="M3149" s="2"/>
      <c r="N3149"/>
      <c r="O3149" s="2"/>
      <c r="P3149"/>
      <c r="Q3149"/>
      <c r="R3149"/>
    </row>
    <row r="3150" spans="2:18">
      <c r="B3150"/>
      <c r="C3150"/>
      <c r="D3150"/>
      <c r="E3150"/>
      <c r="F3150"/>
      <c r="G3150"/>
      <c r="H3150"/>
      <c r="I3150"/>
      <c r="J3150"/>
      <c r="K3150"/>
      <c r="L3150"/>
      <c r="M3150" s="2"/>
      <c r="N3150"/>
      <c r="O3150" s="2"/>
      <c r="P3150"/>
      <c r="Q3150"/>
      <c r="R3150"/>
    </row>
    <row r="3151" spans="2:18">
      <c r="B3151"/>
      <c r="C3151"/>
      <c r="D3151"/>
      <c r="E3151"/>
      <c r="F3151"/>
      <c r="G3151"/>
      <c r="H3151"/>
      <c r="I3151"/>
      <c r="J3151"/>
      <c r="K3151"/>
      <c r="L3151"/>
      <c r="M3151" s="2"/>
      <c r="N3151"/>
      <c r="O3151" s="2"/>
      <c r="P3151"/>
      <c r="Q3151"/>
      <c r="R3151"/>
    </row>
    <row r="3152" spans="2:18">
      <c r="B3152"/>
      <c r="C3152"/>
      <c r="D3152"/>
      <c r="E3152"/>
      <c r="F3152"/>
      <c r="G3152"/>
      <c r="H3152"/>
      <c r="I3152"/>
      <c r="J3152"/>
      <c r="K3152"/>
      <c r="L3152"/>
      <c r="M3152" s="2"/>
      <c r="N3152"/>
      <c r="O3152" s="2"/>
      <c r="P3152"/>
      <c r="Q3152"/>
      <c r="R3152"/>
    </row>
    <row r="3153" spans="2:18">
      <c r="B3153"/>
      <c r="C3153"/>
      <c r="D3153"/>
      <c r="E3153"/>
      <c r="F3153"/>
      <c r="G3153"/>
      <c r="H3153"/>
      <c r="I3153"/>
      <c r="J3153"/>
      <c r="K3153"/>
      <c r="L3153"/>
      <c r="M3153" s="2"/>
      <c r="N3153"/>
      <c r="O3153" s="2"/>
      <c r="P3153"/>
      <c r="Q3153"/>
      <c r="R3153"/>
    </row>
    <row r="3154" spans="2:18">
      <c r="B3154"/>
      <c r="C3154"/>
      <c r="D3154"/>
      <c r="E3154"/>
      <c r="F3154"/>
      <c r="G3154"/>
      <c r="H3154"/>
      <c r="I3154"/>
      <c r="J3154"/>
      <c r="K3154"/>
      <c r="L3154"/>
      <c r="M3154" s="2"/>
      <c r="N3154"/>
      <c r="O3154" s="2"/>
      <c r="P3154"/>
      <c r="Q3154"/>
      <c r="R3154"/>
    </row>
    <row r="3155" spans="2:18">
      <c r="B3155"/>
      <c r="C3155"/>
      <c r="D3155"/>
      <c r="E3155"/>
      <c r="F3155"/>
      <c r="G3155"/>
      <c r="H3155"/>
      <c r="I3155"/>
      <c r="J3155"/>
      <c r="K3155"/>
      <c r="L3155"/>
      <c r="M3155" s="2"/>
      <c r="N3155"/>
      <c r="O3155" s="2"/>
      <c r="P3155"/>
      <c r="Q3155"/>
      <c r="R3155"/>
    </row>
    <row r="3156" spans="2:18">
      <c r="B3156"/>
      <c r="C3156"/>
      <c r="D3156"/>
      <c r="E3156"/>
      <c r="F3156"/>
      <c r="G3156"/>
      <c r="H3156"/>
      <c r="I3156"/>
      <c r="J3156"/>
      <c r="K3156"/>
      <c r="L3156"/>
      <c r="M3156" s="2"/>
      <c r="N3156"/>
      <c r="O3156" s="2"/>
      <c r="P3156"/>
      <c r="Q3156"/>
      <c r="R3156"/>
    </row>
    <row r="3157" spans="2:18">
      <c r="B3157"/>
      <c r="C3157"/>
      <c r="D3157"/>
      <c r="E3157"/>
      <c r="F3157"/>
      <c r="G3157"/>
      <c r="H3157"/>
      <c r="I3157"/>
      <c r="J3157"/>
      <c r="K3157"/>
      <c r="L3157"/>
      <c r="M3157" s="2"/>
      <c r="N3157"/>
      <c r="O3157" s="2"/>
      <c r="P3157"/>
      <c r="Q3157"/>
      <c r="R3157"/>
    </row>
    <row r="3158" spans="2:18">
      <c r="B3158"/>
      <c r="C3158"/>
      <c r="D3158"/>
      <c r="E3158"/>
      <c r="F3158"/>
      <c r="G3158"/>
      <c r="H3158"/>
      <c r="I3158"/>
      <c r="J3158"/>
      <c r="K3158"/>
      <c r="L3158"/>
      <c r="M3158" s="2"/>
      <c r="N3158"/>
      <c r="O3158" s="2"/>
      <c r="P3158"/>
      <c r="Q3158"/>
      <c r="R3158"/>
    </row>
    <row r="3159" spans="2:18">
      <c r="B3159"/>
      <c r="C3159"/>
      <c r="D3159"/>
      <c r="E3159"/>
      <c r="F3159"/>
      <c r="G3159"/>
      <c r="H3159"/>
      <c r="I3159"/>
      <c r="J3159"/>
      <c r="K3159"/>
      <c r="L3159"/>
      <c r="M3159" s="2"/>
      <c r="N3159"/>
      <c r="O3159" s="2"/>
      <c r="P3159"/>
      <c r="Q3159"/>
      <c r="R3159"/>
    </row>
    <row r="3160" spans="2:18">
      <c r="B3160"/>
      <c r="C3160"/>
      <c r="D3160"/>
      <c r="E3160"/>
      <c r="F3160"/>
      <c r="G3160"/>
      <c r="H3160"/>
      <c r="I3160"/>
      <c r="J3160"/>
      <c r="K3160"/>
      <c r="L3160"/>
      <c r="M3160" s="2"/>
      <c r="N3160"/>
      <c r="O3160" s="2"/>
      <c r="P3160"/>
      <c r="Q3160"/>
      <c r="R3160"/>
    </row>
    <row r="3161" spans="2:18">
      <c r="B3161"/>
      <c r="C3161"/>
      <c r="D3161"/>
      <c r="E3161"/>
      <c r="F3161"/>
      <c r="G3161"/>
      <c r="H3161"/>
      <c r="I3161"/>
      <c r="J3161"/>
      <c r="K3161"/>
      <c r="L3161"/>
      <c r="M3161" s="2"/>
      <c r="N3161"/>
      <c r="O3161" s="2"/>
      <c r="P3161"/>
      <c r="Q3161"/>
      <c r="R3161"/>
    </row>
    <row r="3162" spans="2:18">
      <c r="B3162"/>
      <c r="C3162"/>
      <c r="D3162"/>
      <c r="E3162"/>
      <c r="F3162"/>
      <c r="G3162"/>
      <c r="H3162"/>
      <c r="I3162"/>
      <c r="J3162"/>
      <c r="K3162"/>
      <c r="L3162"/>
      <c r="M3162" s="2"/>
      <c r="N3162"/>
      <c r="O3162" s="2"/>
      <c r="P3162"/>
      <c r="Q3162"/>
      <c r="R3162"/>
    </row>
    <row r="3163" spans="2:18">
      <c r="B3163"/>
      <c r="C3163"/>
      <c r="D3163"/>
      <c r="E3163"/>
      <c r="F3163"/>
      <c r="G3163"/>
      <c r="H3163"/>
      <c r="I3163"/>
      <c r="J3163"/>
      <c r="K3163"/>
      <c r="L3163"/>
      <c r="M3163" s="2"/>
      <c r="N3163"/>
      <c r="O3163" s="2"/>
      <c r="P3163"/>
      <c r="Q3163"/>
      <c r="R3163"/>
    </row>
    <row r="3164" spans="2:18">
      <c r="B3164"/>
      <c r="C3164"/>
      <c r="D3164"/>
      <c r="E3164"/>
      <c r="F3164"/>
      <c r="G3164"/>
      <c r="H3164"/>
      <c r="I3164"/>
      <c r="J3164"/>
      <c r="K3164"/>
      <c r="L3164"/>
      <c r="M3164" s="2"/>
      <c r="N3164"/>
      <c r="O3164" s="2"/>
      <c r="P3164"/>
      <c r="Q3164"/>
      <c r="R3164"/>
    </row>
    <row r="3165" spans="2:18">
      <c r="B3165"/>
      <c r="C3165"/>
      <c r="D3165"/>
      <c r="E3165"/>
      <c r="F3165"/>
      <c r="G3165"/>
      <c r="H3165"/>
      <c r="I3165"/>
      <c r="J3165"/>
      <c r="K3165"/>
      <c r="L3165"/>
      <c r="M3165" s="2"/>
      <c r="N3165"/>
      <c r="O3165" s="2"/>
      <c r="P3165"/>
      <c r="Q3165"/>
      <c r="R3165"/>
    </row>
    <row r="3166" spans="2:18">
      <c r="B3166"/>
      <c r="C3166"/>
      <c r="D3166"/>
      <c r="E3166"/>
      <c r="F3166"/>
      <c r="G3166"/>
      <c r="H3166"/>
      <c r="I3166"/>
      <c r="J3166"/>
      <c r="K3166"/>
      <c r="L3166"/>
      <c r="M3166" s="2"/>
      <c r="N3166"/>
      <c r="O3166" s="2"/>
      <c r="P3166"/>
      <c r="Q3166"/>
      <c r="R3166"/>
    </row>
    <row r="3167" spans="2:18">
      <c r="B3167"/>
      <c r="C3167"/>
      <c r="D3167"/>
      <c r="E3167"/>
      <c r="F3167"/>
      <c r="G3167"/>
      <c r="H3167"/>
      <c r="I3167"/>
      <c r="J3167"/>
      <c r="K3167"/>
      <c r="L3167"/>
      <c r="M3167" s="2"/>
      <c r="N3167"/>
      <c r="O3167" s="2"/>
      <c r="P3167"/>
      <c r="Q3167"/>
      <c r="R3167"/>
    </row>
    <row r="3168" spans="2:18">
      <c r="B3168"/>
      <c r="C3168"/>
      <c r="D3168"/>
      <c r="E3168"/>
      <c r="F3168"/>
      <c r="G3168"/>
      <c r="H3168"/>
      <c r="I3168"/>
      <c r="J3168"/>
      <c r="K3168"/>
      <c r="L3168"/>
      <c r="M3168" s="2"/>
      <c r="N3168"/>
      <c r="O3168" s="2"/>
      <c r="P3168"/>
      <c r="Q3168"/>
      <c r="R3168"/>
    </row>
    <row r="3169" spans="2:18">
      <c r="B3169"/>
      <c r="C3169"/>
      <c r="D3169"/>
      <c r="E3169"/>
      <c r="F3169"/>
      <c r="G3169"/>
      <c r="H3169"/>
      <c r="I3169"/>
      <c r="J3169"/>
      <c r="K3169"/>
      <c r="L3169"/>
      <c r="M3169" s="2"/>
      <c r="N3169"/>
      <c r="O3169" s="2"/>
      <c r="P3169"/>
      <c r="Q3169"/>
      <c r="R3169"/>
    </row>
    <row r="3170" spans="2:18">
      <c r="B3170"/>
      <c r="C3170"/>
      <c r="D3170"/>
      <c r="E3170"/>
      <c r="F3170"/>
      <c r="G3170"/>
      <c r="H3170"/>
      <c r="I3170"/>
      <c r="J3170"/>
      <c r="K3170"/>
      <c r="L3170"/>
      <c r="M3170" s="2"/>
      <c r="N3170"/>
      <c r="O3170" s="2"/>
      <c r="P3170"/>
      <c r="Q3170"/>
      <c r="R3170"/>
    </row>
    <row r="3171" spans="2:18">
      <c r="B3171"/>
      <c r="C3171"/>
      <c r="D3171"/>
      <c r="E3171"/>
      <c r="F3171"/>
      <c r="G3171"/>
      <c r="H3171"/>
      <c r="I3171"/>
      <c r="J3171"/>
      <c r="K3171"/>
      <c r="L3171"/>
      <c r="M3171" s="2"/>
      <c r="N3171"/>
      <c r="O3171" s="2"/>
      <c r="P3171"/>
      <c r="Q3171"/>
      <c r="R3171"/>
    </row>
    <row r="3172" spans="2:18">
      <c r="B3172"/>
      <c r="C3172"/>
      <c r="D3172"/>
      <c r="E3172"/>
      <c r="F3172"/>
      <c r="G3172"/>
      <c r="H3172"/>
      <c r="I3172"/>
      <c r="J3172"/>
      <c r="K3172"/>
      <c r="L3172"/>
      <c r="M3172" s="2"/>
      <c r="N3172"/>
      <c r="O3172" s="2"/>
      <c r="P3172"/>
      <c r="Q3172"/>
      <c r="R3172"/>
    </row>
    <row r="3173" spans="2:18">
      <c r="B3173"/>
      <c r="C3173"/>
      <c r="D3173"/>
      <c r="E3173"/>
      <c r="F3173"/>
      <c r="G3173"/>
      <c r="H3173"/>
      <c r="I3173"/>
      <c r="J3173"/>
      <c r="K3173"/>
      <c r="L3173"/>
      <c r="M3173" s="2"/>
      <c r="N3173"/>
      <c r="O3173" s="2"/>
      <c r="P3173"/>
      <c r="Q3173"/>
      <c r="R3173"/>
    </row>
    <row r="3174" spans="2:18">
      <c r="B3174"/>
      <c r="C3174"/>
      <c r="D3174"/>
      <c r="E3174"/>
      <c r="F3174"/>
      <c r="G3174"/>
      <c r="H3174"/>
      <c r="I3174"/>
      <c r="J3174"/>
      <c r="K3174"/>
      <c r="L3174"/>
      <c r="M3174" s="2"/>
      <c r="N3174"/>
      <c r="O3174" s="2"/>
      <c r="P3174"/>
      <c r="Q3174"/>
      <c r="R3174"/>
    </row>
    <row r="3175" spans="2:18">
      <c r="B3175"/>
      <c r="C3175"/>
      <c r="D3175"/>
      <c r="E3175"/>
      <c r="F3175"/>
      <c r="G3175"/>
      <c r="H3175"/>
      <c r="I3175"/>
      <c r="J3175"/>
      <c r="K3175"/>
      <c r="L3175"/>
      <c r="M3175" s="2"/>
      <c r="N3175"/>
      <c r="O3175" s="2"/>
      <c r="P3175"/>
      <c r="Q3175"/>
      <c r="R3175"/>
    </row>
    <row r="3176" spans="2:18">
      <c r="B3176"/>
      <c r="C3176"/>
      <c r="D3176"/>
      <c r="E3176"/>
      <c r="F3176"/>
      <c r="G3176"/>
      <c r="H3176"/>
      <c r="I3176"/>
      <c r="J3176"/>
      <c r="K3176"/>
      <c r="L3176"/>
      <c r="M3176" s="2"/>
      <c r="N3176"/>
      <c r="O3176" s="2"/>
      <c r="P3176"/>
      <c r="Q3176"/>
      <c r="R3176"/>
    </row>
    <row r="3177" spans="2:18">
      <c r="B3177"/>
      <c r="C3177"/>
      <c r="D3177"/>
      <c r="E3177"/>
      <c r="F3177"/>
      <c r="G3177"/>
      <c r="H3177"/>
      <c r="I3177"/>
      <c r="J3177"/>
      <c r="K3177"/>
      <c r="L3177"/>
      <c r="M3177" s="2"/>
      <c r="N3177"/>
      <c r="O3177" s="2"/>
      <c r="P3177"/>
      <c r="Q3177"/>
      <c r="R3177"/>
    </row>
    <row r="3178" spans="2:18">
      <c r="B3178"/>
      <c r="C3178"/>
      <c r="D3178"/>
      <c r="E3178"/>
      <c r="F3178"/>
      <c r="G3178"/>
      <c r="H3178"/>
      <c r="I3178"/>
      <c r="J3178"/>
      <c r="K3178"/>
      <c r="L3178"/>
      <c r="M3178" s="2"/>
      <c r="N3178"/>
      <c r="O3178" s="2"/>
      <c r="P3178"/>
      <c r="Q3178"/>
      <c r="R3178"/>
    </row>
    <row r="3179" spans="2:18">
      <c r="B3179"/>
      <c r="C3179"/>
      <c r="D3179"/>
      <c r="E3179"/>
      <c r="F3179"/>
      <c r="G3179"/>
      <c r="H3179"/>
      <c r="I3179"/>
      <c r="J3179"/>
      <c r="K3179"/>
      <c r="L3179"/>
      <c r="M3179" s="2"/>
      <c r="N3179"/>
      <c r="O3179" s="2"/>
      <c r="P3179"/>
      <c r="Q3179"/>
      <c r="R3179"/>
    </row>
    <row r="3180" spans="2:18">
      <c r="B3180"/>
      <c r="C3180"/>
      <c r="D3180"/>
      <c r="E3180"/>
      <c r="F3180"/>
      <c r="G3180"/>
      <c r="H3180"/>
      <c r="I3180"/>
      <c r="J3180"/>
      <c r="K3180"/>
      <c r="L3180"/>
      <c r="M3180" s="2"/>
      <c r="N3180"/>
      <c r="O3180" s="2"/>
      <c r="P3180"/>
      <c r="Q3180"/>
      <c r="R3180"/>
    </row>
    <row r="3181" spans="2:18">
      <c r="B3181"/>
      <c r="C3181"/>
      <c r="D3181"/>
      <c r="E3181"/>
      <c r="F3181"/>
      <c r="G3181"/>
      <c r="H3181"/>
      <c r="I3181"/>
      <c r="J3181"/>
      <c r="K3181"/>
      <c r="L3181"/>
      <c r="M3181" s="2"/>
      <c r="N3181"/>
      <c r="O3181" s="2"/>
      <c r="P3181"/>
      <c r="Q3181"/>
      <c r="R3181"/>
    </row>
    <row r="3182" spans="2:18">
      <c r="B3182"/>
      <c r="C3182"/>
      <c r="D3182"/>
      <c r="E3182"/>
      <c r="F3182"/>
      <c r="G3182"/>
      <c r="H3182"/>
      <c r="I3182"/>
      <c r="J3182"/>
      <c r="K3182"/>
      <c r="L3182"/>
      <c r="M3182" s="2"/>
      <c r="N3182"/>
      <c r="O3182" s="2"/>
      <c r="P3182"/>
      <c r="Q3182"/>
      <c r="R3182"/>
    </row>
    <row r="3183" spans="2:18">
      <c r="B3183"/>
      <c r="C3183"/>
      <c r="D3183"/>
      <c r="E3183"/>
      <c r="F3183"/>
      <c r="G3183"/>
      <c r="H3183"/>
      <c r="I3183"/>
      <c r="J3183"/>
      <c r="K3183"/>
      <c r="L3183"/>
      <c r="M3183" s="2"/>
      <c r="N3183"/>
      <c r="O3183" s="2"/>
      <c r="P3183"/>
      <c r="Q3183"/>
      <c r="R3183"/>
    </row>
    <row r="3184" spans="2:18">
      <c r="B3184"/>
      <c r="C3184"/>
      <c r="D3184"/>
      <c r="E3184"/>
      <c r="F3184"/>
      <c r="G3184"/>
      <c r="H3184"/>
      <c r="I3184"/>
      <c r="J3184"/>
      <c r="K3184"/>
      <c r="L3184"/>
      <c r="M3184" s="2"/>
      <c r="N3184"/>
      <c r="O3184" s="2"/>
      <c r="P3184"/>
      <c r="Q3184"/>
      <c r="R3184"/>
    </row>
    <row r="3185" spans="2:18">
      <c r="B3185"/>
      <c r="C3185"/>
      <c r="D3185"/>
      <c r="E3185"/>
      <c r="F3185"/>
      <c r="G3185"/>
      <c r="H3185"/>
      <c r="I3185"/>
      <c r="J3185"/>
      <c r="K3185"/>
      <c r="L3185"/>
      <c r="M3185" s="2"/>
      <c r="N3185"/>
      <c r="O3185" s="2"/>
      <c r="P3185"/>
      <c r="Q3185"/>
      <c r="R3185"/>
    </row>
    <row r="3186" spans="2:18">
      <c r="B3186"/>
      <c r="C3186"/>
      <c r="D3186"/>
      <c r="E3186"/>
      <c r="F3186"/>
      <c r="G3186"/>
      <c r="H3186"/>
      <c r="I3186"/>
      <c r="J3186"/>
      <c r="K3186"/>
      <c r="L3186"/>
      <c r="M3186" s="2"/>
      <c r="N3186"/>
      <c r="O3186" s="2"/>
      <c r="P3186"/>
      <c r="Q3186"/>
      <c r="R3186"/>
    </row>
    <row r="3187" spans="2:18">
      <c r="B3187"/>
      <c r="C3187"/>
      <c r="D3187"/>
      <c r="E3187"/>
      <c r="F3187"/>
      <c r="G3187"/>
      <c r="H3187"/>
      <c r="I3187"/>
      <c r="J3187"/>
      <c r="K3187"/>
      <c r="L3187"/>
      <c r="M3187" s="2"/>
      <c r="N3187"/>
      <c r="O3187" s="2"/>
      <c r="P3187"/>
      <c r="Q3187"/>
      <c r="R3187"/>
    </row>
    <row r="3188" spans="2:18">
      <c r="B3188"/>
      <c r="C3188"/>
      <c r="D3188"/>
      <c r="E3188"/>
      <c r="F3188"/>
      <c r="G3188"/>
      <c r="H3188"/>
      <c r="I3188"/>
      <c r="J3188"/>
      <c r="K3188"/>
      <c r="L3188"/>
      <c r="M3188" s="2"/>
      <c r="N3188"/>
      <c r="O3188" s="2"/>
      <c r="P3188"/>
      <c r="Q3188"/>
      <c r="R3188"/>
    </row>
    <row r="3189" spans="2:18">
      <c r="B3189"/>
      <c r="C3189"/>
      <c r="D3189"/>
      <c r="E3189"/>
      <c r="F3189"/>
      <c r="G3189"/>
      <c r="H3189"/>
      <c r="I3189"/>
      <c r="J3189"/>
      <c r="K3189"/>
      <c r="L3189"/>
      <c r="M3189" s="2"/>
      <c r="N3189"/>
      <c r="O3189" s="2"/>
      <c r="P3189"/>
      <c r="Q3189"/>
      <c r="R3189"/>
    </row>
    <row r="3190" spans="2:18">
      <c r="B3190"/>
      <c r="C3190"/>
      <c r="D3190"/>
      <c r="E3190"/>
      <c r="F3190"/>
      <c r="G3190"/>
      <c r="H3190"/>
      <c r="I3190"/>
      <c r="J3190"/>
      <c r="K3190"/>
      <c r="L3190"/>
      <c r="M3190" s="2"/>
      <c r="N3190"/>
      <c r="O3190" s="2"/>
      <c r="P3190"/>
      <c r="Q3190"/>
      <c r="R3190"/>
    </row>
    <row r="3191" spans="2:18">
      <c r="B3191"/>
      <c r="C3191"/>
      <c r="D3191"/>
      <c r="E3191"/>
      <c r="F3191"/>
      <c r="G3191"/>
      <c r="H3191"/>
      <c r="I3191"/>
      <c r="J3191"/>
      <c r="K3191"/>
      <c r="L3191"/>
      <c r="M3191" s="2"/>
      <c r="N3191"/>
      <c r="O3191" s="2"/>
      <c r="P3191"/>
      <c r="Q3191"/>
      <c r="R3191"/>
    </row>
    <row r="3192" spans="2:18">
      <c r="B3192"/>
      <c r="C3192"/>
      <c r="D3192"/>
      <c r="E3192"/>
      <c r="F3192"/>
      <c r="G3192"/>
      <c r="H3192"/>
      <c r="I3192"/>
      <c r="J3192"/>
      <c r="K3192"/>
      <c r="L3192"/>
      <c r="M3192" s="2"/>
      <c r="N3192"/>
      <c r="O3192" s="2"/>
      <c r="P3192"/>
      <c r="Q3192"/>
      <c r="R3192"/>
    </row>
    <row r="3193" spans="2:18">
      <c r="B3193"/>
      <c r="C3193"/>
      <c r="D3193"/>
      <c r="E3193"/>
      <c r="F3193"/>
      <c r="G3193"/>
      <c r="H3193"/>
      <c r="I3193"/>
      <c r="J3193"/>
      <c r="K3193"/>
      <c r="L3193"/>
      <c r="M3193" s="2"/>
      <c r="N3193"/>
      <c r="O3193" s="2"/>
      <c r="P3193"/>
      <c r="Q3193"/>
      <c r="R3193"/>
    </row>
    <row r="3194" spans="2:18">
      <c r="B3194"/>
      <c r="C3194"/>
      <c r="D3194"/>
      <c r="E3194"/>
      <c r="F3194"/>
      <c r="G3194"/>
      <c r="H3194"/>
      <c r="I3194"/>
      <c r="J3194"/>
      <c r="K3194"/>
      <c r="L3194"/>
      <c r="M3194" s="2"/>
      <c r="N3194"/>
      <c r="O3194" s="2"/>
      <c r="P3194"/>
      <c r="Q3194"/>
      <c r="R3194"/>
    </row>
    <row r="3195" spans="2:18">
      <c r="B3195"/>
      <c r="C3195"/>
      <c r="D3195"/>
      <c r="E3195"/>
      <c r="F3195"/>
      <c r="G3195"/>
      <c r="H3195"/>
      <c r="I3195"/>
      <c r="J3195"/>
      <c r="K3195"/>
      <c r="L3195"/>
      <c r="M3195" s="2"/>
      <c r="N3195"/>
      <c r="O3195" s="2"/>
      <c r="P3195"/>
      <c r="Q3195"/>
      <c r="R3195"/>
    </row>
    <row r="3196" spans="2:18">
      <c r="B3196"/>
      <c r="C3196"/>
      <c r="D3196"/>
      <c r="E3196"/>
      <c r="F3196"/>
      <c r="G3196"/>
      <c r="H3196"/>
      <c r="I3196"/>
      <c r="J3196"/>
      <c r="K3196"/>
      <c r="L3196"/>
      <c r="M3196" s="2"/>
      <c r="N3196"/>
      <c r="O3196" s="2"/>
      <c r="P3196"/>
      <c r="Q3196"/>
      <c r="R3196"/>
    </row>
    <row r="3197" spans="2:18">
      <c r="B3197"/>
      <c r="C3197"/>
      <c r="D3197"/>
      <c r="E3197"/>
      <c r="F3197"/>
      <c r="G3197"/>
      <c r="H3197"/>
      <c r="I3197"/>
      <c r="J3197"/>
      <c r="K3197"/>
      <c r="L3197"/>
      <c r="M3197" s="2"/>
      <c r="N3197"/>
      <c r="O3197" s="2"/>
      <c r="P3197"/>
      <c r="Q3197"/>
      <c r="R3197"/>
    </row>
    <row r="3198" spans="2:18">
      <c r="B3198"/>
      <c r="C3198"/>
      <c r="D3198"/>
      <c r="E3198"/>
      <c r="F3198"/>
      <c r="G3198"/>
      <c r="H3198"/>
      <c r="I3198"/>
      <c r="J3198"/>
      <c r="K3198"/>
      <c r="L3198"/>
      <c r="M3198" s="2"/>
      <c r="N3198"/>
      <c r="O3198" s="2"/>
      <c r="P3198"/>
      <c r="Q3198"/>
      <c r="R3198"/>
    </row>
    <row r="3199" spans="2:18">
      <c r="B3199"/>
      <c r="C3199"/>
      <c r="D3199"/>
      <c r="E3199"/>
      <c r="F3199"/>
      <c r="G3199"/>
      <c r="H3199"/>
      <c r="I3199"/>
      <c r="J3199"/>
      <c r="K3199"/>
      <c r="L3199"/>
      <c r="M3199" s="2"/>
      <c r="N3199"/>
      <c r="O3199" s="2"/>
      <c r="P3199"/>
      <c r="Q3199"/>
      <c r="R3199"/>
    </row>
    <row r="3200" spans="2:18">
      <c r="B3200"/>
      <c r="C3200"/>
      <c r="D3200"/>
      <c r="E3200"/>
      <c r="F3200"/>
      <c r="G3200"/>
      <c r="H3200"/>
      <c r="I3200"/>
      <c r="J3200"/>
      <c r="K3200"/>
      <c r="L3200"/>
      <c r="M3200" s="2"/>
      <c r="N3200"/>
      <c r="O3200" s="2"/>
      <c r="P3200"/>
      <c r="Q3200"/>
      <c r="R3200"/>
    </row>
    <row r="3201" spans="2:18">
      <c r="B3201"/>
      <c r="C3201"/>
      <c r="D3201"/>
      <c r="E3201"/>
      <c r="F3201"/>
      <c r="G3201"/>
      <c r="H3201"/>
      <c r="I3201"/>
      <c r="J3201"/>
      <c r="K3201"/>
      <c r="L3201"/>
      <c r="M3201" s="2"/>
      <c r="N3201"/>
      <c r="O3201" s="2"/>
      <c r="P3201"/>
      <c r="Q3201"/>
      <c r="R3201"/>
    </row>
    <row r="3202" spans="2:18">
      <c r="B3202"/>
      <c r="C3202"/>
      <c r="D3202"/>
      <c r="E3202"/>
      <c r="F3202"/>
      <c r="G3202"/>
      <c r="H3202"/>
      <c r="I3202"/>
      <c r="J3202"/>
      <c r="K3202"/>
      <c r="L3202"/>
      <c r="M3202" s="2"/>
      <c r="N3202"/>
      <c r="O3202" s="2"/>
      <c r="P3202"/>
      <c r="Q3202"/>
      <c r="R3202"/>
    </row>
    <row r="3203" spans="2:18">
      <c r="B3203"/>
      <c r="C3203"/>
      <c r="D3203"/>
      <c r="E3203"/>
      <c r="F3203"/>
      <c r="G3203"/>
      <c r="H3203"/>
      <c r="I3203"/>
      <c r="J3203"/>
      <c r="K3203"/>
      <c r="L3203"/>
      <c r="M3203" s="2"/>
      <c r="N3203"/>
      <c r="O3203" s="2"/>
      <c r="P3203"/>
      <c r="Q3203"/>
      <c r="R3203"/>
    </row>
    <row r="3204" spans="2:18">
      <c r="B3204"/>
      <c r="C3204"/>
      <c r="D3204"/>
      <c r="E3204"/>
      <c r="F3204"/>
      <c r="G3204"/>
      <c r="H3204"/>
      <c r="I3204"/>
      <c r="J3204"/>
      <c r="K3204"/>
      <c r="L3204"/>
      <c r="M3204" s="2"/>
      <c r="N3204"/>
      <c r="O3204" s="2"/>
      <c r="P3204"/>
      <c r="Q3204"/>
      <c r="R3204"/>
    </row>
    <row r="3205" spans="2:18">
      <c r="B3205"/>
      <c r="C3205"/>
      <c r="D3205"/>
      <c r="E3205"/>
      <c r="F3205"/>
      <c r="G3205"/>
      <c r="H3205"/>
      <c r="I3205"/>
      <c r="J3205"/>
      <c r="K3205"/>
      <c r="L3205"/>
      <c r="M3205" s="2"/>
      <c r="N3205"/>
      <c r="O3205" s="2"/>
      <c r="P3205"/>
      <c r="Q3205"/>
      <c r="R3205"/>
    </row>
    <row r="3206" spans="2:18">
      <c r="B3206"/>
      <c r="C3206"/>
      <c r="D3206"/>
      <c r="E3206"/>
      <c r="F3206"/>
      <c r="G3206"/>
      <c r="H3206"/>
      <c r="I3206"/>
      <c r="J3206"/>
      <c r="K3206"/>
      <c r="L3206"/>
      <c r="M3206" s="2"/>
      <c r="N3206"/>
      <c r="O3206" s="2"/>
      <c r="P3206"/>
      <c r="Q3206"/>
      <c r="R3206"/>
    </row>
    <row r="3207" spans="2:18">
      <c r="B3207"/>
      <c r="C3207"/>
      <c r="D3207"/>
      <c r="E3207"/>
      <c r="F3207"/>
      <c r="G3207"/>
      <c r="H3207"/>
      <c r="I3207"/>
      <c r="J3207"/>
      <c r="K3207"/>
      <c r="L3207"/>
      <c r="M3207" s="2"/>
      <c r="N3207"/>
      <c r="O3207" s="2"/>
      <c r="P3207"/>
      <c r="Q3207"/>
      <c r="R3207"/>
    </row>
    <row r="3208" spans="2:18">
      <c r="B3208"/>
      <c r="C3208"/>
      <c r="D3208"/>
      <c r="E3208"/>
      <c r="F3208"/>
      <c r="G3208"/>
      <c r="H3208"/>
      <c r="I3208"/>
      <c r="J3208"/>
      <c r="K3208"/>
      <c r="L3208"/>
      <c r="M3208" s="2"/>
      <c r="N3208"/>
      <c r="O3208" s="2"/>
      <c r="P3208"/>
      <c r="Q3208"/>
      <c r="R3208"/>
    </row>
    <row r="3209" spans="2:18">
      <c r="B3209"/>
      <c r="C3209"/>
      <c r="D3209"/>
      <c r="E3209"/>
      <c r="F3209"/>
      <c r="G3209"/>
      <c r="H3209"/>
      <c r="I3209"/>
      <c r="J3209"/>
      <c r="K3209"/>
      <c r="L3209"/>
      <c r="M3209" s="2"/>
      <c r="N3209"/>
      <c r="O3209" s="2"/>
      <c r="P3209"/>
      <c r="Q3209"/>
      <c r="R3209"/>
    </row>
    <row r="3210" spans="2:18">
      <c r="B3210"/>
      <c r="C3210"/>
      <c r="D3210"/>
      <c r="E3210"/>
      <c r="F3210"/>
      <c r="G3210"/>
      <c r="H3210"/>
      <c r="I3210"/>
      <c r="J3210"/>
      <c r="K3210"/>
      <c r="L3210"/>
      <c r="M3210" s="2"/>
      <c r="N3210"/>
      <c r="O3210" s="2"/>
      <c r="P3210"/>
      <c r="Q3210"/>
      <c r="R3210"/>
    </row>
    <row r="3211" spans="2:18">
      <c r="B3211"/>
      <c r="C3211"/>
      <c r="D3211"/>
      <c r="E3211"/>
      <c r="F3211"/>
      <c r="G3211"/>
      <c r="H3211"/>
      <c r="I3211"/>
      <c r="J3211"/>
      <c r="K3211"/>
      <c r="L3211"/>
      <c r="M3211" s="2"/>
      <c r="N3211"/>
      <c r="O3211" s="2"/>
      <c r="P3211"/>
      <c r="Q3211"/>
      <c r="R3211"/>
    </row>
    <row r="3212" spans="2:18">
      <c r="B3212"/>
      <c r="C3212"/>
      <c r="D3212"/>
      <c r="E3212"/>
      <c r="F3212"/>
      <c r="G3212"/>
      <c r="H3212"/>
      <c r="I3212"/>
      <c r="J3212"/>
      <c r="K3212"/>
      <c r="L3212"/>
      <c r="M3212" s="2"/>
      <c r="N3212"/>
      <c r="O3212" s="2"/>
      <c r="P3212"/>
      <c r="Q3212"/>
      <c r="R3212"/>
    </row>
    <row r="3213" spans="2:18">
      <c r="B3213"/>
      <c r="C3213"/>
      <c r="D3213"/>
      <c r="E3213"/>
      <c r="F3213"/>
      <c r="G3213"/>
      <c r="H3213"/>
      <c r="I3213"/>
      <c r="J3213"/>
      <c r="K3213"/>
      <c r="L3213"/>
      <c r="M3213" s="2"/>
      <c r="N3213"/>
      <c r="O3213" s="2"/>
      <c r="P3213"/>
      <c r="Q3213"/>
      <c r="R3213"/>
    </row>
    <row r="3214" spans="2:18">
      <c r="B3214"/>
      <c r="C3214"/>
      <c r="D3214"/>
      <c r="E3214"/>
      <c r="F3214"/>
      <c r="G3214"/>
      <c r="H3214"/>
      <c r="I3214"/>
      <c r="J3214"/>
      <c r="K3214"/>
      <c r="L3214"/>
      <c r="M3214" s="2"/>
      <c r="N3214"/>
      <c r="O3214" s="2"/>
      <c r="P3214"/>
      <c r="Q3214"/>
      <c r="R3214"/>
    </row>
    <row r="3215" spans="2:18">
      <c r="B3215"/>
      <c r="C3215"/>
      <c r="D3215"/>
      <c r="E3215"/>
      <c r="F3215"/>
      <c r="G3215"/>
      <c r="H3215"/>
      <c r="I3215"/>
      <c r="J3215"/>
      <c r="K3215"/>
      <c r="L3215"/>
      <c r="M3215" s="2"/>
      <c r="N3215"/>
      <c r="O3215" s="2"/>
      <c r="P3215"/>
      <c r="Q3215"/>
      <c r="R3215"/>
    </row>
    <row r="3216" spans="2:18">
      <c r="B3216"/>
      <c r="C3216"/>
      <c r="D3216"/>
      <c r="E3216"/>
      <c r="F3216"/>
      <c r="G3216"/>
      <c r="H3216"/>
      <c r="I3216"/>
      <c r="J3216"/>
      <c r="K3216"/>
      <c r="L3216"/>
      <c r="M3216" s="2"/>
      <c r="N3216"/>
      <c r="O3216" s="2"/>
      <c r="P3216"/>
      <c r="Q3216"/>
      <c r="R3216"/>
    </row>
    <row r="3217" spans="2:18">
      <c r="B3217"/>
      <c r="C3217"/>
      <c r="D3217"/>
      <c r="E3217"/>
      <c r="F3217"/>
      <c r="G3217"/>
      <c r="H3217"/>
      <c r="I3217"/>
      <c r="J3217"/>
      <c r="K3217"/>
      <c r="L3217"/>
      <c r="M3217" s="2"/>
      <c r="N3217"/>
      <c r="O3217" s="2"/>
      <c r="P3217"/>
      <c r="Q3217"/>
      <c r="R3217"/>
    </row>
    <row r="3218" spans="2:18">
      <c r="B3218"/>
      <c r="C3218"/>
      <c r="D3218"/>
      <c r="E3218"/>
      <c r="F3218"/>
      <c r="G3218"/>
      <c r="H3218"/>
      <c r="I3218"/>
      <c r="J3218"/>
      <c r="K3218"/>
      <c r="L3218"/>
      <c r="M3218" s="2"/>
      <c r="N3218"/>
      <c r="O3218" s="2"/>
      <c r="P3218"/>
      <c r="Q3218"/>
      <c r="R3218"/>
    </row>
    <row r="3219" spans="2:18">
      <c r="B3219"/>
      <c r="C3219"/>
      <c r="D3219"/>
      <c r="E3219"/>
      <c r="F3219"/>
      <c r="G3219"/>
      <c r="H3219"/>
      <c r="I3219"/>
      <c r="J3219"/>
      <c r="K3219"/>
      <c r="L3219"/>
      <c r="M3219" s="2"/>
      <c r="N3219"/>
      <c r="O3219" s="2"/>
      <c r="P3219"/>
      <c r="Q3219"/>
      <c r="R3219"/>
    </row>
    <row r="3220" spans="2:18">
      <c r="B3220"/>
      <c r="C3220"/>
      <c r="D3220"/>
      <c r="E3220"/>
      <c r="F3220"/>
      <c r="G3220"/>
      <c r="H3220"/>
      <c r="I3220"/>
      <c r="J3220"/>
      <c r="K3220"/>
      <c r="L3220"/>
      <c r="M3220" s="2"/>
      <c r="N3220"/>
      <c r="O3220" s="2"/>
      <c r="P3220"/>
      <c r="Q3220"/>
      <c r="R3220"/>
    </row>
    <row r="3221" spans="2:18">
      <c r="B3221"/>
      <c r="C3221"/>
      <c r="D3221"/>
      <c r="E3221"/>
      <c r="F3221"/>
      <c r="G3221"/>
      <c r="H3221"/>
      <c r="I3221"/>
      <c r="J3221"/>
      <c r="K3221"/>
      <c r="L3221"/>
      <c r="M3221" s="2"/>
      <c r="N3221"/>
      <c r="O3221" s="2"/>
      <c r="P3221"/>
      <c r="Q3221"/>
      <c r="R3221"/>
    </row>
    <row r="3222" spans="2:18">
      <c r="B3222"/>
      <c r="C3222"/>
      <c r="D3222"/>
      <c r="E3222"/>
      <c r="F3222"/>
      <c r="G3222"/>
      <c r="H3222"/>
      <c r="I3222"/>
      <c r="J3222"/>
      <c r="K3222"/>
      <c r="L3222"/>
      <c r="M3222" s="2"/>
      <c r="N3222"/>
      <c r="O3222" s="2"/>
      <c r="P3222"/>
      <c r="Q3222"/>
      <c r="R3222"/>
    </row>
    <row r="3223" spans="2:18">
      <c r="B3223"/>
      <c r="C3223"/>
      <c r="D3223"/>
      <c r="E3223"/>
      <c r="F3223"/>
      <c r="G3223"/>
      <c r="H3223"/>
      <c r="I3223"/>
      <c r="J3223"/>
      <c r="K3223"/>
      <c r="L3223"/>
      <c r="M3223" s="2"/>
      <c r="N3223"/>
      <c r="O3223" s="2"/>
      <c r="P3223"/>
      <c r="Q3223"/>
      <c r="R3223"/>
    </row>
    <row r="3224" spans="2:18">
      <c r="B3224"/>
      <c r="C3224"/>
      <c r="D3224"/>
      <c r="E3224"/>
      <c r="F3224"/>
      <c r="G3224"/>
      <c r="H3224"/>
      <c r="I3224"/>
      <c r="J3224"/>
      <c r="K3224"/>
      <c r="L3224"/>
      <c r="M3224" s="2"/>
      <c r="N3224"/>
      <c r="O3224" s="2"/>
      <c r="P3224"/>
      <c r="Q3224"/>
      <c r="R3224"/>
    </row>
    <row r="3225" spans="2:18">
      <c r="B3225"/>
      <c r="C3225"/>
      <c r="D3225"/>
      <c r="E3225"/>
      <c r="F3225"/>
      <c r="G3225"/>
      <c r="H3225"/>
      <c r="I3225"/>
      <c r="J3225"/>
      <c r="K3225"/>
      <c r="L3225"/>
      <c r="M3225" s="2"/>
      <c r="N3225"/>
      <c r="O3225" s="2"/>
      <c r="P3225"/>
      <c r="Q3225"/>
      <c r="R3225"/>
    </row>
    <row r="3226" spans="2:18">
      <c r="B3226"/>
      <c r="C3226"/>
      <c r="D3226"/>
      <c r="E3226"/>
      <c r="F3226"/>
      <c r="G3226"/>
      <c r="H3226"/>
      <c r="I3226"/>
      <c r="J3226"/>
      <c r="K3226"/>
      <c r="L3226"/>
      <c r="M3226" s="2"/>
      <c r="N3226"/>
      <c r="O3226" s="2"/>
      <c r="P3226"/>
      <c r="Q3226"/>
      <c r="R3226"/>
    </row>
    <row r="3227" spans="2:18">
      <c r="B3227"/>
      <c r="C3227"/>
      <c r="D3227"/>
      <c r="E3227"/>
      <c r="F3227"/>
      <c r="G3227"/>
      <c r="H3227"/>
      <c r="I3227"/>
      <c r="J3227"/>
      <c r="K3227"/>
      <c r="L3227"/>
      <c r="M3227" s="2"/>
      <c r="N3227"/>
      <c r="O3227" s="2"/>
      <c r="P3227"/>
      <c r="Q3227"/>
      <c r="R3227"/>
    </row>
    <row r="3228" spans="2:18">
      <c r="B3228"/>
      <c r="C3228"/>
      <c r="D3228"/>
      <c r="E3228"/>
      <c r="F3228"/>
      <c r="G3228"/>
      <c r="H3228"/>
      <c r="I3228"/>
      <c r="J3228"/>
      <c r="K3228"/>
      <c r="L3228"/>
      <c r="M3228" s="2"/>
      <c r="N3228"/>
      <c r="O3228" s="2"/>
      <c r="P3228"/>
      <c r="Q3228"/>
      <c r="R3228"/>
    </row>
    <row r="3229" spans="2:18">
      <c r="B3229"/>
      <c r="C3229"/>
      <c r="D3229"/>
      <c r="E3229"/>
      <c r="F3229"/>
      <c r="G3229"/>
      <c r="H3229"/>
      <c r="I3229"/>
      <c r="J3229"/>
      <c r="K3229"/>
      <c r="L3229"/>
      <c r="M3229" s="2"/>
      <c r="N3229"/>
      <c r="O3229" s="2"/>
      <c r="P3229"/>
      <c r="Q3229"/>
      <c r="R3229"/>
    </row>
    <row r="3230" spans="2:18">
      <c r="B3230"/>
      <c r="C3230"/>
      <c r="D3230"/>
      <c r="E3230"/>
      <c r="F3230"/>
      <c r="G3230"/>
      <c r="H3230"/>
      <c r="I3230"/>
      <c r="J3230"/>
      <c r="K3230"/>
      <c r="L3230"/>
      <c r="M3230" s="2"/>
      <c r="N3230"/>
      <c r="O3230" s="2"/>
      <c r="P3230"/>
      <c r="Q3230"/>
      <c r="R3230"/>
    </row>
    <row r="3231" spans="2:18">
      <c r="B3231"/>
      <c r="C3231"/>
      <c r="D3231"/>
      <c r="E3231"/>
      <c r="F3231"/>
      <c r="G3231"/>
      <c r="H3231"/>
      <c r="I3231"/>
      <c r="J3231"/>
      <c r="K3231"/>
      <c r="L3231"/>
      <c r="M3231" s="2"/>
      <c r="N3231"/>
      <c r="O3231" s="2"/>
      <c r="P3231"/>
      <c r="Q3231"/>
      <c r="R3231"/>
    </row>
    <row r="3232" spans="2:18">
      <c r="B3232"/>
      <c r="C3232"/>
      <c r="D3232"/>
      <c r="E3232"/>
      <c r="F3232"/>
      <c r="G3232"/>
      <c r="H3232"/>
      <c r="I3232"/>
      <c r="J3232"/>
      <c r="K3232"/>
      <c r="L3232"/>
      <c r="M3232" s="2"/>
      <c r="N3232"/>
      <c r="O3232" s="2"/>
      <c r="P3232"/>
      <c r="Q3232"/>
      <c r="R3232"/>
    </row>
    <row r="3233" spans="2:18">
      <c r="B3233"/>
      <c r="C3233"/>
      <c r="D3233"/>
      <c r="E3233"/>
      <c r="F3233"/>
      <c r="G3233"/>
      <c r="H3233"/>
      <c r="I3233"/>
      <c r="J3233"/>
      <c r="K3233"/>
      <c r="L3233"/>
      <c r="M3233" s="2"/>
      <c r="N3233"/>
      <c r="O3233" s="2"/>
      <c r="P3233"/>
      <c r="Q3233"/>
      <c r="R3233"/>
    </row>
    <row r="3234" spans="2:18">
      <c r="B3234"/>
      <c r="C3234"/>
      <c r="D3234"/>
      <c r="E3234"/>
      <c r="F3234"/>
      <c r="G3234"/>
      <c r="H3234"/>
      <c r="I3234"/>
      <c r="J3234"/>
      <c r="K3234"/>
      <c r="L3234"/>
      <c r="M3234" s="2"/>
      <c r="N3234"/>
      <c r="O3234" s="2"/>
      <c r="P3234"/>
      <c r="Q3234"/>
      <c r="R3234"/>
    </row>
    <row r="3235" spans="2:18">
      <c r="B3235"/>
      <c r="C3235"/>
      <c r="D3235"/>
      <c r="E3235"/>
      <c r="F3235"/>
      <c r="G3235"/>
      <c r="H3235"/>
      <c r="I3235"/>
      <c r="J3235"/>
      <c r="K3235"/>
      <c r="L3235"/>
      <c r="M3235" s="2"/>
      <c r="N3235"/>
      <c r="O3235" s="2"/>
      <c r="P3235"/>
      <c r="Q3235"/>
      <c r="R3235"/>
    </row>
    <row r="3236" spans="2:18">
      <c r="B3236"/>
      <c r="C3236"/>
      <c r="D3236"/>
      <c r="E3236"/>
      <c r="F3236"/>
      <c r="G3236"/>
      <c r="H3236"/>
      <c r="I3236"/>
      <c r="J3236"/>
      <c r="K3236"/>
      <c r="L3236"/>
      <c r="M3236" s="2"/>
      <c r="N3236"/>
      <c r="O3236" s="2"/>
      <c r="P3236"/>
      <c r="Q3236"/>
      <c r="R3236"/>
    </row>
    <row r="3237" spans="2:18">
      <c r="B3237"/>
      <c r="C3237"/>
      <c r="D3237"/>
      <c r="E3237"/>
      <c r="F3237"/>
      <c r="G3237"/>
      <c r="H3237"/>
      <c r="I3237"/>
      <c r="J3237"/>
      <c r="K3237"/>
      <c r="L3237"/>
      <c r="M3237" s="2"/>
      <c r="N3237"/>
      <c r="O3237" s="2"/>
      <c r="P3237"/>
      <c r="Q3237"/>
      <c r="R3237"/>
    </row>
    <row r="3238" spans="2:18">
      <c r="B3238"/>
      <c r="C3238"/>
      <c r="D3238"/>
      <c r="E3238"/>
      <c r="F3238"/>
      <c r="G3238"/>
      <c r="H3238"/>
      <c r="I3238"/>
      <c r="J3238"/>
      <c r="K3238"/>
      <c r="L3238"/>
      <c r="M3238" s="2"/>
      <c r="N3238"/>
      <c r="O3238" s="2"/>
      <c r="P3238"/>
      <c r="Q3238"/>
      <c r="R3238"/>
    </row>
    <row r="3239" spans="2:18">
      <c r="B3239"/>
      <c r="C3239"/>
      <c r="D3239"/>
      <c r="E3239"/>
      <c r="F3239"/>
      <c r="G3239"/>
      <c r="H3239"/>
      <c r="I3239"/>
      <c r="J3239"/>
      <c r="K3239"/>
      <c r="L3239"/>
      <c r="M3239" s="2"/>
      <c r="N3239"/>
      <c r="O3239" s="2"/>
      <c r="P3239"/>
      <c r="Q3239"/>
      <c r="R3239"/>
    </row>
    <row r="3240" spans="2:18">
      <c r="B3240"/>
      <c r="C3240"/>
      <c r="D3240"/>
      <c r="E3240"/>
      <c r="F3240"/>
      <c r="G3240"/>
      <c r="H3240"/>
      <c r="I3240"/>
      <c r="J3240"/>
      <c r="K3240"/>
      <c r="L3240"/>
      <c r="M3240" s="2"/>
      <c r="N3240"/>
      <c r="O3240" s="2"/>
      <c r="P3240"/>
      <c r="Q3240"/>
      <c r="R3240"/>
    </row>
    <row r="3241" spans="2:18">
      <c r="B3241"/>
      <c r="C3241"/>
      <c r="D3241"/>
      <c r="E3241"/>
      <c r="F3241"/>
      <c r="G3241"/>
      <c r="H3241"/>
      <c r="I3241"/>
      <c r="J3241"/>
      <c r="K3241"/>
      <c r="L3241"/>
      <c r="M3241" s="2"/>
      <c r="N3241"/>
      <c r="O3241" s="2"/>
      <c r="P3241"/>
      <c r="Q3241"/>
      <c r="R3241"/>
    </row>
    <row r="3242" spans="2:18">
      <c r="B3242"/>
      <c r="C3242"/>
      <c r="D3242"/>
      <c r="E3242"/>
      <c r="F3242"/>
      <c r="G3242"/>
      <c r="H3242"/>
      <c r="I3242"/>
      <c r="J3242"/>
      <c r="K3242"/>
      <c r="L3242"/>
      <c r="M3242" s="2"/>
      <c r="N3242"/>
      <c r="O3242" s="2"/>
      <c r="P3242"/>
      <c r="Q3242"/>
      <c r="R3242"/>
    </row>
    <row r="3243" spans="2:18">
      <c r="B3243"/>
      <c r="C3243"/>
      <c r="D3243"/>
      <c r="E3243"/>
      <c r="F3243"/>
      <c r="G3243"/>
      <c r="H3243"/>
      <c r="I3243"/>
      <c r="J3243"/>
      <c r="K3243"/>
      <c r="L3243"/>
      <c r="M3243" s="2"/>
      <c r="N3243"/>
      <c r="O3243" s="2"/>
      <c r="P3243"/>
      <c r="Q3243"/>
      <c r="R3243"/>
    </row>
    <row r="3244" spans="2:18">
      <c r="B3244"/>
      <c r="C3244"/>
      <c r="D3244"/>
      <c r="E3244"/>
      <c r="F3244"/>
      <c r="G3244"/>
      <c r="H3244"/>
      <c r="I3244"/>
      <c r="J3244"/>
      <c r="K3244"/>
      <c r="L3244"/>
      <c r="M3244" s="2"/>
      <c r="N3244"/>
      <c r="O3244" s="2"/>
      <c r="P3244"/>
      <c r="Q3244"/>
      <c r="R3244"/>
    </row>
    <row r="3245" spans="2:18">
      <c r="B3245"/>
      <c r="C3245"/>
      <c r="D3245"/>
      <c r="E3245"/>
      <c r="F3245"/>
      <c r="G3245"/>
      <c r="H3245"/>
      <c r="I3245"/>
      <c r="J3245"/>
      <c r="K3245"/>
      <c r="L3245"/>
      <c r="M3245" s="2"/>
      <c r="N3245"/>
      <c r="O3245" s="2"/>
      <c r="P3245"/>
      <c r="Q3245"/>
      <c r="R3245"/>
    </row>
    <row r="3246" spans="2:18">
      <c r="B3246"/>
      <c r="C3246"/>
      <c r="D3246"/>
      <c r="E3246"/>
      <c r="F3246"/>
      <c r="G3246"/>
      <c r="H3246"/>
      <c r="I3246"/>
      <c r="J3246"/>
      <c r="K3246"/>
      <c r="L3246"/>
      <c r="M3246" s="2"/>
      <c r="N3246"/>
      <c r="O3246" s="2"/>
      <c r="P3246"/>
      <c r="Q3246"/>
      <c r="R3246"/>
    </row>
    <row r="3247" spans="2:18">
      <c r="B3247"/>
      <c r="C3247"/>
      <c r="D3247"/>
      <c r="E3247"/>
      <c r="F3247"/>
      <c r="G3247"/>
      <c r="H3247"/>
      <c r="I3247"/>
      <c r="J3247"/>
      <c r="K3247"/>
      <c r="L3247"/>
      <c r="M3247" s="2"/>
      <c r="N3247"/>
      <c r="O3247" s="2"/>
      <c r="P3247"/>
      <c r="Q3247"/>
      <c r="R3247"/>
    </row>
    <row r="3248" spans="2:18">
      <c r="B3248"/>
      <c r="C3248"/>
      <c r="D3248"/>
      <c r="E3248"/>
      <c r="F3248"/>
      <c r="G3248"/>
      <c r="H3248"/>
      <c r="I3248"/>
      <c r="J3248"/>
      <c r="K3248"/>
      <c r="L3248"/>
      <c r="M3248" s="2"/>
      <c r="N3248"/>
      <c r="O3248" s="2"/>
      <c r="P3248"/>
      <c r="Q3248"/>
      <c r="R3248"/>
    </row>
    <row r="3249" spans="2:18">
      <c r="B3249"/>
      <c r="C3249"/>
      <c r="D3249"/>
      <c r="E3249"/>
      <c r="F3249"/>
      <c r="G3249"/>
      <c r="H3249"/>
      <c r="I3249"/>
      <c r="J3249"/>
      <c r="K3249"/>
      <c r="L3249"/>
      <c r="M3249" s="2"/>
      <c r="N3249"/>
      <c r="O3249" s="2"/>
      <c r="P3249"/>
      <c r="Q3249"/>
      <c r="R3249"/>
    </row>
    <row r="3250" spans="2:18">
      <c r="B3250"/>
      <c r="C3250"/>
      <c r="D3250"/>
      <c r="E3250"/>
      <c r="F3250"/>
      <c r="G3250"/>
      <c r="H3250"/>
      <c r="I3250"/>
      <c r="J3250"/>
      <c r="K3250"/>
      <c r="L3250"/>
      <c r="M3250" s="2"/>
      <c r="N3250"/>
      <c r="O3250" s="2"/>
      <c r="P3250"/>
      <c r="Q3250"/>
      <c r="R3250"/>
    </row>
    <row r="3251" spans="2:18">
      <c r="B3251"/>
      <c r="C3251"/>
      <c r="D3251"/>
      <c r="E3251"/>
      <c r="F3251"/>
      <c r="G3251"/>
      <c r="H3251"/>
      <c r="I3251"/>
      <c r="J3251"/>
      <c r="K3251"/>
      <c r="L3251"/>
      <c r="M3251" s="2"/>
      <c r="N3251"/>
      <c r="O3251" s="2"/>
      <c r="P3251"/>
      <c r="Q3251"/>
      <c r="R3251"/>
    </row>
    <row r="3252" spans="2:18">
      <c r="B3252"/>
      <c r="C3252"/>
      <c r="D3252"/>
      <c r="E3252"/>
      <c r="F3252"/>
      <c r="G3252"/>
      <c r="H3252"/>
      <c r="I3252"/>
      <c r="J3252"/>
      <c r="K3252"/>
      <c r="L3252"/>
      <c r="M3252" s="2"/>
      <c r="N3252"/>
      <c r="O3252" s="2"/>
      <c r="P3252"/>
      <c r="Q3252"/>
      <c r="R3252"/>
    </row>
    <row r="3253" spans="2:18">
      <c r="B3253"/>
      <c r="C3253"/>
      <c r="D3253"/>
      <c r="E3253"/>
      <c r="F3253"/>
      <c r="G3253"/>
      <c r="H3253"/>
      <c r="I3253"/>
      <c r="J3253"/>
      <c r="K3253"/>
      <c r="L3253"/>
      <c r="M3253" s="2"/>
      <c r="N3253"/>
      <c r="O3253" s="2"/>
      <c r="P3253"/>
      <c r="Q3253"/>
      <c r="R3253"/>
    </row>
    <row r="3254" spans="2:18">
      <c r="B3254"/>
      <c r="C3254"/>
      <c r="D3254"/>
      <c r="E3254"/>
      <c r="F3254"/>
      <c r="G3254"/>
      <c r="H3254"/>
      <c r="I3254"/>
      <c r="J3254"/>
      <c r="K3254"/>
      <c r="L3254"/>
      <c r="M3254" s="2"/>
      <c r="N3254"/>
      <c r="O3254" s="2"/>
      <c r="P3254"/>
      <c r="Q3254"/>
      <c r="R3254"/>
    </row>
    <row r="3255" spans="2:18">
      <c r="B3255"/>
      <c r="C3255"/>
      <c r="D3255"/>
      <c r="E3255"/>
      <c r="F3255"/>
      <c r="G3255"/>
      <c r="H3255"/>
      <c r="I3255"/>
      <c r="J3255"/>
      <c r="K3255"/>
      <c r="L3255"/>
      <c r="M3255" s="2"/>
      <c r="N3255"/>
      <c r="O3255" s="2"/>
      <c r="P3255"/>
      <c r="Q3255"/>
      <c r="R3255"/>
    </row>
    <row r="3256" spans="2:18">
      <c r="B3256"/>
      <c r="C3256"/>
      <c r="D3256"/>
      <c r="E3256"/>
      <c r="F3256"/>
      <c r="G3256"/>
      <c r="H3256"/>
      <c r="I3256"/>
      <c r="J3256"/>
      <c r="K3256"/>
      <c r="L3256"/>
      <c r="M3256" s="2"/>
      <c r="N3256"/>
      <c r="O3256" s="2"/>
      <c r="P3256"/>
      <c r="Q3256"/>
      <c r="R3256"/>
    </row>
    <row r="3257" spans="2:18">
      <c r="B3257"/>
      <c r="C3257"/>
      <c r="D3257"/>
      <c r="E3257"/>
      <c r="F3257"/>
      <c r="G3257"/>
      <c r="H3257"/>
      <c r="I3257"/>
      <c r="J3257"/>
      <c r="K3257"/>
      <c r="L3257"/>
      <c r="M3257" s="2"/>
      <c r="N3257"/>
      <c r="O3257" s="2"/>
      <c r="P3257"/>
      <c r="Q3257"/>
      <c r="R3257"/>
    </row>
    <row r="3258" spans="2:18">
      <c r="B3258"/>
      <c r="C3258"/>
      <c r="D3258"/>
      <c r="E3258"/>
      <c r="F3258"/>
      <c r="G3258"/>
      <c r="H3258"/>
      <c r="I3258"/>
      <c r="J3258"/>
      <c r="K3258"/>
      <c r="L3258"/>
      <c r="M3258" s="2"/>
      <c r="N3258"/>
      <c r="O3258" s="2"/>
      <c r="P3258"/>
      <c r="Q3258"/>
      <c r="R3258"/>
    </row>
    <row r="3259" spans="2:18">
      <c r="B3259"/>
      <c r="C3259"/>
      <c r="D3259"/>
      <c r="E3259"/>
      <c r="F3259"/>
      <c r="G3259"/>
      <c r="H3259"/>
      <c r="I3259"/>
      <c r="J3259"/>
      <c r="K3259"/>
      <c r="L3259"/>
      <c r="M3259" s="2"/>
      <c r="N3259"/>
      <c r="O3259" s="2"/>
      <c r="P3259"/>
      <c r="Q3259"/>
      <c r="R3259"/>
    </row>
    <row r="3260" spans="2:18">
      <c r="B3260"/>
      <c r="C3260"/>
      <c r="D3260"/>
      <c r="E3260"/>
      <c r="F3260"/>
      <c r="G3260"/>
      <c r="H3260"/>
      <c r="I3260"/>
      <c r="J3260"/>
      <c r="K3260"/>
      <c r="L3260"/>
      <c r="M3260" s="2"/>
      <c r="N3260"/>
      <c r="O3260" s="2"/>
      <c r="P3260"/>
      <c r="Q3260"/>
      <c r="R3260"/>
    </row>
    <row r="3261" spans="2:18">
      <c r="B3261"/>
      <c r="C3261"/>
      <c r="D3261"/>
      <c r="E3261"/>
      <c r="F3261"/>
      <c r="G3261"/>
      <c r="H3261"/>
      <c r="I3261"/>
      <c r="J3261"/>
      <c r="K3261"/>
      <c r="L3261"/>
      <c r="M3261" s="2"/>
      <c r="N3261"/>
      <c r="O3261" s="2"/>
      <c r="P3261"/>
      <c r="Q3261"/>
      <c r="R3261"/>
    </row>
    <row r="3262" spans="2:18">
      <c r="B3262"/>
      <c r="C3262"/>
      <c r="D3262"/>
      <c r="E3262"/>
      <c r="F3262"/>
      <c r="G3262"/>
      <c r="H3262"/>
      <c r="I3262"/>
      <c r="J3262"/>
      <c r="K3262"/>
      <c r="L3262"/>
      <c r="M3262" s="2"/>
      <c r="N3262"/>
      <c r="O3262" s="2"/>
      <c r="P3262"/>
      <c r="Q3262"/>
      <c r="R3262"/>
    </row>
    <row r="3263" spans="2:18">
      <c r="B3263"/>
      <c r="C3263"/>
      <c r="D3263"/>
      <c r="E3263"/>
      <c r="F3263"/>
      <c r="G3263"/>
      <c r="H3263"/>
      <c r="I3263"/>
      <c r="J3263"/>
      <c r="K3263"/>
      <c r="L3263"/>
      <c r="M3263" s="2"/>
      <c r="N3263"/>
      <c r="O3263" s="2"/>
      <c r="P3263"/>
      <c r="Q3263"/>
      <c r="R3263"/>
    </row>
    <row r="3264" spans="2:18">
      <c r="B3264"/>
      <c r="C3264"/>
      <c r="D3264"/>
      <c r="E3264"/>
      <c r="F3264"/>
      <c r="G3264"/>
      <c r="H3264"/>
      <c r="I3264"/>
      <c r="J3264"/>
      <c r="K3264"/>
      <c r="L3264"/>
      <c r="M3264" s="2"/>
      <c r="N3264"/>
      <c r="O3264" s="2"/>
      <c r="P3264"/>
      <c r="Q3264"/>
      <c r="R3264"/>
    </row>
    <row r="3265" spans="2:18">
      <c r="B3265"/>
      <c r="C3265"/>
      <c r="D3265"/>
      <c r="E3265"/>
      <c r="F3265"/>
      <c r="G3265"/>
      <c r="H3265"/>
      <c r="I3265"/>
      <c r="J3265"/>
      <c r="K3265"/>
      <c r="L3265"/>
      <c r="M3265" s="2"/>
      <c r="N3265"/>
      <c r="O3265" s="2"/>
      <c r="P3265"/>
      <c r="Q3265"/>
      <c r="R3265"/>
    </row>
    <row r="3266" spans="2:18">
      <c r="B3266"/>
      <c r="C3266"/>
      <c r="D3266"/>
      <c r="E3266"/>
      <c r="F3266"/>
      <c r="G3266"/>
      <c r="H3266"/>
      <c r="I3266"/>
      <c r="J3266"/>
      <c r="K3266"/>
      <c r="L3266"/>
      <c r="M3266" s="2"/>
      <c r="N3266"/>
      <c r="O3266" s="2"/>
      <c r="P3266"/>
      <c r="Q3266"/>
      <c r="R3266"/>
    </row>
    <row r="3267" spans="2:18">
      <c r="B3267"/>
      <c r="C3267"/>
      <c r="D3267"/>
      <c r="E3267"/>
      <c r="F3267"/>
      <c r="G3267"/>
      <c r="H3267"/>
      <c r="I3267"/>
      <c r="J3267"/>
      <c r="K3267"/>
      <c r="L3267"/>
      <c r="M3267" s="2"/>
      <c r="N3267"/>
      <c r="O3267" s="2"/>
      <c r="P3267"/>
      <c r="Q3267"/>
      <c r="R3267"/>
    </row>
    <row r="3268" spans="2:18">
      <c r="B3268"/>
      <c r="C3268"/>
      <c r="D3268"/>
      <c r="E3268"/>
      <c r="F3268"/>
      <c r="G3268"/>
      <c r="H3268"/>
      <c r="I3268"/>
      <c r="J3268"/>
      <c r="K3268"/>
      <c r="L3268"/>
      <c r="M3268" s="2"/>
      <c r="N3268"/>
      <c r="O3268" s="2"/>
      <c r="P3268"/>
      <c r="Q3268"/>
      <c r="R3268"/>
    </row>
    <row r="3269" spans="2:18">
      <c r="B3269"/>
      <c r="C3269"/>
      <c r="D3269"/>
      <c r="E3269"/>
      <c r="F3269"/>
      <c r="G3269"/>
      <c r="H3269"/>
      <c r="I3269"/>
      <c r="J3269"/>
      <c r="K3269"/>
      <c r="L3269"/>
      <c r="M3269" s="2"/>
      <c r="N3269"/>
      <c r="O3269" s="2"/>
      <c r="P3269"/>
      <c r="Q3269"/>
      <c r="R3269"/>
    </row>
    <row r="3270" spans="2:18">
      <c r="B3270"/>
      <c r="C3270"/>
      <c r="D3270"/>
      <c r="E3270"/>
      <c r="F3270"/>
      <c r="G3270"/>
      <c r="H3270"/>
      <c r="I3270"/>
      <c r="J3270"/>
      <c r="K3270"/>
      <c r="L3270"/>
      <c r="M3270" s="2"/>
      <c r="N3270"/>
      <c r="O3270" s="2"/>
      <c r="P3270"/>
      <c r="Q3270"/>
      <c r="R3270"/>
    </row>
    <row r="3271" spans="2:18">
      <c r="B3271"/>
      <c r="C3271"/>
      <c r="D3271"/>
      <c r="E3271"/>
      <c r="F3271"/>
      <c r="G3271"/>
      <c r="H3271"/>
      <c r="I3271"/>
      <c r="J3271"/>
      <c r="K3271"/>
      <c r="L3271"/>
      <c r="M3271" s="2"/>
      <c r="N3271"/>
      <c r="O3271" s="2"/>
      <c r="P3271"/>
      <c r="Q3271"/>
      <c r="R3271"/>
    </row>
    <row r="3272" spans="2:18">
      <c r="B3272"/>
      <c r="C3272"/>
      <c r="D3272"/>
      <c r="E3272"/>
      <c r="F3272"/>
      <c r="G3272"/>
      <c r="H3272"/>
      <c r="I3272"/>
      <c r="J3272"/>
      <c r="K3272"/>
      <c r="L3272"/>
      <c r="M3272" s="2"/>
      <c r="N3272"/>
      <c r="O3272" s="2"/>
      <c r="P3272"/>
      <c r="Q3272"/>
      <c r="R3272"/>
    </row>
    <row r="3273" spans="2:18">
      <c r="B3273"/>
      <c r="C3273"/>
      <c r="D3273"/>
      <c r="E3273"/>
      <c r="F3273"/>
      <c r="G3273"/>
      <c r="H3273"/>
      <c r="I3273"/>
      <c r="J3273"/>
      <c r="K3273"/>
      <c r="L3273"/>
      <c r="M3273" s="2"/>
      <c r="N3273"/>
      <c r="O3273" s="2"/>
      <c r="P3273"/>
      <c r="Q3273"/>
      <c r="R3273"/>
    </row>
    <row r="3274" spans="2:18">
      <c r="B3274"/>
      <c r="C3274"/>
      <c r="D3274"/>
      <c r="E3274"/>
      <c r="F3274"/>
      <c r="G3274"/>
      <c r="H3274"/>
      <c r="I3274"/>
      <c r="J3274"/>
      <c r="K3274"/>
      <c r="L3274"/>
      <c r="M3274" s="2"/>
      <c r="N3274"/>
      <c r="O3274" s="2"/>
      <c r="P3274"/>
      <c r="Q3274"/>
      <c r="R3274"/>
    </row>
    <row r="3275" spans="2:18">
      <c r="B3275"/>
      <c r="C3275"/>
      <c r="D3275"/>
      <c r="E3275"/>
      <c r="F3275"/>
      <c r="G3275"/>
      <c r="H3275"/>
      <c r="I3275"/>
      <c r="J3275"/>
      <c r="K3275"/>
      <c r="L3275"/>
      <c r="M3275" s="2"/>
      <c r="N3275"/>
      <c r="O3275" s="2"/>
      <c r="P3275"/>
      <c r="Q3275"/>
      <c r="R3275"/>
    </row>
    <row r="3276" spans="2:18">
      <c r="B3276"/>
      <c r="C3276"/>
      <c r="D3276"/>
      <c r="E3276"/>
      <c r="F3276"/>
      <c r="G3276"/>
      <c r="H3276"/>
      <c r="I3276"/>
      <c r="J3276"/>
      <c r="K3276"/>
      <c r="L3276"/>
      <c r="M3276" s="2"/>
      <c r="N3276"/>
      <c r="O3276" s="2"/>
      <c r="P3276"/>
      <c r="Q3276"/>
      <c r="R3276"/>
    </row>
    <row r="3277" spans="2:18">
      <c r="B3277"/>
      <c r="C3277"/>
      <c r="D3277"/>
      <c r="E3277"/>
      <c r="F3277"/>
      <c r="G3277"/>
      <c r="H3277"/>
      <c r="I3277"/>
      <c r="J3277"/>
      <c r="K3277"/>
      <c r="L3277"/>
      <c r="M3277" s="2"/>
      <c r="N3277"/>
      <c r="O3277" s="2"/>
      <c r="P3277"/>
      <c r="Q3277"/>
      <c r="R3277"/>
    </row>
    <row r="3278" spans="2:18">
      <c r="B3278"/>
      <c r="C3278"/>
      <c r="D3278"/>
      <c r="E3278"/>
      <c r="F3278"/>
      <c r="G3278"/>
      <c r="H3278"/>
      <c r="I3278"/>
      <c r="J3278"/>
      <c r="K3278"/>
      <c r="L3278"/>
      <c r="M3278" s="2"/>
      <c r="N3278"/>
      <c r="O3278" s="2"/>
      <c r="P3278"/>
      <c r="Q3278"/>
      <c r="R3278"/>
    </row>
    <row r="3279" spans="2:18">
      <c r="B3279"/>
      <c r="C3279"/>
      <c r="D3279"/>
      <c r="E3279"/>
      <c r="F3279"/>
      <c r="G3279"/>
      <c r="H3279"/>
      <c r="I3279"/>
      <c r="J3279"/>
      <c r="K3279"/>
      <c r="L3279"/>
      <c r="M3279" s="2"/>
      <c r="N3279"/>
      <c r="O3279" s="2"/>
      <c r="P3279"/>
      <c r="Q3279"/>
      <c r="R3279"/>
    </row>
    <row r="3280" spans="2:18">
      <c r="B3280"/>
      <c r="C3280"/>
      <c r="D3280"/>
      <c r="E3280"/>
      <c r="F3280"/>
      <c r="G3280"/>
      <c r="H3280"/>
      <c r="I3280"/>
      <c r="J3280"/>
      <c r="K3280"/>
      <c r="L3280"/>
      <c r="M3280" s="2"/>
      <c r="N3280"/>
      <c r="O3280" s="2"/>
      <c r="P3280"/>
      <c r="Q3280"/>
      <c r="R3280"/>
    </row>
    <row r="3281" spans="2:18">
      <c r="B3281"/>
      <c r="C3281"/>
      <c r="D3281"/>
      <c r="E3281"/>
      <c r="F3281"/>
      <c r="G3281"/>
      <c r="H3281"/>
      <c r="I3281"/>
      <c r="J3281"/>
      <c r="K3281"/>
      <c r="L3281"/>
      <c r="M3281" s="2"/>
      <c r="N3281"/>
      <c r="O3281" s="2"/>
      <c r="P3281"/>
      <c r="Q3281"/>
      <c r="R3281"/>
    </row>
    <row r="3282" spans="2:18">
      <c r="B3282"/>
      <c r="C3282"/>
      <c r="D3282"/>
      <c r="E3282"/>
      <c r="F3282"/>
      <c r="G3282"/>
      <c r="H3282"/>
      <c r="I3282"/>
      <c r="J3282"/>
      <c r="K3282"/>
      <c r="L3282"/>
      <c r="M3282" s="2"/>
      <c r="N3282"/>
      <c r="O3282" s="2"/>
      <c r="P3282"/>
      <c r="Q3282"/>
      <c r="R3282"/>
    </row>
    <row r="3283" spans="2:18">
      <c r="B3283"/>
      <c r="C3283"/>
      <c r="D3283"/>
      <c r="E3283"/>
      <c r="F3283"/>
      <c r="G3283"/>
      <c r="H3283"/>
      <c r="I3283"/>
      <c r="J3283"/>
      <c r="K3283"/>
      <c r="L3283"/>
      <c r="M3283" s="2"/>
      <c r="N3283"/>
      <c r="O3283" s="2"/>
      <c r="P3283"/>
      <c r="Q3283"/>
      <c r="R3283"/>
    </row>
    <row r="3284" spans="2:18">
      <c r="B3284"/>
      <c r="C3284"/>
      <c r="D3284"/>
      <c r="E3284"/>
      <c r="F3284"/>
      <c r="G3284"/>
      <c r="H3284"/>
      <c r="I3284"/>
      <c r="J3284"/>
      <c r="K3284"/>
      <c r="L3284"/>
      <c r="M3284" s="2"/>
      <c r="N3284"/>
      <c r="O3284" s="2"/>
      <c r="P3284"/>
      <c r="Q3284"/>
      <c r="R3284"/>
    </row>
    <row r="3285" spans="2:18">
      <c r="B3285"/>
      <c r="C3285"/>
      <c r="D3285"/>
      <c r="E3285"/>
      <c r="F3285"/>
      <c r="G3285"/>
      <c r="H3285"/>
      <c r="I3285"/>
      <c r="J3285"/>
      <c r="K3285"/>
      <c r="L3285"/>
      <c r="M3285" s="2"/>
      <c r="N3285"/>
      <c r="O3285" s="2"/>
      <c r="P3285"/>
      <c r="Q3285"/>
      <c r="R3285"/>
    </row>
    <row r="3286" spans="2:18">
      <c r="B3286"/>
      <c r="C3286"/>
      <c r="D3286"/>
      <c r="E3286"/>
      <c r="F3286"/>
      <c r="G3286"/>
      <c r="H3286"/>
      <c r="I3286"/>
      <c r="J3286"/>
      <c r="K3286"/>
      <c r="L3286"/>
      <c r="M3286" s="2"/>
      <c r="N3286"/>
      <c r="O3286" s="2"/>
      <c r="P3286"/>
      <c r="Q3286"/>
      <c r="R3286"/>
    </row>
    <row r="3287" spans="2:18">
      <c r="B3287"/>
      <c r="C3287"/>
      <c r="D3287"/>
      <c r="E3287"/>
      <c r="F3287"/>
      <c r="G3287"/>
      <c r="H3287"/>
      <c r="I3287"/>
      <c r="J3287"/>
      <c r="K3287"/>
      <c r="L3287"/>
      <c r="M3287" s="2"/>
      <c r="N3287"/>
      <c r="O3287" s="2"/>
      <c r="P3287"/>
      <c r="Q3287"/>
      <c r="R3287"/>
    </row>
    <row r="3288" spans="2:18">
      <c r="B3288"/>
      <c r="C3288"/>
      <c r="D3288"/>
      <c r="E3288"/>
      <c r="F3288"/>
      <c r="G3288"/>
      <c r="H3288"/>
      <c r="I3288"/>
      <c r="J3288"/>
      <c r="K3288"/>
      <c r="L3288"/>
      <c r="M3288" s="2"/>
      <c r="N3288"/>
      <c r="O3288" s="2"/>
      <c r="P3288"/>
      <c r="Q3288"/>
      <c r="R3288"/>
    </row>
    <row r="3289" spans="2:18">
      <c r="B3289"/>
      <c r="C3289"/>
      <c r="D3289"/>
      <c r="E3289"/>
      <c r="F3289"/>
      <c r="G3289"/>
      <c r="H3289"/>
      <c r="I3289"/>
      <c r="J3289"/>
      <c r="K3289"/>
      <c r="L3289"/>
      <c r="M3289" s="2"/>
      <c r="N3289"/>
      <c r="O3289" s="2"/>
      <c r="P3289"/>
      <c r="Q3289"/>
      <c r="R3289"/>
    </row>
    <row r="3290" spans="2:18">
      <c r="B3290"/>
      <c r="C3290"/>
      <c r="D3290"/>
      <c r="E3290"/>
      <c r="F3290"/>
      <c r="G3290"/>
      <c r="H3290"/>
      <c r="I3290"/>
      <c r="J3290"/>
      <c r="K3290"/>
      <c r="L3290"/>
      <c r="M3290" s="2"/>
      <c r="N3290"/>
      <c r="O3290" s="2"/>
      <c r="P3290"/>
      <c r="Q3290"/>
      <c r="R3290"/>
    </row>
    <row r="3291" spans="2:18">
      <c r="B3291"/>
      <c r="C3291"/>
      <c r="D3291"/>
      <c r="E3291"/>
      <c r="F3291"/>
      <c r="G3291"/>
      <c r="H3291"/>
      <c r="I3291"/>
      <c r="J3291"/>
      <c r="K3291"/>
      <c r="L3291"/>
      <c r="M3291" s="2"/>
      <c r="N3291"/>
      <c r="O3291" s="2"/>
      <c r="P3291"/>
      <c r="Q3291"/>
      <c r="R3291"/>
    </row>
    <row r="3292" spans="2:18">
      <c r="B3292"/>
      <c r="C3292"/>
      <c r="D3292"/>
      <c r="E3292"/>
      <c r="F3292"/>
      <c r="G3292"/>
      <c r="H3292"/>
      <c r="I3292"/>
      <c r="J3292"/>
      <c r="K3292"/>
      <c r="L3292"/>
      <c r="M3292" s="2"/>
      <c r="N3292"/>
      <c r="O3292" s="2"/>
      <c r="P3292"/>
      <c r="Q3292"/>
      <c r="R3292"/>
    </row>
    <row r="3293" spans="2:18">
      <c r="B3293"/>
      <c r="C3293"/>
      <c r="D3293"/>
      <c r="E3293"/>
      <c r="F3293"/>
      <c r="G3293"/>
      <c r="H3293"/>
      <c r="I3293"/>
      <c r="J3293"/>
      <c r="K3293"/>
      <c r="L3293"/>
      <c r="M3293" s="2"/>
      <c r="N3293"/>
      <c r="O3293" s="2"/>
      <c r="P3293"/>
      <c r="Q3293"/>
      <c r="R3293"/>
    </row>
    <row r="3294" spans="2:18">
      <c r="B3294"/>
      <c r="C3294"/>
      <c r="D3294"/>
      <c r="E3294"/>
      <c r="F3294"/>
      <c r="G3294"/>
      <c r="H3294"/>
      <c r="I3294"/>
      <c r="J3294"/>
      <c r="K3294"/>
      <c r="L3294"/>
      <c r="M3294" s="2"/>
      <c r="N3294"/>
      <c r="O3294" s="2"/>
      <c r="P3294"/>
      <c r="Q3294"/>
      <c r="R3294"/>
    </row>
    <row r="3295" spans="2:18">
      <c r="B3295"/>
      <c r="C3295"/>
      <c r="D3295"/>
      <c r="E3295"/>
      <c r="F3295"/>
      <c r="G3295"/>
      <c r="H3295"/>
      <c r="I3295"/>
      <c r="J3295"/>
      <c r="K3295"/>
      <c r="L3295"/>
      <c r="M3295" s="2"/>
      <c r="N3295"/>
      <c r="O3295" s="2"/>
      <c r="P3295"/>
      <c r="Q3295"/>
      <c r="R3295"/>
    </row>
    <row r="3296" spans="2:18">
      <c r="B3296"/>
      <c r="C3296"/>
      <c r="D3296"/>
      <c r="E3296"/>
      <c r="F3296"/>
      <c r="G3296"/>
      <c r="H3296"/>
      <c r="I3296"/>
      <c r="J3296"/>
      <c r="K3296"/>
      <c r="L3296"/>
      <c r="M3296" s="2"/>
      <c r="N3296"/>
      <c r="O3296" s="2"/>
      <c r="P3296"/>
      <c r="Q3296"/>
      <c r="R3296"/>
    </row>
    <row r="3297" spans="2:18">
      <c r="B3297"/>
      <c r="C3297"/>
      <c r="D3297"/>
      <c r="E3297"/>
      <c r="F3297"/>
      <c r="G3297"/>
      <c r="H3297"/>
      <c r="I3297"/>
      <c r="J3297"/>
      <c r="K3297"/>
      <c r="L3297"/>
      <c r="M3297" s="2"/>
      <c r="N3297"/>
      <c r="O3297" s="2"/>
      <c r="P3297"/>
      <c r="Q3297"/>
      <c r="R3297"/>
    </row>
    <row r="3298" spans="2:18">
      <c r="B3298"/>
      <c r="C3298"/>
      <c r="D3298"/>
      <c r="E3298"/>
      <c r="F3298"/>
      <c r="G3298"/>
      <c r="H3298"/>
      <c r="I3298"/>
      <c r="J3298"/>
      <c r="K3298"/>
      <c r="L3298"/>
      <c r="M3298" s="2"/>
      <c r="N3298"/>
      <c r="O3298" s="2"/>
      <c r="P3298"/>
      <c r="Q3298"/>
      <c r="R3298"/>
    </row>
    <row r="3299" spans="2:18">
      <c r="B3299"/>
      <c r="C3299"/>
      <c r="D3299"/>
      <c r="E3299"/>
      <c r="F3299"/>
      <c r="G3299"/>
      <c r="H3299"/>
      <c r="I3299"/>
      <c r="J3299"/>
      <c r="K3299"/>
      <c r="L3299"/>
      <c r="M3299" s="2"/>
      <c r="N3299"/>
      <c r="O3299" s="2"/>
      <c r="P3299"/>
      <c r="Q3299"/>
      <c r="R3299"/>
    </row>
    <row r="3300" spans="2:18">
      <c r="B3300"/>
      <c r="C3300"/>
      <c r="D3300"/>
      <c r="E3300"/>
      <c r="F3300"/>
      <c r="G3300"/>
      <c r="H3300"/>
      <c r="I3300"/>
      <c r="J3300"/>
      <c r="K3300"/>
      <c r="L3300"/>
      <c r="M3300" s="2"/>
      <c r="N3300"/>
      <c r="O3300" s="2"/>
      <c r="P3300"/>
      <c r="Q3300"/>
      <c r="R3300"/>
    </row>
    <row r="3301" spans="2:18">
      <c r="B3301"/>
      <c r="C3301"/>
      <c r="D3301"/>
      <c r="E3301"/>
      <c r="F3301"/>
      <c r="G3301"/>
      <c r="H3301"/>
      <c r="I3301"/>
      <c r="J3301"/>
      <c r="K3301"/>
      <c r="L3301"/>
      <c r="M3301" s="2"/>
      <c r="N3301"/>
      <c r="O3301" s="2"/>
      <c r="P3301"/>
      <c r="Q3301"/>
      <c r="R3301"/>
    </row>
    <row r="3302" spans="2:18">
      <c r="B3302"/>
      <c r="C3302"/>
      <c r="D3302"/>
      <c r="E3302"/>
      <c r="F3302"/>
      <c r="G3302"/>
      <c r="H3302"/>
      <c r="I3302"/>
      <c r="J3302"/>
      <c r="K3302"/>
      <c r="L3302"/>
      <c r="M3302" s="2"/>
      <c r="N3302"/>
      <c r="O3302" s="2"/>
      <c r="P3302"/>
      <c r="Q3302"/>
      <c r="R3302"/>
    </row>
    <row r="3303" spans="2:18">
      <c r="B3303"/>
      <c r="C3303"/>
      <c r="D3303"/>
      <c r="E3303"/>
      <c r="F3303"/>
      <c r="G3303"/>
      <c r="H3303"/>
      <c r="I3303"/>
      <c r="J3303"/>
      <c r="K3303"/>
      <c r="L3303"/>
      <c r="M3303" s="2"/>
      <c r="N3303"/>
      <c r="O3303" s="2"/>
      <c r="P3303"/>
      <c r="Q3303"/>
      <c r="R3303"/>
    </row>
    <row r="3304" spans="2:18">
      <c r="B3304"/>
      <c r="C3304"/>
      <c r="D3304"/>
      <c r="E3304"/>
      <c r="F3304"/>
      <c r="G3304"/>
      <c r="H3304"/>
      <c r="I3304"/>
      <c r="J3304"/>
      <c r="K3304"/>
      <c r="L3304"/>
      <c r="M3304" s="2"/>
      <c r="N3304"/>
      <c r="O3304" s="2"/>
      <c r="P3304"/>
      <c r="Q3304"/>
      <c r="R3304"/>
    </row>
    <row r="3305" spans="2:18">
      <c r="B3305"/>
      <c r="C3305"/>
      <c r="D3305"/>
      <c r="E3305"/>
      <c r="F3305"/>
      <c r="G3305"/>
      <c r="H3305"/>
      <c r="I3305"/>
      <c r="J3305"/>
      <c r="K3305"/>
      <c r="L3305"/>
      <c r="M3305" s="2"/>
      <c r="N3305"/>
      <c r="O3305" s="2"/>
      <c r="P3305"/>
      <c r="Q3305"/>
      <c r="R3305"/>
    </row>
    <row r="3306" spans="2:18">
      <c r="B3306"/>
      <c r="C3306"/>
      <c r="D3306"/>
      <c r="E3306"/>
      <c r="F3306"/>
      <c r="G3306"/>
      <c r="H3306"/>
      <c r="I3306"/>
      <c r="J3306"/>
      <c r="K3306"/>
      <c r="L3306"/>
      <c r="M3306" s="2"/>
      <c r="N3306"/>
      <c r="O3306" s="2"/>
      <c r="P3306"/>
      <c r="Q3306"/>
      <c r="R3306"/>
    </row>
    <row r="3307" spans="2:18">
      <c r="B3307"/>
      <c r="C3307"/>
      <c r="D3307"/>
      <c r="E3307"/>
      <c r="F3307"/>
      <c r="G3307"/>
      <c r="H3307"/>
      <c r="I3307"/>
      <c r="J3307"/>
      <c r="K3307"/>
      <c r="L3307"/>
      <c r="M3307" s="2"/>
      <c r="N3307"/>
      <c r="O3307" s="2"/>
      <c r="P3307"/>
      <c r="Q3307"/>
      <c r="R3307"/>
    </row>
    <row r="3308" spans="2:18">
      <c r="B3308"/>
      <c r="C3308"/>
      <c r="D3308"/>
      <c r="E3308"/>
      <c r="F3308"/>
      <c r="G3308"/>
      <c r="H3308"/>
      <c r="I3308"/>
      <c r="J3308"/>
      <c r="K3308"/>
      <c r="L3308"/>
      <c r="M3308" s="2"/>
      <c r="N3308"/>
      <c r="O3308" s="2"/>
      <c r="P3308"/>
      <c r="Q3308"/>
      <c r="R3308"/>
    </row>
    <row r="3309" spans="2:18">
      <c r="B3309"/>
      <c r="C3309"/>
      <c r="D3309"/>
      <c r="E3309"/>
      <c r="F3309"/>
      <c r="G3309"/>
      <c r="H3309"/>
      <c r="I3309"/>
      <c r="J3309"/>
      <c r="K3309"/>
      <c r="L3309"/>
      <c r="M3309" s="2"/>
      <c r="N3309"/>
      <c r="O3309" s="2"/>
      <c r="P3309"/>
      <c r="Q3309"/>
      <c r="R3309"/>
    </row>
    <row r="3310" spans="2:18">
      <c r="B3310"/>
      <c r="C3310"/>
      <c r="D3310"/>
      <c r="E3310"/>
      <c r="F3310"/>
      <c r="G3310"/>
      <c r="H3310"/>
      <c r="I3310"/>
      <c r="J3310"/>
      <c r="K3310"/>
      <c r="L3310"/>
      <c r="M3310" s="2"/>
      <c r="N3310"/>
      <c r="O3310" s="2"/>
      <c r="P3310"/>
      <c r="Q3310"/>
      <c r="R3310"/>
    </row>
    <row r="3311" spans="2:18">
      <c r="B3311"/>
      <c r="C3311"/>
      <c r="D3311"/>
      <c r="E3311"/>
      <c r="F3311"/>
      <c r="G3311"/>
      <c r="H3311"/>
      <c r="I3311"/>
      <c r="J3311"/>
      <c r="K3311"/>
      <c r="L3311"/>
      <c r="M3311" s="2"/>
      <c r="N3311"/>
      <c r="O3311" s="2"/>
      <c r="P3311"/>
      <c r="Q3311"/>
      <c r="R3311"/>
    </row>
    <row r="3312" spans="2:18">
      <c r="B3312"/>
      <c r="C3312"/>
      <c r="D3312"/>
      <c r="E3312"/>
      <c r="F3312"/>
      <c r="G3312"/>
      <c r="H3312"/>
      <c r="I3312"/>
      <c r="J3312"/>
      <c r="K3312"/>
      <c r="L3312"/>
      <c r="M3312" s="2"/>
      <c r="N3312"/>
      <c r="O3312" s="2"/>
      <c r="P3312"/>
      <c r="Q3312"/>
      <c r="R3312"/>
    </row>
    <row r="3313" spans="2:18">
      <c r="B3313"/>
      <c r="C3313"/>
      <c r="D3313"/>
      <c r="E3313"/>
      <c r="F3313"/>
      <c r="G3313"/>
      <c r="H3313"/>
      <c r="I3313"/>
      <c r="J3313"/>
      <c r="K3313"/>
      <c r="L3313"/>
      <c r="M3313" s="2"/>
      <c r="N3313"/>
      <c r="O3313" s="2"/>
      <c r="P3313"/>
      <c r="Q3313"/>
      <c r="R3313"/>
    </row>
    <row r="3314" spans="2:18">
      <c r="B3314"/>
      <c r="C3314"/>
      <c r="D3314"/>
      <c r="E3314"/>
      <c r="F3314"/>
      <c r="G3314"/>
      <c r="H3314"/>
      <c r="I3314"/>
      <c r="J3314"/>
      <c r="K3314"/>
      <c r="L3314"/>
      <c r="M3314" s="2"/>
      <c r="N3314"/>
      <c r="O3314" s="2"/>
      <c r="P3314"/>
      <c r="Q3314"/>
      <c r="R3314"/>
    </row>
    <row r="3315" spans="2:18">
      <c r="B3315"/>
      <c r="C3315"/>
      <c r="D3315"/>
      <c r="E3315"/>
      <c r="F3315"/>
      <c r="G3315"/>
      <c r="H3315"/>
      <c r="I3315"/>
      <c r="J3315"/>
      <c r="K3315"/>
      <c r="L3315"/>
      <c r="M3315" s="2"/>
      <c r="N3315"/>
      <c r="O3315" s="2"/>
      <c r="P3315"/>
      <c r="Q3315"/>
      <c r="R3315"/>
    </row>
    <row r="3316" spans="2:18">
      <c r="B3316"/>
      <c r="C3316"/>
      <c r="D3316"/>
      <c r="E3316"/>
      <c r="F3316"/>
      <c r="G3316"/>
      <c r="H3316"/>
      <c r="I3316"/>
      <c r="J3316"/>
      <c r="K3316"/>
      <c r="L3316"/>
      <c r="M3316" s="2"/>
      <c r="N3316"/>
      <c r="O3316" s="2"/>
      <c r="P3316"/>
      <c r="Q3316"/>
      <c r="R3316"/>
    </row>
    <row r="3317" spans="2:18">
      <c r="B3317"/>
      <c r="C3317"/>
      <c r="D3317"/>
      <c r="E3317"/>
      <c r="F3317"/>
      <c r="G3317"/>
      <c r="H3317"/>
      <c r="I3317"/>
      <c r="J3317"/>
      <c r="K3317"/>
      <c r="L3317"/>
      <c r="M3317" s="2"/>
      <c r="N3317"/>
      <c r="O3317" s="2"/>
      <c r="P3317"/>
      <c r="Q3317"/>
      <c r="R3317"/>
    </row>
    <row r="3318" spans="2:18">
      <c r="B3318"/>
      <c r="C3318"/>
      <c r="D3318"/>
      <c r="E3318"/>
      <c r="F3318"/>
      <c r="G3318"/>
      <c r="H3318"/>
      <c r="I3318"/>
      <c r="J3318"/>
      <c r="K3318"/>
      <c r="L3318"/>
      <c r="M3318" s="2"/>
      <c r="N3318"/>
      <c r="O3318" s="2"/>
      <c r="P3318"/>
      <c r="Q3318"/>
      <c r="R3318"/>
    </row>
    <row r="3319" spans="2:18">
      <c r="B3319"/>
      <c r="C3319"/>
      <c r="D3319"/>
      <c r="E3319"/>
      <c r="F3319"/>
      <c r="G3319"/>
      <c r="H3319"/>
      <c r="I3319"/>
      <c r="J3319"/>
      <c r="K3319"/>
      <c r="L3319"/>
      <c r="M3319" s="2"/>
      <c r="N3319"/>
      <c r="O3319" s="2"/>
      <c r="P3319"/>
      <c r="Q3319"/>
      <c r="R3319"/>
    </row>
    <row r="3320" spans="2:18">
      <c r="B3320"/>
      <c r="C3320"/>
      <c r="D3320"/>
      <c r="E3320"/>
      <c r="F3320"/>
      <c r="G3320"/>
      <c r="H3320"/>
      <c r="I3320"/>
      <c r="J3320"/>
      <c r="K3320"/>
      <c r="L3320"/>
      <c r="M3320" s="2"/>
      <c r="N3320"/>
      <c r="O3320" s="2"/>
      <c r="P3320"/>
      <c r="Q3320"/>
      <c r="R3320"/>
    </row>
    <row r="3321" spans="2:18">
      <c r="B3321"/>
      <c r="C3321"/>
      <c r="D3321"/>
      <c r="E3321"/>
      <c r="F3321"/>
      <c r="G3321"/>
      <c r="H3321"/>
      <c r="I3321"/>
      <c r="J3321"/>
      <c r="K3321"/>
      <c r="L3321"/>
      <c r="M3321" s="2"/>
      <c r="N3321"/>
      <c r="O3321" s="2"/>
      <c r="P3321"/>
      <c r="Q3321"/>
      <c r="R3321"/>
    </row>
    <row r="3322" spans="2:18">
      <c r="B3322"/>
      <c r="C3322"/>
      <c r="D3322"/>
      <c r="E3322"/>
      <c r="F3322"/>
      <c r="G3322"/>
      <c r="H3322"/>
      <c r="I3322"/>
      <c r="J3322"/>
      <c r="K3322"/>
      <c r="L3322"/>
      <c r="M3322" s="2"/>
      <c r="N3322"/>
      <c r="O3322" s="2"/>
      <c r="P3322"/>
      <c r="Q3322"/>
      <c r="R3322"/>
    </row>
    <row r="3323" spans="2:18">
      <c r="B3323"/>
      <c r="C3323"/>
      <c r="D3323"/>
      <c r="E3323"/>
      <c r="F3323"/>
      <c r="G3323"/>
      <c r="H3323"/>
      <c r="I3323"/>
      <c r="J3323"/>
      <c r="K3323"/>
      <c r="L3323"/>
      <c r="M3323" s="2"/>
      <c r="N3323"/>
      <c r="O3323" s="2"/>
      <c r="P3323"/>
      <c r="Q3323"/>
      <c r="R3323"/>
    </row>
    <row r="3324" spans="2:18">
      <c r="B3324"/>
      <c r="C3324"/>
      <c r="D3324"/>
      <c r="E3324"/>
      <c r="F3324"/>
      <c r="G3324"/>
      <c r="H3324"/>
      <c r="I3324"/>
      <c r="J3324"/>
      <c r="K3324"/>
      <c r="L3324"/>
      <c r="M3324" s="2"/>
      <c r="N3324"/>
      <c r="O3324" s="2"/>
      <c r="P3324"/>
      <c r="Q3324"/>
      <c r="R3324"/>
    </row>
    <row r="3325" spans="2:18">
      <c r="B3325"/>
      <c r="C3325"/>
      <c r="D3325"/>
      <c r="E3325"/>
      <c r="F3325"/>
      <c r="G3325"/>
      <c r="H3325"/>
      <c r="I3325"/>
      <c r="J3325"/>
      <c r="K3325"/>
      <c r="L3325"/>
      <c r="M3325" s="2"/>
      <c r="N3325"/>
      <c r="O3325" s="2"/>
      <c r="P3325"/>
      <c r="Q3325"/>
      <c r="R3325"/>
    </row>
    <row r="3326" spans="2:18">
      <c r="B3326"/>
      <c r="C3326"/>
      <c r="D3326"/>
      <c r="E3326"/>
      <c r="F3326"/>
      <c r="G3326"/>
      <c r="H3326"/>
      <c r="I3326"/>
      <c r="J3326"/>
      <c r="K3326"/>
      <c r="L3326"/>
      <c r="M3326" s="2"/>
      <c r="N3326"/>
      <c r="O3326" s="2"/>
      <c r="P3326"/>
      <c r="Q3326"/>
      <c r="R3326"/>
    </row>
    <row r="3327" spans="2:18">
      <c r="B3327"/>
      <c r="C3327"/>
      <c r="D3327"/>
      <c r="E3327"/>
      <c r="F3327"/>
      <c r="G3327"/>
      <c r="H3327"/>
      <c r="I3327"/>
      <c r="J3327"/>
      <c r="K3327"/>
      <c r="L3327"/>
      <c r="M3327" s="2"/>
      <c r="N3327"/>
      <c r="O3327" s="2"/>
      <c r="P3327"/>
      <c r="Q3327"/>
      <c r="R3327"/>
    </row>
    <row r="3328" spans="2:18">
      <c r="B3328"/>
      <c r="C3328"/>
      <c r="D3328"/>
      <c r="E3328"/>
      <c r="F3328"/>
      <c r="G3328"/>
      <c r="H3328"/>
      <c r="I3328"/>
      <c r="J3328"/>
      <c r="K3328"/>
      <c r="L3328"/>
      <c r="M3328" s="2"/>
      <c r="N3328"/>
      <c r="O3328" s="2"/>
      <c r="P3328"/>
      <c r="Q3328"/>
      <c r="R3328"/>
    </row>
    <row r="3329" spans="2:18">
      <c r="B3329"/>
      <c r="C3329"/>
      <c r="D3329"/>
      <c r="E3329"/>
      <c r="F3329"/>
      <c r="G3329"/>
      <c r="H3329"/>
      <c r="I3329"/>
      <c r="J3329"/>
      <c r="K3329"/>
      <c r="L3329"/>
      <c r="M3329" s="2"/>
      <c r="N3329"/>
      <c r="O3329" s="2"/>
      <c r="P3329"/>
      <c r="Q3329"/>
      <c r="R3329"/>
    </row>
    <row r="3330" spans="2:18">
      <c r="B3330"/>
      <c r="C3330"/>
      <c r="D3330"/>
      <c r="E3330"/>
      <c r="F3330"/>
      <c r="G3330"/>
      <c r="H3330"/>
      <c r="I3330"/>
      <c r="J3330"/>
      <c r="K3330"/>
      <c r="L3330"/>
      <c r="M3330" s="2"/>
      <c r="N3330"/>
      <c r="O3330" s="2"/>
      <c r="P3330"/>
      <c r="Q3330"/>
      <c r="R3330"/>
    </row>
    <row r="3331" spans="2:18">
      <c r="B3331"/>
      <c r="C3331"/>
      <c r="D3331"/>
      <c r="E3331"/>
      <c r="F3331"/>
      <c r="G3331"/>
      <c r="H3331"/>
      <c r="I3331"/>
      <c r="J3331"/>
      <c r="K3331"/>
      <c r="L3331"/>
      <c r="M3331" s="2"/>
      <c r="N3331"/>
      <c r="O3331" s="2"/>
      <c r="P3331"/>
      <c r="Q3331"/>
      <c r="R3331"/>
    </row>
    <row r="3332" spans="2:18">
      <c r="B3332"/>
      <c r="C3332"/>
      <c r="D3332"/>
      <c r="E3332"/>
      <c r="F3332"/>
      <c r="G3332"/>
      <c r="H3332"/>
      <c r="I3332"/>
      <c r="J3332"/>
      <c r="K3332"/>
      <c r="L3332"/>
      <c r="M3332" s="2"/>
      <c r="N3332"/>
      <c r="O3332" s="2"/>
      <c r="P3332"/>
      <c r="Q3332"/>
      <c r="R3332"/>
    </row>
    <row r="3333" spans="2:18">
      <c r="B3333"/>
      <c r="C3333"/>
      <c r="D3333"/>
      <c r="E3333"/>
      <c r="F3333"/>
      <c r="G3333"/>
      <c r="H3333"/>
      <c r="I3333"/>
      <c r="J3333"/>
      <c r="K3333"/>
      <c r="L3333"/>
      <c r="M3333" s="2"/>
      <c r="N3333"/>
      <c r="O3333" s="2"/>
      <c r="P3333"/>
      <c r="Q3333"/>
      <c r="R3333"/>
    </row>
    <row r="3334" spans="2:18">
      <c r="B3334"/>
      <c r="C3334"/>
      <c r="D3334"/>
      <c r="E3334"/>
      <c r="F3334"/>
      <c r="G3334"/>
      <c r="H3334"/>
      <c r="I3334"/>
      <c r="J3334"/>
      <c r="K3334"/>
      <c r="L3334"/>
      <c r="M3334" s="2"/>
      <c r="N3334"/>
      <c r="O3334" s="2"/>
      <c r="P3334"/>
      <c r="Q3334"/>
      <c r="R3334"/>
    </row>
    <row r="3335" spans="2:18">
      <c r="B3335"/>
      <c r="C3335"/>
      <c r="D3335"/>
      <c r="E3335"/>
      <c r="F3335"/>
      <c r="G3335"/>
      <c r="H3335"/>
      <c r="I3335"/>
      <c r="J3335"/>
      <c r="K3335"/>
      <c r="L3335"/>
      <c r="M3335" s="2"/>
      <c r="N3335"/>
      <c r="O3335" s="2"/>
      <c r="P3335"/>
      <c r="Q3335"/>
      <c r="R3335"/>
    </row>
    <row r="3336" spans="2:18">
      <c r="B3336"/>
      <c r="C3336"/>
      <c r="D3336"/>
      <c r="E3336"/>
      <c r="F3336"/>
      <c r="G3336"/>
      <c r="H3336"/>
      <c r="I3336"/>
      <c r="J3336"/>
      <c r="K3336"/>
      <c r="L3336"/>
      <c r="M3336" s="2"/>
      <c r="N3336"/>
      <c r="O3336" s="2"/>
      <c r="P3336"/>
      <c r="Q3336"/>
      <c r="R3336"/>
    </row>
    <row r="3337" spans="2:18">
      <c r="B3337"/>
      <c r="C3337"/>
      <c r="D3337"/>
      <c r="E3337"/>
      <c r="F3337"/>
      <c r="G3337"/>
      <c r="H3337"/>
      <c r="I3337"/>
      <c r="J3337"/>
      <c r="K3337"/>
      <c r="L3337"/>
      <c r="M3337" s="2"/>
      <c r="N3337"/>
      <c r="O3337" s="2"/>
      <c r="P3337"/>
      <c r="Q3337"/>
      <c r="R3337"/>
    </row>
    <row r="3338" spans="2:18">
      <c r="B3338"/>
      <c r="C3338"/>
      <c r="D3338"/>
      <c r="E3338"/>
      <c r="F3338"/>
      <c r="G3338"/>
      <c r="H3338"/>
      <c r="I3338"/>
      <c r="J3338"/>
      <c r="K3338"/>
      <c r="L3338"/>
      <c r="M3338" s="2"/>
      <c r="N3338"/>
      <c r="O3338" s="2"/>
      <c r="P3338"/>
      <c r="Q3338"/>
      <c r="R3338"/>
    </row>
    <row r="3339" spans="2:18">
      <c r="B3339"/>
      <c r="C3339"/>
      <c r="D3339"/>
      <c r="E3339"/>
      <c r="F3339"/>
      <c r="G3339"/>
      <c r="H3339"/>
      <c r="I3339"/>
      <c r="J3339"/>
      <c r="K3339"/>
      <c r="L3339"/>
      <c r="M3339" s="2"/>
      <c r="N3339"/>
      <c r="O3339" s="2"/>
      <c r="P3339"/>
      <c r="Q3339"/>
      <c r="R3339"/>
    </row>
    <row r="3340" spans="2:18">
      <c r="B3340"/>
      <c r="C3340"/>
      <c r="D3340"/>
      <c r="E3340"/>
      <c r="F3340"/>
      <c r="G3340"/>
      <c r="H3340"/>
      <c r="I3340"/>
      <c r="J3340"/>
      <c r="K3340"/>
      <c r="L3340"/>
      <c r="M3340" s="2"/>
      <c r="N3340"/>
      <c r="O3340" s="2"/>
      <c r="P3340"/>
      <c r="Q3340"/>
      <c r="R3340"/>
    </row>
    <row r="3341" spans="2:18">
      <c r="B3341"/>
      <c r="C3341"/>
      <c r="D3341"/>
      <c r="E3341"/>
      <c r="F3341"/>
      <c r="G3341"/>
      <c r="H3341"/>
      <c r="I3341"/>
      <c r="J3341"/>
      <c r="K3341"/>
      <c r="L3341"/>
      <c r="M3341" s="2"/>
      <c r="N3341"/>
      <c r="O3341" s="2"/>
      <c r="P3341"/>
      <c r="Q3341"/>
      <c r="R3341"/>
    </row>
    <row r="3342" spans="2:18">
      <c r="B3342"/>
      <c r="C3342"/>
      <c r="D3342"/>
      <c r="E3342"/>
      <c r="F3342"/>
      <c r="G3342"/>
      <c r="H3342"/>
      <c r="I3342"/>
      <c r="J3342"/>
      <c r="K3342"/>
      <c r="L3342"/>
      <c r="M3342" s="2"/>
      <c r="N3342"/>
      <c r="O3342" s="2"/>
      <c r="P3342"/>
      <c r="Q3342"/>
      <c r="R3342"/>
    </row>
    <row r="3343" spans="2:18">
      <c r="B3343"/>
      <c r="C3343"/>
      <c r="D3343"/>
      <c r="E3343"/>
      <c r="F3343"/>
      <c r="G3343"/>
      <c r="H3343"/>
      <c r="I3343"/>
      <c r="J3343"/>
      <c r="K3343"/>
      <c r="L3343"/>
      <c r="M3343" s="2"/>
      <c r="N3343"/>
      <c r="O3343" s="2"/>
      <c r="P3343"/>
      <c r="Q3343"/>
      <c r="R3343"/>
    </row>
    <row r="3344" spans="2:18">
      <c r="B3344"/>
      <c r="C3344"/>
      <c r="D3344"/>
      <c r="E3344"/>
      <c r="F3344"/>
      <c r="G3344"/>
      <c r="H3344"/>
      <c r="I3344"/>
      <c r="J3344"/>
      <c r="K3344"/>
      <c r="L3344"/>
      <c r="M3344" s="2"/>
      <c r="N3344"/>
      <c r="O3344" s="2"/>
      <c r="P3344"/>
      <c r="Q3344"/>
      <c r="R3344"/>
    </row>
    <row r="3345" spans="2:18">
      <c r="B3345"/>
      <c r="C3345"/>
      <c r="D3345"/>
      <c r="E3345"/>
      <c r="F3345"/>
      <c r="G3345"/>
      <c r="H3345"/>
      <c r="I3345"/>
      <c r="J3345"/>
      <c r="K3345"/>
      <c r="L3345"/>
      <c r="M3345" s="2"/>
      <c r="N3345"/>
      <c r="O3345" s="2"/>
      <c r="P3345"/>
      <c r="Q3345"/>
      <c r="R3345"/>
    </row>
    <row r="3346" spans="2:18">
      <c r="B3346"/>
      <c r="C3346"/>
      <c r="D3346"/>
      <c r="E3346"/>
      <c r="F3346"/>
      <c r="G3346"/>
      <c r="H3346"/>
      <c r="I3346"/>
      <c r="J3346"/>
      <c r="K3346"/>
      <c r="L3346"/>
      <c r="M3346" s="2"/>
      <c r="N3346"/>
      <c r="O3346" s="2"/>
      <c r="P3346"/>
      <c r="Q3346"/>
      <c r="R3346"/>
    </row>
    <row r="3347" spans="2:18">
      <c r="B3347"/>
      <c r="C3347"/>
      <c r="D3347"/>
      <c r="E3347"/>
      <c r="F3347"/>
      <c r="G3347"/>
      <c r="H3347"/>
      <c r="I3347"/>
      <c r="J3347"/>
      <c r="K3347"/>
      <c r="L3347"/>
      <c r="M3347" s="2"/>
      <c r="N3347"/>
      <c r="O3347" s="2"/>
      <c r="P3347"/>
      <c r="Q3347"/>
      <c r="R3347"/>
    </row>
    <row r="3348" spans="2:18">
      <c r="B3348"/>
      <c r="C3348"/>
      <c r="D3348"/>
      <c r="E3348"/>
      <c r="F3348"/>
      <c r="G3348"/>
      <c r="H3348"/>
      <c r="I3348"/>
      <c r="J3348"/>
      <c r="K3348"/>
      <c r="L3348"/>
      <c r="M3348" s="2"/>
      <c r="N3348"/>
      <c r="O3348" s="2"/>
      <c r="P3348"/>
      <c r="Q3348"/>
      <c r="R3348"/>
    </row>
    <row r="3349" spans="2:18">
      <c r="B3349"/>
      <c r="C3349"/>
      <c r="D3349"/>
      <c r="E3349"/>
      <c r="F3349"/>
      <c r="G3349"/>
      <c r="H3349"/>
      <c r="I3349"/>
      <c r="J3349"/>
      <c r="K3349"/>
      <c r="L3349"/>
      <c r="M3349" s="2"/>
      <c r="N3349"/>
      <c r="O3349" s="2"/>
      <c r="P3349"/>
      <c r="Q3349"/>
      <c r="R3349"/>
    </row>
    <row r="3350" spans="2:18">
      <c r="B3350"/>
      <c r="C3350"/>
      <c r="D3350"/>
      <c r="E3350"/>
      <c r="F3350"/>
      <c r="G3350"/>
      <c r="H3350"/>
      <c r="I3350"/>
      <c r="J3350"/>
      <c r="K3350"/>
      <c r="L3350"/>
      <c r="M3350" s="2"/>
      <c r="N3350"/>
      <c r="O3350" s="2"/>
      <c r="P3350"/>
      <c r="Q3350"/>
      <c r="R3350"/>
    </row>
    <row r="3351" spans="2:18">
      <c r="B3351"/>
      <c r="C3351"/>
      <c r="D3351"/>
      <c r="E3351"/>
      <c r="F3351"/>
      <c r="G3351"/>
      <c r="H3351"/>
      <c r="I3351"/>
      <c r="J3351"/>
      <c r="K3351"/>
      <c r="L3351"/>
      <c r="M3351" s="2"/>
      <c r="N3351"/>
      <c r="O3351" s="2"/>
      <c r="P3351"/>
      <c r="Q3351"/>
      <c r="R3351"/>
    </row>
    <row r="3352" spans="2:18">
      <c r="B3352"/>
      <c r="C3352"/>
      <c r="D3352"/>
      <c r="E3352"/>
      <c r="F3352"/>
      <c r="G3352"/>
      <c r="H3352"/>
      <c r="I3352"/>
      <c r="J3352"/>
      <c r="K3352"/>
      <c r="L3352"/>
      <c r="M3352" s="2"/>
      <c r="N3352"/>
      <c r="O3352" s="2"/>
      <c r="P3352"/>
      <c r="Q3352"/>
      <c r="R3352"/>
    </row>
    <row r="3353" spans="2:18">
      <c r="B3353"/>
      <c r="C3353"/>
      <c r="D3353"/>
      <c r="E3353"/>
      <c r="F3353"/>
      <c r="G3353"/>
      <c r="H3353"/>
      <c r="I3353"/>
      <c r="J3353"/>
      <c r="K3353"/>
      <c r="L3353"/>
      <c r="M3353" s="2"/>
      <c r="N3353"/>
      <c r="O3353" s="2"/>
      <c r="P3353"/>
      <c r="Q3353"/>
      <c r="R3353"/>
    </row>
    <row r="3354" spans="2:18">
      <c r="B3354"/>
      <c r="C3354"/>
      <c r="D3354"/>
      <c r="E3354"/>
      <c r="F3354"/>
      <c r="G3354"/>
      <c r="H3354"/>
      <c r="I3354"/>
      <c r="J3354"/>
      <c r="K3354"/>
      <c r="L3354"/>
      <c r="M3354" s="2"/>
      <c r="N3354"/>
      <c r="O3354" s="2"/>
      <c r="P3354"/>
      <c r="Q3354"/>
      <c r="R3354"/>
    </row>
    <row r="3355" spans="2:18">
      <c r="B3355"/>
      <c r="C3355"/>
      <c r="D3355"/>
      <c r="E3355"/>
      <c r="F3355"/>
      <c r="G3355"/>
      <c r="H3355"/>
      <c r="I3355"/>
      <c r="J3355"/>
      <c r="K3355"/>
      <c r="L3355"/>
      <c r="M3355" s="2"/>
      <c r="N3355"/>
      <c r="O3355" s="2"/>
      <c r="P3355"/>
      <c r="Q3355"/>
      <c r="R3355"/>
    </row>
    <row r="3356" spans="2:18">
      <c r="B3356"/>
      <c r="C3356"/>
      <c r="D3356"/>
      <c r="E3356"/>
      <c r="F3356"/>
      <c r="G3356"/>
      <c r="H3356"/>
      <c r="I3356"/>
      <c r="J3356"/>
      <c r="K3356"/>
      <c r="L3356"/>
      <c r="M3356" s="2"/>
      <c r="N3356"/>
      <c r="O3356" s="2"/>
      <c r="P3356"/>
      <c r="Q3356"/>
      <c r="R3356"/>
    </row>
    <row r="3357" spans="2:18">
      <c r="B3357"/>
      <c r="C3357"/>
      <c r="D3357"/>
      <c r="E3357"/>
      <c r="F3357"/>
      <c r="G3357"/>
      <c r="H3357"/>
      <c r="I3357"/>
      <c r="J3357"/>
      <c r="K3357"/>
      <c r="L3357"/>
      <c r="M3357" s="2"/>
      <c r="N3357"/>
      <c r="O3357" s="2"/>
      <c r="P3357"/>
      <c r="Q3357"/>
      <c r="R3357"/>
    </row>
    <row r="3358" spans="2:18">
      <c r="B3358"/>
      <c r="C3358"/>
      <c r="D3358"/>
      <c r="E3358"/>
      <c r="F3358"/>
      <c r="G3358"/>
      <c r="H3358"/>
      <c r="I3358"/>
      <c r="J3358"/>
      <c r="K3358"/>
      <c r="L3358"/>
      <c r="M3358" s="2"/>
      <c r="N3358"/>
      <c r="O3358" s="2"/>
      <c r="P3358"/>
      <c r="Q3358"/>
      <c r="R3358"/>
    </row>
    <row r="3359" spans="2:18">
      <c r="B3359"/>
      <c r="C3359"/>
      <c r="D3359"/>
      <c r="E3359"/>
      <c r="F3359"/>
      <c r="G3359"/>
      <c r="H3359"/>
      <c r="I3359"/>
      <c r="J3359"/>
      <c r="K3359"/>
      <c r="L3359"/>
      <c r="M3359" s="2"/>
      <c r="N3359"/>
      <c r="O3359" s="2"/>
      <c r="P3359"/>
      <c r="Q3359"/>
      <c r="R3359"/>
    </row>
    <row r="3360" spans="2:18">
      <c r="B3360"/>
      <c r="C3360"/>
      <c r="D3360"/>
      <c r="E3360"/>
      <c r="F3360"/>
      <c r="G3360"/>
      <c r="H3360"/>
      <c r="I3360"/>
      <c r="J3360"/>
      <c r="K3360"/>
      <c r="L3360"/>
      <c r="M3360" s="2"/>
      <c r="N3360"/>
      <c r="O3360" s="2"/>
      <c r="P3360"/>
      <c r="Q3360"/>
      <c r="R3360"/>
    </row>
    <row r="3361" spans="2:18">
      <c r="B3361"/>
      <c r="C3361"/>
      <c r="D3361"/>
      <c r="E3361"/>
      <c r="F3361"/>
      <c r="G3361"/>
      <c r="H3361"/>
      <c r="I3361"/>
      <c r="J3361"/>
      <c r="K3361"/>
      <c r="L3361"/>
      <c r="M3361" s="2"/>
      <c r="N3361"/>
      <c r="O3361" s="2"/>
      <c r="P3361"/>
      <c r="Q3361"/>
      <c r="R3361"/>
    </row>
    <row r="3362" spans="2:18">
      <c r="B3362"/>
      <c r="C3362"/>
      <c r="D3362"/>
      <c r="E3362"/>
      <c r="F3362"/>
      <c r="G3362"/>
      <c r="H3362"/>
      <c r="I3362"/>
      <c r="J3362"/>
      <c r="K3362"/>
      <c r="L3362"/>
      <c r="M3362" s="2"/>
      <c r="N3362"/>
      <c r="O3362" s="2"/>
      <c r="P3362"/>
      <c r="Q3362"/>
      <c r="R3362"/>
    </row>
    <row r="3363" spans="2:18">
      <c r="B3363"/>
      <c r="C3363"/>
      <c r="D3363"/>
      <c r="E3363"/>
      <c r="F3363"/>
      <c r="G3363"/>
      <c r="H3363"/>
      <c r="I3363"/>
      <c r="J3363"/>
      <c r="K3363"/>
      <c r="L3363"/>
      <c r="M3363" s="2"/>
      <c r="N3363"/>
      <c r="O3363" s="2"/>
      <c r="P3363"/>
      <c r="Q3363"/>
      <c r="R3363"/>
    </row>
    <row r="3364" spans="2:18">
      <c r="B3364"/>
      <c r="C3364"/>
      <c r="D3364"/>
      <c r="E3364"/>
      <c r="F3364"/>
      <c r="G3364"/>
      <c r="H3364"/>
      <c r="I3364"/>
      <c r="J3364"/>
      <c r="K3364"/>
      <c r="L3364"/>
      <c r="M3364" s="2"/>
      <c r="N3364"/>
      <c r="O3364" s="2"/>
      <c r="P3364"/>
      <c r="Q3364"/>
      <c r="R3364"/>
    </row>
    <row r="3365" spans="2:18">
      <c r="B3365"/>
      <c r="C3365"/>
      <c r="D3365"/>
      <c r="E3365"/>
      <c r="F3365"/>
      <c r="G3365"/>
      <c r="H3365"/>
      <c r="I3365"/>
      <c r="J3365"/>
      <c r="K3365"/>
      <c r="L3365"/>
      <c r="M3365" s="2"/>
      <c r="N3365"/>
      <c r="O3365" s="2"/>
      <c r="P3365"/>
      <c r="Q3365"/>
      <c r="R3365"/>
    </row>
    <row r="3366" spans="2:18">
      <c r="B3366"/>
      <c r="C3366"/>
      <c r="D3366"/>
      <c r="E3366"/>
      <c r="F3366"/>
      <c r="G3366"/>
      <c r="H3366"/>
      <c r="I3366"/>
      <c r="J3366"/>
      <c r="K3366"/>
      <c r="L3366"/>
      <c r="M3366" s="2"/>
      <c r="N3366"/>
      <c r="O3366" s="2"/>
      <c r="P3366"/>
      <c r="Q3366"/>
      <c r="R3366"/>
    </row>
    <row r="3367" spans="2:18">
      <c r="B3367"/>
      <c r="C3367"/>
      <c r="D3367"/>
      <c r="E3367"/>
      <c r="F3367"/>
      <c r="G3367"/>
      <c r="H3367"/>
      <c r="I3367"/>
      <c r="J3367"/>
      <c r="K3367"/>
      <c r="L3367"/>
      <c r="M3367" s="2"/>
      <c r="N3367"/>
      <c r="O3367" s="2"/>
      <c r="P3367"/>
      <c r="Q3367"/>
      <c r="R3367"/>
    </row>
    <row r="3368" spans="2:18">
      <c r="B3368"/>
      <c r="C3368"/>
      <c r="D3368"/>
      <c r="E3368"/>
      <c r="F3368"/>
      <c r="G3368"/>
      <c r="H3368"/>
      <c r="I3368"/>
      <c r="J3368"/>
      <c r="K3368"/>
      <c r="L3368"/>
      <c r="M3368" s="2"/>
      <c r="N3368"/>
      <c r="O3368" s="2"/>
      <c r="P3368"/>
      <c r="Q3368"/>
      <c r="R3368"/>
    </row>
    <row r="3369" spans="2:18">
      <c r="B3369"/>
      <c r="C3369"/>
      <c r="D3369"/>
      <c r="E3369"/>
      <c r="F3369"/>
      <c r="G3369"/>
      <c r="H3369"/>
      <c r="I3369"/>
      <c r="J3369"/>
      <c r="K3369"/>
      <c r="L3369"/>
      <c r="M3369" s="2"/>
      <c r="N3369"/>
      <c r="O3369" s="2"/>
      <c r="P3369"/>
      <c r="Q3369"/>
      <c r="R3369"/>
    </row>
    <row r="3370" spans="2:18">
      <c r="B3370"/>
      <c r="C3370"/>
      <c r="D3370"/>
      <c r="E3370"/>
      <c r="F3370"/>
      <c r="G3370"/>
      <c r="H3370"/>
      <c r="I3370"/>
      <c r="J3370"/>
      <c r="K3370"/>
      <c r="L3370"/>
      <c r="M3370" s="2"/>
      <c r="N3370"/>
      <c r="O3370" s="2"/>
      <c r="P3370"/>
      <c r="Q3370"/>
      <c r="R3370"/>
    </row>
    <row r="3371" spans="2:18">
      <c r="B3371"/>
      <c r="C3371"/>
      <c r="D3371"/>
      <c r="E3371"/>
      <c r="F3371"/>
      <c r="G3371"/>
      <c r="H3371"/>
      <c r="I3371"/>
      <c r="J3371"/>
      <c r="K3371"/>
      <c r="L3371"/>
      <c r="M3371" s="2"/>
      <c r="N3371"/>
      <c r="O3371" s="2"/>
      <c r="P3371"/>
      <c r="Q3371"/>
      <c r="R3371"/>
    </row>
    <row r="3372" spans="2:18">
      <c r="B3372"/>
      <c r="C3372"/>
      <c r="D3372"/>
      <c r="E3372"/>
      <c r="F3372"/>
      <c r="G3372"/>
      <c r="H3372"/>
      <c r="I3372"/>
      <c r="J3372"/>
      <c r="K3372"/>
      <c r="L3372"/>
      <c r="M3372" s="2"/>
      <c r="N3372"/>
      <c r="O3372" s="2"/>
      <c r="P3372"/>
      <c r="Q3372"/>
      <c r="R3372"/>
    </row>
    <row r="3373" spans="2:18">
      <c r="B3373"/>
      <c r="C3373"/>
      <c r="D3373"/>
      <c r="E3373"/>
      <c r="F3373"/>
      <c r="G3373"/>
      <c r="H3373"/>
      <c r="I3373"/>
      <c r="J3373"/>
      <c r="K3373"/>
      <c r="L3373"/>
      <c r="M3373" s="2"/>
      <c r="N3373"/>
      <c r="O3373" s="2"/>
      <c r="P3373"/>
      <c r="Q3373"/>
      <c r="R3373"/>
    </row>
    <row r="3374" spans="2:18">
      <c r="B3374"/>
      <c r="C3374"/>
      <c r="D3374"/>
      <c r="E3374"/>
      <c r="F3374"/>
      <c r="G3374"/>
      <c r="H3374"/>
      <c r="I3374"/>
      <c r="J3374"/>
      <c r="K3374"/>
      <c r="L3374"/>
      <c r="M3374" s="2"/>
      <c r="N3374"/>
      <c r="O3374" s="2"/>
      <c r="P3374"/>
      <c r="Q3374"/>
      <c r="R3374"/>
    </row>
    <row r="3375" spans="2:18">
      <c r="B3375"/>
      <c r="C3375"/>
      <c r="D3375"/>
      <c r="E3375"/>
      <c r="F3375"/>
      <c r="G3375"/>
      <c r="H3375"/>
      <c r="I3375"/>
      <c r="J3375"/>
      <c r="K3375"/>
      <c r="L3375"/>
      <c r="M3375" s="2"/>
      <c r="N3375"/>
      <c r="O3375" s="2"/>
      <c r="P3375"/>
      <c r="Q3375"/>
      <c r="R3375"/>
    </row>
    <row r="3376" spans="2:18">
      <c r="B3376"/>
      <c r="C3376"/>
      <c r="D3376"/>
      <c r="E3376"/>
      <c r="F3376"/>
      <c r="G3376"/>
      <c r="H3376"/>
      <c r="I3376"/>
      <c r="J3376"/>
      <c r="K3376"/>
      <c r="L3376"/>
      <c r="M3376" s="2"/>
      <c r="N3376"/>
      <c r="O3376" s="2"/>
      <c r="P3376"/>
      <c r="Q3376"/>
      <c r="R3376"/>
    </row>
    <row r="3377" spans="2:18">
      <c r="B3377"/>
      <c r="C3377"/>
      <c r="D3377"/>
      <c r="E3377"/>
      <c r="F3377"/>
      <c r="G3377"/>
      <c r="H3377"/>
      <c r="I3377"/>
      <c r="J3377"/>
      <c r="K3377"/>
      <c r="L3377"/>
      <c r="M3377" s="2"/>
      <c r="N3377"/>
      <c r="O3377" s="2"/>
      <c r="P3377"/>
      <c r="Q3377"/>
      <c r="R3377"/>
    </row>
    <row r="3378" spans="2:18">
      <c r="B3378"/>
      <c r="C3378"/>
      <c r="D3378"/>
      <c r="E3378"/>
      <c r="F3378"/>
      <c r="G3378"/>
      <c r="H3378"/>
      <c r="I3378"/>
      <c r="J3378"/>
      <c r="K3378"/>
      <c r="L3378"/>
      <c r="M3378" s="2"/>
      <c r="N3378"/>
      <c r="O3378" s="2"/>
      <c r="P3378"/>
      <c r="Q3378"/>
      <c r="R3378"/>
    </row>
    <row r="3379" spans="2:18">
      <c r="B3379"/>
      <c r="C3379"/>
      <c r="D3379"/>
      <c r="E3379"/>
      <c r="F3379"/>
      <c r="G3379"/>
      <c r="H3379"/>
      <c r="I3379"/>
      <c r="J3379"/>
      <c r="K3379"/>
      <c r="L3379"/>
      <c r="M3379" s="2"/>
      <c r="N3379"/>
      <c r="O3379" s="2"/>
      <c r="P3379"/>
      <c r="Q3379"/>
      <c r="R3379"/>
    </row>
    <row r="3380" spans="2:18">
      <c r="B3380"/>
      <c r="C3380"/>
      <c r="D3380"/>
      <c r="E3380"/>
      <c r="F3380"/>
      <c r="G3380"/>
      <c r="H3380"/>
      <c r="I3380"/>
      <c r="J3380"/>
      <c r="K3380"/>
      <c r="L3380"/>
      <c r="M3380" s="2"/>
      <c r="N3380"/>
      <c r="O3380" s="2"/>
      <c r="P3380"/>
      <c r="Q3380"/>
      <c r="R3380"/>
    </row>
    <row r="3381" spans="2:18">
      <c r="B3381"/>
      <c r="C3381"/>
      <c r="D3381"/>
      <c r="E3381"/>
      <c r="F3381"/>
      <c r="G3381"/>
      <c r="H3381"/>
      <c r="I3381"/>
      <c r="J3381"/>
      <c r="K3381"/>
      <c r="L3381"/>
      <c r="M3381" s="2"/>
      <c r="N3381"/>
      <c r="O3381" s="2"/>
      <c r="P3381"/>
      <c r="Q3381"/>
      <c r="R3381"/>
    </row>
    <row r="3382" spans="2:18">
      <c r="B3382"/>
      <c r="C3382"/>
      <c r="D3382"/>
      <c r="E3382"/>
      <c r="F3382"/>
      <c r="G3382"/>
      <c r="H3382"/>
      <c r="I3382"/>
      <c r="J3382"/>
      <c r="K3382"/>
      <c r="L3382"/>
      <c r="M3382" s="2"/>
      <c r="N3382"/>
      <c r="O3382" s="2"/>
      <c r="P3382"/>
      <c r="Q3382"/>
      <c r="R3382"/>
    </row>
    <row r="3383" spans="2:18">
      <c r="B3383"/>
      <c r="C3383"/>
      <c r="D3383"/>
      <c r="E3383"/>
      <c r="F3383"/>
      <c r="G3383"/>
      <c r="H3383"/>
      <c r="I3383"/>
      <c r="J3383"/>
      <c r="K3383"/>
      <c r="L3383"/>
      <c r="M3383" s="2"/>
      <c r="N3383"/>
      <c r="O3383" s="2"/>
      <c r="P3383"/>
      <c r="Q3383"/>
      <c r="R3383"/>
    </row>
    <row r="3384" spans="2:18">
      <c r="B3384"/>
      <c r="C3384"/>
      <c r="D3384"/>
      <c r="E3384"/>
      <c r="F3384"/>
      <c r="G3384"/>
      <c r="H3384"/>
      <c r="I3384"/>
      <c r="J3384"/>
      <c r="K3384"/>
      <c r="L3384"/>
      <c r="M3384" s="2"/>
      <c r="N3384"/>
      <c r="O3384" s="2"/>
      <c r="P3384"/>
      <c r="Q3384"/>
      <c r="R3384"/>
    </row>
    <row r="3385" spans="2:18">
      <c r="B3385"/>
      <c r="C3385"/>
      <c r="D3385"/>
      <c r="E3385"/>
      <c r="F3385"/>
      <c r="G3385"/>
      <c r="H3385"/>
      <c r="I3385"/>
      <c r="J3385"/>
      <c r="K3385"/>
      <c r="L3385"/>
      <c r="M3385" s="2"/>
      <c r="N3385"/>
      <c r="O3385" s="2"/>
      <c r="P3385"/>
      <c r="Q3385"/>
      <c r="R3385"/>
    </row>
    <row r="3386" spans="2:18">
      <c r="B3386"/>
      <c r="C3386"/>
      <c r="D3386"/>
      <c r="E3386"/>
      <c r="F3386"/>
      <c r="G3386"/>
      <c r="H3386"/>
      <c r="I3386"/>
      <c r="J3386"/>
      <c r="K3386"/>
      <c r="L3386"/>
      <c r="M3386" s="2"/>
      <c r="N3386"/>
      <c r="O3386" s="2"/>
      <c r="P3386"/>
      <c r="Q3386"/>
      <c r="R3386"/>
    </row>
    <row r="3387" spans="2:18">
      <c r="B3387"/>
      <c r="C3387"/>
      <c r="D3387"/>
      <c r="E3387"/>
      <c r="F3387"/>
      <c r="G3387"/>
      <c r="H3387"/>
      <c r="I3387"/>
      <c r="J3387"/>
      <c r="K3387"/>
      <c r="L3387"/>
      <c r="M3387" s="2"/>
      <c r="N3387"/>
      <c r="O3387" s="2"/>
      <c r="P3387"/>
      <c r="Q3387"/>
      <c r="R3387"/>
    </row>
    <row r="3388" spans="2:18">
      <c r="B3388"/>
      <c r="C3388"/>
      <c r="D3388"/>
      <c r="E3388"/>
      <c r="F3388"/>
      <c r="G3388"/>
      <c r="H3388"/>
      <c r="I3388"/>
      <c r="J3388"/>
      <c r="K3388"/>
      <c r="L3388"/>
      <c r="M3388" s="2"/>
      <c r="N3388"/>
      <c r="O3388" s="2"/>
      <c r="P3388"/>
      <c r="Q3388"/>
      <c r="R3388"/>
    </row>
    <row r="3389" spans="2:18">
      <c r="B3389"/>
      <c r="C3389"/>
      <c r="D3389"/>
      <c r="E3389"/>
      <c r="F3389"/>
      <c r="G3389"/>
      <c r="H3389"/>
      <c r="I3389"/>
      <c r="J3389"/>
      <c r="K3389"/>
      <c r="L3389"/>
      <c r="M3389" s="2"/>
      <c r="N3389"/>
      <c r="O3389" s="2"/>
      <c r="P3389"/>
      <c r="Q3389"/>
      <c r="R3389"/>
    </row>
    <row r="3390" spans="2:18">
      <c r="B3390"/>
      <c r="C3390"/>
      <c r="D3390"/>
      <c r="E3390"/>
      <c r="F3390"/>
      <c r="G3390"/>
      <c r="H3390"/>
      <c r="I3390"/>
      <c r="J3390"/>
      <c r="K3390"/>
      <c r="L3390"/>
      <c r="M3390" s="2"/>
      <c r="N3390"/>
      <c r="O3390" s="2"/>
      <c r="P3390"/>
      <c r="Q3390"/>
      <c r="R3390"/>
    </row>
    <row r="3391" spans="2:18">
      <c r="B3391"/>
      <c r="C3391"/>
      <c r="D3391"/>
      <c r="E3391"/>
      <c r="F3391"/>
      <c r="G3391"/>
      <c r="H3391"/>
      <c r="I3391"/>
      <c r="J3391"/>
      <c r="K3391"/>
      <c r="L3391"/>
      <c r="M3391" s="2"/>
      <c r="N3391"/>
      <c r="O3391" s="2"/>
      <c r="P3391"/>
      <c r="Q3391"/>
      <c r="R3391"/>
    </row>
    <row r="3392" spans="2:18">
      <c r="B3392"/>
      <c r="C3392"/>
      <c r="D3392"/>
      <c r="E3392"/>
      <c r="F3392"/>
      <c r="G3392"/>
      <c r="H3392"/>
      <c r="I3392"/>
      <c r="J3392"/>
      <c r="K3392"/>
      <c r="L3392"/>
      <c r="M3392" s="2"/>
      <c r="N3392"/>
      <c r="O3392" s="2"/>
      <c r="P3392"/>
      <c r="Q3392"/>
      <c r="R3392"/>
    </row>
    <row r="3393" spans="2:18">
      <c r="B3393"/>
      <c r="C3393"/>
      <c r="D3393"/>
      <c r="E3393"/>
      <c r="F3393"/>
      <c r="G3393"/>
      <c r="H3393"/>
      <c r="I3393"/>
      <c r="J3393"/>
      <c r="K3393"/>
      <c r="L3393"/>
      <c r="M3393" s="2"/>
      <c r="N3393"/>
      <c r="O3393" s="2"/>
      <c r="P3393"/>
      <c r="Q3393"/>
      <c r="R3393"/>
    </row>
    <row r="3394" spans="2:18">
      <c r="B3394"/>
      <c r="C3394"/>
      <c r="D3394"/>
      <c r="E3394"/>
      <c r="F3394"/>
      <c r="G3394"/>
      <c r="H3394"/>
      <c r="I3394"/>
      <c r="J3394"/>
      <c r="K3394"/>
      <c r="L3394"/>
      <c r="M3394" s="2"/>
      <c r="N3394"/>
      <c r="O3394" s="2"/>
      <c r="P3394"/>
      <c r="Q3394"/>
      <c r="R3394"/>
    </row>
    <row r="3395" spans="2:18">
      <c r="B3395"/>
      <c r="C3395"/>
      <c r="D3395"/>
      <c r="E3395"/>
      <c r="F3395"/>
      <c r="G3395"/>
      <c r="H3395"/>
      <c r="I3395"/>
      <c r="J3395"/>
      <c r="K3395"/>
      <c r="L3395"/>
      <c r="M3395" s="2"/>
      <c r="N3395"/>
      <c r="O3395" s="2"/>
      <c r="P3395"/>
      <c r="Q3395"/>
      <c r="R3395"/>
    </row>
    <row r="3396" spans="2:18">
      <c r="B3396"/>
      <c r="C3396"/>
      <c r="D3396"/>
      <c r="E3396"/>
      <c r="F3396"/>
      <c r="G3396"/>
      <c r="H3396"/>
      <c r="I3396"/>
      <c r="J3396"/>
      <c r="K3396"/>
      <c r="L3396"/>
      <c r="M3396" s="2"/>
      <c r="N3396"/>
      <c r="O3396" s="2"/>
      <c r="P3396"/>
      <c r="Q3396"/>
      <c r="R3396"/>
    </row>
    <row r="3397" spans="2:18">
      <c r="B3397"/>
      <c r="C3397"/>
      <c r="D3397"/>
      <c r="E3397"/>
      <c r="F3397"/>
      <c r="G3397"/>
      <c r="H3397"/>
      <c r="I3397"/>
      <c r="J3397"/>
      <c r="K3397"/>
      <c r="L3397"/>
      <c r="M3397" s="2"/>
      <c r="N3397"/>
      <c r="O3397" s="2"/>
      <c r="P3397"/>
      <c r="Q3397"/>
      <c r="R3397"/>
    </row>
    <row r="3398" spans="2:18">
      <c r="B3398"/>
      <c r="C3398"/>
      <c r="D3398"/>
      <c r="E3398"/>
      <c r="F3398"/>
      <c r="G3398"/>
      <c r="H3398"/>
      <c r="I3398"/>
      <c r="J3398"/>
      <c r="K3398"/>
      <c r="L3398"/>
      <c r="M3398" s="2"/>
      <c r="N3398"/>
      <c r="O3398" s="2"/>
      <c r="P3398"/>
      <c r="Q3398"/>
      <c r="R3398"/>
    </row>
    <row r="3399" spans="2:18">
      <c r="B3399"/>
      <c r="C3399"/>
      <c r="D3399"/>
      <c r="E3399"/>
      <c r="F3399"/>
      <c r="G3399"/>
      <c r="H3399"/>
      <c r="I3399"/>
      <c r="J3399"/>
      <c r="K3399"/>
      <c r="L3399"/>
      <c r="M3399" s="2"/>
      <c r="N3399"/>
      <c r="O3399" s="2"/>
      <c r="P3399"/>
      <c r="Q3399"/>
      <c r="R3399"/>
    </row>
    <row r="3400" spans="2:18">
      <c r="B3400"/>
      <c r="C3400"/>
      <c r="D3400"/>
      <c r="E3400"/>
      <c r="F3400"/>
      <c r="G3400"/>
      <c r="H3400"/>
      <c r="I3400"/>
      <c r="J3400"/>
      <c r="K3400"/>
      <c r="L3400"/>
      <c r="M3400" s="2"/>
      <c r="N3400"/>
      <c r="O3400" s="2"/>
      <c r="P3400"/>
      <c r="Q3400"/>
      <c r="R3400"/>
    </row>
    <row r="3401" spans="2:18">
      <c r="B3401"/>
      <c r="C3401"/>
      <c r="D3401"/>
      <c r="E3401"/>
      <c r="F3401"/>
      <c r="G3401"/>
      <c r="H3401"/>
      <c r="I3401"/>
      <c r="J3401"/>
      <c r="K3401"/>
      <c r="L3401"/>
      <c r="M3401" s="2"/>
      <c r="N3401"/>
      <c r="O3401" s="2"/>
      <c r="P3401"/>
      <c r="Q3401"/>
      <c r="R3401"/>
    </row>
    <row r="3402" spans="2:18">
      <c r="B3402"/>
      <c r="C3402"/>
      <c r="D3402"/>
      <c r="E3402"/>
      <c r="F3402"/>
      <c r="G3402"/>
      <c r="H3402"/>
      <c r="I3402"/>
      <c r="J3402"/>
      <c r="K3402"/>
      <c r="L3402"/>
      <c r="M3402" s="2"/>
      <c r="N3402"/>
      <c r="O3402" s="2"/>
      <c r="P3402"/>
      <c r="Q3402"/>
      <c r="R3402"/>
    </row>
    <row r="3403" spans="2:18">
      <c r="B3403"/>
      <c r="C3403"/>
      <c r="D3403"/>
      <c r="E3403"/>
      <c r="F3403"/>
      <c r="G3403"/>
      <c r="H3403"/>
      <c r="I3403"/>
      <c r="J3403"/>
      <c r="K3403"/>
      <c r="L3403"/>
      <c r="M3403" s="2"/>
      <c r="N3403"/>
      <c r="O3403" s="2"/>
      <c r="P3403"/>
      <c r="Q3403"/>
      <c r="R3403"/>
    </row>
    <row r="3404" spans="2:18">
      <c r="B3404"/>
      <c r="C3404"/>
      <c r="D3404"/>
      <c r="E3404"/>
      <c r="F3404"/>
      <c r="G3404"/>
      <c r="H3404"/>
      <c r="I3404"/>
      <c r="J3404"/>
      <c r="K3404"/>
      <c r="L3404"/>
      <c r="M3404" s="2"/>
      <c r="N3404"/>
      <c r="O3404" s="2"/>
      <c r="P3404"/>
      <c r="Q3404"/>
      <c r="R3404"/>
    </row>
    <row r="3405" spans="2:18">
      <c r="B3405"/>
      <c r="C3405"/>
      <c r="D3405"/>
      <c r="E3405"/>
      <c r="F3405"/>
      <c r="G3405"/>
      <c r="H3405"/>
      <c r="I3405"/>
      <c r="J3405"/>
      <c r="K3405"/>
      <c r="L3405"/>
      <c r="M3405" s="2"/>
      <c r="N3405"/>
      <c r="O3405" s="2"/>
      <c r="P3405"/>
      <c r="Q3405"/>
      <c r="R3405"/>
    </row>
    <row r="3406" spans="2:18">
      <c r="B3406"/>
      <c r="C3406"/>
      <c r="D3406"/>
      <c r="E3406"/>
      <c r="F3406"/>
      <c r="G3406"/>
      <c r="H3406"/>
      <c r="I3406"/>
      <c r="J3406"/>
      <c r="K3406"/>
      <c r="L3406"/>
      <c r="M3406" s="2"/>
      <c r="N3406"/>
      <c r="O3406" s="2"/>
      <c r="P3406"/>
      <c r="Q3406"/>
      <c r="R3406"/>
    </row>
    <row r="3407" spans="2:18">
      <c r="B3407"/>
      <c r="C3407"/>
      <c r="D3407"/>
      <c r="E3407"/>
      <c r="F3407"/>
      <c r="G3407"/>
      <c r="H3407"/>
      <c r="I3407"/>
      <c r="J3407"/>
      <c r="K3407"/>
      <c r="L3407"/>
      <c r="M3407" s="2"/>
      <c r="N3407"/>
      <c r="O3407" s="2"/>
      <c r="P3407"/>
      <c r="Q3407"/>
      <c r="R3407"/>
    </row>
    <row r="3408" spans="2:18">
      <c r="B3408"/>
      <c r="C3408"/>
      <c r="D3408"/>
      <c r="E3408"/>
      <c r="F3408"/>
      <c r="G3408"/>
      <c r="H3408"/>
      <c r="I3408"/>
      <c r="J3408"/>
      <c r="K3408"/>
      <c r="L3408"/>
      <c r="M3408" s="2"/>
      <c r="N3408"/>
      <c r="O3408" s="2"/>
      <c r="P3408"/>
      <c r="Q3408"/>
      <c r="R3408"/>
    </row>
    <row r="3409" spans="2:18">
      <c r="B3409"/>
      <c r="C3409"/>
      <c r="D3409"/>
      <c r="E3409"/>
      <c r="F3409"/>
      <c r="G3409"/>
      <c r="H3409"/>
      <c r="I3409"/>
      <c r="J3409"/>
      <c r="K3409"/>
      <c r="L3409"/>
      <c r="M3409" s="2"/>
      <c r="N3409"/>
      <c r="O3409" s="2"/>
      <c r="P3409"/>
      <c r="Q3409"/>
      <c r="R3409"/>
    </row>
    <row r="3410" spans="2:18">
      <c r="B3410"/>
      <c r="C3410"/>
      <c r="D3410"/>
      <c r="E3410"/>
      <c r="F3410"/>
      <c r="G3410"/>
      <c r="H3410"/>
      <c r="I3410"/>
      <c r="J3410"/>
      <c r="K3410"/>
      <c r="L3410"/>
      <c r="M3410" s="2"/>
      <c r="N3410"/>
      <c r="O3410" s="2"/>
      <c r="P3410"/>
      <c r="Q3410"/>
      <c r="R3410"/>
    </row>
    <row r="3411" spans="2:18">
      <c r="B3411"/>
      <c r="C3411"/>
      <c r="D3411"/>
      <c r="E3411"/>
      <c r="F3411"/>
      <c r="G3411"/>
      <c r="H3411"/>
      <c r="I3411"/>
      <c r="J3411"/>
      <c r="K3411"/>
      <c r="L3411"/>
      <c r="M3411" s="2"/>
      <c r="N3411"/>
      <c r="O3411" s="2"/>
      <c r="P3411"/>
      <c r="Q3411"/>
      <c r="R3411"/>
    </row>
    <row r="3412" spans="2:18">
      <c r="B3412"/>
      <c r="C3412"/>
      <c r="D3412"/>
      <c r="E3412"/>
      <c r="F3412"/>
      <c r="G3412"/>
      <c r="H3412"/>
      <c r="I3412"/>
      <c r="J3412"/>
      <c r="K3412"/>
      <c r="L3412"/>
      <c r="M3412" s="2"/>
      <c r="N3412"/>
      <c r="O3412" s="2"/>
      <c r="P3412"/>
      <c r="Q3412"/>
      <c r="R3412"/>
    </row>
    <row r="3413" spans="2:18">
      <c r="B3413"/>
      <c r="C3413"/>
      <c r="D3413"/>
      <c r="E3413"/>
      <c r="F3413"/>
      <c r="G3413"/>
      <c r="H3413"/>
      <c r="I3413"/>
      <c r="J3413"/>
      <c r="K3413"/>
      <c r="L3413"/>
      <c r="M3413" s="2"/>
      <c r="N3413"/>
      <c r="O3413" s="2"/>
      <c r="P3413"/>
      <c r="Q3413"/>
      <c r="R3413"/>
    </row>
    <row r="3414" spans="2:18">
      <c r="B3414"/>
      <c r="C3414"/>
      <c r="D3414"/>
      <c r="E3414"/>
      <c r="F3414"/>
      <c r="G3414"/>
      <c r="H3414"/>
      <c r="I3414"/>
      <c r="J3414"/>
      <c r="K3414"/>
      <c r="L3414"/>
      <c r="M3414" s="2"/>
      <c r="N3414"/>
      <c r="O3414" s="2"/>
      <c r="P3414"/>
      <c r="Q3414"/>
      <c r="R3414"/>
    </row>
    <row r="3415" spans="2:18">
      <c r="B3415"/>
      <c r="C3415"/>
      <c r="D3415"/>
      <c r="E3415"/>
      <c r="F3415"/>
      <c r="G3415"/>
      <c r="H3415"/>
      <c r="I3415"/>
      <c r="J3415"/>
      <c r="K3415"/>
      <c r="L3415"/>
      <c r="M3415" s="2"/>
      <c r="N3415"/>
      <c r="O3415" s="2"/>
      <c r="P3415"/>
      <c r="Q3415"/>
      <c r="R3415"/>
    </row>
    <row r="3416" spans="2:18">
      <c r="B3416"/>
      <c r="C3416"/>
      <c r="D3416"/>
      <c r="E3416"/>
      <c r="F3416"/>
      <c r="G3416"/>
      <c r="H3416"/>
      <c r="I3416"/>
      <c r="J3416"/>
      <c r="K3416"/>
      <c r="L3416"/>
      <c r="M3416" s="2"/>
      <c r="N3416"/>
      <c r="O3416" s="2"/>
      <c r="P3416"/>
      <c r="Q3416"/>
      <c r="R3416"/>
    </row>
    <row r="3417" spans="2:18">
      <c r="B3417"/>
      <c r="C3417"/>
      <c r="D3417"/>
      <c r="E3417"/>
      <c r="F3417"/>
      <c r="G3417"/>
      <c r="H3417"/>
      <c r="I3417"/>
      <c r="J3417"/>
      <c r="K3417"/>
      <c r="L3417"/>
      <c r="M3417" s="2"/>
      <c r="N3417"/>
      <c r="O3417" s="2"/>
      <c r="P3417"/>
      <c r="Q3417"/>
      <c r="R3417"/>
    </row>
    <row r="3418" spans="2:18">
      <c r="B3418"/>
      <c r="C3418"/>
      <c r="D3418"/>
      <c r="E3418"/>
      <c r="F3418"/>
      <c r="G3418"/>
      <c r="H3418"/>
      <c r="I3418"/>
      <c r="J3418"/>
      <c r="K3418"/>
      <c r="L3418"/>
      <c r="M3418" s="2"/>
      <c r="N3418"/>
      <c r="O3418" s="2"/>
      <c r="P3418"/>
      <c r="Q3418"/>
      <c r="R3418"/>
    </row>
    <row r="3419" spans="2:18">
      <c r="B3419"/>
      <c r="C3419"/>
      <c r="D3419"/>
      <c r="E3419"/>
      <c r="F3419"/>
      <c r="G3419"/>
      <c r="H3419"/>
      <c r="I3419"/>
      <c r="J3419"/>
      <c r="K3419"/>
      <c r="L3419"/>
      <c r="M3419" s="2"/>
      <c r="N3419"/>
      <c r="O3419" s="2"/>
      <c r="P3419"/>
      <c r="Q3419"/>
      <c r="R3419"/>
    </row>
    <row r="3420" spans="2:18">
      <c r="B3420"/>
      <c r="C3420"/>
      <c r="D3420"/>
      <c r="E3420"/>
      <c r="F3420"/>
      <c r="G3420"/>
      <c r="H3420"/>
      <c r="I3420"/>
      <c r="J3420"/>
      <c r="K3420"/>
      <c r="L3420"/>
      <c r="M3420" s="2"/>
      <c r="N3420"/>
      <c r="O3420" s="2"/>
      <c r="P3420"/>
      <c r="Q3420"/>
      <c r="R3420"/>
    </row>
    <row r="3421" spans="2:18">
      <c r="B3421"/>
      <c r="C3421"/>
      <c r="D3421"/>
      <c r="E3421"/>
      <c r="F3421"/>
      <c r="G3421"/>
      <c r="H3421"/>
      <c r="I3421"/>
      <c r="J3421"/>
      <c r="K3421"/>
      <c r="L3421"/>
      <c r="M3421" s="2"/>
      <c r="N3421"/>
      <c r="O3421" s="2"/>
      <c r="P3421"/>
      <c r="Q3421"/>
      <c r="R3421"/>
    </row>
    <row r="3422" spans="2:18">
      <c r="B3422"/>
      <c r="C3422"/>
      <c r="D3422"/>
      <c r="E3422"/>
      <c r="F3422"/>
      <c r="G3422"/>
      <c r="H3422"/>
      <c r="I3422"/>
      <c r="J3422"/>
      <c r="K3422"/>
      <c r="L3422"/>
      <c r="M3422" s="2"/>
      <c r="N3422"/>
      <c r="O3422" s="2"/>
      <c r="P3422"/>
      <c r="Q3422"/>
      <c r="R3422"/>
    </row>
    <row r="3423" spans="2:18">
      <c r="B3423"/>
      <c r="C3423"/>
      <c r="D3423"/>
      <c r="E3423"/>
      <c r="F3423"/>
      <c r="G3423"/>
      <c r="H3423"/>
      <c r="I3423"/>
      <c r="J3423"/>
      <c r="K3423"/>
      <c r="L3423"/>
      <c r="M3423" s="2"/>
      <c r="N3423"/>
      <c r="O3423" s="2"/>
      <c r="P3423"/>
      <c r="Q3423"/>
      <c r="R3423"/>
    </row>
    <row r="3424" spans="2:18">
      <c r="B3424"/>
      <c r="C3424"/>
      <c r="D3424"/>
      <c r="E3424"/>
      <c r="F3424"/>
      <c r="G3424"/>
      <c r="H3424"/>
      <c r="I3424"/>
      <c r="J3424"/>
      <c r="K3424"/>
      <c r="L3424"/>
      <c r="M3424" s="2"/>
      <c r="N3424"/>
      <c r="O3424" s="2"/>
      <c r="P3424"/>
      <c r="Q3424"/>
      <c r="R3424"/>
    </row>
    <row r="3425" spans="2:18">
      <c r="B3425"/>
      <c r="C3425"/>
      <c r="D3425"/>
      <c r="E3425"/>
      <c r="F3425"/>
      <c r="G3425"/>
      <c r="H3425"/>
      <c r="I3425"/>
      <c r="J3425"/>
      <c r="K3425"/>
      <c r="L3425"/>
      <c r="M3425" s="2"/>
      <c r="N3425"/>
      <c r="O3425" s="2"/>
      <c r="P3425"/>
      <c r="Q3425"/>
      <c r="R3425"/>
    </row>
    <row r="3426" spans="2:18">
      <c r="B3426"/>
      <c r="C3426"/>
      <c r="D3426"/>
      <c r="E3426"/>
      <c r="F3426"/>
      <c r="G3426"/>
      <c r="H3426"/>
      <c r="I3426"/>
      <c r="J3426"/>
      <c r="K3426"/>
      <c r="L3426"/>
      <c r="M3426" s="2"/>
      <c r="N3426"/>
      <c r="O3426" s="2"/>
      <c r="P3426"/>
      <c r="Q3426"/>
      <c r="R3426"/>
    </row>
    <row r="3427" spans="2:18">
      <c r="B3427"/>
      <c r="C3427"/>
      <c r="D3427"/>
      <c r="E3427"/>
      <c r="F3427"/>
      <c r="G3427"/>
      <c r="H3427"/>
      <c r="I3427"/>
      <c r="J3427"/>
      <c r="K3427"/>
      <c r="L3427"/>
      <c r="M3427" s="2"/>
      <c r="N3427"/>
      <c r="O3427" s="2"/>
      <c r="P3427"/>
      <c r="Q3427"/>
      <c r="R3427"/>
    </row>
    <row r="3428" spans="2:18">
      <c r="B3428"/>
      <c r="C3428"/>
      <c r="D3428"/>
      <c r="E3428"/>
      <c r="F3428"/>
      <c r="G3428"/>
      <c r="H3428"/>
      <c r="I3428"/>
      <c r="J3428"/>
      <c r="K3428"/>
      <c r="L3428"/>
      <c r="M3428" s="2"/>
      <c r="N3428"/>
      <c r="O3428" s="2"/>
      <c r="P3428"/>
      <c r="Q3428"/>
      <c r="R3428"/>
    </row>
    <row r="3429" spans="2:18">
      <c r="B3429"/>
      <c r="C3429"/>
      <c r="D3429"/>
      <c r="E3429"/>
      <c r="F3429"/>
      <c r="G3429"/>
      <c r="H3429"/>
      <c r="I3429"/>
      <c r="J3429"/>
      <c r="K3429"/>
      <c r="L3429"/>
      <c r="M3429" s="2"/>
      <c r="N3429"/>
      <c r="O3429" s="2"/>
      <c r="P3429"/>
      <c r="Q3429"/>
      <c r="R3429"/>
    </row>
    <row r="3430" spans="2:18">
      <c r="B3430"/>
      <c r="C3430"/>
      <c r="D3430"/>
      <c r="E3430"/>
      <c r="F3430"/>
      <c r="G3430"/>
      <c r="H3430"/>
      <c r="I3430"/>
      <c r="J3430"/>
      <c r="K3430"/>
      <c r="L3430"/>
      <c r="M3430" s="2"/>
      <c r="N3430"/>
      <c r="O3430" s="2"/>
      <c r="P3430"/>
      <c r="Q3430"/>
      <c r="R3430"/>
    </row>
    <row r="3431" spans="2:18">
      <c r="B3431"/>
      <c r="C3431"/>
      <c r="D3431"/>
      <c r="E3431"/>
      <c r="F3431"/>
      <c r="G3431"/>
      <c r="H3431"/>
      <c r="I3431"/>
      <c r="J3431"/>
      <c r="K3431"/>
      <c r="L3431"/>
      <c r="M3431" s="2"/>
      <c r="N3431"/>
      <c r="O3431" s="2"/>
      <c r="P3431"/>
      <c r="Q3431"/>
      <c r="R3431"/>
    </row>
    <row r="3432" spans="2:18">
      <c r="B3432"/>
      <c r="C3432"/>
      <c r="D3432"/>
      <c r="E3432"/>
      <c r="F3432"/>
      <c r="G3432"/>
      <c r="H3432"/>
      <c r="I3432"/>
      <c r="J3432"/>
      <c r="K3432"/>
      <c r="L3432"/>
      <c r="M3432" s="2"/>
      <c r="N3432"/>
      <c r="O3432" s="2"/>
      <c r="P3432"/>
      <c r="Q3432"/>
      <c r="R3432"/>
    </row>
    <row r="3433" spans="2:18">
      <c r="B3433"/>
      <c r="C3433"/>
      <c r="D3433"/>
      <c r="E3433"/>
      <c r="F3433"/>
      <c r="G3433"/>
      <c r="H3433"/>
      <c r="I3433"/>
      <c r="J3433"/>
      <c r="K3433"/>
      <c r="L3433"/>
      <c r="M3433" s="2"/>
      <c r="N3433"/>
      <c r="O3433" s="2"/>
      <c r="P3433"/>
      <c r="Q3433"/>
      <c r="R3433"/>
    </row>
    <row r="3434" spans="2:18">
      <c r="B3434"/>
      <c r="C3434"/>
      <c r="D3434"/>
      <c r="E3434"/>
      <c r="F3434"/>
      <c r="G3434"/>
      <c r="H3434"/>
      <c r="I3434"/>
      <c r="J3434"/>
      <c r="K3434"/>
      <c r="L3434"/>
      <c r="M3434" s="2"/>
      <c r="N3434"/>
      <c r="O3434" s="2"/>
      <c r="P3434"/>
      <c r="Q3434"/>
      <c r="R3434"/>
    </row>
    <row r="3435" spans="2:18">
      <c r="B3435"/>
      <c r="C3435"/>
      <c r="D3435"/>
      <c r="E3435"/>
      <c r="F3435"/>
      <c r="G3435"/>
      <c r="H3435"/>
      <c r="I3435"/>
      <c r="J3435"/>
      <c r="K3435"/>
      <c r="L3435"/>
      <c r="M3435" s="2"/>
      <c r="N3435"/>
      <c r="O3435" s="2"/>
      <c r="P3435"/>
      <c r="Q3435"/>
      <c r="R3435"/>
    </row>
    <row r="3436" spans="2:18">
      <c r="B3436"/>
      <c r="C3436"/>
      <c r="D3436"/>
      <c r="E3436"/>
      <c r="F3436"/>
      <c r="G3436"/>
      <c r="H3436"/>
      <c r="I3436"/>
      <c r="J3436"/>
      <c r="K3436"/>
      <c r="L3436"/>
      <c r="M3436" s="2"/>
      <c r="N3436"/>
      <c r="O3436" s="2"/>
      <c r="P3436"/>
      <c r="Q3436"/>
      <c r="R3436"/>
    </row>
    <row r="3437" spans="2:18">
      <c r="B3437"/>
      <c r="C3437"/>
      <c r="D3437"/>
      <c r="E3437"/>
      <c r="F3437"/>
      <c r="G3437"/>
      <c r="H3437"/>
      <c r="I3437"/>
      <c r="J3437"/>
      <c r="K3437"/>
      <c r="L3437"/>
      <c r="M3437" s="2"/>
      <c r="N3437"/>
      <c r="O3437" s="2"/>
      <c r="P3437"/>
      <c r="Q3437"/>
      <c r="R3437"/>
    </row>
    <row r="3438" spans="2:18">
      <c r="B3438"/>
      <c r="C3438"/>
      <c r="D3438"/>
      <c r="E3438"/>
      <c r="F3438"/>
      <c r="G3438"/>
      <c r="H3438"/>
      <c r="I3438"/>
      <c r="J3438"/>
      <c r="K3438"/>
      <c r="L3438"/>
      <c r="M3438" s="2"/>
      <c r="N3438"/>
      <c r="O3438" s="2"/>
      <c r="P3438"/>
      <c r="Q3438"/>
      <c r="R3438"/>
    </row>
    <row r="3439" spans="2:18">
      <c r="B3439"/>
      <c r="C3439"/>
      <c r="D3439"/>
      <c r="E3439"/>
      <c r="F3439"/>
      <c r="G3439"/>
      <c r="H3439"/>
      <c r="I3439"/>
      <c r="J3439"/>
      <c r="K3439"/>
      <c r="L3439"/>
      <c r="M3439" s="2"/>
      <c r="N3439"/>
      <c r="O3439" s="2"/>
      <c r="P3439"/>
      <c r="Q3439"/>
      <c r="R3439"/>
    </row>
    <row r="3440" spans="2:18">
      <c r="B3440"/>
      <c r="C3440"/>
      <c r="D3440"/>
      <c r="E3440"/>
      <c r="F3440"/>
      <c r="G3440"/>
      <c r="H3440"/>
      <c r="I3440"/>
      <c r="J3440"/>
      <c r="K3440"/>
      <c r="L3440"/>
      <c r="M3440" s="2"/>
      <c r="N3440"/>
      <c r="O3440" s="2"/>
      <c r="P3440"/>
      <c r="Q3440"/>
      <c r="R3440"/>
    </row>
    <row r="3441" spans="2:18">
      <c r="B3441"/>
      <c r="C3441"/>
      <c r="D3441"/>
      <c r="E3441"/>
      <c r="F3441"/>
      <c r="G3441"/>
      <c r="H3441"/>
      <c r="I3441"/>
      <c r="J3441"/>
      <c r="K3441"/>
      <c r="L3441"/>
      <c r="M3441" s="2"/>
      <c r="N3441"/>
      <c r="O3441" s="2"/>
      <c r="P3441"/>
      <c r="Q3441"/>
      <c r="R3441"/>
    </row>
    <row r="3442" spans="2:18">
      <c r="B3442"/>
      <c r="C3442"/>
      <c r="D3442"/>
      <c r="E3442"/>
      <c r="F3442"/>
      <c r="G3442"/>
      <c r="H3442"/>
      <c r="I3442"/>
      <c r="J3442"/>
      <c r="K3442"/>
      <c r="L3442"/>
      <c r="M3442" s="2"/>
      <c r="N3442"/>
      <c r="O3442" s="2"/>
      <c r="P3442"/>
      <c r="Q3442"/>
      <c r="R3442"/>
    </row>
    <row r="3443" spans="2:18">
      <c r="B3443"/>
      <c r="C3443"/>
      <c r="D3443"/>
      <c r="E3443"/>
      <c r="F3443"/>
      <c r="G3443"/>
      <c r="H3443"/>
      <c r="I3443"/>
      <c r="J3443"/>
      <c r="K3443"/>
      <c r="L3443"/>
      <c r="M3443" s="2"/>
      <c r="N3443"/>
      <c r="O3443" s="2"/>
      <c r="P3443"/>
      <c r="Q3443"/>
      <c r="R3443"/>
    </row>
    <row r="3444" spans="2:18">
      <c r="B3444"/>
      <c r="C3444"/>
      <c r="D3444"/>
      <c r="E3444"/>
      <c r="F3444"/>
      <c r="G3444"/>
      <c r="H3444"/>
      <c r="I3444"/>
      <c r="J3444"/>
      <c r="K3444"/>
      <c r="L3444"/>
      <c r="M3444" s="2"/>
      <c r="N3444"/>
      <c r="O3444" s="2"/>
      <c r="P3444"/>
      <c r="Q3444"/>
      <c r="R3444"/>
    </row>
    <row r="3445" spans="2:18">
      <c r="B3445"/>
      <c r="C3445"/>
      <c r="D3445"/>
      <c r="E3445"/>
      <c r="F3445"/>
      <c r="G3445"/>
      <c r="H3445"/>
      <c r="I3445"/>
      <c r="J3445"/>
      <c r="K3445"/>
      <c r="L3445"/>
      <c r="M3445" s="2"/>
      <c r="N3445"/>
      <c r="O3445" s="2"/>
      <c r="P3445"/>
      <c r="Q3445"/>
      <c r="R3445"/>
    </row>
    <row r="3446" spans="2:18">
      <c r="B3446"/>
      <c r="C3446"/>
      <c r="D3446"/>
      <c r="E3446"/>
      <c r="F3446"/>
      <c r="G3446"/>
      <c r="H3446"/>
      <c r="I3446"/>
      <c r="J3446"/>
      <c r="K3446"/>
      <c r="L3446"/>
      <c r="M3446" s="2"/>
      <c r="N3446"/>
      <c r="O3446" s="2"/>
      <c r="P3446"/>
      <c r="Q3446"/>
      <c r="R3446"/>
    </row>
    <row r="3447" spans="2:18">
      <c r="B3447"/>
      <c r="C3447"/>
      <c r="D3447"/>
      <c r="E3447"/>
      <c r="F3447"/>
      <c r="G3447"/>
      <c r="H3447"/>
      <c r="I3447"/>
      <c r="J3447"/>
      <c r="K3447"/>
      <c r="L3447"/>
      <c r="M3447" s="2"/>
      <c r="N3447"/>
      <c r="O3447" s="2"/>
      <c r="P3447"/>
      <c r="Q3447"/>
      <c r="R3447"/>
    </row>
    <row r="3448" spans="2:18">
      <c r="B3448"/>
      <c r="C3448"/>
      <c r="D3448"/>
      <c r="E3448"/>
      <c r="F3448"/>
      <c r="G3448"/>
      <c r="H3448"/>
      <c r="I3448"/>
      <c r="J3448"/>
      <c r="K3448"/>
      <c r="L3448"/>
      <c r="M3448" s="2"/>
      <c r="N3448"/>
      <c r="O3448" s="2"/>
      <c r="P3448"/>
      <c r="Q3448"/>
      <c r="R3448"/>
    </row>
    <row r="3449" spans="2:18">
      <c r="B3449"/>
      <c r="C3449"/>
      <c r="D3449"/>
      <c r="E3449"/>
      <c r="F3449"/>
      <c r="G3449"/>
      <c r="H3449"/>
      <c r="I3449"/>
      <c r="J3449"/>
      <c r="K3449"/>
      <c r="L3449"/>
      <c r="M3449" s="2"/>
      <c r="N3449"/>
      <c r="O3449" s="2"/>
      <c r="P3449"/>
      <c r="Q3449"/>
      <c r="R3449"/>
    </row>
    <row r="3450" spans="2:18">
      <c r="B3450"/>
      <c r="C3450"/>
      <c r="D3450"/>
      <c r="E3450"/>
      <c r="F3450"/>
      <c r="G3450"/>
      <c r="H3450"/>
      <c r="I3450"/>
      <c r="J3450"/>
      <c r="K3450"/>
      <c r="L3450"/>
      <c r="M3450" s="2"/>
      <c r="N3450"/>
      <c r="O3450" s="2"/>
      <c r="P3450"/>
      <c r="Q3450"/>
      <c r="R3450"/>
    </row>
    <row r="3451" spans="2:18">
      <c r="B3451"/>
      <c r="C3451"/>
      <c r="D3451"/>
      <c r="E3451"/>
      <c r="F3451"/>
      <c r="G3451"/>
      <c r="H3451"/>
      <c r="I3451"/>
      <c r="J3451"/>
      <c r="K3451"/>
      <c r="L3451"/>
      <c r="M3451" s="2"/>
      <c r="N3451"/>
      <c r="O3451" s="2"/>
      <c r="P3451"/>
      <c r="Q3451"/>
      <c r="R3451"/>
    </row>
    <row r="3452" spans="2:18">
      <c r="B3452"/>
      <c r="C3452"/>
      <c r="D3452"/>
      <c r="E3452"/>
      <c r="F3452"/>
      <c r="G3452"/>
      <c r="H3452"/>
      <c r="I3452"/>
      <c r="J3452"/>
      <c r="K3452"/>
      <c r="L3452"/>
      <c r="M3452" s="2"/>
      <c r="N3452"/>
      <c r="O3452" s="2"/>
      <c r="P3452"/>
      <c r="Q3452"/>
      <c r="R3452"/>
    </row>
    <row r="3453" spans="2:18">
      <c r="B3453"/>
      <c r="C3453"/>
      <c r="D3453"/>
      <c r="E3453"/>
      <c r="F3453"/>
      <c r="G3453"/>
      <c r="H3453"/>
      <c r="I3453"/>
      <c r="J3453"/>
      <c r="K3453"/>
      <c r="L3453"/>
      <c r="M3453" s="2"/>
      <c r="N3453"/>
      <c r="O3453" s="2"/>
      <c r="P3453"/>
      <c r="Q3453"/>
      <c r="R3453"/>
    </row>
    <row r="3454" spans="2:18">
      <c r="B3454"/>
      <c r="C3454"/>
      <c r="D3454"/>
      <c r="E3454"/>
      <c r="F3454"/>
      <c r="G3454"/>
      <c r="H3454"/>
      <c r="I3454"/>
      <c r="J3454"/>
      <c r="K3454"/>
      <c r="L3454"/>
      <c r="M3454" s="2"/>
      <c r="N3454"/>
      <c r="O3454" s="2"/>
      <c r="P3454"/>
      <c r="Q3454"/>
      <c r="R3454"/>
    </row>
    <row r="3455" spans="2:18">
      <c r="B3455"/>
      <c r="C3455"/>
      <c r="D3455"/>
      <c r="E3455"/>
      <c r="F3455"/>
      <c r="G3455"/>
      <c r="H3455"/>
      <c r="I3455"/>
      <c r="J3455"/>
      <c r="K3455"/>
      <c r="L3455"/>
      <c r="M3455" s="2"/>
      <c r="N3455"/>
      <c r="O3455" s="2"/>
      <c r="P3455"/>
      <c r="Q3455"/>
      <c r="R3455"/>
    </row>
    <row r="3456" spans="2:18">
      <c r="B3456"/>
      <c r="C3456"/>
      <c r="D3456"/>
      <c r="E3456"/>
      <c r="F3456"/>
      <c r="G3456"/>
      <c r="H3456"/>
      <c r="I3456"/>
      <c r="J3456"/>
      <c r="K3456"/>
      <c r="L3456"/>
      <c r="M3456" s="2"/>
      <c r="N3456"/>
      <c r="O3456" s="2"/>
      <c r="P3456"/>
      <c r="Q3456"/>
      <c r="R3456"/>
    </row>
    <row r="3457" spans="2:18">
      <c r="B3457"/>
      <c r="C3457"/>
      <c r="D3457"/>
      <c r="E3457"/>
      <c r="F3457"/>
      <c r="G3457"/>
      <c r="H3457"/>
      <c r="I3457"/>
      <c r="J3457"/>
      <c r="K3457"/>
      <c r="L3457"/>
      <c r="M3457" s="2"/>
      <c r="N3457"/>
      <c r="O3457" s="2"/>
      <c r="P3457"/>
      <c r="Q3457"/>
      <c r="R3457"/>
    </row>
    <row r="3458" spans="2:18">
      <c r="B3458"/>
      <c r="C3458"/>
      <c r="D3458"/>
      <c r="E3458"/>
      <c r="F3458"/>
      <c r="G3458"/>
      <c r="H3458"/>
      <c r="I3458"/>
      <c r="J3458"/>
      <c r="K3458"/>
      <c r="L3458"/>
      <c r="M3458" s="2"/>
      <c r="N3458"/>
      <c r="O3458" s="2"/>
      <c r="P3458"/>
      <c r="Q3458"/>
      <c r="R3458"/>
    </row>
    <row r="3459" spans="2:18">
      <c r="B3459"/>
      <c r="C3459"/>
      <c r="D3459"/>
      <c r="E3459"/>
      <c r="F3459"/>
      <c r="G3459"/>
      <c r="H3459"/>
      <c r="I3459"/>
      <c r="J3459"/>
      <c r="K3459"/>
      <c r="L3459"/>
      <c r="M3459" s="2"/>
      <c r="N3459"/>
      <c r="O3459" s="2"/>
      <c r="P3459"/>
      <c r="Q3459"/>
      <c r="R3459"/>
    </row>
    <row r="3460" spans="2:18">
      <c r="B3460"/>
      <c r="C3460"/>
      <c r="D3460"/>
      <c r="E3460"/>
      <c r="F3460"/>
      <c r="G3460"/>
      <c r="H3460"/>
      <c r="I3460"/>
      <c r="J3460"/>
      <c r="K3460"/>
      <c r="L3460"/>
      <c r="M3460" s="2"/>
      <c r="N3460"/>
      <c r="O3460" s="2"/>
      <c r="P3460"/>
      <c r="Q3460"/>
      <c r="R3460"/>
    </row>
    <row r="3461" spans="2:18">
      <c r="B3461"/>
      <c r="C3461"/>
      <c r="D3461"/>
      <c r="E3461"/>
      <c r="F3461"/>
      <c r="G3461"/>
      <c r="H3461"/>
      <c r="I3461"/>
      <c r="J3461"/>
      <c r="K3461"/>
      <c r="L3461"/>
      <c r="M3461" s="2"/>
      <c r="N3461"/>
      <c r="O3461" s="2"/>
      <c r="P3461"/>
      <c r="Q3461"/>
      <c r="R3461"/>
    </row>
    <row r="3462" spans="2:18">
      <c r="B3462"/>
      <c r="C3462"/>
      <c r="D3462"/>
      <c r="E3462"/>
      <c r="F3462"/>
      <c r="G3462"/>
      <c r="H3462"/>
      <c r="I3462"/>
      <c r="J3462"/>
      <c r="K3462"/>
      <c r="L3462"/>
      <c r="M3462" s="2"/>
      <c r="N3462"/>
      <c r="O3462" s="2"/>
      <c r="P3462"/>
      <c r="Q3462"/>
      <c r="R3462"/>
    </row>
    <row r="3463" spans="2:18">
      <c r="B3463"/>
      <c r="C3463"/>
      <c r="D3463"/>
      <c r="E3463"/>
      <c r="F3463"/>
      <c r="G3463"/>
      <c r="H3463"/>
      <c r="I3463"/>
      <c r="J3463"/>
      <c r="K3463"/>
      <c r="L3463"/>
      <c r="M3463" s="2"/>
      <c r="N3463"/>
      <c r="O3463" s="2"/>
      <c r="P3463"/>
      <c r="Q3463"/>
      <c r="R3463"/>
    </row>
    <row r="3464" spans="2:18">
      <c r="B3464"/>
      <c r="C3464"/>
      <c r="D3464"/>
      <c r="E3464"/>
      <c r="F3464"/>
      <c r="G3464"/>
      <c r="H3464"/>
      <c r="I3464"/>
      <c r="J3464"/>
      <c r="K3464"/>
      <c r="L3464"/>
      <c r="M3464" s="2"/>
      <c r="N3464"/>
      <c r="O3464" s="2"/>
      <c r="P3464"/>
      <c r="Q3464"/>
      <c r="R3464"/>
    </row>
    <row r="3465" spans="2:18">
      <c r="B3465"/>
      <c r="C3465"/>
      <c r="D3465"/>
      <c r="E3465"/>
      <c r="F3465"/>
      <c r="G3465"/>
      <c r="H3465"/>
      <c r="I3465"/>
      <c r="J3465"/>
      <c r="K3465"/>
      <c r="L3465"/>
      <c r="M3465" s="2"/>
      <c r="N3465"/>
      <c r="O3465" s="2"/>
      <c r="P3465"/>
      <c r="Q3465"/>
      <c r="R3465"/>
    </row>
    <row r="3466" spans="2:18">
      <c r="B3466"/>
      <c r="C3466"/>
      <c r="D3466"/>
      <c r="E3466"/>
      <c r="F3466"/>
      <c r="G3466"/>
      <c r="H3466"/>
      <c r="I3466"/>
      <c r="J3466"/>
      <c r="K3466"/>
      <c r="L3466"/>
      <c r="M3466" s="2"/>
      <c r="N3466"/>
      <c r="O3466" s="2"/>
      <c r="P3466"/>
      <c r="Q3466"/>
      <c r="R3466"/>
    </row>
    <row r="3467" spans="2:18">
      <c r="B3467"/>
      <c r="C3467"/>
      <c r="D3467"/>
      <c r="E3467"/>
      <c r="F3467"/>
      <c r="G3467"/>
      <c r="H3467"/>
      <c r="I3467"/>
      <c r="J3467"/>
      <c r="K3467"/>
      <c r="L3467"/>
      <c r="M3467" s="2"/>
      <c r="N3467"/>
      <c r="O3467" s="2"/>
      <c r="P3467"/>
      <c r="Q3467"/>
      <c r="R3467"/>
    </row>
    <row r="3468" spans="2:18">
      <c r="B3468"/>
      <c r="C3468"/>
      <c r="D3468"/>
      <c r="E3468"/>
      <c r="F3468"/>
      <c r="G3468"/>
      <c r="H3468"/>
      <c r="I3468"/>
      <c r="J3468"/>
      <c r="K3468"/>
      <c r="L3468"/>
      <c r="M3468" s="2"/>
      <c r="N3468"/>
      <c r="O3468" s="2"/>
      <c r="P3468"/>
      <c r="Q3468"/>
      <c r="R3468"/>
    </row>
    <row r="3469" spans="2:18">
      <c r="B3469"/>
      <c r="C3469"/>
      <c r="D3469"/>
      <c r="E3469"/>
      <c r="F3469"/>
      <c r="G3469"/>
      <c r="H3469"/>
      <c r="I3469"/>
      <c r="J3469"/>
      <c r="K3469"/>
      <c r="L3469"/>
      <c r="M3469" s="2"/>
      <c r="N3469"/>
      <c r="O3469" s="2"/>
      <c r="P3469"/>
      <c r="Q3469"/>
      <c r="R3469"/>
    </row>
    <row r="3470" spans="2:18">
      <c r="B3470"/>
      <c r="C3470"/>
      <c r="D3470"/>
      <c r="E3470"/>
      <c r="F3470"/>
      <c r="G3470"/>
      <c r="H3470"/>
      <c r="I3470"/>
      <c r="J3470"/>
      <c r="K3470"/>
      <c r="L3470"/>
      <c r="M3470" s="2"/>
      <c r="N3470"/>
      <c r="O3470" s="2"/>
      <c r="P3470"/>
      <c r="Q3470"/>
      <c r="R3470"/>
    </row>
    <row r="3471" spans="2:18">
      <c r="B3471"/>
      <c r="C3471"/>
      <c r="D3471"/>
      <c r="E3471"/>
      <c r="F3471"/>
      <c r="G3471"/>
      <c r="H3471"/>
      <c r="I3471"/>
      <c r="J3471"/>
      <c r="K3471"/>
      <c r="L3471"/>
      <c r="M3471" s="2"/>
      <c r="N3471"/>
      <c r="O3471" s="2"/>
      <c r="P3471"/>
      <c r="Q3471"/>
      <c r="R3471"/>
    </row>
    <row r="3472" spans="2:18">
      <c r="B3472"/>
      <c r="C3472"/>
      <c r="D3472"/>
      <c r="E3472"/>
      <c r="F3472"/>
      <c r="G3472"/>
      <c r="H3472"/>
      <c r="I3472"/>
      <c r="J3472"/>
      <c r="K3472"/>
      <c r="L3472"/>
      <c r="M3472" s="2"/>
      <c r="N3472"/>
      <c r="O3472" s="2"/>
      <c r="P3472"/>
      <c r="Q3472"/>
      <c r="R3472"/>
    </row>
    <row r="3473" spans="2:18">
      <c r="B3473"/>
      <c r="C3473"/>
      <c r="D3473"/>
      <c r="E3473"/>
      <c r="F3473"/>
      <c r="G3473"/>
      <c r="H3473"/>
      <c r="I3473"/>
      <c r="J3473"/>
      <c r="K3473"/>
      <c r="L3473"/>
      <c r="M3473" s="2"/>
      <c r="N3473"/>
      <c r="O3473" s="2"/>
      <c r="P3473"/>
      <c r="Q3473"/>
      <c r="R3473"/>
    </row>
    <row r="3474" spans="2:18">
      <c r="B3474"/>
      <c r="C3474"/>
      <c r="D3474"/>
      <c r="E3474"/>
      <c r="F3474"/>
      <c r="G3474"/>
      <c r="H3474"/>
      <c r="I3474"/>
      <c r="J3474"/>
      <c r="K3474"/>
      <c r="L3474"/>
      <c r="M3474" s="2"/>
      <c r="N3474"/>
      <c r="O3474" s="2"/>
      <c r="P3474"/>
      <c r="Q3474"/>
      <c r="R3474"/>
    </row>
    <row r="3475" spans="2:18">
      <c r="B3475"/>
      <c r="C3475"/>
      <c r="D3475"/>
      <c r="E3475"/>
      <c r="F3475"/>
      <c r="G3475"/>
      <c r="H3475"/>
      <c r="I3475"/>
      <c r="J3475"/>
      <c r="K3475"/>
      <c r="L3475"/>
      <c r="M3475" s="2"/>
      <c r="N3475"/>
      <c r="O3475" s="2"/>
      <c r="P3475"/>
      <c r="Q3475"/>
      <c r="R3475"/>
    </row>
    <row r="3476" spans="2:18">
      <c r="B3476"/>
      <c r="C3476"/>
      <c r="D3476"/>
      <c r="E3476"/>
      <c r="F3476"/>
      <c r="G3476"/>
      <c r="H3476"/>
      <c r="I3476"/>
      <c r="J3476"/>
      <c r="K3476"/>
      <c r="L3476"/>
      <c r="M3476" s="2"/>
      <c r="N3476"/>
      <c r="O3476" s="2"/>
      <c r="P3476"/>
      <c r="Q3476"/>
      <c r="R3476"/>
    </row>
    <row r="3477" spans="2:18">
      <c r="B3477"/>
      <c r="C3477"/>
      <c r="D3477"/>
      <c r="E3477"/>
      <c r="F3477"/>
      <c r="G3477"/>
      <c r="H3477"/>
      <c r="I3477"/>
      <c r="J3477"/>
      <c r="K3477"/>
      <c r="L3477"/>
      <c r="M3477" s="2"/>
      <c r="N3477"/>
      <c r="O3477" s="2"/>
      <c r="P3477"/>
      <c r="Q3477"/>
      <c r="R3477"/>
    </row>
    <row r="3478" spans="2:18">
      <c r="B3478"/>
      <c r="C3478"/>
      <c r="D3478"/>
      <c r="E3478"/>
      <c r="F3478"/>
      <c r="G3478"/>
      <c r="H3478"/>
      <c r="I3478"/>
      <c r="J3478"/>
      <c r="K3478"/>
      <c r="L3478"/>
      <c r="M3478" s="2"/>
      <c r="N3478"/>
      <c r="O3478" s="2"/>
      <c r="P3478"/>
      <c r="Q3478"/>
      <c r="R3478"/>
    </row>
    <row r="3479" spans="2:18">
      <c r="B3479"/>
      <c r="C3479"/>
      <c r="D3479"/>
      <c r="E3479"/>
      <c r="F3479"/>
      <c r="G3479"/>
      <c r="H3479"/>
      <c r="I3479"/>
      <c r="J3479"/>
      <c r="K3479"/>
      <c r="L3479"/>
      <c r="M3479" s="2"/>
      <c r="N3479"/>
      <c r="O3479" s="2"/>
      <c r="P3479"/>
      <c r="Q3479"/>
      <c r="R3479"/>
    </row>
    <row r="3480" spans="2:18">
      <c r="B3480"/>
      <c r="C3480"/>
      <c r="D3480"/>
      <c r="E3480"/>
      <c r="F3480"/>
      <c r="G3480"/>
      <c r="H3480"/>
      <c r="I3480"/>
      <c r="J3480"/>
      <c r="K3480"/>
      <c r="L3480"/>
      <c r="M3480" s="2"/>
      <c r="N3480"/>
      <c r="O3480" s="2"/>
      <c r="P3480"/>
      <c r="Q3480"/>
      <c r="R3480"/>
    </row>
    <row r="3481" spans="2:18">
      <c r="B3481"/>
      <c r="C3481"/>
      <c r="D3481"/>
      <c r="E3481"/>
      <c r="F3481"/>
      <c r="G3481"/>
      <c r="H3481"/>
      <c r="I3481"/>
      <c r="J3481"/>
      <c r="K3481"/>
      <c r="L3481"/>
      <c r="M3481" s="2"/>
      <c r="N3481"/>
      <c r="O3481" s="2"/>
      <c r="P3481"/>
      <c r="Q3481"/>
      <c r="R3481"/>
    </row>
    <row r="3482" spans="2:18">
      <c r="B3482"/>
      <c r="C3482"/>
      <c r="D3482"/>
      <c r="E3482"/>
      <c r="F3482"/>
      <c r="G3482"/>
      <c r="H3482"/>
      <c r="I3482"/>
      <c r="J3482"/>
      <c r="K3482"/>
      <c r="L3482"/>
      <c r="M3482" s="2"/>
      <c r="N3482"/>
      <c r="O3482" s="2"/>
      <c r="P3482"/>
      <c r="Q3482"/>
      <c r="R3482"/>
    </row>
    <row r="3483" spans="2:18">
      <c r="B3483"/>
      <c r="C3483"/>
      <c r="D3483"/>
      <c r="E3483"/>
      <c r="F3483"/>
      <c r="G3483"/>
      <c r="H3483"/>
      <c r="I3483"/>
      <c r="J3483"/>
      <c r="K3483"/>
      <c r="L3483"/>
      <c r="M3483" s="2"/>
      <c r="N3483"/>
      <c r="O3483" s="2"/>
      <c r="P3483"/>
      <c r="Q3483"/>
      <c r="R3483"/>
    </row>
    <row r="3484" spans="2:18">
      <c r="B3484"/>
      <c r="C3484"/>
      <c r="D3484"/>
      <c r="E3484"/>
      <c r="F3484"/>
      <c r="G3484"/>
      <c r="H3484"/>
      <c r="I3484"/>
      <c r="J3484"/>
      <c r="K3484"/>
      <c r="L3484"/>
      <c r="M3484" s="2"/>
      <c r="N3484"/>
      <c r="O3484" s="2"/>
      <c r="P3484"/>
      <c r="Q3484"/>
      <c r="R3484"/>
    </row>
    <row r="3485" spans="2:18">
      <c r="B3485"/>
      <c r="C3485"/>
      <c r="D3485"/>
      <c r="E3485"/>
      <c r="F3485"/>
      <c r="G3485"/>
      <c r="H3485"/>
      <c r="I3485"/>
      <c r="J3485"/>
      <c r="K3485"/>
      <c r="L3485"/>
      <c r="M3485" s="2"/>
      <c r="N3485"/>
      <c r="O3485" s="2"/>
      <c r="P3485"/>
      <c r="Q3485"/>
      <c r="R3485"/>
    </row>
    <row r="3486" spans="2:18">
      <c r="B3486"/>
      <c r="C3486"/>
      <c r="D3486"/>
      <c r="E3486"/>
      <c r="F3486"/>
      <c r="G3486"/>
      <c r="H3486"/>
      <c r="I3486"/>
      <c r="J3486"/>
      <c r="K3486"/>
      <c r="L3486"/>
      <c r="M3486" s="2"/>
      <c r="N3486"/>
      <c r="O3486" s="2"/>
      <c r="P3486"/>
      <c r="Q3486"/>
      <c r="R3486"/>
    </row>
    <row r="3487" spans="2:18">
      <c r="B3487"/>
      <c r="C3487"/>
      <c r="D3487"/>
      <c r="E3487"/>
      <c r="F3487"/>
      <c r="G3487"/>
      <c r="H3487"/>
      <c r="I3487"/>
      <c r="J3487"/>
      <c r="K3487"/>
      <c r="L3487"/>
      <c r="M3487" s="2"/>
      <c r="N3487"/>
      <c r="O3487" s="2"/>
      <c r="P3487"/>
      <c r="Q3487"/>
      <c r="R3487"/>
    </row>
    <row r="3488" spans="2:18">
      <c r="B3488"/>
      <c r="C3488"/>
      <c r="D3488"/>
      <c r="E3488"/>
      <c r="F3488"/>
      <c r="G3488"/>
      <c r="H3488"/>
      <c r="I3488"/>
      <c r="J3488"/>
      <c r="K3488"/>
      <c r="L3488"/>
      <c r="M3488" s="2"/>
      <c r="N3488"/>
      <c r="O3488" s="2"/>
      <c r="P3488"/>
      <c r="Q3488"/>
      <c r="R3488"/>
    </row>
    <row r="3489" spans="2:18">
      <c r="B3489"/>
      <c r="C3489"/>
      <c r="D3489"/>
      <c r="E3489"/>
      <c r="F3489"/>
      <c r="G3489"/>
      <c r="H3489"/>
      <c r="I3489"/>
      <c r="J3489"/>
      <c r="K3489"/>
      <c r="L3489"/>
      <c r="M3489" s="2"/>
      <c r="N3489"/>
      <c r="O3489" s="2"/>
      <c r="P3489"/>
      <c r="Q3489"/>
      <c r="R3489"/>
    </row>
    <row r="3490" spans="2:18">
      <c r="B3490"/>
      <c r="C3490"/>
      <c r="D3490"/>
      <c r="E3490"/>
      <c r="F3490"/>
      <c r="G3490"/>
      <c r="H3490"/>
      <c r="I3490"/>
      <c r="J3490"/>
      <c r="K3490"/>
      <c r="L3490"/>
      <c r="M3490" s="2"/>
      <c r="N3490"/>
      <c r="O3490" s="2"/>
      <c r="P3490"/>
      <c r="Q3490"/>
      <c r="R3490"/>
    </row>
    <row r="3491" spans="2:18">
      <c r="B3491"/>
      <c r="C3491"/>
      <c r="D3491"/>
      <c r="E3491"/>
      <c r="F3491"/>
      <c r="G3491"/>
      <c r="H3491"/>
      <c r="I3491"/>
      <c r="J3491"/>
      <c r="K3491"/>
      <c r="L3491"/>
      <c r="M3491" s="2"/>
      <c r="N3491"/>
      <c r="O3491" s="2"/>
      <c r="P3491"/>
      <c r="Q3491"/>
      <c r="R3491"/>
    </row>
    <row r="3492" spans="2:18">
      <c r="B3492"/>
      <c r="C3492"/>
      <c r="D3492"/>
      <c r="E3492"/>
      <c r="F3492"/>
      <c r="G3492"/>
      <c r="H3492"/>
      <c r="I3492"/>
      <c r="J3492"/>
      <c r="K3492"/>
      <c r="L3492"/>
      <c r="M3492" s="2"/>
      <c r="N3492"/>
      <c r="O3492" s="2"/>
      <c r="P3492"/>
      <c r="Q3492"/>
      <c r="R3492"/>
    </row>
    <row r="3493" spans="2:18">
      <c r="B3493"/>
      <c r="C3493"/>
      <c r="D3493"/>
      <c r="E3493"/>
      <c r="F3493"/>
      <c r="G3493"/>
      <c r="H3493"/>
      <c r="I3493"/>
      <c r="J3493"/>
      <c r="K3493"/>
      <c r="L3493"/>
      <c r="M3493" s="2"/>
      <c r="N3493"/>
      <c r="O3493" s="2"/>
      <c r="P3493"/>
      <c r="Q3493"/>
      <c r="R3493"/>
    </row>
    <row r="3494" spans="2:18">
      <c r="B3494"/>
      <c r="C3494"/>
      <c r="D3494"/>
      <c r="E3494"/>
      <c r="F3494"/>
      <c r="G3494"/>
      <c r="H3494"/>
      <c r="I3494"/>
      <c r="J3494"/>
      <c r="K3494"/>
      <c r="L3494"/>
      <c r="M3494" s="2"/>
      <c r="N3494"/>
      <c r="O3494" s="2"/>
      <c r="P3494"/>
      <c r="Q3494"/>
      <c r="R3494"/>
    </row>
    <row r="3495" spans="2:18">
      <c r="B3495"/>
      <c r="C3495"/>
      <c r="D3495"/>
      <c r="E3495"/>
      <c r="F3495"/>
      <c r="G3495"/>
      <c r="H3495"/>
      <c r="I3495"/>
      <c r="J3495"/>
      <c r="K3495"/>
      <c r="L3495"/>
      <c r="M3495" s="2"/>
      <c r="N3495"/>
      <c r="O3495" s="2"/>
      <c r="P3495"/>
      <c r="Q3495"/>
      <c r="R3495"/>
    </row>
    <row r="3496" spans="2:18">
      <c r="B3496"/>
      <c r="C3496"/>
      <c r="D3496"/>
      <c r="E3496"/>
      <c r="F3496"/>
      <c r="G3496"/>
      <c r="H3496"/>
      <c r="I3496"/>
      <c r="J3496"/>
      <c r="K3496"/>
      <c r="L3496"/>
      <c r="M3496" s="2"/>
      <c r="N3496"/>
      <c r="O3496" s="2"/>
      <c r="P3496"/>
      <c r="Q3496"/>
      <c r="R3496"/>
    </row>
    <row r="3497" spans="2:18">
      <c r="B3497"/>
      <c r="C3497"/>
      <c r="D3497"/>
      <c r="E3497"/>
      <c r="F3497"/>
      <c r="G3497"/>
      <c r="H3497"/>
      <c r="I3497"/>
      <c r="J3497"/>
      <c r="K3497"/>
      <c r="L3497"/>
      <c r="M3497" s="2"/>
      <c r="N3497"/>
      <c r="O3497" s="2"/>
      <c r="P3497"/>
      <c r="Q3497"/>
      <c r="R3497"/>
    </row>
    <row r="3498" spans="2:18">
      <c r="B3498"/>
      <c r="C3498"/>
      <c r="D3498"/>
      <c r="E3498"/>
      <c r="F3498"/>
      <c r="G3498"/>
      <c r="H3498"/>
      <c r="I3498"/>
      <c r="J3498"/>
      <c r="K3498"/>
      <c r="L3498"/>
      <c r="M3498" s="2"/>
      <c r="N3498"/>
      <c r="O3498" s="2"/>
      <c r="P3498"/>
      <c r="Q3498"/>
      <c r="R3498"/>
    </row>
    <row r="3499" spans="2:18">
      <c r="B3499"/>
      <c r="C3499"/>
      <c r="D3499"/>
      <c r="E3499"/>
      <c r="F3499"/>
      <c r="G3499"/>
      <c r="H3499"/>
      <c r="I3499"/>
      <c r="J3499"/>
      <c r="K3499"/>
      <c r="L3499"/>
      <c r="M3499" s="2"/>
      <c r="N3499"/>
      <c r="O3499" s="2"/>
      <c r="P3499"/>
      <c r="Q3499"/>
      <c r="R3499"/>
    </row>
    <row r="3500" spans="2:18">
      <c r="B3500"/>
      <c r="C3500"/>
      <c r="D3500"/>
      <c r="E3500"/>
      <c r="F3500"/>
      <c r="G3500"/>
      <c r="H3500"/>
      <c r="I3500"/>
      <c r="J3500"/>
      <c r="K3500"/>
      <c r="L3500"/>
      <c r="M3500" s="2"/>
      <c r="N3500"/>
      <c r="O3500" s="2"/>
      <c r="P3500"/>
      <c r="Q3500"/>
      <c r="R3500"/>
    </row>
    <row r="3501" spans="2:18">
      <c r="B3501"/>
      <c r="C3501"/>
      <c r="D3501"/>
      <c r="E3501"/>
      <c r="F3501"/>
      <c r="G3501"/>
      <c r="H3501"/>
      <c r="I3501"/>
      <c r="J3501"/>
      <c r="K3501"/>
      <c r="L3501"/>
      <c r="M3501" s="2"/>
      <c r="N3501"/>
      <c r="O3501" s="2"/>
      <c r="P3501"/>
      <c r="Q3501"/>
      <c r="R3501"/>
    </row>
    <row r="3502" spans="2:18">
      <c r="B3502"/>
      <c r="C3502"/>
      <c r="D3502"/>
      <c r="E3502"/>
      <c r="F3502"/>
      <c r="G3502"/>
      <c r="H3502"/>
      <c r="I3502"/>
      <c r="J3502"/>
      <c r="K3502"/>
      <c r="L3502"/>
      <c r="M3502" s="2"/>
      <c r="N3502"/>
      <c r="O3502" s="2"/>
      <c r="P3502"/>
      <c r="Q3502"/>
      <c r="R3502"/>
    </row>
    <row r="3503" spans="2:18">
      <c r="B3503"/>
      <c r="C3503"/>
      <c r="D3503"/>
      <c r="E3503"/>
      <c r="F3503"/>
      <c r="G3503"/>
      <c r="H3503"/>
      <c r="I3503"/>
      <c r="J3503"/>
      <c r="K3503"/>
      <c r="L3503"/>
      <c r="M3503" s="2"/>
      <c r="N3503"/>
      <c r="O3503" s="2"/>
      <c r="P3503"/>
      <c r="Q3503"/>
      <c r="R3503"/>
    </row>
    <row r="3504" spans="2:18">
      <c r="B3504"/>
      <c r="C3504"/>
      <c r="D3504"/>
      <c r="E3504"/>
      <c r="F3504"/>
      <c r="G3504"/>
      <c r="H3504"/>
      <c r="I3504"/>
      <c r="J3504"/>
      <c r="K3504"/>
      <c r="L3504"/>
      <c r="M3504" s="2"/>
      <c r="N3504"/>
      <c r="O3504" s="2"/>
      <c r="P3504"/>
      <c r="Q3504"/>
      <c r="R3504"/>
    </row>
    <row r="3505" spans="2:18">
      <c r="B3505"/>
      <c r="C3505"/>
      <c r="D3505"/>
      <c r="E3505"/>
      <c r="F3505"/>
      <c r="G3505"/>
      <c r="H3505"/>
      <c r="I3505"/>
      <c r="J3505"/>
      <c r="K3505"/>
      <c r="L3505"/>
      <c r="M3505" s="2"/>
      <c r="N3505"/>
      <c r="O3505" s="2"/>
      <c r="P3505"/>
      <c r="Q3505"/>
      <c r="R3505"/>
    </row>
    <row r="3506" spans="2:18">
      <c r="B3506"/>
      <c r="C3506"/>
      <c r="D3506"/>
      <c r="E3506"/>
      <c r="F3506"/>
      <c r="G3506"/>
      <c r="H3506"/>
      <c r="I3506"/>
      <c r="J3506"/>
      <c r="K3506"/>
      <c r="L3506"/>
      <c r="M3506" s="2"/>
      <c r="N3506"/>
      <c r="O3506" s="2"/>
      <c r="P3506"/>
      <c r="Q3506"/>
      <c r="R3506"/>
    </row>
    <row r="3507" spans="2:18">
      <c r="B3507"/>
      <c r="C3507"/>
      <c r="D3507"/>
      <c r="E3507"/>
      <c r="F3507"/>
      <c r="G3507"/>
      <c r="H3507"/>
      <c r="I3507"/>
      <c r="J3507"/>
      <c r="K3507"/>
      <c r="L3507"/>
      <c r="M3507" s="2"/>
      <c r="N3507"/>
      <c r="O3507" s="2"/>
      <c r="P3507"/>
      <c r="Q3507"/>
      <c r="R3507"/>
    </row>
    <row r="3508" spans="2:18">
      <c r="B3508"/>
      <c r="C3508"/>
      <c r="D3508"/>
      <c r="E3508"/>
      <c r="F3508"/>
      <c r="G3508"/>
      <c r="H3508"/>
      <c r="I3508"/>
      <c r="J3508"/>
      <c r="K3508"/>
      <c r="L3508"/>
      <c r="M3508" s="2"/>
      <c r="N3508"/>
      <c r="O3508" s="2"/>
      <c r="P3508"/>
      <c r="Q3508"/>
      <c r="R3508"/>
    </row>
    <row r="3509" spans="2:18">
      <c r="B3509"/>
      <c r="C3509"/>
      <c r="D3509"/>
      <c r="E3509"/>
      <c r="F3509"/>
      <c r="G3509"/>
      <c r="H3509"/>
      <c r="I3509"/>
      <c r="J3509"/>
      <c r="K3509"/>
      <c r="L3509"/>
      <c r="M3509" s="2"/>
      <c r="N3509"/>
      <c r="O3509" s="2"/>
      <c r="P3509"/>
      <c r="Q3509"/>
      <c r="R3509"/>
    </row>
    <row r="3510" spans="2:18">
      <c r="B3510"/>
      <c r="C3510"/>
      <c r="D3510"/>
      <c r="E3510"/>
      <c r="F3510"/>
      <c r="G3510"/>
      <c r="H3510"/>
      <c r="I3510"/>
      <c r="J3510"/>
      <c r="K3510"/>
      <c r="L3510"/>
      <c r="M3510" s="2"/>
      <c r="N3510"/>
      <c r="O3510" s="2"/>
      <c r="P3510"/>
      <c r="Q3510"/>
      <c r="R3510"/>
    </row>
    <row r="3511" spans="2:18">
      <c r="B3511"/>
      <c r="C3511"/>
      <c r="D3511"/>
      <c r="E3511"/>
      <c r="F3511"/>
      <c r="G3511"/>
      <c r="H3511"/>
      <c r="I3511"/>
      <c r="J3511"/>
      <c r="K3511"/>
      <c r="L3511"/>
      <c r="M3511" s="2"/>
      <c r="N3511"/>
      <c r="O3511" s="2"/>
      <c r="P3511"/>
      <c r="Q3511"/>
      <c r="R3511"/>
    </row>
    <row r="3512" spans="2:18">
      <c r="B3512"/>
      <c r="C3512"/>
      <c r="D3512"/>
      <c r="E3512"/>
      <c r="F3512"/>
      <c r="G3512"/>
      <c r="H3512"/>
      <c r="I3512"/>
      <c r="J3512"/>
      <c r="K3512"/>
      <c r="L3512"/>
      <c r="M3512" s="2"/>
      <c r="N3512"/>
      <c r="O3512" s="2"/>
      <c r="P3512"/>
      <c r="Q3512"/>
      <c r="R3512"/>
    </row>
    <row r="3513" spans="2:18">
      <c r="B3513"/>
      <c r="C3513"/>
      <c r="D3513"/>
      <c r="E3513"/>
      <c r="F3513"/>
      <c r="G3513"/>
      <c r="H3513"/>
      <c r="I3513"/>
      <c r="J3513"/>
      <c r="K3513"/>
      <c r="L3513"/>
      <c r="M3513" s="2"/>
      <c r="N3513"/>
      <c r="O3513" s="2"/>
      <c r="P3513"/>
      <c r="Q3513"/>
      <c r="R3513"/>
    </row>
    <row r="3514" spans="2:18">
      <c r="B3514"/>
      <c r="C3514"/>
      <c r="D3514"/>
      <c r="E3514"/>
      <c r="F3514"/>
      <c r="G3514"/>
      <c r="H3514"/>
      <c r="I3514"/>
      <c r="J3514"/>
      <c r="K3514"/>
      <c r="L3514"/>
      <c r="M3514" s="2"/>
      <c r="N3514"/>
      <c r="O3514" s="2"/>
      <c r="P3514"/>
      <c r="Q3514"/>
      <c r="R3514"/>
    </row>
    <row r="3515" spans="2:18">
      <c r="B3515"/>
      <c r="C3515"/>
      <c r="D3515"/>
      <c r="E3515"/>
      <c r="F3515"/>
      <c r="G3515"/>
      <c r="H3515"/>
      <c r="I3515"/>
      <c r="J3515"/>
      <c r="K3515"/>
      <c r="L3515"/>
      <c r="M3515" s="2"/>
      <c r="N3515"/>
      <c r="O3515" s="2"/>
      <c r="P3515"/>
      <c r="Q3515"/>
      <c r="R3515"/>
    </row>
    <row r="3516" spans="2:18">
      <c r="B3516"/>
      <c r="C3516"/>
      <c r="D3516"/>
      <c r="E3516"/>
      <c r="F3516"/>
      <c r="G3516"/>
      <c r="H3516"/>
      <c r="I3516"/>
      <c r="J3516"/>
      <c r="K3516"/>
      <c r="L3516"/>
      <c r="M3516" s="2"/>
      <c r="N3516"/>
      <c r="O3516" s="2"/>
      <c r="P3516"/>
      <c r="Q3516"/>
      <c r="R3516"/>
    </row>
    <row r="3517" spans="2:18">
      <c r="B3517"/>
      <c r="C3517"/>
      <c r="D3517"/>
      <c r="E3517"/>
      <c r="F3517"/>
      <c r="G3517"/>
      <c r="H3517"/>
      <c r="I3517"/>
      <c r="J3517"/>
      <c r="K3517"/>
      <c r="L3517"/>
      <c r="M3517" s="2"/>
      <c r="N3517"/>
      <c r="O3517" s="2"/>
      <c r="P3517"/>
      <c r="Q3517"/>
      <c r="R3517"/>
    </row>
    <row r="3518" spans="2:18">
      <c r="B3518"/>
      <c r="C3518"/>
      <c r="D3518"/>
      <c r="E3518"/>
      <c r="F3518"/>
      <c r="G3518"/>
      <c r="H3518"/>
      <c r="I3518"/>
      <c r="J3518"/>
      <c r="K3518"/>
      <c r="L3518"/>
      <c r="M3518" s="2"/>
      <c r="N3518"/>
      <c r="O3518" s="2"/>
      <c r="P3518"/>
      <c r="Q3518"/>
      <c r="R3518"/>
    </row>
    <row r="3519" spans="2:18">
      <c r="B3519"/>
      <c r="C3519"/>
      <c r="D3519"/>
      <c r="E3519"/>
      <c r="F3519"/>
      <c r="G3519"/>
      <c r="H3519"/>
      <c r="I3519"/>
      <c r="J3519"/>
      <c r="K3519"/>
      <c r="L3519"/>
      <c r="M3519" s="2"/>
      <c r="N3519"/>
      <c r="O3519" s="2"/>
      <c r="P3519"/>
      <c r="Q3519"/>
      <c r="R3519"/>
    </row>
    <row r="3520" spans="2:18">
      <c r="B3520"/>
      <c r="C3520"/>
      <c r="D3520"/>
      <c r="E3520"/>
      <c r="F3520"/>
      <c r="G3520"/>
      <c r="H3520"/>
      <c r="I3520"/>
      <c r="J3520"/>
      <c r="K3520"/>
      <c r="L3520"/>
      <c r="M3520" s="2"/>
      <c r="N3520"/>
      <c r="O3520" s="2"/>
      <c r="P3520"/>
      <c r="Q3520"/>
      <c r="R3520"/>
    </row>
    <row r="3521" spans="2:18">
      <c r="B3521"/>
      <c r="C3521"/>
      <c r="D3521"/>
      <c r="E3521"/>
      <c r="F3521"/>
      <c r="G3521"/>
      <c r="H3521"/>
      <c r="I3521"/>
      <c r="J3521"/>
      <c r="K3521"/>
      <c r="L3521"/>
      <c r="M3521" s="2"/>
      <c r="N3521"/>
      <c r="O3521" s="2"/>
      <c r="P3521"/>
      <c r="Q3521"/>
      <c r="R3521"/>
    </row>
    <row r="3522" spans="2:18">
      <c r="B3522"/>
      <c r="C3522"/>
      <c r="D3522"/>
      <c r="E3522"/>
      <c r="F3522"/>
      <c r="G3522"/>
      <c r="H3522"/>
      <c r="I3522"/>
      <c r="J3522"/>
      <c r="K3522"/>
      <c r="L3522"/>
      <c r="M3522" s="2"/>
      <c r="N3522"/>
      <c r="O3522" s="2"/>
      <c r="P3522"/>
      <c r="Q3522"/>
      <c r="R3522"/>
    </row>
    <row r="3523" spans="2:18">
      <c r="B3523"/>
      <c r="C3523"/>
      <c r="D3523"/>
      <c r="E3523"/>
      <c r="F3523"/>
      <c r="G3523"/>
      <c r="H3523"/>
      <c r="I3523"/>
      <c r="J3523"/>
      <c r="K3523"/>
      <c r="L3523"/>
      <c r="M3523" s="2"/>
      <c r="N3523"/>
      <c r="O3523" s="2"/>
      <c r="P3523"/>
      <c r="Q3523"/>
      <c r="R3523"/>
    </row>
    <row r="3524" spans="2:18">
      <c r="B3524"/>
      <c r="C3524"/>
      <c r="D3524"/>
      <c r="E3524"/>
      <c r="F3524"/>
      <c r="G3524"/>
      <c r="H3524"/>
      <c r="I3524"/>
      <c r="J3524"/>
      <c r="K3524"/>
      <c r="L3524"/>
      <c r="M3524" s="2"/>
      <c r="N3524"/>
      <c r="O3524" s="2"/>
      <c r="P3524"/>
      <c r="Q3524"/>
      <c r="R3524"/>
    </row>
    <row r="3525" spans="2:18">
      <c r="B3525"/>
      <c r="C3525"/>
      <c r="D3525"/>
      <c r="E3525"/>
      <c r="F3525"/>
      <c r="G3525"/>
      <c r="H3525"/>
      <c r="I3525"/>
      <c r="J3525"/>
      <c r="K3525"/>
      <c r="L3525"/>
      <c r="M3525" s="2"/>
      <c r="N3525"/>
      <c r="O3525" s="2"/>
      <c r="P3525"/>
      <c r="Q3525"/>
      <c r="R3525"/>
    </row>
    <row r="3526" spans="2:18">
      <c r="B3526"/>
      <c r="C3526"/>
      <c r="D3526"/>
      <c r="E3526"/>
      <c r="F3526"/>
      <c r="G3526"/>
      <c r="H3526"/>
      <c r="I3526"/>
      <c r="J3526"/>
      <c r="K3526"/>
      <c r="L3526"/>
      <c r="M3526" s="2"/>
      <c r="N3526"/>
      <c r="O3526" s="2"/>
      <c r="P3526"/>
      <c r="Q3526"/>
      <c r="R3526"/>
    </row>
    <row r="3527" spans="2:18">
      <c r="B3527"/>
      <c r="C3527"/>
      <c r="D3527"/>
      <c r="E3527"/>
      <c r="F3527"/>
      <c r="G3527"/>
      <c r="H3527"/>
      <c r="I3527"/>
      <c r="J3527"/>
      <c r="K3527"/>
      <c r="L3527"/>
      <c r="M3527" s="2"/>
      <c r="N3527"/>
      <c r="O3527" s="2"/>
      <c r="P3527"/>
      <c r="Q3527"/>
      <c r="R3527"/>
    </row>
    <row r="3528" spans="2:18">
      <c r="B3528"/>
      <c r="C3528"/>
      <c r="D3528"/>
      <c r="E3528"/>
      <c r="F3528"/>
      <c r="G3528"/>
      <c r="H3528"/>
      <c r="I3528"/>
      <c r="J3528"/>
      <c r="K3528"/>
      <c r="L3528"/>
      <c r="M3528" s="2"/>
      <c r="N3528"/>
      <c r="O3528" s="2"/>
      <c r="P3528"/>
      <c r="Q3528"/>
      <c r="R3528"/>
    </row>
    <row r="3529" spans="2:18">
      <c r="B3529"/>
      <c r="C3529"/>
      <c r="D3529"/>
      <c r="E3529"/>
      <c r="F3529"/>
      <c r="G3529"/>
      <c r="H3529"/>
      <c r="I3529"/>
      <c r="J3529"/>
      <c r="K3529"/>
      <c r="L3529"/>
      <c r="M3529" s="2"/>
      <c r="N3529"/>
      <c r="O3529" s="2"/>
      <c r="P3529"/>
      <c r="Q3529"/>
      <c r="R3529"/>
    </row>
    <row r="3530" spans="2:18">
      <c r="B3530"/>
      <c r="C3530"/>
      <c r="D3530"/>
      <c r="E3530"/>
      <c r="F3530"/>
      <c r="G3530"/>
      <c r="H3530"/>
      <c r="I3530"/>
      <c r="J3530"/>
      <c r="K3530"/>
      <c r="L3530"/>
      <c r="M3530" s="2"/>
      <c r="N3530"/>
      <c r="O3530" s="2"/>
      <c r="P3530"/>
      <c r="Q3530"/>
      <c r="R3530"/>
    </row>
    <row r="3531" spans="2:18">
      <c r="B3531"/>
      <c r="C3531"/>
      <c r="D3531"/>
      <c r="E3531"/>
      <c r="F3531"/>
      <c r="G3531"/>
      <c r="H3531"/>
      <c r="I3531"/>
      <c r="J3531"/>
      <c r="K3531"/>
      <c r="L3531"/>
      <c r="M3531" s="2"/>
      <c r="N3531"/>
      <c r="O3531" s="2"/>
      <c r="P3531"/>
      <c r="Q3531"/>
      <c r="R3531"/>
    </row>
    <row r="3532" spans="2:18">
      <c r="B3532"/>
      <c r="C3532"/>
      <c r="D3532"/>
      <c r="E3532"/>
      <c r="F3532"/>
      <c r="G3532"/>
      <c r="H3532"/>
      <c r="I3532"/>
      <c r="J3532"/>
      <c r="K3532"/>
      <c r="L3532"/>
      <c r="M3532" s="2"/>
      <c r="N3532"/>
      <c r="O3532" s="2"/>
      <c r="P3532"/>
      <c r="Q3532"/>
      <c r="R3532"/>
    </row>
    <row r="3533" spans="2:18">
      <c r="B3533"/>
      <c r="C3533"/>
      <c r="D3533"/>
      <c r="E3533"/>
      <c r="F3533"/>
      <c r="G3533"/>
      <c r="H3533"/>
      <c r="I3533"/>
      <c r="J3533"/>
      <c r="K3533"/>
      <c r="L3533"/>
      <c r="M3533" s="2"/>
      <c r="N3533"/>
      <c r="O3533" s="2"/>
      <c r="P3533"/>
      <c r="Q3533"/>
      <c r="R3533"/>
    </row>
    <row r="3534" spans="2:18">
      <c r="B3534"/>
      <c r="C3534"/>
      <c r="D3534"/>
      <c r="E3534"/>
      <c r="F3534"/>
      <c r="G3534"/>
      <c r="H3534"/>
      <c r="I3534"/>
      <c r="J3534"/>
      <c r="K3534"/>
      <c r="L3534"/>
      <c r="M3534" s="2"/>
      <c r="N3534"/>
      <c r="O3534" s="2"/>
      <c r="P3534"/>
      <c r="Q3534"/>
      <c r="R3534"/>
    </row>
    <row r="3535" spans="2:18">
      <c r="B3535"/>
      <c r="C3535"/>
      <c r="D3535"/>
      <c r="E3535"/>
      <c r="F3535"/>
      <c r="G3535"/>
      <c r="H3535"/>
      <c r="I3535"/>
      <c r="J3535"/>
      <c r="K3535"/>
      <c r="L3535"/>
      <c r="M3535" s="2"/>
      <c r="N3535"/>
      <c r="O3535" s="2"/>
      <c r="P3535"/>
      <c r="Q3535"/>
      <c r="R3535"/>
    </row>
    <row r="3536" spans="2:18">
      <c r="B3536"/>
      <c r="C3536"/>
      <c r="D3536"/>
      <c r="E3536"/>
      <c r="F3536"/>
      <c r="G3536"/>
      <c r="H3536"/>
      <c r="I3536"/>
      <c r="J3536"/>
      <c r="K3536"/>
      <c r="L3536"/>
      <c r="M3536" s="2"/>
      <c r="N3536"/>
      <c r="O3536" s="2"/>
      <c r="P3536"/>
      <c r="Q3536"/>
      <c r="R3536"/>
    </row>
    <row r="3537" spans="2:18">
      <c r="B3537"/>
      <c r="C3537"/>
      <c r="D3537"/>
      <c r="E3537"/>
      <c r="F3537"/>
      <c r="G3537"/>
      <c r="H3537"/>
      <c r="I3537"/>
      <c r="J3537"/>
      <c r="K3537"/>
      <c r="L3537"/>
      <c r="M3537" s="2"/>
      <c r="N3537"/>
      <c r="O3537" s="2"/>
      <c r="P3537"/>
      <c r="Q3537"/>
      <c r="R3537"/>
    </row>
    <row r="3538" spans="2:18">
      <c r="B3538"/>
      <c r="C3538"/>
      <c r="D3538"/>
      <c r="E3538"/>
      <c r="F3538"/>
      <c r="G3538"/>
      <c r="H3538"/>
      <c r="I3538"/>
      <c r="J3538"/>
      <c r="K3538"/>
      <c r="L3538"/>
      <c r="M3538" s="2"/>
      <c r="N3538"/>
      <c r="O3538" s="2"/>
      <c r="P3538"/>
      <c r="Q3538"/>
      <c r="R3538"/>
    </row>
    <row r="3539" spans="2:18">
      <c r="B3539"/>
      <c r="C3539"/>
      <c r="D3539"/>
      <c r="E3539"/>
      <c r="F3539"/>
      <c r="G3539"/>
      <c r="H3539"/>
      <c r="I3539"/>
      <c r="J3539"/>
      <c r="K3539"/>
      <c r="L3539"/>
      <c r="M3539" s="2"/>
      <c r="N3539"/>
      <c r="O3539" s="2"/>
      <c r="P3539"/>
      <c r="Q3539"/>
      <c r="R3539"/>
    </row>
    <row r="3540" spans="2:18">
      <c r="B3540"/>
      <c r="C3540"/>
      <c r="D3540"/>
      <c r="E3540"/>
      <c r="F3540"/>
      <c r="G3540"/>
      <c r="H3540"/>
      <c r="I3540"/>
      <c r="J3540"/>
      <c r="K3540"/>
      <c r="L3540"/>
      <c r="M3540" s="2"/>
      <c r="N3540"/>
      <c r="O3540" s="2"/>
      <c r="P3540"/>
      <c r="Q3540"/>
      <c r="R3540"/>
    </row>
    <row r="3541" spans="2:18">
      <c r="B3541"/>
      <c r="C3541"/>
      <c r="D3541"/>
      <c r="E3541"/>
      <c r="F3541"/>
      <c r="G3541"/>
      <c r="H3541"/>
      <c r="I3541"/>
      <c r="J3541"/>
      <c r="K3541"/>
      <c r="L3541"/>
      <c r="M3541" s="2"/>
      <c r="N3541"/>
      <c r="O3541" s="2"/>
      <c r="P3541"/>
      <c r="Q3541"/>
      <c r="R3541"/>
    </row>
    <row r="3542" spans="2:18">
      <c r="B3542"/>
      <c r="C3542"/>
      <c r="D3542"/>
      <c r="E3542"/>
      <c r="F3542"/>
      <c r="G3542"/>
      <c r="H3542"/>
      <c r="I3542"/>
      <c r="J3542"/>
      <c r="K3542"/>
      <c r="L3542"/>
      <c r="M3542" s="2"/>
      <c r="N3542"/>
      <c r="O3542" s="2"/>
      <c r="P3542"/>
      <c r="Q3542"/>
      <c r="R3542"/>
    </row>
    <row r="3543" spans="2:18">
      <c r="B3543"/>
      <c r="C3543"/>
      <c r="D3543"/>
      <c r="E3543"/>
      <c r="F3543"/>
      <c r="G3543"/>
      <c r="H3543"/>
      <c r="I3543"/>
      <c r="J3543"/>
      <c r="K3543"/>
      <c r="L3543"/>
      <c r="M3543" s="2"/>
      <c r="N3543"/>
      <c r="O3543" s="2"/>
      <c r="P3543"/>
      <c r="Q3543"/>
      <c r="R3543"/>
    </row>
    <row r="3544" spans="2:18">
      <c r="B3544"/>
      <c r="C3544"/>
      <c r="D3544"/>
      <c r="E3544"/>
      <c r="F3544"/>
      <c r="G3544"/>
      <c r="H3544"/>
      <c r="I3544"/>
      <c r="J3544"/>
      <c r="K3544"/>
      <c r="L3544"/>
      <c r="M3544" s="2"/>
      <c r="N3544"/>
      <c r="O3544" s="2"/>
      <c r="P3544"/>
      <c r="Q3544"/>
      <c r="R3544"/>
    </row>
    <row r="3545" spans="2:18">
      <c r="B3545"/>
      <c r="C3545"/>
      <c r="D3545"/>
      <c r="E3545"/>
      <c r="F3545"/>
      <c r="G3545"/>
      <c r="H3545"/>
      <c r="I3545"/>
      <c r="J3545"/>
      <c r="K3545"/>
      <c r="L3545"/>
      <c r="M3545" s="2"/>
      <c r="N3545"/>
      <c r="O3545" s="2"/>
      <c r="P3545"/>
      <c r="Q3545"/>
      <c r="R3545"/>
    </row>
    <row r="3546" spans="2:18">
      <c r="B3546"/>
      <c r="C3546"/>
      <c r="D3546"/>
      <c r="E3546"/>
      <c r="F3546"/>
      <c r="G3546"/>
      <c r="H3546"/>
      <c r="I3546"/>
      <c r="J3546"/>
      <c r="K3546"/>
      <c r="L3546"/>
      <c r="M3546" s="2"/>
      <c r="N3546"/>
      <c r="O3546" s="2"/>
      <c r="P3546"/>
      <c r="Q3546"/>
      <c r="R3546"/>
    </row>
    <row r="3547" spans="2:18">
      <c r="B3547"/>
      <c r="C3547"/>
      <c r="D3547"/>
      <c r="E3547"/>
      <c r="F3547"/>
      <c r="G3547"/>
      <c r="H3547"/>
      <c r="I3547"/>
      <c r="J3547"/>
      <c r="K3547"/>
      <c r="L3547"/>
      <c r="M3547" s="2"/>
      <c r="N3547"/>
      <c r="O3547" s="2"/>
      <c r="P3547"/>
      <c r="Q3547"/>
      <c r="R3547"/>
    </row>
    <row r="3548" spans="2:18">
      <c r="B3548"/>
      <c r="C3548"/>
      <c r="D3548"/>
      <c r="E3548"/>
      <c r="F3548"/>
      <c r="G3548"/>
      <c r="H3548"/>
      <c r="I3548"/>
      <c r="J3548"/>
      <c r="K3548"/>
      <c r="L3548"/>
      <c r="M3548" s="2"/>
      <c r="N3548"/>
      <c r="O3548" s="2"/>
      <c r="P3548"/>
      <c r="Q3548"/>
      <c r="R3548"/>
    </row>
    <row r="3549" spans="2:18">
      <c r="B3549"/>
      <c r="C3549"/>
      <c r="D3549"/>
      <c r="E3549"/>
      <c r="F3549"/>
      <c r="G3549"/>
      <c r="H3549"/>
      <c r="I3549"/>
      <c r="J3549"/>
      <c r="K3549"/>
      <c r="L3549"/>
      <c r="M3549" s="2"/>
      <c r="N3549"/>
      <c r="O3549" s="2"/>
      <c r="P3549"/>
      <c r="Q3549"/>
      <c r="R3549"/>
    </row>
    <row r="3550" spans="2:18">
      <c r="B3550"/>
      <c r="C3550"/>
      <c r="D3550"/>
      <c r="E3550"/>
      <c r="F3550"/>
      <c r="G3550"/>
      <c r="H3550"/>
      <c r="I3550"/>
      <c r="J3550"/>
      <c r="K3550"/>
      <c r="L3550"/>
      <c r="M3550" s="2"/>
      <c r="N3550"/>
      <c r="O3550" s="2"/>
      <c r="P3550"/>
      <c r="Q3550"/>
      <c r="R3550"/>
    </row>
    <row r="3551" spans="2:18">
      <c r="B3551"/>
      <c r="C3551"/>
      <c r="D3551"/>
      <c r="E3551"/>
      <c r="F3551"/>
      <c r="G3551"/>
      <c r="H3551"/>
      <c r="I3551"/>
      <c r="J3551"/>
      <c r="K3551"/>
      <c r="L3551"/>
      <c r="M3551" s="2"/>
      <c r="N3551"/>
      <c r="O3551" s="2"/>
      <c r="P3551"/>
      <c r="Q3551"/>
      <c r="R3551"/>
    </row>
    <row r="3552" spans="2:18">
      <c r="B3552"/>
      <c r="C3552"/>
      <c r="D3552"/>
      <c r="E3552"/>
      <c r="F3552"/>
      <c r="G3552"/>
      <c r="H3552"/>
      <c r="I3552"/>
      <c r="J3552"/>
      <c r="K3552"/>
      <c r="L3552"/>
      <c r="M3552" s="2"/>
      <c r="N3552"/>
      <c r="O3552" s="2"/>
      <c r="P3552"/>
      <c r="Q3552"/>
      <c r="R3552"/>
    </row>
    <row r="3553" spans="2:18">
      <c r="B3553"/>
      <c r="C3553"/>
      <c r="D3553"/>
      <c r="E3553"/>
      <c r="F3553"/>
      <c r="G3553"/>
      <c r="H3553"/>
      <c r="I3553"/>
      <c r="J3553"/>
      <c r="K3553"/>
      <c r="L3553"/>
      <c r="M3553" s="2"/>
      <c r="N3553"/>
      <c r="O3553" s="2"/>
      <c r="P3553"/>
      <c r="Q3553"/>
      <c r="R3553"/>
    </row>
    <row r="3554" spans="2:18">
      <c r="B3554"/>
      <c r="C3554"/>
      <c r="D3554"/>
      <c r="E3554"/>
      <c r="F3554"/>
      <c r="G3554"/>
      <c r="H3554"/>
      <c r="I3554"/>
      <c r="J3554"/>
      <c r="K3554"/>
      <c r="L3554"/>
      <c r="M3554" s="2"/>
      <c r="N3554"/>
      <c r="O3554" s="2"/>
      <c r="P3554"/>
      <c r="Q3554"/>
      <c r="R3554"/>
    </row>
    <row r="3555" spans="2:18">
      <c r="B3555"/>
      <c r="C3555"/>
      <c r="D3555"/>
      <c r="E3555"/>
      <c r="F3555"/>
      <c r="G3555"/>
      <c r="H3555"/>
      <c r="I3555"/>
      <c r="J3555"/>
      <c r="K3555"/>
      <c r="L3555"/>
      <c r="M3555" s="2"/>
      <c r="N3555"/>
      <c r="O3555" s="2"/>
      <c r="P3555"/>
      <c r="Q3555"/>
      <c r="R3555"/>
    </row>
    <row r="3556" spans="2:18">
      <c r="B3556"/>
      <c r="C3556"/>
      <c r="D3556"/>
      <c r="E3556"/>
      <c r="F3556"/>
      <c r="G3556"/>
      <c r="H3556"/>
      <c r="I3556"/>
      <c r="J3556"/>
      <c r="K3556"/>
      <c r="L3556"/>
      <c r="M3556" s="2"/>
      <c r="N3556"/>
      <c r="O3556" s="2"/>
      <c r="P3556"/>
      <c r="Q3556"/>
      <c r="R3556"/>
    </row>
    <row r="3557" spans="2:18">
      <c r="B3557"/>
      <c r="C3557"/>
      <c r="D3557"/>
      <c r="E3557"/>
      <c r="F3557"/>
      <c r="G3557"/>
      <c r="H3557"/>
      <c r="I3557"/>
      <c r="J3557"/>
      <c r="K3557"/>
      <c r="L3557"/>
      <c r="M3557" s="2"/>
      <c r="N3557"/>
      <c r="O3557" s="2"/>
      <c r="P3557"/>
      <c r="Q3557"/>
      <c r="R3557"/>
    </row>
    <row r="3558" spans="2:18">
      <c r="B3558"/>
      <c r="C3558"/>
      <c r="D3558"/>
      <c r="E3558"/>
      <c r="F3558"/>
      <c r="G3558"/>
      <c r="H3558"/>
      <c r="I3558"/>
      <c r="J3558"/>
      <c r="K3558"/>
      <c r="L3558"/>
      <c r="M3558" s="2"/>
      <c r="N3558"/>
      <c r="O3558" s="2"/>
      <c r="P3558"/>
      <c r="Q3558"/>
      <c r="R3558"/>
    </row>
    <row r="3559" spans="2:18">
      <c r="B3559"/>
      <c r="C3559"/>
      <c r="D3559"/>
      <c r="E3559"/>
      <c r="F3559"/>
      <c r="G3559"/>
      <c r="H3559"/>
      <c r="I3559"/>
      <c r="J3559"/>
      <c r="K3559"/>
      <c r="L3559"/>
      <c r="M3559" s="2"/>
      <c r="N3559"/>
      <c r="O3559" s="2"/>
      <c r="P3559"/>
      <c r="Q3559"/>
      <c r="R3559"/>
    </row>
    <row r="3560" spans="2:18">
      <c r="B3560"/>
      <c r="C3560"/>
      <c r="D3560"/>
      <c r="E3560"/>
      <c r="F3560"/>
      <c r="G3560"/>
      <c r="H3560"/>
      <c r="I3560"/>
      <c r="J3560"/>
      <c r="K3560"/>
      <c r="L3560"/>
      <c r="M3560" s="2"/>
      <c r="N3560"/>
      <c r="O3560" s="2"/>
      <c r="P3560"/>
      <c r="Q3560"/>
      <c r="R3560"/>
    </row>
    <row r="3561" spans="2:18">
      <c r="B3561"/>
      <c r="C3561"/>
      <c r="D3561"/>
      <c r="E3561"/>
      <c r="F3561"/>
      <c r="G3561"/>
      <c r="H3561"/>
      <c r="I3561"/>
      <c r="J3561"/>
      <c r="K3561"/>
      <c r="L3561"/>
      <c r="M3561" s="2"/>
      <c r="N3561"/>
      <c r="O3561" s="2"/>
      <c r="P3561"/>
      <c r="Q3561"/>
      <c r="R3561"/>
    </row>
    <row r="3562" spans="2:18">
      <c r="B3562"/>
      <c r="C3562"/>
      <c r="D3562"/>
      <c r="E3562"/>
      <c r="F3562"/>
      <c r="G3562"/>
      <c r="H3562"/>
      <c r="I3562"/>
      <c r="J3562"/>
      <c r="K3562"/>
      <c r="L3562"/>
      <c r="M3562" s="2"/>
      <c r="N3562"/>
      <c r="O3562" s="2"/>
      <c r="P3562"/>
      <c r="Q3562"/>
      <c r="R3562"/>
    </row>
    <row r="3563" spans="2:18">
      <c r="B3563"/>
      <c r="C3563"/>
      <c r="D3563"/>
      <c r="E3563"/>
      <c r="F3563"/>
      <c r="G3563"/>
      <c r="H3563"/>
      <c r="I3563"/>
      <c r="J3563"/>
      <c r="K3563"/>
      <c r="L3563"/>
      <c r="M3563" s="2"/>
      <c r="N3563"/>
      <c r="O3563" s="2"/>
      <c r="P3563"/>
      <c r="Q3563"/>
      <c r="R3563"/>
    </row>
    <row r="3564" spans="2:18">
      <c r="B3564"/>
      <c r="C3564"/>
      <c r="D3564"/>
      <c r="E3564"/>
      <c r="F3564"/>
      <c r="G3564"/>
      <c r="H3564"/>
      <c r="I3564"/>
      <c r="J3564"/>
      <c r="K3564"/>
      <c r="L3564"/>
      <c r="M3564" s="2"/>
      <c r="N3564"/>
      <c r="O3564" s="2"/>
      <c r="P3564"/>
      <c r="Q3564"/>
      <c r="R3564"/>
    </row>
    <row r="3565" spans="2:18">
      <c r="B3565"/>
      <c r="C3565"/>
      <c r="D3565"/>
      <c r="E3565"/>
      <c r="F3565"/>
      <c r="G3565"/>
      <c r="H3565"/>
      <c r="I3565"/>
      <c r="J3565"/>
      <c r="K3565"/>
      <c r="L3565"/>
      <c r="M3565" s="2"/>
      <c r="N3565"/>
      <c r="O3565" s="2"/>
      <c r="P3565"/>
      <c r="Q3565"/>
      <c r="R3565"/>
    </row>
    <row r="3566" spans="2:18">
      <c r="B3566"/>
      <c r="C3566"/>
      <c r="D3566"/>
      <c r="E3566"/>
      <c r="F3566"/>
      <c r="G3566"/>
      <c r="H3566"/>
      <c r="I3566"/>
      <c r="J3566"/>
      <c r="K3566"/>
      <c r="L3566"/>
      <c r="M3566" s="2"/>
      <c r="N3566"/>
      <c r="O3566" s="2"/>
      <c r="P3566"/>
      <c r="Q3566"/>
      <c r="R3566"/>
    </row>
    <row r="3567" spans="2:18">
      <c r="B3567"/>
      <c r="C3567"/>
      <c r="D3567"/>
      <c r="E3567"/>
      <c r="F3567"/>
      <c r="G3567"/>
      <c r="H3567"/>
      <c r="I3567"/>
      <c r="J3567"/>
      <c r="K3567"/>
      <c r="L3567"/>
      <c r="M3567" s="2"/>
      <c r="N3567"/>
      <c r="O3567" s="2"/>
      <c r="P3567"/>
      <c r="Q3567"/>
      <c r="R3567"/>
    </row>
    <row r="3568" spans="2:18">
      <c r="B3568"/>
      <c r="C3568"/>
      <c r="D3568"/>
      <c r="E3568"/>
      <c r="F3568"/>
      <c r="G3568"/>
      <c r="H3568"/>
      <c r="I3568"/>
      <c r="J3568"/>
      <c r="K3568"/>
      <c r="L3568"/>
      <c r="M3568" s="2"/>
      <c r="N3568"/>
      <c r="O3568" s="2"/>
      <c r="P3568"/>
      <c r="Q3568"/>
      <c r="R3568"/>
    </row>
    <row r="3569" spans="2:18">
      <c r="B3569"/>
      <c r="C3569"/>
      <c r="D3569"/>
      <c r="E3569"/>
      <c r="F3569"/>
      <c r="G3569"/>
      <c r="H3569"/>
      <c r="I3569"/>
      <c r="J3569"/>
      <c r="K3569"/>
      <c r="L3569"/>
      <c r="M3569" s="2"/>
      <c r="N3569"/>
      <c r="O3569" s="2"/>
      <c r="P3569"/>
      <c r="Q3569"/>
      <c r="R3569"/>
    </row>
    <row r="3570" spans="2:18">
      <c r="B3570"/>
      <c r="C3570"/>
      <c r="D3570"/>
      <c r="E3570"/>
      <c r="F3570"/>
      <c r="G3570"/>
      <c r="H3570"/>
      <c r="I3570"/>
      <c r="J3570"/>
      <c r="K3570"/>
      <c r="L3570"/>
      <c r="M3570" s="2"/>
      <c r="N3570"/>
      <c r="O3570" s="2"/>
      <c r="P3570"/>
      <c r="Q3570"/>
      <c r="R3570"/>
    </row>
    <row r="3571" spans="2:18">
      <c r="B3571"/>
      <c r="C3571"/>
      <c r="D3571"/>
      <c r="E3571"/>
      <c r="F3571"/>
      <c r="G3571"/>
      <c r="H3571"/>
      <c r="I3571"/>
      <c r="J3571"/>
      <c r="K3571"/>
      <c r="L3571"/>
      <c r="M3571" s="2"/>
      <c r="N3571"/>
      <c r="O3571" s="2"/>
      <c r="P3571"/>
      <c r="Q3571"/>
      <c r="R3571"/>
    </row>
    <row r="3572" spans="2:18">
      <c r="B3572"/>
      <c r="C3572"/>
      <c r="D3572"/>
      <c r="E3572"/>
      <c r="F3572"/>
      <c r="G3572"/>
      <c r="H3572"/>
      <c r="I3572"/>
      <c r="J3572"/>
      <c r="K3572"/>
      <c r="L3572"/>
      <c r="M3572" s="2"/>
      <c r="N3572"/>
      <c r="O3572" s="2"/>
      <c r="P3572"/>
      <c r="Q3572"/>
      <c r="R3572"/>
    </row>
    <row r="3573" spans="2:18">
      <c r="B3573"/>
      <c r="C3573"/>
      <c r="D3573"/>
      <c r="E3573"/>
      <c r="F3573"/>
      <c r="G3573"/>
      <c r="H3573"/>
      <c r="I3573"/>
      <c r="J3573"/>
      <c r="K3573"/>
      <c r="L3573"/>
      <c r="M3573" s="2"/>
      <c r="N3573"/>
      <c r="O3573" s="2"/>
      <c r="P3573"/>
      <c r="Q3573"/>
      <c r="R3573"/>
    </row>
    <row r="3574" spans="2:18">
      <c r="B3574"/>
      <c r="C3574"/>
      <c r="D3574"/>
      <c r="E3574"/>
      <c r="F3574"/>
      <c r="G3574"/>
      <c r="H3574"/>
      <c r="I3574"/>
      <c r="J3574"/>
      <c r="K3574"/>
      <c r="L3574"/>
      <c r="M3574" s="2"/>
      <c r="N3574"/>
      <c r="O3574" s="2"/>
      <c r="P3574"/>
      <c r="Q3574"/>
      <c r="R3574"/>
    </row>
    <row r="3575" spans="2:18">
      <c r="B3575"/>
      <c r="C3575"/>
      <c r="D3575"/>
      <c r="E3575"/>
      <c r="F3575"/>
      <c r="G3575"/>
      <c r="H3575"/>
      <c r="I3575"/>
      <c r="J3575"/>
      <c r="K3575"/>
      <c r="L3575"/>
      <c r="M3575" s="2"/>
      <c r="N3575"/>
      <c r="O3575" s="2"/>
      <c r="P3575"/>
      <c r="Q3575"/>
      <c r="R3575"/>
    </row>
    <row r="3576" spans="2:18">
      <c r="B3576"/>
      <c r="C3576"/>
      <c r="D3576"/>
      <c r="E3576"/>
      <c r="F3576"/>
      <c r="G3576"/>
      <c r="H3576"/>
      <c r="I3576"/>
      <c r="J3576"/>
      <c r="K3576"/>
      <c r="L3576"/>
      <c r="M3576" s="2"/>
      <c r="N3576"/>
      <c r="O3576" s="2"/>
      <c r="P3576"/>
      <c r="Q3576"/>
      <c r="R3576"/>
    </row>
    <row r="3577" spans="2:18">
      <c r="B3577"/>
      <c r="C3577"/>
      <c r="D3577"/>
      <c r="E3577"/>
      <c r="F3577"/>
      <c r="G3577"/>
      <c r="H3577"/>
      <c r="I3577"/>
      <c r="J3577"/>
      <c r="K3577"/>
      <c r="L3577"/>
      <c r="M3577" s="2"/>
      <c r="N3577"/>
      <c r="O3577" s="2"/>
      <c r="P3577"/>
      <c r="Q3577"/>
      <c r="R3577"/>
    </row>
    <row r="3578" spans="2:18">
      <c r="B3578"/>
      <c r="C3578"/>
      <c r="D3578"/>
      <c r="E3578"/>
      <c r="F3578"/>
      <c r="G3578"/>
      <c r="H3578"/>
      <c r="I3578"/>
      <c r="J3578"/>
      <c r="K3578"/>
      <c r="L3578"/>
      <c r="M3578" s="2"/>
      <c r="N3578"/>
      <c r="O3578" s="2"/>
      <c r="P3578"/>
      <c r="Q3578"/>
      <c r="R3578"/>
    </row>
    <row r="3579" spans="2:18">
      <c r="B3579"/>
      <c r="C3579"/>
      <c r="D3579"/>
      <c r="E3579"/>
      <c r="F3579"/>
      <c r="G3579"/>
      <c r="H3579"/>
      <c r="I3579"/>
      <c r="J3579"/>
      <c r="K3579"/>
      <c r="L3579"/>
      <c r="M3579" s="2"/>
      <c r="N3579"/>
      <c r="O3579" s="2"/>
      <c r="P3579"/>
      <c r="Q3579"/>
      <c r="R3579"/>
    </row>
    <row r="3580" spans="2:18">
      <c r="B3580"/>
      <c r="C3580"/>
      <c r="D3580"/>
      <c r="E3580"/>
      <c r="F3580"/>
      <c r="G3580"/>
      <c r="H3580"/>
      <c r="I3580"/>
      <c r="J3580"/>
      <c r="K3580"/>
      <c r="L3580"/>
      <c r="M3580" s="2"/>
      <c r="N3580"/>
      <c r="O3580" s="2"/>
      <c r="P3580"/>
      <c r="Q3580"/>
      <c r="R3580"/>
    </row>
    <row r="3581" spans="2:18">
      <c r="B3581"/>
      <c r="C3581"/>
      <c r="D3581"/>
      <c r="E3581"/>
      <c r="F3581"/>
      <c r="G3581"/>
      <c r="H3581"/>
      <c r="I3581"/>
      <c r="J3581"/>
      <c r="K3581"/>
      <c r="L3581"/>
      <c r="M3581" s="2"/>
      <c r="N3581"/>
      <c r="O3581" s="2"/>
      <c r="P3581"/>
      <c r="Q3581"/>
      <c r="R3581"/>
    </row>
    <row r="3582" spans="2:18">
      <c r="B3582"/>
      <c r="C3582"/>
      <c r="D3582"/>
      <c r="E3582"/>
      <c r="F3582"/>
      <c r="G3582"/>
      <c r="H3582"/>
      <c r="I3582"/>
      <c r="J3582"/>
      <c r="K3582"/>
      <c r="L3582"/>
      <c r="M3582" s="2"/>
      <c r="N3582"/>
      <c r="O3582" s="2"/>
      <c r="P3582"/>
      <c r="Q3582"/>
      <c r="R3582"/>
    </row>
    <row r="3583" spans="2:18">
      <c r="B3583"/>
      <c r="C3583"/>
      <c r="D3583"/>
      <c r="E3583"/>
      <c r="F3583"/>
      <c r="G3583"/>
      <c r="H3583"/>
      <c r="I3583"/>
      <c r="J3583"/>
      <c r="K3583"/>
      <c r="L3583"/>
      <c r="M3583" s="2"/>
      <c r="N3583"/>
      <c r="O3583" s="2"/>
      <c r="P3583"/>
      <c r="Q3583"/>
      <c r="R3583"/>
    </row>
    <row r="3584" spans="2:18">
      <c r="B3584"/>
      <c r="C3584"/>
      <c r="D3584"/>
      <c r="E3584"/>
      <c r="F3584"/>
      <c r="G3584"/>
      <c r="H3584"/>
      <c r="I3584"/>
      <c r="J3584"/>
      <c r="K3584"/>
      <c r="L3584"/>
      <c r="M3584" s="2"/>
      <c r="N3584"/>
      <c r="O3584" s="2"/>
      <c r="P3584"/>
      <c r="Q3584"/>
      <c r="R3584"/>
    </row>
    <row r="3585" spans="2:18">
      <c r="B3585"/>
      <c r="C3585"/>
      <c r="D3585"/>
      <c r="E3585"/>
      <c r="F3585"/>
      <c r="G3585"/>
      <c r="H3585"/>
      <c r="I3585"/>
      <c r="J3585"/>
      <c r="K3585"/>
      <c r="L3585"/>
      <c r="M3585" s="2"/>
      <c r="N3585"/>
      <c r="O3585" s="2"/>
      <c r="P3585"/>
      <c r="Q3585"/>
      <c r="R3585"/>
    </row>
    <row r="3586" spans="2:18">
      <c r="B3586"/>
      <c r="C3586"/>
      <c r="D3586"/>
      <c r="E3586"/>
      <c r="F3586"/>
      <c r="G3586"/>
      <c r="H3586"/>
      <c r="I3586"/>
      <c r="J3586"/>
      <c r="K3586"/>
      <c r="L3586"/>
      <c r="M3586" s="2"/>
      <c r="N3586"/>
      <c r="O3586" s="2"/>
      <c r="P3586"/>
      <c r="Q3586"/>
      <c r="R3586"/>
    </row>
    <row r="3587" spans="2:18">
      <c r="B3587"/>
      <c r="C3587"/>
      <c r="D3587"/>
      <c r="E3587"/>
      <c r="F3587"/>
      <c r="G3587"/>
      <c r="H3587"/>
      <c r="I3587"/>
      <c r="J3587"/>
      <c r="K3587"/>
      <c r="L3587"/>
      <c r="M3587" s="2"/>
      <c r="N3587"/>
      <c r="O3587" s="2"/>
      <c r="P3587"/>
      <c r="Q3587"/>
      <c r="R3587"/>
    </row>
    <row r="3588" spans="2:18">
      <c r="B3588"/>
      <c r="C3588"/>
      <c r="D3588"/>
      <c r="E3588"/>
      <c r="F3588"/>
      <c r="G3588"/>
      <c r="H3588"/>
      <c r="I3588"/>
      <c r="J3588"/>
      <c r="K3588"/>
      <c r="L3588"/>
      <c r="M3588" s="2"/>
      <c r="N3588"/>
      <c r="O3588" s="2"/>
      <c r="P3588"/>
      <c r="Q3588"/>
      <c r="R3588"/>
    </row>
    <row r="3589" spans="2:18">
      <c r="B3589"/>
      <c r="C3589"/>
      <c r="D3589"/>
      <c r="E3589"/>
      <c r="F3589"/>
      <c r="G3589"/>
      <c r="H3589"/>
      <c r="I3589"/>
      <c r="J3589"/>
      <c r="K3589"/>
      <c r="L3589"/>
      <c r="M3589" s="2"/>
      <c r="N3589"/>
      <c r="O3589" s="2"/>
      <c r="P3589"/>
      <c r="Q3589"/>
      <c r="R3589"/>
    </row>
    <row r="3590" spans="2:18">
      <c r="B3590"/>
      <c r="C3590"/>
      <c r="D3590"/>
      <c r="E3590"/>
      <c r="F3590"/>
      <c r="G3590"/>
      <c r="H3590"/>
      <c r="I3590"/>
      <c r="J3590"/>
      <c r="K3590"/>
      <c r="L3590"/>
      <c r="M3590" s="2"/>
      <c r="N3590"/>
      <c r="O3590" s="2"/>
      <c r="P3590"/>
      <c r="Q3590"/>
      <c r="R3590"/>
    </row>
    <row r="3591" spans="2:18">
      <c r="B3591"/>
      <c r="C3591"/>
      <c r="D3591"/>
      <c r="E3591"/>
      <c r="F3591"/>
      <c r="G3591"/>
      <c r="H3591"/>
      <c r="I3591"/>
      <c r="J3591"/>
      <c r="K3591"/>
      <c r="L3591"/>
      <c r="M3591" s="2"/>
      <c r="N3591"/>
      <c r="O3591" s="2"/>
      <c r="P3591"/>
      <c r="Q3591"/>
      <c r="R3591"/>
    </row>
    <row r="3592" spans="2:18">
      <c r="B3592"/>
      <c r="C3592"/>
      <c r="D3592"/>
      <c r="E3592"/>
      <c r="F3592"/>
      <c r="G3592"/>
      <c r="H3592"/>
      <c r="I3592"/>
      <c r="J3592"/>
      <c r="K3592"/>
      <c r="L3592"/>
      <c r="M3592" s="2"/>
      <c r="N3592"/>
      <c r="O3592" s="2"/>
      <c r="P3592"/>
      <c r="Q3592"/>
      <c r="R3592"/>
    </row>
    <row r="3593" spans="2:18">
      <c r="B3593"/>
      <c r="C3593"/>
      <c r="D3593"/>
      <c r="E3593"/>
      <c r="F3593"/>
      <c r="G3593"/>
      <c r="H3593"/>
      <c r="I3593"/>
      <c r="J3593"/>
      <c r="K3593"/>
      <c r="L3593"/>
      <c r="M3593" s="2"/>
      <c r="N3593"/>
      <c r="O3593" s="2"/>
      <c r="P3593"/>
      <c r="Q3593"/>
      <c r="R3593"/>
    </row>
    <row r="3594" spans="2:18">
      <c r="B3594"/>
      <c r="C3594"/>
      <c r="D3594"/>
      <c r="E3594"/>
      <c r="F3594"/>
      <c r="G3594"/>
      <c r="H3594"/>
      <c r="I3594"/>
      <c r="J3594"/>
      <c r="K3594"/>
      <c r="L3594"/>
      <c r="M3594" s="2"/>
      <c r="N3594"/>
      <c r="O3594" s="2"/>
      <c r="P3594"/>
      <c r="Q3594"/>
      <c r="R3594"/>
    </row>
    <row r="3595" spans="2:18">
      <c r="B3595"/>
      <c r="C3595"/>
      <c r="D3595"/>
      <c r="E3595"/>
      <c r="F3595"/>
      <c r="G3595"/>
      <c r="H3595"/>
      <c r="I3595"/>
      <c r="J3595"/>
      <c r="K3595"/>
      <c r="L3595"/>
      <c r="M3595" s="2"/>
      <c r="N3595"/>
      <c r="O3595" s="2"/>
      <c r="P3595"/>
      <c r="Q3595"/>
      <c r="R3595"/>
    </row>
    <row r="3596" spans="2:18">
      <c r="B3596"/>
      <c r="C3596"/>
      <c r="D3596"/>
      <c r="E3596"/>
      <c r="F3596"/>
      <c r="G3596"/>
      <c r="H3596"/>
      <c r="I3596"/>
      <c r="J3596"/>
      <c r="K3596"/>
      <c r="L3596"/>
      <c r="M3596" s="2"/>
      <c r="N3596"/>
      <c r="O3596" s="2"/>
      <c r="P3596"/>
      <c r="Q3596"/>
      <c r="R3596"/>
    </row>
    <row r="3597" spans="2:18">
      <c r="B3597"/>
      <c r="C3597"/>
      <c r="D3597"/>
      <c r="E3597"/>
      <c r="F3597"/>
      <c r="G3597"/>
      <c r="H3597"/>
      <c r="I3597"/>
      <c r="J3597"/>
      <c r="K3597"/>
      <c r="L3597"/>
      <c r="M3597" s="2"/>
      <c r="N3597"/>
      <c r="O3597" s="2"/>
      <c r="P3597"/>
      <c r="Q3597"/>
      <c r="R3597"/>
    </row>
    <row r="3598" spans="2:18">
      <c r="B3598"/>
      <c r="C3598"/>
      <c r="D3598"/>
      <c r="E3598"/>
      <c r="F3598"/>
      <c r="G3598"/>
      <c r="H3598"/>
      <c r="I3598"/>
      <c r="J3598"/>
      <c r="K3598"/>
      <c r="L3598"/>
      <c r="M3598" s="2"/>
      <c r="N3598"/>
      <c r="O3598" s="2"/>
      <c r="P3598"/>
      <c r="Q3598"/>
      <c r="R3598"/>
    </row>
    <row r="3599" spans="2:18">
      <c r="B3599"/>
      <c r="C3599"/>
      <c r="D3599"/>
      <c r="E3599"/>
      <c r="F3599"/>
      <c r="G3599"/>
      <c r="H3599"/>
      <c r="I3599"/>
      <c r="J3599"/>
      <c r="K3599"/>
      <c r="L3599"/>
      <c r="M3599" s="2"/>
      <c r="N3599"/>
      <c r="O3599" s="2"/>
      <c r="P3599"/>
      <c r="Q3599"/>
      <c r="R3599"/>
    </row>
    <row r="3600" spans="2:18">
      <c r="B3600"/>
      <c r="C3600"/>
      <c r="D3600"/>
      <c r="E3600"/>
      <c r="F3600"/>
      <c r="G3600"/>
      <c r="H3600"/>
      <c r="I3600"/>
      <c r="J3600"/>
      <c r="K3600"/>
      <c r="L3600"/>
      <c r="M3600" s="2"/>
      <c r="N3600"/>
      <c r="O3600" s="2"/>
      <c r="P3600"/>
      <c r="Q3600"/>
      <c r="R3600"/>
    </row>
    <row r="3601" spans="2:18">
      <c r="B3601"/>
      <c r="C3601"/>
      <c r="D3601"/>
      <c r="E3601"/>
      <c r="F3601"/>
      <c r="G3601"/>
      <c r="H3601"/>
      <c r="I3601"/>
      <c r="J3601"/>
      <c r="K3601"/>
      <c r="L3601"/>
      <c r="M3601" s="2"/>
      <c r="N3601"/>
      <c r="O3601" s="2"/>
      <c r="P3601"/>
      <c r="Q3601"/>
      <c r="R3601"/>
    </row>
    <row r="3602" spans="2:18">
      <c r="B3602"/>
      <c r="C3602"/>
      <c r="D3602"/>
      <c r="E3602"/>
      <c r="F3602"/>
      <c r="G3602"/>
      <c r="H3602"/>
      <c r="I3602"/>
      <c r="J3602"/>
      <c r="K3602"/>
      <c r="L3602"/>
      <c r="M3602" s="2"/>
      <c r="N3602"/>
      <c r="O3602" s="2"/>
      <c r="P3602"/>
      <c r="Q3602"/>
      <c r="R3602"/>
    </row>
    <row r="3603" spans="2:18">
      <c r="B3603"/>
      <c r="C3603"/>
      <c r="D3603"/>
      <c r="E3603"/>
      <c r="F3603"/>
      <c r="G3603"/>
      <c r="H3603"/>
      <c r="I3603"/>
      <c r="J3603"/>
      <c r="K3603"/>
      <c r="L3603"/>
      <c r="M3603" s="2"/>
      <c r="N3603"/>
      <c r="O3603" s="2"/>
      <c r="P3603"/>
      <c r="Q3603"/>
      <c r="R3603"/>
    </row>
    <row r="3604" spans="2:18">
      <c r="B3604"/>
      <c r="C3604"/>
      <c r="D3604"/>
      <c r="E3604"/>
      <c r="F3604"/>
      <c r="G3604"/>
      <c r="H3604"/>
      <c r="I3604"/>
      <c r="J3604"/>
      <c r="K3604"/>
      <c r="L3604"/>
      <c r="M3604" s="2"/>
      <c r="N3604"/>
      <c r="O3604" s="2"/>
      <c r="P3604"/>
      <c r="Q3604"/>
      <c r="R3604"/>
    </row>
    <row r="3605" spans="2:18">
      <c r="B3605"/>
      <c r="C3605"/>
      <c r="D3605"/>
      <c r="E3605"/>
      <c r="F3605"/>
      <c r="G3605"/>
      <c r="H3605"/>
      <c r="I3605"/>
      <c r="J3605"/>
      <c r="K3605"/>
      <c r="L3605"/>
      <c r="M3605" s="2"/>
      <c r="N3605"/>
      <c r="O3605" s="2"/>
      <c r="P3605"/>
      <c r="Q3605"/>
      <c r="R3605"/>
    </row>
    <row r="3606" spans="2:18">
      <c r="B3606"/>
      <c r="C3606"/>
      <c r="D3606"/>
      <c r="E3606"/>
      <c r="F3606"/>
      <c r="G3606"/>
      <c r="H3606"/>
      <c r="I3606"/>
      <c r="J3606"/>
      <c r="K3606"/>
      <c r="L3606"/>
      <c r="M3606" s="2"/>
      <c r="N3606"/>
      <c r="O3606" s="2"/>
      <c r="P3606"/>
      <c r="Q3606"/>
      <c r="R3606"/>
    </row>
    <row r="3607" spans="2:18">
      <c r="B3607"/>
      <c r="C3607"/>
      <c r="D3607"/>
      <c r="E3607"/>
      <c r="F3607"/>
      <c r="G3607"/>
      <c r="H3607"/>
      <c r="I3607"/>
      <c r="J3607"/>
      <c r="K3607"/>
      <c r="L3607"/>
      <c r="M3607" s="2"/>
      <c r="N3607"/>
      <c r="O3607" s="2"/>
      <c r="P3607"/>
      <c r="Q3607"/>
      <c r="R3607"/>
    </row>
    <row r="3608" spans="2:18">
      <c r="B3608"/>
      <c r="C3608"/>
      <c r="D3608"/>
      <c r="E3608"/>
      <c r="F3608"/>
      <c r="G3608"/>
      <c r="H3608"/>
      <c r="I3608"/>
      <c r="J3608"/>
      <c r="K3608"/>
      <c r="L3608"/>
      <c r="M3608" s="2"/>
      <c r="N3608"/>
      <c r="O3608" s="2"/>
      <c r="P3608"/>
      <c r="Q3608"/>
      <c r="R3608"/>
    </row>
    <row r="3609" spans="2:18">
      <c r="B3609"/>
      <c r="C3609"/>
      <c r="D3609"/>
      <c r="E3609"/>
      <c r="F3609"/>
      <c r="G3609"/>
      <c r="H3609"/>
      <c r="I3609"/>
      <c r="J3609"/>
      <c r="K3609"/>
      <c r="L3609"/>
      <c r="M3609" s="2"/>
      <c r="N3609"/>
      <c r="O3609" s="2"/>
      <c r="P3609"/>
      <c r="Q3609"/>
      <c r="R3609"/>
    </row>
    <row r="3610" spans="2:18">
      <c r="B3610"/>
      <c r="C3610"/>
      <c r="D3610"/>
      <c r="E3610"/>
      <c r="F3610"/>
      <c r="G3610"/>
      <c r="H3610"/>
      <c r="I3610"/>
      <c r="J3610"/>
      <c r="K3610"/>
      <c r="L3610"/>
      <c r="M3610" s="2"/>
      <c r="N3610"/>
      <c r="O3610" s="2"/>
      <c r="P3610"/>
      <c r="Q3610"/>
      <c r="R3610"/>
    </row>
    <row r="3611" spans="2:18">
      <c r="B3611"/>
      <c r="C3611"/>
      <c r="D3611"/>
      <c r="E3611"/>
      <c r="F3611"/>
      <c r="G3611"/>
      <c r="H3611"/>
      <c r="I3611"/>
      <c r="J3611"/>
      <c r="K3611"/>
      <c r="L3611"/>
      <c r="M3611" s="2"/>
      <c r="N3611"/>
      <c r="O3611" s="2"/>
      <c r="P3611"/>
      <c r="Q3611"/>
      <c r="R3611"/>
    </row>
    <row r="3612" spans="2:18">
      <c r="B3612"/>
      <c r="C3612"/>
      <c r="D3612"/>
      <c r="E3612"/>
      <c r="F3612"/>
      <c r="G3612"/>
      <c r="H3612"/>
      <c r="I3612"/>
      <c r="J3612"/>
      <c r="K3612"/>
      <c r="L3612"/>
      <c r="M3612" s="2"/>
      <c r="N3612"/>
      <c r="O3612" s="2"/>
      <c r="P3612"/>
      <c r="Q3612"/>
      <c r="R3612"/>
    </row>
    <row r="3613" spans="2:18">
      <c r="B3613"/>
      <c r="C3613"/>
      <c r="D3613"/>
      <c r="E3613"/>
      <c r="F3613"/>
      <c r="G3613"/>
      <c r="H3613"/>
      <c r="I3613"/>
      <c r="J3613"/>
      <c r="K3613"/>
      <c r="L3613"/>
      <c r="M3613" s="2"/>
      <c r="N3613"/>
      <c r="O3613" s="2"/>
      <c r="P3613"/>
      <c r="Q3613"/>
      <c r="R3613"/>
    </row>
    <row r="3614" spans="2:18">
      <c r="B3614"/>
      <c r="C3614"/>
      <c r="D3614"/>
      <c r="E3614"/>
      <c r="F3614"/>
      <c r="G3614"/>
      <c r="H3614"/>
      <c r="I3614"/>
      <c r="J3614"/>
      <c r="K3614"/>
      <c r="L3614"/>
      <c r="M3614" s="2"/>
      <c r="N3614"/>
      <c r="O3614" s="2"/>
      <c r="P3614"/>
      <c r="Q3614"/>
      <c r="R3614"/>
    </row>
    <row r="3615" spans="2:18">
      <c r="B3615"/>
      <c r="C3615"/>
      <c r="D3615"/>
      <c r="E3615"/>
      <c r="F3615"/>
      <c r="G3615"/>
      <c r="H3615"/>
      <c r="I3615"/>
      <c r="J3615"/>
      <c r="K3615"/>
      <c r="L3615"/>
      <c r="M3615" s="2"/>
      <c r="N3615"/>
      <c r="O3615" s="2"/>
      <c r="P3615"/>
      <c r="Q3615"/>
      <c r="R3615"/>
    </row>
    <row r="3616" spans="2:18">
      <c r="B3616"/>
      <c r="C3616"/>
      <c r="D3616"/>
      <c r="E3616"/>
      <c r="F3616"/>
      <c r="G3616"/>
      <c r="H3616"/>
      <c r="I3616"/>
      <c r="J3616"/>
      <c r="K3616"/>
      <c r="L3616"/>
      <c r="M3616" s="2"/>
      <c r="N3616"/>
      <c r="O3616" s="2"/>
      <c r="P3616"/>
      <c r="Q3616"/>
      <c r="R3616"/>
    </row>
    <row r="3617" spans="2:18">
      <c r="B3617"/>
      <c r="C3617"/>
      <c r="D3617"/>
      <c r="E3617"/>
      <c r="F3617"/>
      <c r="G3617"/>
      <c r="H3617"/>
      <c r="I3617"/>
      <c r="J3617"/>
      <c r="K3617"/>
      <c r="L3617"/>
      <c r="M3617" s="2"/>
      <c r="N3617"/>
      <c r="O3617" s="2"/>
      <c r="P3617"/>
      <c r="Q3617"/>
      <c r="R3617"/>
    </row>
    <row r="3618" spans="2:18">
      <c r="B3618"/>
      <c r="C3618"/>
      <c r="D3618"/>
      <c r="E3618"/>
      <c r="F3618"/>
      <c r="G3618"/>
      <c r="H3618"/>
      <c r="I3618"/>
      <c r="J3618"/>
      <c r="K3618"/>
      <c r="L3618"/>
      <c r="M3618" s="2"/>
      <c r="N3618"/>
      <c r="O3618" s="2"/>
      <c r="P3618"/>
      <c r="Q3618"/>
      <c r="R3618"/>
    </row>
    <row r="3619" spans="2:18">
      <c r="B3619"/>
      <c r="C3619"/>
      <c r="D3619"/>
      <c r="E3619"/>
      <c r="F3619"/>
      <c r="G3619"/>
      <c r="H3619"/>
      <c r="I3619"/>
      <c r="J3619"/>
      <c r="K3619"/>
      <c r="L3619"/>
      <c r="M3619" s="2"/>
      <c r="N3619"/>
      <c r="O3619" s="2"/>
      <c r="P3619"/>
      <c r="Q3619"/>
      <c r="R3619"/>
    </row>
    <row r="3620" spans="2:18">
      <c r="B3620"/>
      <c r="C3620"/>
      <c r="D3620"/>
      <c r="E3620"/>
      <c r="F3620"/>
      <c r="G3620"/>
      <c r="H3620"/>
      <c r="I3620"/>
      <c r="J3620"/>
      <c r="K3620"/>
      <c r="L3620"/>
      <c r="M3620" s="2"/>
      <c r="N3620"/>
      <c r="O3620" s="2"/>
      <c r="P3620"/>
      <c r="Q3620"/>
      <c r="R3620"/>
    </row>
    <row r="3621" spans="2:18">
      <c r="B3621"/>
      <c r="C3621"/>
      <c r="D3621"/>
      <c r="E3621"/>
      <c r="F3621"/>
      <c r="G3621"/>
      <c r="H3621"/>
      <c r="I3621"/>
      <c r="J3621"/>
      <c r="K3621"/>
      <c r="L3621"/>
      <c r="M3621" s="2"/>
      <c r="N3621"/>
      <c r="O3621" s="2"/>
      <c r="P3621"/>
      <c r="Q3621"/>
      <c r="R3621"/>
    </row>
    <row r="3622" spans="2:18">
      <c r="B3622"/>
      <c r="C3622"/>
      <c r="D3622"/>
      <c r="E3622"/>
      <c r="F3622"/>
      <c r="G3622"/>
      <c r="H3622"/>
      <c r="I3622"/>
      <c r="J3622"/>
      <c r="K3622"/>
      <c r="L3622"/>
      <c r="M3622" s="2"/>
      <c r="N3622"/>
      <c r="O3622" s="2"/>
      <c r="P3622"/>
      <c r="Q3622"/>
      <c r="R3622"/>
    </row>
    <row r="3623" spans="2:18">
      <c r="B3623"/>
      <c r="C3623"/>
      <c r="D3623"/>
      <c r="E3623"/>
      <c r="F3623"/>
      <c r="G3623"/>
      <c r="H3623"/>
      <c r="I3623"/>
      <c r="J3623"/>
      <c r="K3623"/>
      <c r="L3623"/>
      <c r="M3623" s="2"/>
      <c r="N3623"/>
      <c r="O3623" s="2"/>
      <c r="P3623"/>
      <c r="Q3623"/>
      <c r="R3623"/>
    </row>
    <row r="3624" spans="2:18">
      <c r="B3624"/>
      <c r="C3624"/>
      <c r="D3624"/>
      <c r="E3624"/>
      <c r="F3624"/>
      <c r="G3624"/>
      <c r="H3624"/>
      <c r="I3624"/>
      <c r="J3624"/>
      <c r="K3624"/>
      <c r="L3624"/>
      <c r="M3624" s="2"/>
      <c r="N3624"/>
      <c r="O3624" s="2"/>
      <c r="P3624"/>
      <c r="Q3624"/>
      <c r="R3624"/>
    </row>
    <row r="3625" spans="2:18">
      <c r="B3625"/>
      <c r="C3625"/>
      <c r="D3625"/>
      <c r="E3625"/>
      <c r="F3625"/>
      <c r="G3625"/>
      <c r="H3625"/>
      <c r="I3625"/>
      <c r="J3625"/>
      <c r="K3625"/>
      <c r="L3625"/>
      <c r="M3625" s="2"/>
      <c r="N3625"/>
      <c r="O3625" s="2"/>
      <c r="P3625"/>
      <c r="Q3625"/>
      <c r="R3625"/>
    </row>
    <row r="3626" spans="2:18">
      <c r="B3626"/>
      <c r="C3626"/>
      <c r="D3626"/>
      <c r="E3626"/>
      <c r="F3626"/>
      <c r="G3626"/>
      <c r="H3626"/>
      <c r="I3626"/>
      <c r="J3626"/>
      <c r="K3626"/>
      <c r="L3626"/>
      <c r="M3626" s="2"/>
      <c r="N3626"/>
      <c r="O3626" s="2"/>
      <c r="P3626"/>
      <c r="Q3626"/>
      <c r="R3626"/>
    </row>
    <row r="3627" spans="2:18">
      <c r="B3627"/>
      <c r="C3627"/>
      <c r="D3627"/>
      <c r="E3627"/>
      <c r="F3627"/>
      <c r="G3627"/>
      <c r="H3627"/>
      <c r="I3627"/>
      <c r="J3627"/>
      <c r="K3627"/>
      <c r="L3627"/>
      <c r="M3627" s="2"/>
      <c r="N3627"/>
      <c r="O3627" s="2"/>
      <c r="P3627"/>
      <c r="Q3627"/>
      <c r="R3627"/>
    </row>
    <row r="3628" spans="2:18">
      <c r="B3628"/>
      <c r="C3628"/>
      <c r="D3628"/>
      <c r="E3628"/>
      <c r="F3628"/>
      <c r="G3628"/>
      <c r="H3628"/>
      <c r="I3628"/>
      <c r="J3628"/>
      <c r="K3628"/>
      <c r="L3628"/>
      <c r="M3628" s="2"/>
      <c r="N3628"/>
      <c r="O3628" s="2"/>
      <c r="P3628"/>
      <c r="Q3628"/>
      <c r="R3628"/>
    </row>
    <row r="3629" spans="2:18">
      <c r="B3629"/>
      <c r="C3629"/>
      <c r="D3629"/>
      <c r="E3629"/>
      <c r="F3629"/>
      <c r="G3629"/>
      <c r="H3629"/>
      <c r="I3629"/>
      <c r="J3629"/>
      <c r="K3629"/>
      <c r="L3629"/>
      <c r="M3629" s="2"/>
      <c r="N3629"/>
      <c r="O3629" s="2"/>
      <c r="P3629"/>
      <c r="Q3629"/>
      <c r="R3629"/>
    </row>
    <row r="3630" spans="2:18">
      <c r="B3630"/>
      <c r="C3630"/>
      <c r="D3630"/>
      <c r="E3630"/>
      <c r="F3630"/>
      <c r="G3630"/>
      <c r="H3630"/>
      <c r="I3630"/>
      <c r="J3630"/>
      <c r="K3630"/>
      <c r="L3630"/>
      <c r="M3630" s="2"/>
      <c r="N3630"/>
      <c r="O3630" s="2"/>
      <c r="P3630"/>
      <c r="Q3630"/>
      <c r="R3630"/>
    </row>
    <row r="3631" spans="2:18">
      <c r="B3631"/>
      <c r="C3631"/>
      <c r="D3631"/>
      <c r="E3631"/>
      <c r="F3631"/>
      <c r="G3631"/>
      <c r="H3631"/>
      <c r="I3631"/>
      <c r="J3631"/>
      <c r="K3631"/>
      <c r="L3631"/>
      <c r="M3631" s="2"/>
      <c r="N3631"/>
      <c r="O3631" s="2"/>
      <c r="P3631"/>
      <c r="Q3631"/>
      <c r="R3631"/>
    </row>
    <row r="3632" spans="2:18">
      <c r="B3632"/>
      <c r="C3632"/>
      <c r="D3632"/>
      <c r="E3632"/>
      <c r="F3632"/>
      <c r="G3632"/>
      <c r="H3632"/>
      <c r="I3632"/>
      <c r="J3632"/>
      <c r="K3632"/>
      <c r="L3632"/>
      <c r="M3632" s="2"/>
      <c r="N3632"/>
      <c r="O3632" s="2"/>
      <c r="P3632"/>
      <c r="Q3632"/>
      <c r="R3632"/>
    </row>
    <row r="3633" spans="2:18">
      <c r="B3633"/>
      <c r="C3633"/>
      <c r="D3633"/>
      <c r="E3633"/>
      <c r="F3633"/>
      <c r="G3633"/>
      <c r="H3633"/>
      <c r="I3633"/>
      <c r="J3633"/>
      <c r="K3633"/>
      <c r="L3633"/>
      <c r="M3633" s="2"/>
      <c r="N3633"/>
      <c r="O3633" s="2"/>
      <c r="P3633"/>
      <c r="Q3633"/>
      <c r="R3633"/>
    </row>
    <row r="3634" spans="2:18">
      <c r="B3634"/>
      <c r="C3634"/>
      <c r="D3634"/>
      <c r="E3634"/>
      <c r="F3634"/>
      <c r="G3634"/>
      <c r="H3634"/>
      <c r="I3634"/>
      <c r="J3634"/>
      <c r="K3634"/>
      <c r="L3634"/>
      <c r="M3634" s="2"/>
      <c r="N3634"/>
      <c r="O3634" s="2"/>
      <c r="P3634"/>
      <c r="Q3634"/>
      <c r="R3634"/>
    </row>
    <row r="3635" spans="2:18">
      <c r="B3635"/>
      <c r="C3635"/>
      <c r="D3635"/>
      <c r="E3635"/>
      <c r="F3635"/>
      <c r="G3635"/>
      <c r="H3635"/>
      <c r="I3635"/>
      <c r="J3635"/>
      <c r="K3635"/>
      <c r="L3635"/>
      <c r="M3635" s="2"/>
      <c r="N3635"/>
      <c r="O3635" s="2"/>
      <c r="P3635"/>
      <c r="Q3635"/>
      <c r="R3635"/>
    </row>
    <row r="3636" spans="2:18">
      <c r="B3636"/>
      <c r="C3636"/>
      <c r="D3636"/>
      <c r="E3636"/>
      <c r="F3636"/>
      <c r="G3636"/>
      <c r="H3636"/>
      <c r="I3636"/>
      <c r="J3636"/>
      <c r="K3636"/>
      <c r="L3636"/>
      <c r="M3636" s="2"/>
      <c r="N3636"/>
      <c r="O3636" s="2"/>
      <c r="P3636"/>
      <c r="Q3636"/>
      <c r="R3636"/>
    </row>
    <row r="3637" spans="2:18">
      <c r="B3637"/>
      <c r="C3637"/>
      <c r="D3637"/>
      <c r="E3637"/>
      <c r="F3637"/>
      <c r="G3637"/>
      <c r="H3637"/>
      <c r="I3637"/>
      <c r="J3637"/>
      <c r="K3637"/>
      <c r="L3637"/>
      <c r="M3637" s="2"/>
      <c r="N3637"/>
      <c r="O3637" s="2"/>
      <c r="P3637"/>
      <c r="Q3637"/>
      <c r="R3637"/>
    </row>
    <row r="3638" spans="2:18">
      <c r="B3638"/>
      <c r="C3638"/>
      <c r="D3638"/>
      <c r="E3638"/>
      <c r="F3638"/>
      <c r="G3638"/>
      <c r="H3638"/>
      <c r="I3638"/>
      <c r="J3638"/>
      <c r="K3638"/>
      <c r="L3638"/>
      <c r="M3638" s="2"/>
      <c r="N3638"/>
      <c r="O3638" s="2"/>
      <c r="P3638"/>
      <c r="Q3638"/>
      <c r="R3638"/>
    </row>
    <row r="3639" spans="2:18">
      <c r="B3639"/>
      <c r="C3639"/>
      <c r="D3639"/>
      <c r="E3639"/>
      <c r="F3639"/>
      <c r="G3639"/>
      <c r="H3639"/>
      <c r="I3639"/>
      <c r="J3639"/>
      <c r="K3639"/>
      <c r="L3639"/>
      <c r="M3639" s="2"/>
      <c r="N3639"/>
      <c r="O3639" s="2"/>
      <c r="P3639"/>
      <c r="Q3639"/>
      <c r="R3639"/>
    </row>
    <row r="3640" spans="2:18">
      <c r="B3640"/>
      <c r="C3640"/>
      <c r="D3640"/>
      <c r="E3640"/>
      <c r="F3640"/>
      <c r="G3640"/>
      <c r="H3640"/>
      <c r="I3640"/>
      <c r="J3640"/>
      <c r="K3640"/>
      <c r="L3640"/>
      <c r="M3640" s="2"/>
      <c r="N3640"/>
      <c r="O3640" s="2"/>
      <c r="P3640"/>
      <c r="Q3640"/>
      <c r="R3640"/>
    </row>
    <row r="3641" spans="2:18">
      <c r="B3641"/>
      <c r="C3641"/>
      <c r="D3641"/>
      <c r="E3641"/>
      <c r="F3641"/>
      <c r="G3641"/>
      <c r="H3641"/>
      <c r="I3641"/>
      <c r="J3641"/>
      <c r="K3641"/>
      <c r="L3641"/>
      <c r="M3641" s="2"/>
      <c r="N3641"/>
      <c r="O3641" s="2"/>
      <c r="P3641"/>
      <c r="Q3641"/>
      <c r="R3641"/>
    </row>
    <row r="3642" spans="2:18">
      <c r="B3642"/>
      <c r="C3642"/>
      <c r="D3642"/>
      <c r="E3642"/>
      <c r="F3642"/>
      <c r="G3642"/>
      <c r="H3642"/>
      <c r="I3642"/>
      <c r="J3642"/>
      <c r="K3642"/>
      <c r="L3642"/>
      <c r="M3642" s="2"/>
      <c r="N3642"/>
      <c r="O3642" s="2"/>
      <c r="P3642"/>
      <c r="Q3642"/>
      <c r="R3642"/>
    </row>
    <row r="3643" spans="2:18">
      <c r="B3643"/>
      <c r="C3643"/>
      <c r="D3643"/>
      <c r="E3643"/>
      <c r="F3643"/>
      <c r="G3643"/>
      <c r="H3643"/>
      <c r="I3643"/>
      <c r="J3643"/>
      <c r="K3643"/>
      <c r="L3643"/>
      <c r="M3643" s="2"/>
      <c r="N3643"/>
      <c r="O3643" s="2"/>
      <c r="P3643"/>
      <c r="Q3643"/>
      <c r="R3643"/>
    </row>
    <row r="3644" spans="2:18">
      <c r="B3644"/>
      <c r="C3644"/>
      <c r="D3644"/>
      <c r="E3644"/>
      <c r="F3644"/>
      <c r="G3644"/>
      <c r="H3644"/>
      <c r="I3644"/>
      <c r="J3644"/>
      <c r="K3644"/>
      <c r="L3644"/>
      <c r="M3644" s="2"/>
      <c r="N3644"/>
      <c r="O3644" s="2"/>
      <c r="P3644"/>
      <c r="Q3644"/>
      <c r="R3644"/>
    </row>
    <row r="3645" spans="2:18">
      <c r="B3645"/>
      <c r="C3645"/>
      <c r="D3645"/>
      <c r="E3645"/>
      <c r="F3645"/>
      <c r="G3645"/>
      <c r="H3645"/>
      <c r="I3645"/>
      <c r="J3645"/>
      <c r="K3645"/>
      <c r="L3645"/>
      <c r="M3645" s="2"/>
      <c r="N3645"/>
      <c r="O3645" s="2"/>
      <c r="P3645"/>
      <c r="Q3645"/>
      <c r="R3645"/>
    </row>
    <row r="3646" spans="2:18">
      <c r="B3646"/>
      <c r="C3646"/>
      <c r="D3646"/>
      <c r="E3646"/>
      <c r="F3646"/>
      <c r="G3646"/>
      <c r="H3646"/>
      <c r="I3646"/>
      <c r="J3646"/>
      <c r="K3646"/>
      <c r="L3646"/>
      <c r="M3646" s="2"/>
      <c r="N3646"/>
      <c r="O3646" s="2"/>
      <c r="P3646"/>
      <c r="Q3646"/>
      <c r="R3646"/>
    </row>
    <row r="3647" spans="2:18">
      <c r="B3647"/>
      <c r="C3647"/>
      <c r="D3647"/>
      <c r="E3647"/>
      <c r="F3647"/>
      <c r="G3647"/>
      <c r="H3647"/>
      <c r="I3647"/>
      <c r="J3647"/>
      <c r="K3647"/>
      <c r="L3647"/>
      <c r="M3647" s="2"/>
      <c r="N3647"/>
      <c r="O3647" s="2"/>
      <c r="P3647"/>
      <c r="Q3647"/>
      <c r="R3647"/>
    </row>
    <row r="3648" spans="2:18">
      <c r="B3648"/>
      <c r="C3648"/>
      <c r="D3648"/>
      <c r="E3648"/>
      <c r="F3648"/>
      <c r="G3648"/>
      <c r="H3648"/>
      <c r="I3648"/>
      <c r="J3648"/>
      <c r="K3648"/>
      <c r="L3648"/>
      <c r="M3648" s="2"/>
      <c r="N3648"/>
      <c r="O3648" s="2"/>
      <c r="P3648"/>
      <c r="Q3648"/>
      <c r="R3648"/>
    </row>
    <row r="3649" spans="2:18">
      <c r="B3649"/>
      <c r="C3649"/>
      <c r="D3649"/>
      <c r="E3649"/>
      <c r="F3649"/>
      <c r="G3649"/>
      <c r="H3649"/>
      <c r="I3649"/>
      <c r="J3649"/>
      <c r="K3649"/>
      <c r="L3649"/>
      <c r="M3649" s="2"/>
      <c r="N3649"/>
      <c r="O3649" s="2"/>
      <c r="P3649"/>
      <c r="Q3649"/>
      <c r="R3649"/>
    </row>
    <row r="3650" spans="2:18">
      <c r="B3650"/>
      <c r="C3650"/>
      <c r="D3650"/>
      <c r="E3650"/>
      <c r="F3650"/>
      <c r="G3650"/>
      <c r="H3650"/>
      <c r="I3650"/>
      <c r="J3650"/>
      <c r="K3650"/>
      <c r="L3650"/>
      <c r="M3650" s="2"/>
      <c r="N3650"/>
      <c r="O3650" s="2"/>
      <c r="P3650"/>
      <c r="Q3650"/>
      <c r="R3650"/>
    </row>
    <row r="3651" spans="2:18">
      <c r="B3651"/>
      <c r="C3651"/>
      <c r="D3651"/>
      <c r="E3651"/>
      <c r="F3651"/>
      <c r="G3651"/>
      <c r="H3651"/>
      <c r="I3651"/>
      <c r="J3651"/>
      <c r="K3651"/>
      <c r="L3651"/>
      <c r="M3651" s="2"/>
      <c r="N3651"/>
      <c r="O3651" s="2"/>
      <c r="P3651"/>
      <c r="Q3651"/>
      <c r="R3651"/>
    </row>
    <row r="3652" spans="2:18">
      <c r="B3652"/>
      <c r="C3652"/>
      <c r="D3652"/>
      <c r="E3652"/>
      <c r="F3652"/>
      <c r="G3652"/>
      <c r="H3652"/>
      <c r="I3652"/>
      <c r="J3652"/>
      <c r="K3652"/>
      <c r="L3652"/>
      <c r="M3652" s="2"/>
      <c r="N3652"/>
      <c r="O3652" s="2"/>
      <c r="P3652"/>
      <c r="Q3652"/>
      <c r="R3652"/>
    </row>
    <row r="3653" spans="2:18">
      <c r="B3653"/>
      <c r="C3653"/>
      <c r="D3653"/>
      <c r="E3653"/>
      <c r="F3653"/>
      <c r="G3653"/>
      <c r="H3653"/>
      <c r="I3653"/>
      <c r="J3653"/>
      <c r="K3653"/>
      <c r="L3653"/>
      <c r="M3653" s="2"/>
      <c r="N3653"/>
      <c r="O3653" s="2"/>
      <c r="P3653"/>
      <c r="Q3653"/>
      <c r="R3653"/>
    </row>
    <row r="3654" spans="2:18">
      <c r="B3654"/>
      <c r="C3654"/>
      <c r="D3654"/>
      <c r="E3654"/>
      <c r="F3654"/>
      <c r="G3654"/>
      <c r="H3654"/>
      <c r="I3654"/>
      <c r="J3654"/>
      <c r="K3654"/>
      <c r="L3654"/>
      <c r="M3654" s="2"/>
      <c r="N3654"/>
      <c r="O3654" s="2"/>
      <c r="P3654"/>
      <c r="Q3654"/>
      <c r="R3654"/>
    </row>
    <row r="3655" spans="2:18">
      <c r="B3655"/>
      <c r="C3655"/>
      <c r="D3655"/>
      <c r="E3655"/>
      <c r="F3655"/>
      <c r="G3655"/>
      <c r="H3655"/>
      <c r="I3655"/>
      <c r="J3655"/>
      <c r="K3655"/>
      <c r="L3655"/>
      <c r="M3655" s="2"/>
      <c r="N3655"/>
      <c r="O3655" s="2"/>
      <c r="P3655"/>
      <c r="Q3655"/>
      <c r="R3655"/>
    </row>
    <row r="3656" spans="2:18">
      <c r="B3656"/>
      <c r="C3656"/>
      <c r="D3656"/>
      <c r="E3656"/>
      <c r="F3656"/>
      <c r="G3656"/>
      <c r="H3656"/>
      <c r="I3656"/>
      <c r="J3656"/>
      <c r="K3656"/>
      <c r="L3656"/>
      <c r="M3656" s="2"/>
      <c r="N3656"/>
      <c r="O3656" s="2"/>
      <c r="P3656"/>
      <c r="Q3656"/>
      <c r="R3656"/>
    </row>
    <row r="3657" spans="2:18">
      <c r="B3657"/>
      <c r="C3657"/>
      <c r="D3657"/>
      <c r="E3657"/>
      <c r="F3657"/>
      <c r="G3657"/>
      <c r="H3657"/>
      <c r="I3657"/>
      <c r="J3657"/>
      <c r="K3657"/>
      <c r="L3657"/>
      <c r="M3657" s="2"/>
      <c r="N3657"/>
      <c r="O3657" s="2"/>
      <c r="P3657"/>
      <c r="Q3657"/>
      <c r="R3657"/>
    </row>
    <row r="3658" spans="2:18">
      <c r="B3658"/>
      <c r="C3658"/>
      <c r="D3658"/>
      <c r="E3658"/>
      <c r="F3658"/>
      <c r="G3658"/>
      <c r="H3658"/>
      <c r="I3658"/>
      <c r="J3658"/>
      <c r="K3658"/>
      <c r="L3658"/>
      <c r="M3658" s="2"/>
      <c r="N3658"/>
      <c r="O3658" s="2"/>
      <c r="P3658"/>
      <c r="Q3658"/>
      <c r="R3658"/>
    </row>
    <row r="3659" spans="2:18">
      <c r="B3659"/>
      <c r="C3659"/>
      <c r="D3659"/>
      <c r="E3659"/>
      <c r="F3659"/>
      <c r="G3659"/>
      <c r="H3659"/>
      <c r="I3659"/>
      <c r="J3659"/>
      <c r="K3659"/>
      <c r="L3659"/>
      <c r="M3659" s="2"/>
      <c r="N3659"/>
      <c r="O3659" s="2"/>
      <c r="P3659"/>
      <c r="Q3659"/>
      <c r="R3659"/>
    </row>
    <row r="3660" spans="2:18">
      <c r="B3660"/>
      <c r="C3660"/>
      <c r="D3660"/>
      <c r="E3660"/>
      <c r="F3660"/>
      <c r="G3660"/>
      <c r="H3660"/>
      <c r="I3660"/>
      <c r="J3660"/>
      <c r="K3660"/>
      <c r="L3660"/>
      <c r="M3660" s="2"/>
      <c r="N3660"/>
      <c r="O3660" s="2"/>
      <c r="P3660"/>
      <c r="Q3660"/>
      <c r="R3660"/>
    </row>
    <row r="3661" spans="2:18">
      <c r="B3661"/>
      <c r="C3661"/>
      <c r="D3661"/>
      <c r="E3661"/>
      <c r="F3661"/>
      <c r="G3661"/>
      <c r="H3661"/>
      <c r="I3661"/>
      <c r="J3661"/>
      <c r="K3661"/>
      <c r="L3661"/>
      <c r="M3661" s="2"/>
      <c r="N3661"/>
      <c r="O3661" s="2"/>
      <c r="P3661"/>
      <c r="Q3661"/>
      <c r="R3661"/>
    </row>
    <row r="3662" spans="2:18">
      <c r="B3662"/>
      <c r="C3662"/>
      <c r="D3662"/>
      <c r="E3662"/>
      <c r="F3662"/>
      <c r="G3662"/>
      <c r="H3662"/>
      <c r="I3662"/>
      <c r="J3662"/>
      <c r="K3662"/>
      <c r="L3662"/>
      <c r="M3662" s="2"/>
      <c r="N3662"/>
      <c r="O3662" s="2"/>
      <c r="P3662"/>
      <c r="Q3662"/>
      <c r="R3662"/>
    </row>
    <row r="3663" spans="2:18">
      <c r="B3663"/>
      <c r="C3663"/>
      <c r="D3663"/>
      <c r="E3663"/>
      <c r="F3663"/>
      <c r="G3663"/>
      <c r="H3663"/>
      <c r="I3663"/>
      <c r="J3663"/>
      <c r="K3663"/>
      <c r="L3663"/>
      <c r="M3663" s="2"/>
      <c r="N3663"/>
      <c r="O3663" s="2"/>
      <c r="P3663"/>
      <c r="Q3663"/>
      <c r="R3663"/>
    </row>
    <row r="3664" spans="2:18">
      <c r="B3664"/>
      <c r="C3664"/>
      <c r="D3664"/>
      <c r="E3664"/>
      <c r="F3664"/>
      <c r="G3664"/>
      <c r="H3664"/>
      <c r="I3664"/>
      <c r="J3664"/>
      <c r="K3664"/>
      <c r="L3664"/>
      <c r="M3664" s="2"/>
      <c r="N3664"/>
      <c r="O3664" s="2"/>
      <c r="P3664"/>
      <c r="Q3664"/>
      <c r="R3664"/>
    </row>
    <row r="3665" spans="2:18">
      <c r="B3665"/>
      <c r="C3665"/>
      <c r="D3665"/>
      <c r="E3665"/>
      <c r="F3665"/>
      <c r="G3665"/>
      <c r="H3665"/>
      <c r="I3665"/>
      <c r="J3665"/>
      <c r="K3665"/>
      <c r="L3665"/>
      <c r="M3665" s="2"/>
      <c r="N3665"/>
      <c r="O3665" s="2"/>
      <c r="P3665"/>
      <c r="Q3665"/>
      <c r="R3665"/>
    </row>
    <row r="3666" spans="2:18">
      <c r="B3666"/>
      <c r="C3666"/>
      <c r="D3666"/>
      <c r="E3666"/>
      <c r="F3666"/>
      <c r="G3666"/>
      <c r="H3666"/>
      <c r="I3666"/>
      <c r="J3666"/>
      <c r="K3666"/>
      <c r="L3666"/>
      <c r="M3666" s="2"/>
      <c r="N3666"/>
      <c r="O3666" s="2"/>
      <c r="P3666"/>
      <c r="Q3666"/>
      <c r="R3666"/>
    </row>
    <row r="3667" spans="2:18">
      <c r="B3667"/>
      <c r="C3667"/>
      <c r="D3667"/>
      <c r="E3667"/>
      <c r="F3667"/>
      <c r="G3667"/>
      <c r="H3667"/>
      <c r="I3667"/>
      <c r="J3667"/>
      <c r="K3667"/>
      <c r="L3667"/>
      <c r="M3667" s="2"/>
      <c r="N3667"/>
      <c r="O3667" s="2"/>
      <c r="P3667"/>
      <c r="Q3667"/>
      <c r="R3667"/>
    </row>
    <row r="3668" spans="2:18">
      <c r="B3668"/>
      <c r="C3668"/>
      <c r="D3668"/>
      <c r="E3668"/>
      <c r="F3668"/>
      <c r="G3668"/>
      <c r="H3668"/>
      <c r="I3668"/>
      <c r="J3668"/>
      <c r="K3668"/>
      <c r="L3668"/>
      <c r="M3668" s="2"/>
      <c r="N3668"/>
      <c r="O3668" s="2"/>
      <c r="P3668"/>
      <c r="Q3668"/>
      <c r="R3668"/>
    </row>
    <row r="3669" spans="2:18">
      <c r="B3669"/>
      <c r="C3669"/>
      <c r="D3669"/>
      <c r="E3669"/>
      <c r="F3669"/>
      <c r="G3669"/>
      <c r="H3669"/>
      <c r="I3669"/>
      <c r="J3669"/>
      <c r="K3669"/>
      <c r="L3669"/>
      <c r="M3669" s="2"/>
      <c r="N3669"/>
      <c r="O3669" s="2"/>
      <c r="P3669"/>
      <c r="Q3669"/>
      <c r="R3669"/>
    </row>
    <row r="3670" spans="2:18">
      <c r="B3670"/>
      <c r="C3670"/>
      <c r="D3670"/>
      <c r="E3670"/>
      <c r="F3670"/>
      <c r="G3670"/>
      <c r="H3670"/>
      <c r="I3670"/>
      <c r="J3670"/>
      <c r="K3670"/>
      <c r="L3670"/>
      <c r="M3670" s="2"/>
      <c r="N3670"/>
      <c r="O3670" s="2"/>
      <c r="P3670"/>
      <c r="Q3670"/>
      <c r="R3670"/>
    </row>
    <row r="3671" spans="2:18">
      <c r="B3671"/>
      <c r="C3671"/>
      <c r="D3671"/>
      <c r="E3671"/>
      <c r="F3671"/>
      <c r="G3671"/>
      <c r="H3671"/>
      <c r="I3671"/>
      <c r="J3671"/>
      <c r="K3671"/>
      <c r="L3671"/>
      <c r="M3671" s="2"/>
      <c r="N3671"/>
      <c r="O3671" s="2"/>
      <c r="P3671"/>
      <c r="Q3671"/>
      <c r="R3671"/>
    </row>
    <row r="3672" spans="2:18">
      <c r="B3672"/>
      <c r="C3672"/>
      <c r="D3672"/>
      <c r="E3672"/>
      <c r="F3672"/>
      <c r="G3672"/>
      <c r="H3672"/>
      <c r="I3672"/>
      <c r="J3672"/>
      <c r="K3672"/>
      <c r="L3672"/>
      <c r="M3672" s="2"/>
      <c r="N3672"/>
      <c r="O3672" s="2"/>
      <c r="P3672"/>
      <c r="Q3672"/>
      <c r="R3672"/>
    </row>
    <row r="3673" spans="2:18">
      <c r="B3673"/>
      <c r="C3673"/>
      <c r="D3673"/>
      <c r="E3673"/>
      <c r="F3673"/>
      <c r="G3673"/>
      <c r="H3673"/>
      <c r="I3673"/>
      <c r="J3673"/>
      <c r="K3673"/>
      <c r="L3673"/>
      <c r="M3673" s="2"/>
      <c r="N3673"/>
      <c r="O3673" s="2"/>
      <c r="P3673"/>
      <c r="Q3673"/>
      <c r="R3673"/>
    </row>
    <row r="3674" spans="2:18">
      <c r="B3674"/>
      <c r="C3674"/>
      <c r="D3674"/>
      <c r="E3674"/>
      <c r="F3674"/>
      <c r="G3674"/>
      <c r="H3674"/>
      <c r="I3674"/>
      <c r="J3674"/>
      <c r="K3674"/>
      <c r="L3674"/>
      <c r="M3674" s="2"/>
      <c r="N3674"/>
      <c r="O3674" s="2"/>
      <c r="P3674"/>
      <c r="Q3674"/>
      <c r="R3674"/>
    </row>
    <row r="3675" spans="2:18">
      <c r="B3675"/>
      <c r="C3675"/>
      <c r="D3675"/>
      <c r="E3675"/>
      <c r="F3675"/>
      <c r="G3675"/>
      <c r="H3675"/>
      <c r="I3675"/>
      <c r="J3675"/>
      <c r="K3675"/>
      <c r="L3675"/>
      <c r="M3675" s="2"/>
      <c r="N3675"/>
      <c r="O3675" s="2"/>
      <c r="P3675"/>
      <c r="Q3675"/>
      <c r="R3675"/>
    </row>
    <row r="3676" spans="2:18">
      <c r="B3676"/>
      <c r="C3676"/>
      <c r="D3676"/>
      <c r="E3676"/>
      <c r="F3676"/>
      <c r="G3676"/>
      <c r="H3676"/>
      <c r="I3676"/>
      <c r="J3676"/>
      <c r="K3676"/>
      <c r="L3676"/>
      <c r="M3676" s="2"/>
      <c r="N3676"/>
      <c r="O3676" s="2"/>
      <c r="P3676"/>
      <c r="Q3676"/>
      <c r="R3676"/>
    </row>
    <row r="3677" spans="2:18">
      <c r="B3677"/>
      <c r="C3677"/>
      <c r="D3677"/>
      <c r="E3677"/>
      <c r="F3677"/>
      <c r="G3677"/>
      <c r="H3677"/>
      <c r="I3677"/>
      <c r="J3677"/>
      <c r="K3677"/>
      <c r="L3677"/>
      <c r="M3677" s="2"/>
      <c r="N3677"/>
      <c r="O3677" s="2"/>
      <c r="P3677"/>
      <c r="Q3677"/>
      <c r="R3677"/>
    </row>
    <row r="3678" spans="2:18">
      <c r="B3678"/>
      <c r="C3678"/>
      <c r="D3678"/>
      <c r="E3678"/>
      <c r="F3678"/>
      <c r="G3678"/>
      <c r="H3678"/>
      <c r="I3678"/>
      <c r="J3678"/>
      <c r="K3678"/>
      <c r="L3678"/>
      <c r="M3678" s="2"/>
      <c r="N3678"/>
      <c r="O3678" s="2"/>
      <c r="P3678"/>
      <c r="Q3678"/>
      <c r="R3678"/>
    </row>
    <row r="3679" spans="2:18">
      <c r="B3679"/>
      <c r="C3679"/>
      <c r="D3679"/>
      <c r="E3679"/>
      <c r="F3679"/>
      <c r="G3679"/>
      <c r="H3679"/>
      <c r="I3679"/>
      <c r="J3679"/>
      <c r="K3679"/>
      <c r="L3679"/>
      <c r="M3679" s="2"/>
      <c r="N3679"/>
      <c r="O3679" s="2"/>
      <c r="P3679"/>
      <c r="Q3679"/>
      <c r="R3679"/>
    </row>
    <row r="3680" spans="2:18">
      <c r="B3680"/>
      <c r="C3680"/>
      <c r="D3680"/>
      <c r="E3680"/>
      <c r="F3680"/>
      <c r="G3680"/>
      <c r="H3680"/>
      <c r="I3680"/>
      <c r="J3680"/>
      <c r="K3680"/>
      <c r="L3680"/>
      <c r="M3680" s="2"/>
      <c r="N3680"/>
      <c r="O3680" s="2"/>
      <c r="P3680"/>
      <c r="Q3680"/>
      <c r="R3680"/>
    </row>
    <row r="3681" spans="2:18">
      <c r="B3681"/>
      <c r="C3681"/>
      <c r="D3681"/>
      <c r="E3681"/>
      <c r="F3681"/>
      <c r="G3681"/>
      <c r="H3681"/>
      <c r="I3681"/>
      <c r="J3681"/>
      <c r="K3681"/>
      <c r="L3681"/>
      <c r="M3681" s="2"/>
      <c r="N3681"/>
      <c r="O3681" s="2"/>
      <c r="P3681"/>
      <c r="Q3681"/>
      <c r="R3681"/>
    </row>
    <row r="3682" spans="2:18">
      <c r="B3682"/>
      <c r="C3682"/>
      <c r="D3682"/>
      <c r="E3682"/>
      <c r="F3682"/>
      <c r="G3682"/>
      <c r="H3682"/>
      <c r="I3682"/>
      <c r="J3682"/>
      <c r="K3682"/>
      <c r="L3682"/>
      <c r="M3682" s="2"/>
      <c r="N3682"/>
      <c r="O3682" s="2"/>
      <c r="P3682"/>
      <c r="Q3682"/>
      <c r="R3682"/>
    </row>
    <row r="3683" spans="2:18">
      <c r="B3683"/>
      <c r="C3683"/>
      <c r="D3683"/>
      <c r="E3683"/>
      <c r="F3683"/>
      <c r="G3683"/>
      <c r="H3683"/>
      <c r="I3683"/>
      <c r="J3683"/>
      <c r="K3683"/>
      <c r="L3683"/>
      <c r="M3683" s="2"/>
      <c r="N3683"/>
      <c r="O3683" s="2"/>
      <c r="P3683"/>
      <c r="Q3683"/>
      <c r="R3683"/>
    </row>
    <row r="3684" spans="2:18">
      <c r="B3684"/>
      <c r="C3684"/>
      <c r="D3684"/>
      <c r="E3684"/>
      <c r="F3684"/>
      <c r="G3684"/>
      <c r="H3684"/>
      <c r="I3684"/>
      <c r="J3684"/>
      <c r="K3684"/>
      <c r="L3684"/>
      <c r="M3684" s="2"/>
      <c r="N3684"/>
      <c r="O3684" s="2"/>
      <c r="P3684"/>
      <c r="Q3684"/>
      <c r="R3684"/>
    </row>
    <row r="3685" spans="2:18">
      <c r="B3685"/>
      <c r="C3685"/>
      <c r="D3685"/>
      <c r="E3685"/>
      <c r="F3685"/>
      <c r="G3685"/>
      <c r="H3685"/>
      <c r="I3685"/>
      <c r="J3685"/>
      <c r="K3685"/>
      <c r="L3685"/>
      <c r="M3685" s="2"/>
      <c r="N3685"/>
      <c r="O3685" s="2"/>
      <c r="P3685"/>
      <c r="Q3685"/>
      <c r="R3685"/>
    </row>
    <row r="3686" spans="2:18">
      <c r="B3686"/>
      <c r="C3686"/>
      <c r="D3686"/>
      <c r="E3686"/>
      <c r="F3686"/>
      <c r="G3686"/>
      <c r="H3686"/>
      <c r="I3686"/>
      <c r="J3686"/>
      <c r="K3686"/>
      <c r="L3686"/>
      <c r="M3686" s="2"/>
      <c r="N3686"/>
      <c r="O3686" s="2"/>
      <c r="P3686"/>
      <c r="Q3686"/>
      <c r="R3686"/>
    </row>
    <row r="3687" spans="2:18">
      <c r="B3687"/>
      <c r="C3687"/>
      <c r="D3687"/>
      <c r="E3687"/>
      <c r="F3687"/>
      <c r="G3687"/>
      <c r="H3687"/>
      <c r="I3687"/>
      <c r="J3687"/>
      <c r="K3687"/>
      <c r="L3687"/>
      <c r="M3687" s="2"/>
      <c r="N3687"/>
      <c r="O3687" s="2"/>
      <c r="P3687"/>
      <c r="Q3687"/>
      <c r="R3687"/>
    </row>
    <row r="3688" spans="2:18">
      <c r="B3688"/>
      <c r="C3688"/>
      <c r="D3688"/>
      <c r="E3688"/>
      <c r="F3688"/>
      <c r="G3688"/>
      <c r="H3688"/>
      <c r="I3688"/>
      <c r="J3688"/>
      <c r="K3688"/>
      <c r="L3688"/>
      <c r="M3688" s="2"/>
      <c r="N3688"/>
      <c r="O3688" s="2"/>
      <c r="P3688"/>
      <c r="Q3688"/>
      <c r="R3688"/>
    </row>
    <row r="3689" spans="2:18">
      <c r="B3689"/>
      <c r="C3689"/>
      <c r="D3689"/>
      <c r="E3689"/>
      <c r="F3689"/>
      <c r="G3689"/>
      <c r="H3689"/>
      <c r="I3689"/>
      <c r="J3689"/>
      <c r="K3689"/>
      <c r="L3689"/>
      <c r="M3689" s="2"/>
      <c r="N3689"/>
      <c r="O3689" s="2"/>
      <c r="P3689"/>
      <c r="Q3689"/>
      <c r="R3689"/>
    </row>
    <row r="3690" spans="2:18">
      <c r="B3690"/>
      <c r="C3690"/>
      <c r="D3690"/>
      <c r="E3690"/>
      <c r="F3690"/>
      <c r="G3690"/>
      <c r="H3690"/>
      <c r="I3690"/>
      <c r="J3690"/>
      <c r="K3690"/>
      <c r="L3690"/>
      <c r="M3690" s="2"/>
      <c r="N3690"/>
      <c r="O3690" s="2"/>
      <c r="P3690"/>
      <c r="Q3690"/>
      <c r="R3690"/>
    </row>
    <row r="3691" spans="2:18">
      <c r="B3691"/>
      <c r="C3691"/>
      <c r="D3691"/>
      <c r="E3691"/>
      <c r="F3691"/>
      <c r="G3691"/>
      <c r="H3691"/>
      <c r="I3691"/>
      <c r="J3691"/>
      <c r="K3691"/>
      <c r="L3691"/>
      <c r="M3691" s="2"/>
      <c r="N3691"/>
      <c r="O3691" s="2"/>
      <c r="P3691"/>
      <c r="Q3691"/>
      <c r="R3691"/>
    </row>
    <row r="3692" spans="2:18">
      <c r="B3692"/>
      <c r="C3692"/>
      <c r="D3692"/>
      <c r="E3692"/>
      <c r="F3692"/>
      <c r="G3692"/>
      <c r="H3692"/>
      <c r="I3692"/>
      <c r="J3692"/>
      <c r="K3692"/>
      <c r="L3692"/>
      <c r="M3692" s="2"/>
      <c r="N3692"/>
      <c r="O3692" s="2"/>
      <c r="P3692"/>
      <c r="Q3692"/>
      <c r="R3692"/>
    </row>
    <row r="3693" spans="2:18">
      <c r="B3693"/>
      <c r="C3693"/>
      <c r="D3693"/>
      <c r="E3693"/>
      <c r="F3693"/>
      <c r="G3693"/>
      <c r="H3693"/>
      <c r="I3693"/>
      <c r="J3693"/>
      <c r="K3693"/>
      <c r="L3693"/>
      <c r="M3693" s="2"/>
      <c r="N3693"/>
      <c r="O3693" s="2"/>
      <c r="P3693"/>
      <c r="Q3693"/>
      <c r="R3693"/>
    </row>
    <row r="3694" spans="2:18">
      <c r="B3694"/>
      <c r="C3694"/>
      <c r="D3694"/>
      <c r="E3694"/>
      <c r="F3694"/>
      <c r="G3694"/>
      <c r="H3694"/>
      <c r="I3694"/>
      <c r="J3694"/>
      <c r="K3694"/>
      <c r="L3694"/>
      <c r="M3694" s="2"/>
      <c r="N3694"/>
      <c r="O3694" s="2"/>
      <c r="P3694"/>
      <c r="Q3694"/>
      <c r="R3694"/>
    </row>
    <row r="3695" spans="2:18">
      <c r="B3695"/>
      <c r="C3695"/>
      <c r="D3695"/>
      <c r="E3695"/>
      <c r="F3695"/>
      <c r="G3695"/>
      <c r="H3695"/>
      <c r="I3695"/>
      <c r="J3695"/>
      <c r="K3695"/>
      <c r="L3695"/>
      <c r="M3695" s="2"/>
      <c r="N3695"/>
      <c r="O3695" s="2"/>
      <c r="P3695"/>
      <c r="Q3695"/>
      <c r="R3695"/>
    </row>
    <row r="3696" spans="2:18">
      <c r="B3696"/>
      <c r="C3696"/>
      <c r="D3696"/>
      <c r="E3696"/>
      <c r="F3696"/>
      <c r="G3696"/>
      <c r="H3696"/>
      <c r="I3696"/>
      <c r="J3696"/>
      <c r="K3696"/>
      <c r="L3696"/>
      <c r="M3696" s="2"/>
      <c r="N3696"/>
      <c r="O3696" s="2"/>
      <c r="P3696"/>
      <c r="Q3696"/>
      <c r="R3696"/>
    </row>
    <row r="3697" spans="2:18">
      <c r="B3697"/>
      <c r="C3697"/>
      <c r="D3697"/>
      <c r="E3697"/>
      <c r="F3697"/>
      <c r="G3697"/>
      <c r="H3697"/>
      <c r="I3697"/>
      <c r="J3697"/>
      <c r="K3697"/>
      <c r="L3697"/>
      <c r="M3697" s="2"/>
      <c r="N3697"/>
      <c r="O3697" s="2"/>
      <c r="P3697"/>
      <c r="Q3697"/>
      <c r="R3697"/>
    </row>
    <row r="3698" spans="2:18">
      <c r="B3698"/>
      <c r="C3698"/>
      <c r="D3698"/>
      <c r="E3698"/>
      <c r="F3698"/>
      <c r="G3698"/>
      <c r="H3698"/>
      <c r="I3698"/>
      <c r="J3698"/>
      <c r="K3698"/>
      <c r="L3698"/>
      <c r="M3698" s="2"/>
      <c r="N3698"/>
      <c r="O3698" s="2"/>
      <c r="P3698"/>
      <c r="Q3698"/>
      <c r="R3698"/>
    </row>
    <row r="3699" spans="2:18">
      <c r="B3699"/>
      <c r="C3699"/>
      <c r="D3699"/>
      <c r="E3699"/>
      <c r="F3699"/>
      <c r="G3699"/>
      <c r="H3699"/>
      <c r="I3699"/>
      <c r="J3699"/>
      <c r="K3699"/>
      <c r="L3699"/>
      <c r="M3699" s="2"/>
      <c r="N3699"/>
      <c r="O3699" s="2"/>
      <c r="P3699"/>
      <c r="Q3699"/>
      <c r="R3699"/>
    </row>
    <row r="3700" spans="2:18">
      <c r="B3700"/>
      <c r="C3700"/>
      <c r="D3700"/>
      <c r="E3700"/>
      <c r="F3700"/>
      <c r="G3700"/>
      <c r="H3700"/>
      <c r="I3700"/>
      <c r="J3700"/>
      <c r="K3700"/>
      <c r="L3700"/>
      <c r="M3700" s="2"/>
      <c r="N3700"/>
      <c r="O3700" s="2"/>
      <c r="P3700"/>
      <c r="Q3700"/>
      <c r="R3700"/>
    </row>
    <row r="3701" spans="2:18">
      <c r="B3701"/>
      <c r="C3701"/>
      <c r="D3701"/>
      <c r="E3701"/>
      <c r="F3701"/>
      <c r="G3701"/>
      <c r="H3701"/>
      <c r="I3701"/>
      <c r="J3701"/>
      <c r="K3701"/>
      <c r="L3701"/>
      <c r="M3701" s="2"/>
      <c r="N3701"/>
      <c r="O3701" s="2"/>
      <c r="P3701"/>
      <c r="Q3701"/>
      <c r="R3701"/>
    </row>
    <row r="3702" spans="2:18">
      <c r="B3702"/>
      <c r="C3702"/>
      <c r="D3702"/>
      <c r="E3702"/>
      <c r="F3702"/>
      <c r="G3702"/>
      <c r="H3702"/>
      <c r="I3702"/>
      <c r="J3702"/>
      <c r="K3702"/>
      <c r="L3702"/>
      <c r="M3702" s="2"/>
      <c r="N3702"/>
      <c r="O3702" s="2"/>
      <c r="P3702"/>
      <c r="Q3702"/>
      <c r="R3702"/>
    </row>
    <row r="3703" spans="2:18">
      <c r="B3703"/>
      <c r="C3703"/>
      <c r="D3703"/>
      <c r="E3703"/>
      <c r="F3703"/>
      <c r="G3703"/>
      <c r="H3703"/>
      <c r="I3703"/>
      <c r="J3703"/>
      <c r="K3703"/>
      <c r="L3703"/>
      <c r="M3703" s="2"/>
      <c r="N3703"/>
      <c r="O3703" s="2"/>
      <c r="P3703"/>
      <c r="Q3703"/>
      <c r="R3703"/>
    </row>
    <row r="3704" spans="2:18">
      <c r="B3704"/>
      <c r="C3704"/>
      <c r="D3704"/>
      <c r="E3704"/>
      <c r="F3704"/>
      <c r="G3704"/>
      <c r="H3704"/>
      <c r="I3704"/>
      <c r="J3704"/>
      <c r="K3704"/>
      <c r="L3704"/>
      <c r="M3704" s="2"/>
      <c r="N3704"/>
      <c r="O3704" s="2"/>
      <c r="P3704"/>
      <c r="Q3704"/>
      <c r="R3704"/>
    </row>
    <row r="3705" spans="2:18">
      <c r="B3705"/>
      <c r="C3705"/>
      <c r="D3705"/>
      <c r="E3705"/>
      <c r="F3705"/>
      <c r="G3705"/>
      <c r="H3705"/>
      <c r="I3705"/>
      <c r="J3705"/>
      <c r="K3705"/>
      <c r="L3705"/>
      <c r="M3705" s="2"/>
      <c r="N3705"/>
      <c r="O3705" s="2"/>
      <c r="P3705"/>
      <c r="Q3705"/>
      <c r="R3705"/>
    </row>
    <row r="3706" spans="2:18">
      <c r="B3706"/>
      <c r="C3706"/>
      <c r="D3706"/>
      <c r="E3706"/>
      <c r="F3706"/>
      <c r="G3706"/>
      <c r="H3706"/>
      <c r="I3706"/>
      <c r="J3706"/>
      <c r="K3706"/>
      <c r="L3706"/>
      <c r="M3706" s="2"/>
      <c r="N3706"/>
      <c r="O3706" s="2"/>
      <c r="P3706"/>
      <c r="Q3706"/>
      <c r="R3706"/>
    </row>
    <row r="3707" spans="2:18">
      <c r="B3707"/>
      <c r="C3707"/>
      <c r="D3707"/>
      <c r="E3707"/>
      <c r="F3707"/>
      <c r="G3707"/>
      <c r="H3707"/>
      <c r="I3707"/>
      <c r="J3707"/>
      <c r="K3707"/>
      <c r="L3707"/>
      <c r="M3707" s="2"/>
      <c r="N3707"/>
      <c r="O3707" s="2"/>
      <c r="P3707"/>
      <c r="Q3707"/>
      <c r="R3707"/>
    </row>
    <row r="3708" spans="2:18">
      <c r="B3708"/>
      <c r="C3708"/>
      <c r="D3708"/>
      <c r="E3708"/>
      <c r="F3708"/>
      <c r="G3708"/>
      <c r="H3708"/>
      <c r="I3708"/>
      <c r="J3708"/>
      <c r="K3708"/>
      <c r="L3708"/>
      <c r="M3708" s="2"/>
      <c r="N3708"/>
      <c r="O3708" s="2"/>
      <c r="P3708"/>
      <c r="Q3708"/>
      <c r="R3708"/>
    </row>
    <row r="3709" spans="2:18">
      <c r="B3709"/>
      <c r="C3709"/>
      <c r="D3709"/>
      <c r="E3709"/>
      <c r="F3709"/>
      <c r="G3709"/>
      <c r="H3709"/>
      <c r="I3709"/>
      <c r="J3709"/>
      <c r="K3709"/>
      <c r="L3709"/>
      <c r="M3709" s="2"/>
      <c r="N3709"/>
      <c r="O3709" s="2"/>
      <c r="P3709"/>
      <c r="Q3709"/>
      <c r="R3709"/>
    </row>
    <row r="3710" spans="2:18">
      <c r="B3710"/>
      <c r="C3710"/>
      <c r="D3710"/>
      <c r="E3710"/>
      <c r="F3710"/>
      <c r="G3710"/>
      <c r="H3710"/>
      <c r="I3710"/>
      <c r="J3710"/>
      <c r="K3710"/>
      <c r="L3710"/>
      <c r="M3710" s="2"/>
      <c r="N3710"/>
      <c r="O3710" s="2"/>
      <c r="P3710"/>
      <c r="Q3710"/>
      <c r="R3710"/>
    </row>
    <row r="3711" spans="2:18">
      <c r="B3711"/>
      <c r="C3711"/>
      <c r="D3711"/>
      <c r="E3711"/>
      <c r="F3711"/>
      <c r="G3711"/>
      <c r="H3711"/>
      <c r="I3711"/>
      <c r="J3711"/>
      <c r="K3711"/>
      <c r="L3711"/>
      <c r="M3711" s="2"/>
      <c r="N3711"/>
      <c r="O3711" s="2"/>
      <c r="P3711"/>
      <c r="Q3711"/>
      <c r="R3711"/>
    </row>
    <row r="3712" spans="2:18">
      <c r="B3712"/>
      <c r="C3712"/>
      <c r="D3712"/>
      <c r="E3712"/>
      <c r="F3712"/>
      <c r="G3712"/>
      <c r="H3712"/>
      <c r="I3712"/>
      <c r="J3712"/>
      <c r="K3712"/>
      <c r="L3712"/>
      <c r="M3712" s="2"/>
      <c r="N3712"/>
      <c r="O3712" s="2"/>
      <c r="P3712"/>
      <c r="Q3712"/>
      <c r="R3712"/>
    </row>
    <row r="3713" spans="2:18">
      <c r="B3713"/>
      <c r="C3713"/>
      <c r="D3713"/>
      <c r="E3713"/>
      <c r="F3713"/>
      <c r="G3713"/>
      <c r="H3713"/>
      <c r="I3713"/>
      <c r="J3713"/>
      <c r="K3713"/>
      <c r="L3713"/>
      <c r="M3713" s="2"/>
      <c r="N3713"/>
      <c r="O3713" s="2"/>
      <c r="P3713"/>
      <c r="Q3713"/>
      <c r="R3713"/>
    </row>
    <row r="3714" spans="2:18">
      <c r="B3714"/>
      <c r="C3714"/>
      <c r="D3714"/>
      <c r="E3714"/>
      <c r="F3714"/>
      <c r="G3714"/>
      <c r="H3714"/>
      <c r="I3714"/>
      <c r="J3714"/>
      <c r="K3714"/>
      <c r="L3714"/>
      <c r="M3714" s="2"/>
      <c r="N3714"/>
      <c r="O3714" s="2"/>
      <c r="P3714"/>
      <c r="Q3714"/>
      <c r="R3714"/>
    </row>
    <row r="3715" spans="2:18">
      <c r="B3715"/>
      <c r="C3715"/>
      <c r="D3715"/>
      <c r="E3715"/>
      <c r="F3715"/>
      <c r="G3715"/>
      <c r="H3715"/>
      <c r="I3715"/>
      <c r="J3715"/>
      <c r="K3715"/>
      <c r="L3715"/>
      <c r="M3715" s="2"/>
      <c r="N3715"/>
      <c r="O3715" s="2"/>
      <c r="P3715"/>
      <c r="Q3715"/>
      <c r="R3715"/>
    </row>
    <row r="3716" spans="2:18">
      <c r="B3716"/>
      <c r="C3716"/>
      <c r="D3716"/>
      <c r="E3716"/>
      <c r="F3716"/>
      <c r="G3716"/>
      <c r="H3716"/>
      <c r="I3716"/>
      <c r="J3716"/>
      <c r="K3716"/>
      <c r="L3716"/>
      <c r="M3716" s="2"/>
      <c r="N3716"/>
      <c r="O3716" s="2"/>
      <c r="P3716"/>
      <c r="Q3716"/>
      <c r="R3716"/>
    </row>
    <row r="3717" spans="2:18">
      <c r="B3717"/>
      <c r="C3717"/>
      <c r="D3717"/>
      <c r="E3717"/>
      <c r="F3717"/>
      <c r="G3717"/>
      <c r="H3717"/>
      <c r="I3717"/>
      <c r="J3717"/>
      <c r="K3717"/>
      <c r="L3717"/>
      <c r="M3717" s="2"/>
      <c r="N3717"/>
      <c r="O3717" s="2"/>
      <c r="P3717"/>
      <c r="Q3717"/>
      <c r="R3717"/>
    </row>
    <row r="3718" spans="2:18">
      <c r="B3718"/>
      <c r="C3718"/>
      <c r="D3718"/>
      <c r="E3718"/>
      <c r="F3718"/>
      <c r="G3718"/>
      <c r="H3718"/>
      <c r="I3718"/>
      <c r="J3718"/>
      <c r="K3718"/>
      <c r="L3718"/>
      <c r="M3718" s="2"/>
      <c r="N3718"/>
      <c r="O3718" s="2"/>
      <c r="P3718"/>
      <c r="Q3718"/>
      <c r="R3718"/>
    </row>
    <row r="3719" spans="2:18">
      <c r="B3719"/>
      <c r="C3719"/>
      <c r="D3719"/>
      <c r="E3719"/>
      <c r="F3719"/>
      <c r="G3719"/>
      <c r="H3719"/>
      <c r="I3719"/>
      <c r="J3719"/>
      <c r="K3719"/>
      <c r="L3719"/>
      <c r="M3719" s="2"/>
      <c r="N3719"/>
      <c r="O3719" s="2"/>
      <c r="P3719"/>
      <c r="Q3719"/>
      <c r="R3719"/>
    </row>
    <row r="3720" spans="2:18">
      <c r="B3720"/>
      <c r="C3720"/>
      <c r="D3720"/>
      <c r="E3720"/>
      <c r="F3720"/>
      <c r="G3720"/>
      <c r="H3720"/>
      <c r="I3720"/>
      <c r="J3720"/>
      <c r="K3720"/>
      <c r="L3720"/>
      <c r="M3720" s="2"/>
      <c r="N3720"/>
      <c r="O3720" s="2"/>
      <c r="P3720"/>
      <c r="Q3720"/>
      <c r="R3720"/>
    </row>
    <row r="3721" spans="2:18">
      <c r="B3721"/>
      <c r="C3721"/>
      <c r="D3721"/>
      <c r="E3721"/>
      <c r="F3721"/>
      <c r="G3721"/>
      <c r="H3721"/>
      <c r="I3721"/>
      <c r="J3721"/>
      <c r="K3721"/>
      <c r="L3721"/>
      <c r="M3721" s="2"/>
      <c r="N3721"/>
      <c r="O3721" s="2"/>
      <c r="P3721"/>
      <c r="Q3721"/>
      <c r="R3721"/>
    </row>
    <row r="3722" spans="2:18">
      <c r="B3722"/>
      <c r="C3722"/>
      <c r="D3722"/>
      <c r="E3722"/>
      <c r="F3722"/>
      <c r="G3722"/>
      <c r="H3722"/>
      <c r="I3722"/>
      <c r="J3722"/>
      <c r="K3722"/>
      <c r="L3722"/>
      <c r="M3722" s="2"/>
      <c r="N3722"/>
      <c r="O3722" s="2"/>
      <c r="P3722"/>
      <c r="Q3722"/>
      <c r="R3722"/>
    </row>
    <row r="3723" spans="2:18">
      <c r="B3723"/>
      <c r="C3723"/>
      <c r="D3723"/>
      <c r="E3723"/>
      <c r="F3723"/>
      <c r="G3723"/>
      <c r="H3723"/>
      <c r="I3723"/>
      <c r="J3723"/>
      <c r="K3723"/>
      <c r="L3723"/>
      <c r="M3723" s="2"/>
      <c r="N3723"/>
      <c r="O3723" s="2"/>
      <c r="P3723"/>
      <c r="Q3723"/>
      <c r="R3723"/>
    </row>
    <row r="3724" spans="2:18">
      <c r="B3724"/>
      <c r="C3724"/>
      <c r="D3724"/>
      <c r="E3724"/>
      <c r="F3724"/>
      <c r="G3724"/>
      <c r="H3724"/>
      <c r="I3724"/>
      <c r="J3724"/>
      <c r="K3724"/>
      <c r="L3724"/>
      <c r="M3724" s="2"/>
      <c r="N3724"/>
      <c r="O3724" s="2"/>
      <c r="P3724"/>
      <c r="Q3724"/>
      <c r="R3724"/>
    </row>
    <row r="3725" spans="2:18">
      <c r="B3725"/>
      <c r="C3725"/>
      <c r="D3725"/>
      <c r="E3725"/>
      <c r="F3725"/>
      <c r="G3725"/>
      <c r="H3725"/>
      <c r="I3725"/>
      <c r="J3725"/>
      <c r="K3725"/>
      <c r="L3725"/>
      <c r="M3725" s="2"/>
      <c r="N3725"/>
      <c r="O3725" s="2"/>
      <c r="P3725"/>
      <c r="Q3725"/>
      <c r="R3725"/>
    </row>
    <row r="3726" spans="2:18">
      <c r="B3726"/>
      <c r="C3726"/>
      <c r="D3726"/>
      <c r="E3726"/>
      <c r="F3726"/>
      <c r="G3726"/>
      <c r="H3726"/>
      <c r="I3726"/>
      <c r="J3726"/>
      <c r="K3726"/>
      <c r="L3726"/>
      <c r="M3726" s="2"/>
      <c r="N3726"/>
      <c r="O3726" s="2"/>
      <c r="P3726"/>
      <c r="Q3726"/>
      <c r="R3726"/>
    </row>
    <row r="3727" spans="2:18">
      <c r="B3727"/>
      <c r="C3727"/>
      <c r="D3727"/>
      <c r="E3727"/>
      <c r="F3727"/>
      <c r="G3727"/>
      <c r="H3727"/>
      <c r="I3727"/>
      <c r="J3727"/>
      <c r="K3727"/>
      <c r="L3727"/>
      <c r="M3727" s="2"/>
      <c r="N3727"/>
      <c r="O3727" s="2"/>
      <c r="P3727"/>
      <c r="Q3727"/>
      <c r="R3727"/>
    </row>
    <row r="3728" spans="2:18">
      <c r="B3728"/>
      <c r="C3728"/>
      <c r="D3728"/>
      <c r="E3728"/>
      <c r="F3728"/>
      <c r="G3728"/>
      <c r="H3728"/>
      <c r="I3728"/>
      <c r="J3728"/>
      <c r="K3728"/>
      <c r="L3728"/>
      <c r="M3728" s="2"/>
      <c r="N3728"/>
      <c r="O3728" s="2"/>
      <c r="P3728"/>
      <c r="Q3728"/>
      <c r="R3728"/>
    </row>
    <row r="3729" spans="2:18">
      <c r="B3729"/>
      <c r="C3729"/>
      <c r="D3729"/>
      <c r="E3729"/>
      <c r="F3729"/>
      <c r="G3729"/>
      <c r="H3729"/>
      <c r="I3729"/>
      <c r="J3729"/>
      <c r="K3729"/>
      <c r="L3729"/>
      <c r="M3729" s="2"/>
      <c r="N3729"/>
      <c r="O3729" s="2"/>
      <c r="P3729"/>
      <c r="Q3729"/>
      <c r="R3729"/>
    </row>
    <row r="3730" spans="2:18">
      <c r="B3730"/>
      <c r="C3730"/>
      <c r="D3730"/>
      <c r="E3730"/>
      <c r="F3730"/>
      <c r="G3730"/>
      <c r="H3730"/>
      <c r="I3730"/>
      <c r="J3730"/>
      <c r="K3730"/>
      <c r="L3730"/>
      <c r="M3730" s="2"/>
      <c r="N3730"/>
      <c r="O3730" s="2"/>
      <c r="P3730"/>
      <c r="Q3730"/>
      <c r="R3730"/>
    </row>
    <row r="3731" spans="2:18">
      <c r="B3731"/>
      <c r="C3731"/>
      <c r="D3731"/>
      <c r="E3731"/>
      <c r="F3731"/>
      <c r="G3731"/>
      <c r="H3731"/>
      <c r="I3731"/>
      <c r="J3731"/>
      <c r="K3731"/>
      <c r="L3731"/>
      <c r="M3731" s="2"/>
      <c r="N3731"/>
      <c r="O3731" s="2"/>
      <c r="P3731"/>
      <c r="Q3731"/>
      <c r="R3731"/>
    </row>
    <row r="3732" spans="2:18">
      <c r="B3732"/>
      <c r="C3732"/>
      <c r="D3732"/>
      <c r="E3732"/>
      <c r="F3732"/>
      <c r="G3732"/>
      <c r="H3732"/>
      <c r="I3732"/>
      <c r="J3732"/>
      <c r="K3732"/>
      <c r="L3732"/>
      <c r="M3732" s="2"/>
      <c r="N3732"/>
      <c r="O3732" s="2"/>
      <c r="P3732"/>
      <c r="Q3732"/>
      <c r="R3732"/>
    </row>
    <row r="3733" spans="2:18">
      <c r="B3733"/>
      <c r="C3733"/>
      <c r="D3733"/>
      <c r="E3733"/>
      <c r="F3733"/>
      <c r="G3733"/>
      <c r="H3733"/>
      <c r="I3733"/>
      <c r="J3733"/>
      <c r="K3733"/>
      <c r="L3733"/>
      <c r="M3733" s="2"/>
      <c r="N3733"/>
      <c r="O3733" s="2"/>
      <c r="P3733"/>
      <c r="Q3733"/>
      <c r="R3733"/>
    </row>
    <row r="3734" spans="2:18">
      <c r="B3734"/>
      <c r="C3734"/>
      <c r="D3734"/>
      <c r="E3734"/>
      <c r="F3734"/>
      <c r="G3734"/>
      <c r="H3734"/>
      <c r="I3734"/>
      <c r="J3734"/>
      <c r="K3734"/>
      <c r="L3734"/>
      <c r="M3734" s="2"/>
      <c r="N3734"/>
      <c r="O3734" s="2"/>
      <c r="P3734"/>
      <c r="Q3734"/>
      <c r="R3734"/>
    </row>
    <row r="3735" spans="2:18">
      <c r="B3735"/>
      <c r="C3735"/>
      <c r="D3735"/>
      <c r="E3735"/>
      <c r="F3735"/>
      <c r="G3735"/>
      <c r="H3735"/>
      <c r="I3735"/>
      <c r="J3735"/>
      <c r="K3735"/>
      <c r="L3735"/>
      <c r="M3735" s="2"/>
      <c r="N3735"/>
      <c r="O3735" s="2"/>
      <c r="P3735"/>
      <c r="Q3735"/>
      <c r="R3735"/>
    </row>
    <row r="3736" spans="2:18">
      <c r="B3736"/>
      <c r="C3736"/>
      <c r="D3736"/>
      <c r="E3736"/>
      <c r="F3736"/>
      <c r="G3736"/>
      <c r="H3736"/>
      <c r="I3736"/>
      <c r="J3736"/>
      <c r="K3736"/>
      <c r="L3736"/>
      <c r="M3736" s="2"/>
      <c r="N3736"/>
      <c r="O3736" s="2"/>
      <c r="P3736"/>
      <c r="Q3736"/>
      <c r="R3736"/>
    </row>
    <row r="3737" spans="2:18">
      <c r="B3737"/>
      <c r="C3737"/>
      <c r="D3737"/>
      <c r="E3737"/>
      <c r="F3737"/>
      <c r="G3737"/>
      <c r="H3737"/>
      <c r="I3737"/>
      <c r="J3737"/>
      <c r="K3737"/>
      <c r="L3737"/>
      <c r="M3737" s="2"/>
      <c r="N3737"/>
      <c r="O3737" s="2"/>
      <c r="P3737"/>
      <c r="Q3737"/>
      <c r="R3737"/>
    </row>
    <row r="3738" spans="2:18">
      <c r="B3738"/>
      <c r="C3738"/>
      <c r="D3738"/>
      <c r="E3738"/>
      <c r="F3738"/>
      <c r="G3738"/>
      <c r="H3738"/>
      <c r="I3738"/>
      <c r="J3738"/>
      <c r="K3738"/>
      <c r="L3738"/>
      <c r="M3738" s="2"/>
      <c r="N3738"/>
      <c r="O3738" s="2"/>
      <c r="P3738"/>
      <c r="Q3738"/>
      <c r="R3738"/>
    </row>
    <row r="3739" spans="2:18">
      <c r="B3739"/>
      <c r="C3739"/>
      <c r="D3739"/>
      <c r="E3739"/>
      <c r="F3739"/>
      <c r="G3739"/>
      <c r="H3739"/>
      <c r="I3739"/>
      <c r="J3739"/>
      <c r="K3739"/>
      <c r="L3739"/>
      <c r="M3739" s="2"/>
      <c r="N3739"/>
      <c r="O3739" s="2"/>
      <c r="P3739"/>
      <c r="Q3739"/>
      <c r="R3739"/>
    </row>
    <row r="3740" spans="2:18">
      <c r="B3740"/>
      <c r="C3740"/>
      <c r="D3740"/>
      <c r="E3740"/>
      <c r="F3740"/>
      <c r="G3740"/>
      <c r="H3740"/>
      <c r="I3740"/>
      <c r="J3740"/>
      <c r="K3740"/>
      <c r="L3740"/>
      <c r="M3740" s="2"/>
      <c r="N3740"/>
      <c r="O3740" s="2"/>
      <c r="P3740"/>
      <c r="Q3740"/>
      <c r="R3740"/>
    </row>
    <row r="3741" spans="2:18">
      <c r="B3741"/>
      <c r="C3741"/>
      <c r="D3741"/>
      <c r="E3741"/>
      <c r="F3741"/>
      <c r="G3741"/>
      <c r="H3741"/>
      <c r="I3741"/>
      <c r="J3741"/>
      <c r="K3741"/>
      <c r="L3741"/>
      <c r="M3741" s="2"/>
      <c r="N3741"/>
      <c r="O3741" s="2"/>
      <c r="P3741"/>
      <c r="Q3741"/>
      <c r="R3741"/>
    </row>
    <row r="3742" spans="2:18">
      <c r="B3742"/>
      <c r="C3742"/>
      <c r="D3742"/>
      <c r="E3742"/>
      <c r="F3742"/>
      <c r="G3742"/>
      <c r="H3742"/>
      <c r="I3742"/>
      <c r="J3742"/>
      <c r="K3742"/>
      <c r="L3742"/>
      <c r="M3742" s="2"/>
      <c r="N3742"/>
      <c r="O3742" s="2"/>
      <c r="P3742"/>
      <c r="Q3742"/>
      <c r="R3742"/>
    </row>
    <row r="3743" spans="2:18">
      <c r="B3743"/>
      <c r="C3743"/>
      <c r="D3743"/>
      <c r="E3743"/>
      <c r="F3743"/>
      <c r="G3743"/>
      <c r="H3743"/>
      <c r="I3743"/>
      <c r="J3743"/>
      <c r="K3743"/>
      <c r="L3743"/>
      <c r="M3743" s="2"/>
      <c r="N3743"/>
      <c r="O3743" s="2"/>
      <c r="P3743"/>
      <c r="Q3743"/>
      <c r="R3743"/>
    </row>
    <row r="3744" spans="2:18">
      <c r="B3744"/>
      <c r="C3744"/>
      <c r="D3744"/>
      <c r="E3744"/>
      <c r="F3744"/>
      <c r="G3744"/>
      <c r="H3744"/>
      <c r="I3744"/>
      <c r="J3744"/>
      <c r="K3744"/>
      <c r="L3744"/>
      <c r="M3744" s="2"/>
      <c r="N3744"/>
      <c r="O3744" s="2"/>
      <c r="P3744"/>
      <c r="Q3744"/>
      <c r="R3744"/>
    </row>
    <row r="3745" spans="2:18">
      <c r="B3745"/>
      <c r="C3745"/>
      <c r="D3745"/>
      <c r="E3745"/>
      <c r="F3745"/>
      <c r="G3745"/>
      <c r="H3745"/>
      <c r="I3745"/>
      <c r="J3745"/>
      <c r="K3745"/>
      <c r="L3745"/>
      <c r="M3745" s="2"/>
      <c r="N3745"/>
      <c r="O3745" s="2"/>
      <c r="P3745"/>
      <c r="Q3745"/>
      <c r="R3745"/>
    </row>
    <row r="3746" spans="2:18">
      <c r="B3746"/>
      <c r="C3746"/>
      <c r="D3746"/>
      <c r="E3746"/>
      <c r="F3746"/>
      <c r="G3746"/>
      <c r="H3746"/>
      <c r="I3746"/>
      <c r="J3746"/>
      <c r="K3746"/>
      <c r="L3746"/>
      <c r="M3746" s="2"/>
      <c r="N3746"/>
      <c r="O3746" s="2"/>
      <c r="P3746"/>
      <c r="Q3746"/>
      <c r="R3746"/>
    </row>
    <row r="3747" spans="2:18">
      <c r="B3747"/>
      <c r="C3747"/>
      <c r="D3747"/>
      <c r="E3747"/>
      <c r="F3747"/>
      <c r="G3747"/>
      <c r="H3747"/>
      <c r="I3747"/>
      <c r="J3747"/>
      <c r="K3747"/>
      <c r="L3747"/>
      <c r="M3747" s="2"/>
      <c r="N3747"/>
      <c r="O3747" s="2"/>
      <c r="P3747"/>
      <c r="Q3747"/>
      <c r="R3747"/>
    </row>
    <row r="3748" spans="2:18">
      <c r="B3748"/>
      <c r="C3748"/>
      <c r="D3748"/>
      <c r="E3748"/>
      <c r="F3748"/>
      <c r="G3748"/>
      <c r="H3748"/>
      <c r="I3748"/>
      <c r="J3748"/>
      <c r="K3748"/>
      <c r="L3748"/>
      <c r="M3748" s="2"/>
      <c r="N3748"/>
      <c r="O3748" s="2"/>
      <c r="P3748"/>
      <c r="Q3748"/>
      <c r="R3748"/>
    </row>
    <row r="3749" spans="2:18">
      <c r="B3749"/>
      <c r="C3749"/>
      <c r="D3749"/>
      <c r="E3749"/>
      <c r="F3749"/>
      <c r="G3749"/>
      <c r="H3749"/>
      <c r="I3749"/>
      <c r="J3749"/>
      <c r="K3749"/>
      <c r="L3749"/>
      <c r="M3749" s="2"/>
      <c r="N3749"/>
      <c r="O3749" s="2"/>
      <c r="P3749"/>
      <c r="Q3749"/>
      <c r="R3749"/>
    </row>
    <row r="3750" spans="2:18">
      <c r="B3750"/>
      <c r="C3750"/>
      <c r="D3750"/>
      <c r="E3750"/>
      <c r="F3750"/>
      <c r="G3750"/>
      <c r="H3750"/>
      <c r="I3750"/>
      <c r="J3750"/>
      <c r="K3750"/>
      <c r="L3750"/>
      <c r="M3750" s="2"/>
      <c r="N3750"/>
      <c r="O3750" s="2"/>
      <c r="P3750"/>
      <c r="Q3750"/>
      <c r="R3750"/>
    </row>
    <row r="3751" spans="2:18">
      <c r="B3751"/>
      <c r="C3751"/>
      <c r="D3751"/>
      <c r="E3751"/>
      <c r="F3751"/>
      <c r="G3751"/>
      <c r="H3751"/>
      <c r="I3751"/>
      <c r="J3751"/>
      <c r="K3751"/>
      <c r="L3751"/>
      <c r="M3751" s="2"/>
      <c r="N3751"/>
      <c r="O3751" s="2"/>
      <c r="P3751"/>
      <c r="Q3751"/>
      <c r="R3751"/>
    </row>
    <row r="3752" spans="2:18">
      <c r="B3752"/>
      <c r="C3752"/>
      <c r="D3752"/>
      <c r="E3752"/>
      <c r="F3752"/>
      <c r="G3752"/>
      <c r="H3752"/>
      <c r="I3752"/>
      <c r="J3752"/>
      <c r="K3752"/>
      <c r="L3752"/>
      <c r="M3752" s="2"/>
      <c r="N3752"/>
      <c r="O3752" s="2"/>
      <c r="P3752"/>
      <c r="Q3752"/>
      <c r="R3752"/>
    </row>
    <row r="3753" spans="2:18">
      <c r="B3753"/>
      <c r="C3753"/>
      <c r="D3753"/>
      <c r="E3753"/>
      <c r="F3753"/>
      <c r="G3753"/>
      <c r="H3753"/>
      <c r="I3753"/>
      <c r="J3753"/>
      <c r="K3753"/>
      <c r="L3753"/>
      <c r="M3753" s="2"/>
      <c r="N3753"/>
      <c r="O3753" s="2"/>
      <c r="P3753"/>
      <c r="Q3753"/>
      <c r="R3753"/>
    </row>
    <row r="3754" spans="2:18">
      <c r="B3754"/>
      <c r="C3754"/>
      <c r="D3754"/>
      <c r="E3754"/>
      <c r="F3754"/>
      <c r="G3754"/>
      <c r="H3754"/>
      <c r="I3754"/>
      <c r="J3754"/>
      <c r="K3754"/>
      <c r="L3754"/>
      <c r="M3754" s="2"/>
      <c r="N3754"/>
      <c r="O3754" s="2"/>
      <c r="P3754"/>
      <c r="Q3754"/>
      <c r="R3754"/>
    </row>
    <row r="3755" spans="2:18">
      <c r="B3755"/>
      <c r="C3755"/>
      <c r="D3755"/>
      <c r="E3755"/>
      <c r="F3755"/>
      <c r="G3755"/>
      <c r="H3755"/>
      <c r="I3755"/>
      <c r="J3755"/>
      <c r="K3755"/>
      <c r="L3755"/>
      <c r="M3755" s="2"/>
      <c r="N3755"/>
      <c r="O3755" s="2"/>
      <c r="P3755"/>
      <c r="Q3755"/>
      <c r="R3755"/>
    </row>
    <row r="3756" spans="2:18">
      <c r="B3756"/>
      <c r="C3756"/>
      <c r="D3756"/>
      <c r="E3756"/>
      <c r="F3756"/>
      <c r="G3756"/>
      <c r="H3756"/>
      <c r="I3756"/>
      <c r="J3756"/>
      <c r="K3756"/>
      <c r="L3756"/>
      <c r="M3756" s="2"/>
      <c r="N3756"/>
      <c r="O3756" s="2"/>
      <c r="P3756"/>
      <c r="Q3756"/>
      <c r="R3756"/>
    </row>
    <row r="3757" spans="2:18">
      <c r="B3757"/>
      <c r="C3757"/>
      <c r="D3757"/>
      <c r="E3757"/>
      <c r="F3757"/>
      <c r="G3757"/>
      <c r="H3757"/>
      <c r="I3757"/>
      <c r="J3757"/>
      <c r="K3757"/>
      <c r="L3757"/>
      <c r="M3757" s="2"/>
      <c r="N3757"/>
      <c r="O3757" s="2"/>
      <c r="P3757"/>
      <c r="Q3757"/>
      <c r="R3757"/>
    </row>
    <row r="3758" spans="2:18">
      <c r="B3758"/>
      <c r="C3758"/>
      <c r="D3758"/>
      <c r="E3758"/>
      <c r="F3758"/>
      <c r="G3758"/>
      <c r="H3758"/>
      <c r="I3758"/>
      <c r="J3758"/>
      <c r="K3758"/>
      <c r="L3758"/>
      <c r="M3758" s="2"/>
      <c r="N3758"/>
      <c r="O3758" s="2"/>
      <c r="P3758"/>
      <c r="Q3758"/>
      <c r="R3758"/>
    </row>
    <row r="3759" spans="2:18">
      <c r="B3759"/>
      <c r="C3759"/>
      <c r="D3759"/>
      <c r="E3759"/>
      <c r="F3759"/>
      <c r="G3759"/>
      <c r="H3759"/>
      <c r="I3759"/>
      <c r="J3759"/>
      <c r="K3759"/>
      <c r="L3759"/>
      <c r="M3759" s="2"/>
      <c r="N3759"/>
      <c r="O3759" s="2"/>
      <c r="P3759"/>
      <c r="Q3759"/>
      <c r="R3759"/>
    </row>
    <row r="3760" spans="2:18">
      <c r="B3760"/>
      <c r="C3760"/>
      <c r="D3760"/>
      <c r="E3760"/>
      <c r="F3760"/>
      <c r="G3760"/>
      <c r="H3760"/>
      <c r="I3760"/>
      <c r="J3760"/>
      <c r="K3760"/>
      <c r="L3760"/>
      <c r="M3760" s="2"/>
      <c r="N3760"/>
      <c r="O3760" s="2"/>
      <c r="P3760"/>
      <c r="Q3760"/>
      <c r="R3760"/>
    </row>
    <row r="3761" spans="2:18">
      <c r="B3761"/>
      <c r="C3761"/>
      <c r="D3761"/>
      <c r="E3761"/>
      <c r="F3761"/>
      <c r="G3761"/>
      <c r="H3761"/>
      <c r="I3761"/>
      <c r="J3761"/>
      <c r="K3761"/>
      <c r="L3761"/>
      <c r="M3761" s="2"/>
      <c r="N3761"/>
      <c r="O3761" s="2"/>
      <c r="P3761"/>
      <c r="Q3761"/>
      <c r="R3761"/>
    </row>
    <row r="3762" spans="2:18">
      <c r="B3762"/>
      <c r="C3762"/>
      <c r="D3762"/>
      <c r="E3762"/>
      <c r="F3762"/>
      <c r="G3762"/>
      <c r="H3762"/>
      <c r="I3762"/>
      <c r="J3762"/>
      <c r="K3762"/>
      <c r="L3762"/>
      <c r="M3762" s="2"/>
      <c r="N3762"/>
      <c r="O3762" s="2"/>
      <c r="P3762"/>
      <c r="Q3762"/>
      <c r="R3762"/>
    </row>
    <row r="3763" spans="2:18">
      <c r="B3763"/>
      <c r="C3763"/>
      <c r="D3763"/>
      <c r="E3763"/>
      <c r="F3763"/>
      <c r="G3763"/>
      <c r="H3763"/>
      <c r="I3763"/>
      <c r="J3763"/>
      <c r="K3763"/>
      <c r="L3763"/>
      <c r="M3763" s="2"/>
      <c r="N3763"/>
      <c r="O3763" s="2"/>
      <c r="P3763"/>
      <c r="Q3763"/>
      <c r="R3763"/>
    </row>
    <row r="3764" spans="2:18">
      <c r="B3764"/>
      <c r="C3764"/>
      <c r="D3764"/>
      <c r="E3764"/>
      <c r="F3764"/>
      <c r="G3764"/>
      <c r="H3764"/>
      <c r="I3764"/>
      <c r="J3764"/>
      <c r="K3764"/>
      <c r="L3764"/>
      <c r="M3764" s="2"/>
      <c r="N3764"/>
      <c r="O3764" s="2"/>
      <c r="P3764"/>
      <c r="Q3764"/>
      <c r="R3764"/>
    </row>
    <row r="3765" spans="2:18">
      <c r="B3765"/>
      <c r="C3765"/>
      <c r="D3765"/>
      <c r="E3765"/>
      <c r="F3765"/>
      <c r="G3765"/>
      <c r="H3765"/>
      <c r="I3765"/>
      <c r="J3765"/>
      <c r="K3765"/>
      <c r="L3765"/>
      <c r="M3765" s="2"/>
      <c r="N3765"/>
      <c r="O3765" s="2"/>
      <c r="P3765"/>
      <c r="Q3765"/>
      <c r="R3765"/>
    </row>
    <row r="3766" spans="2:18">
      <c r="B3766"/>
      <c r="C3766"/>
      <c r="D3766"/>
      <c r="E3766"/>
      <c r="F3766"/>
      <c r="G3766"/>
      <c r="H3766"/>
      <c r="I3766"/>
      <c r="J3766"/>
      <c r="K3766"/>
      <c r="L3766"/>
      <c r="M3766" s="2"/>
      <c r="N3766"/>
      <c r="O3766" s="2"/>
      <c r="P3766"/>
      <c r="Q3766"/>
      <c r="R3766"/>
    </row>
    <row r="3767" spans="2:18">
      <c r="B3767"/>
      <c r="C3767"/>
      <c r="D3767"/>
      <c r="E3767"/>
      <c r="F3767"/>
      <c r="G3767"/>
      <c r="H3767"/>
      <c r="I3767"/>
      <c r="J3767"/>
      <c r="K3767"/>
      <c r="L3767"/>
      <c r="M3767" s="2"/>
      <c r="N3767"/>
      <c r="O3767" s="2"/>
      <c r="P3767"/>
      <c r="Q3767"/>
      <c r="R3767"/>
    </row>
    <row r="3768" spans="2:18">
      <c r="B3768"/>
      <c r="C3768"/>
      <c r="D3768"/>
      <c r="E3768"/>
      <c r="F3768"/>
      <c r="G3768"/>
      <c r="H3768"/>
      <c r="I3768"/>
      <c r="J3768"/>
      <c r="K3768"/>
      <c r="L3768"/>
      <c r="M3768" s="2"/>
      <c r="N3768"/>
      <c r="O3768" s="2"/>
      <c r="P3768"/>
      <c r="Q3768"/>
      <c r="R3768"/>
    </row>
    <row r="3769" spans="2:18">
      <c r="B3769"/>
      <c r="C3769"/>
      <c r="D3769"/>
      <c r="E3769"/>
      <c r="F3769"/>
      <c r="G3769"/>
      <c r="H3769"/>
      <c r="I3769"/>
      <c r="J3769"/>
      <c r="K3769"/>
      <c r="L3769"/>
      <c r="M3769" s="2"/>
      <c r="N3769"/>
      <c r="O3769" s="2"/>
      <c r="P3769"/>
      <c r="Q3769"/>
      <c r="R3769"/>
    </row>
    <row r="3770" spans="2:18">
      <c r="B3770"/>
      <c r="C3770"/>
      <c r="D3770"/>
      <c r="E3770"/>
      <c r="F3770"/>
      <c r="G3770"/>
      <c r="H3770"/>
      <c r="I3770"/>
      <c r="J3770"/>
      <c r="K3770"/>
      <c r="L3770"/>
      <c r="M3770" s="2"/>
      <c r="N3770"/>
      <c r="O3770" s="2"/>
      <c r="P3770"/>
      <c r="Q3770"/>
      <c r="R3770"/>
    </row>
    <row r="3771" spans="2:18">
      <c r="B3771"/>
      <c r="C3771"/>
      <c r="D3771"/>
      <c r="E3771"/>
      <c r="F3771"/>
      <c r="G3771"/>
      <c r="H3771"/>
      <c r="I3771"/>
      <c r="J3771"/>
      <c r="K3771"/>
      <c r="L3771"/>
      <c r="M3771" s="2"/>
      <c r="N3771"/>
      <c r="O3771" s="2"/>
      <c r="P3771"/>
      <c r="Q3771"/>
      <c r="R3771"/>
    </row>
    <row r="3772" spans="2:18">
      <c r="B3772"/>
      <c r="C3772"/>
      <c r="D3772"/>
      <c r="E3772"/>
      <c r="F3772"/>
      <c r="G3772"/>
      <c r="H3772"/>
      <c r="I3772"/>
      <c r="J3772"/>
      <c r="K3772"/>
      <c r="L3772"/>
      <c r="M3772" s="2"/>
      <c r="N3772"/>
      <c r="O3772" s="2"/>
      <c r="P3772"/>
      <c r="Q3772"/>
      <c r="R3772"/>
    </row>
    <row r="3773" spans="2:18">
      <c r="B3773"/>
      <c r="C3773"/>
      <c r="D3773"/>
      <c r="E3773"/>
      <c r="F3773"/>
      <c r="G3773"/>
      <c r="H3773"/>
      <c r="I3773"/>
      <c r="J3773"/>
      <c r="K3773"/>
      <c r="L3773"/>
      <c r="M3773" s="2"/>
      <c r="N3773"/>
      <c r="O3773" s="2"/>
      <c r="P3773"/>
      <c r="Q3773"/>
      <c r="R3773"/>
    </row>
    <row r="3774" spans="2:18">
      <c r="B3774"/>
      <c r="C3774"/>
      <c r="D3774"/>
      <c r="E3774"/>
      <c r="F3774"/>
      <c r="G3774"/>
      <c r="H3774"/>
      <c r="I3774"/>
      <c r="J3774"/>
      <c r="K3774"/>
      <c r="L3774"/>
      <c r="M3774" s="2"/>
      <c r="N3774"/>
      <c r="O3774" s="2"/>
      <c r="P3774"/>
      <c r="Q3774"/>
      <c r="R3774"/>
    </row>
    <row r="3775" spans="2:18">
      <c r="B3775"/>
      <c r="C3775"/>
      <c r="D3775"/>
      <c r="E3775"/>
      <c r="F3775"/>
      <c r="G3775"/>
      <c r="H3775"/>
      <c r="I3775"/>
      <c r="J3775"/>
      <c r="K3775"/>
      <c r="L3775"/>
      <c r="M3775" s="2"/>
      <c r="N3775"/>
      <c r="O3775" s="2"/>
      <c r="P3775"/>
      <c r="Q3775"/>
      <c r="R3775"/>
    </row>
    <row r="3776" spans="2:18">
      <c r="B3776"/>
      <c r="C3776"/>
      <c r="D3776"/>
      <c r="E3776"/>
      <c r="F3776"/>
      <c r="G3776"/>
      <c r="H3776"/>
      <c r="I3776"/>
      <c r="J3776"/>
      <c r="K3776"/>
      <c r="L3776"/>
      <c r="M3776" s="2"/>
      <c r="N3776"/>
      <c r="O3776" s="2"/>
      <c r="P3776"/>
      <c r="Q3776"/>
      <c r="R3776"/>
    </row>
    <row r="3777" spans="2:18">
      <c r="B3777"/>
      <c r="C3777"/>
      <c r="D3777"/>
      <c r="E3777"/>
      <c r="F3777"/>
      <c r="G3777"/>
      <c r="H3777"/>
      <c r="I3777"/>
      <c r="J3777"/>
      <c r="K3777"/>
      <c r="L3777"/>
      <c r="M3777" s="2"/>
      <c r="N3777"/>
      <c r="O3777" s="2"/>
      <c r="P3777"/>
      <c r="Q3777"/>
      <c r="R3777"/>
    </row>
    <row r="3778" spans="2:18">
      <c r="B3778"/>
      <c r="C3778"/>
      <c r="D3778"/>
      <c r="E3778"/>
      <c r="F3778"/>
      <c r="G3778"/>
      <c r="H3778"/>
      <c r="I3778"/>
      <c r="J3778"/>
      <c r="K3778"/>
      <c r="L3778"/>
      <c r="M3778" s="2"/>
      <c r="N3778"/>
      <c r="O3778" s="2"/>
      <c r="P3778"/>
      <c r="Q3778"/>
      <c r="R3778"/>
    </row>
    <row r="3779" spans="2:18">
      <c r="B3779"/>
      <c r="C3779"/>
      <c r="D3779"/>
      <c r="E3779"/>
      <c r="F3779"/>
      <c r="G3779"/>
      <c r="H3779"/>
      <c r="I3779"/>
      <c r="J3779"/>
      <c r="K3779"/>
      <c r="L3779"/>
      <c r="M3779" s="2"/>
      <c r="N3779"/>
      <c r="O3779" s="2"/>
      <c r="P3779"/>
      <c r="Q3779"/>
      <c r="R3779"/>
    </row>
    <row r="3780" spans="2:18">
      <c r="B3780"/>
      <c r="C3780"/>
      <c r="D3780"/>
      <c r="E3780"/>
      <c r="F3780"/>
      <c r="G3780"/>
      <c r="H3780"/>
      <c r="I3780"/>
      <c r="J3780"/>
      <c r="K3780"/>
      <c r="L3780"/>
      <c r="M3780" s="2"/>
      <c r="N3780"/>
      <c r="O3780" s="2"/>
      <c r="P3780"/>
      <c r="Q3780"/>
      <c r="R3780"/>
    </row>
    <row r="3781" spans="2:18">
      <c r="B3781"/>
      <c r="C3781"/>
      <c r="D3781"/>
      <c r="E3781"/>
      <c r="F3781"/>
      <c r="G3781"/>
      <c r="H3781"/>
      <c r="I3781"/>
      <c r="J3781"/>
      <c r="K3781"/>
      <c r="L3781"/>
      <c r="M3781" s="2"/>
      <c r="N3781"/>
      <c r="O3781" s="2"/>
      <c r="P3781"/>
      <c r="Q3781"/>
      <c r="R3781"/>
    </row>
    <row r="3782" spans="2:18">
      <c r="B3782"/>
      <c r="C3782"/>
      <c r="D3782"/>
      <c r="E3782"/>
      <c r="F3782"/>
      <c r="G3782"/>
      <c r="H3782"/>
      <c r="I3782"/>
      <c r="J3782"/>
      <c r="K3782"/>
      <c r="L3782"/>
      <c r="M3782" s="2"/>
      <c r="N3782"/>
      <c r="O3782" s="2"/>
      <c r="P3782"/>
      <c r="Q3782"/>
      <c r="R3782"/>
    </row>
    <row r="3783" spans="2:18">
      <c r="B3783"/>
      <c r="C3783"/>
      <c r="D3783"/>
      <c r="E3783"/>
      <c r="F3783"/>
      <c r="G3783"/>
      <c r="H3783"/>
      <c r="I3783"/>
      <c r="J3783"/>
      <c r="K3783"/>
      <c r="L3783"/>
      <c r="M3783" s="2"/>
      <c r="N3783"/>
      <c r="O3783" s="2"/>
      <c r="P3783"/>
      <c r="Q3783"/>
      <c r="R3783"/>
    </row>
    <row r="3784" spans="2:18">
      <c r="B3784"/>
      <c r="C3784"/>
      <c r="D3784"/>
      <c r="E3784"/>
      <c r="F3784"/>
      <c r="G3784"/>
      <c r="H3784"/>
      <c r="I3784"/>
      <c r="J3784"/>
      <c r="K3784"/>
      <c r="L3784"/>
      <c r="M3784" s="2"/>
      <c r="N3784"/>
      <c r="O3784" s="2"/>
      <c r="P3784"/>
      <c r="Q3784"/>
      <c r="R3784"/>
    </row>
    <row r="3785" spans="2:18">
      <c r="B3785"/>
      <c r="C3785"/>
      <c r="D3785"/>
      <c r="E3785"/>
      <c r="F3785"/>
      <c r="G3785"/>
      <c r="H3785"/>
      <c r="I3785"/>
      <c r="J3785"/>
      <c r="K3785"/>
      <c r="L3785"/>
      <c r="M3785" s="2"/>
      <c r="N3785"/>
      <c r="O3785" s="2"/>
      <c r="P3785"/>
      <c r="Q3785"/>
      <c r="R3785"/>
    </row>
    <row r="3786" spans="2:18">
      <c r="B3786"/>
      <c r="C3786"/>
      <c r="D3786"/>
      <c r="E3786"/>
      <c r="F3786"/>
      <c r="G3786"/>
      <c r="H3786"/>
      <c r="I3786"/>
      <c r="J3786"/>
      <c r="K3786"/>
      <c r="L3786"/>
      <c r="M3786" s="2"/>
      <c r="N3786"/>
      <c r="O3786" s="2"/>
      <c r="P3786"/>
      <c r="Q3786"/>
      <c r="R3786"/>
    </row>
    <row r="3787" spans="2:18">
      <c r="B3787"/>
      <c r="C3787"/>
      <c r="D3787"/>
      <c r="E3787"/>
      <c r="F3787"/>
      <c r="G3787"/>
      <c r="H3787"/>
      <c r="I3787"/>
      <c r="J3787"/>
      <c r="K3787"/>
      <c r="L3787"/>
      <c r="M3787" s="2"/>
      <c r="N3787"/>
      <c r="O3787" s="2"/>
      <c r="P3787"/>
      <c r="Q3787"/>
      <c r="R3787"/>
    </row>
    <row r="3788" spans="2:18">
      <c r="B3788"/>
      <c r="C3788"/>
      <c r="D3788"/>
      <c r="E3788"/>
      <c r="F3788"/>
      <c r="G3788"/>
      <c r="H3788"/>
      <c r="I3788"/>
      <c r="J3788"/>
      <c r="K3788"/>
      <c r="L3788"/>
      <c r="M3788" s="2"/>
      <c r="N3788"/>
      <c r="O3788" s="2"/>
      <c r="P3788"/>
      <c r="Q3788"/>
      <c r="R3788"/>
    </row>
    <row r="3789" spans="2:18">
      <c r="B3789"/>
      <c r="C3789"/>
      <c r="D3789"/>
      <c r="E3789"/>
      <c r="F3789"/>
      <c r="G3789"/>
      <c r="H3789"/>
      <c r="I3789"/>
      <c r="J3789"/>
      <c r="K3789"/>
      <c r="L3789"/>
      <c r="M3789" s="2"/>
      <c r="N3789"/>
      <c r="O3789" s="2"/>
      <c r="P3789"/>
      <c r="Q3789"/>
      <c r="R3789"/>
    </row>
    <row r="3790" spans="2:18">
      <c r="B3790"/>
      <c r="C3790"/>
      <c r="D3790"/>
      <c r="E3790"/>
      <c r="F3790"/>
      <c r="G3790"/>
      <c r="H3790"/>
      <c r="I3790"/>
      <c r="J3790"/>
      <c r="K3790"/>
      <c r="L3790"/>
      <c r="M3790" s="2"/>
      <c r="N3790"/>
      <c r="O3790" s="2"/>
      <c r="P3790"/>
      <c r="Q3790"/>
      <c r="R3790"/>
    </row>
    <row r="3791" spans="2:18">
      <c r="B3791"/>
      <c r="C3791"/>
      <c r="D3791"/>
      <c r="E3791"/>
      <c r="F3791"/>
      <c r="G3791"/>
      <c r="H3791"/>
      <c r="I3791"/>
      <c r="J3791"/>
      <c r="K3791"/>
      <c r="L3791"/>
      <c r="M3791" s="2"/>
      <c r="N3791"/>
      <c r="O3791" s="2"/>
      <c r="P3791"/>
      <c r="Q3791"/>
      <c r="R3791"/>
    </row>
    <row r="3792" spans="2:18">
      <c r="B3792"/>
      <c r="C3792"/>
      <c r="D3792"/>
      <c r="E3792"/>
      <c r="F3792"/>
      <c r="G3792"/>
      <c r="H3792"/>
      <c r="I3792"/>
      <c r="J3792"/>
      <c r="K3792"/>
      <c r="L3792"/>
      <c r="M3792" s="2"/>
      <c r="N3792"/>
      <c r="O3792" s="2"/>
      <c r="P3792"/>
      <c r="Q3792"/>
      <c r="R3792"/>
    </row>
    <row r="3793" spans="2:18">
      <c r="B3793"/>
      <c r="C3793"/>
      <c r="D3793"/>
      <c r="E3793"/>
      <c r="F3793"/>
      <c r="G3793"/>
      <c r="H3793"/>
      <c r="I3793"/>
      <c r="J3793"/>
      <c r="K3793"/>
      <c r="L3793"/>
      <c r="M3793" s="2"/>
      <c r="N3793"/>
      <c r="O3793" s="2"/>
      <c r="P3793"/>
      <c r="Q3793"/>
      <c r="R3793"/>
    </row>
    <row r="3794" spans="2:18">
      <c r="B3794"/>
      <c r="C3794"/>
      <c r="D3794"/>
      <c r="E3794"/>
      <c r="F3794"/>
      <c r="G3794"/>
      <c r="H3794"/>
      <c r="I3794"/>
      <c r="J3794"/>
      <c r="K3794"/>
      <c r="L3794"/>
      <c r="M3794" s="2"/>
      <c r="N3794"/>
      <c r="O3794" s="2"/>
      <c r="P3794"/>
      <c r="Q3794"/>
      <c r="R3794"/>
    </row>
    <row r="3795" spans="2:18">
      <c r="B3795"/>
      <c r="C3795"/>
      <c r="D3795"/>
      <c r="E3795"/>
      <c r="F3795"/>
      <c r="G3795"/>
      <c r="H3795"/>
      <c r="I3795"/>
      <c r="J3795"/>
      <c r="K3795"/>
      <c r="L3795"/>
      <c r="M3795" s="2"/>
      <c r="N3795"/>
      <c r="O3795" s="2"/>
      <c r="P3795"/>
      <c r="Q3795"/>
      <c r="R3795"/>
    </row>
    <row r="3796" spans="2:18">
      <c r="B3796"/>
      <c r="C3796"/>
      <c r="D3796"/>
      <c r="E3796"/>
      <c r="F3796"/>
      <c r="G3796"/>
      <c r="H3796"/>
      <c r="I3796"/>
      <c r="J3796"/>
      <c r="K3796"/>
      <c r="L3796"/>
      <c r="M3796" s="2"/>
      <c r="N3796"/>
      <c r="O3796" s="2"/>
      <c r="P3796"/>
      <c r="Q3796"/>
      <c r="R3796"/>
    </row>
    <row r="3797" spans="2:18">
      <c r="B3797"/>
      <c r="C3797"/>
      <c r="D3797"/>
      <c r="E3797"/>
      <c r="F3797"/>
      <c r="G3797"/>
      <c r="H3797"/>
      <c r="I3797"/>
      <c r="J3797"/>
      <c r="K3797"/>
      <c r="L3797"/>
      <c r="M3797" s="2"/>
      <c r="N3797"/>
      <c r="O3797" s="2"/>
      <c r="P3797"/>
      <c r="Q3797"/>
      <c r="R3797"/>
    </row>
    <row r="3798" spans="2:18">
      <c r="B3798"/>
      <c r="C3798"/>
      <c r="D3798"/>
      <c r="E3798"/>
      <c r="F3798"/>
      <c r="G3798"/>
      <c r="H3798"/>
      <c r="I3798"/>
      <c r="J3798"/>
      <c r="K3798"/>
      <c r="L3798"/>
      <c r="M3798" s="2"/>
      <c r="N3798"/>
      <c r="O3798" s="2"/>
      <c r="P3798"/>
      <c r="Q3798"/>
      <c r="R3798"/>
    </row>
    <row r="3799" spans="2:18">
      <c r="B3799"/>
      <c r="C3799"/>
      <c r="D3799"/>
      <c r="E3799"/>
      <c r="F3799"/>
      <c r="G3799"/>
      <c r="H3799"/>
      <c r="I3799"/>
      <c r="J3799"/>
      <c r="K3799"/>
      <c r="L3799"/>
      <c r="M3799" s="2"/>
      <c r="N3799"/>
      <c r="O3799" s="2"/>
      <c r="P3799"/>
      <c r="Q3799"/>
      <c r="R3799"/>
    </row>
    <row r="3800" spans="2:18">
      <c r="B3800"/>
      <c r="C3800"/>
      <c r="D3800"/>
      <c r="E3800"/>
      <c r="F3800"/>
      <c r="G3800"/>
      <c r="H3800"/>
      <c r="I3800"/>
      <c r="J3800"/>
      <c r="K3800"/>
      <c r="L3800"/>
      <c r="M3800" s="2"/>
      <c r="N3800"/>
      <c r="O3800" s="2"/>
      <c r="P3800"/>
      <c r="Q3800"/>
      <c r="R3800"/>
    </row>
    <row r="3801" spans="2:18">
      <c r="B3801"/>
      <c r="C3801"/>
      <c r="D3801"/>
      <c r="E3801"/>
      <c r="F3801"/>
      <c r="G3801"/>
      <c r="H3801"/>
      <c r="I3801"/>
      <c r="J3801"/>
      <c r="K3801"/>
      <c r="L3801"/>
      <c r="M3801" s="2"/>
      <c r="N3801"/>
      <c r="O3801" s="2"/>
      <c r="P3801"/>
      <c r="Q3801"/>
      <c r="R3801"/>
    </row>
    <row r="3802" spans="2:18">
      <c r="B3802"/>
      <c r="C3802"/>
      <c r="D3802"/>
      <c r="E3802"/>
      <c r="F3802"/>
      <c r="G3802"/>
      <c r="H3802"/>
      <c r="I3802"/>
      <c r="J3802"/>
      <c r="K3802"/>
      <c r="L3802"/>
      <c r="M3802" s="2"/>
      <c r="N3802"/>
      <c r="O3802" s="2"/>
      <c r="P3802"/>
      <c r="Q3802"/>
      <c r="R3802"/>
    </row>
    <row r="3803" spans="2:18">
      <c r="B3803"/>
      <c r="C3803"/>
      <c r="D3803"/>
      <c r="E3803"/>
      <c r="F3803"/>
      <c r="G3803"/>
      <c r="H3803"/>
      <c r="I3803"/>
      <c r="J3803"/>
      <c r="K3803"/>
      <c r="L3803"/>
      <c r="M3803" s="2"/>
      <c r="N3803"/>
      <c r="O3803" s="2"/>
      <c r="P3803"/>
      <c r="Q3803"/>
      <c r="R3803"/>
    </row>
    <row r="3804" spans="2:18">
      <c r="B3804"/>
      <c r="C3804"/>
      <c r="D3804"/>
      <c r="E3804"/>
      <c r="F3804"/>
      <c r="G3804"/>
      <c r="H3804"/>
      <c r="I3804"/>
      <c r="J3804"/>
      <c r="K3804"/>
      <c r="L3804"/>
      <c r="M3804" s="2"/>
      <c r="N3804"/>
      <c r="O3804" s="2"/>
      <c r="P3804"/>
      <c r="Q3804"/>
      <c r="R3804"/>
    </row>
    <row r="3805" spans="2:18">
      <c r="B3805"/>
      <c r="C3805"/>
      <c r="D3805"/>
      <c r="E3805"/>
      <c r="F3805"/>
      <c r="G3805"/>
      <c r="H3805"/>
      <c r="I3805"/>
      <c r="J3805"/>
      <c r="K3805"/>
      <c r="L3805"/>
      <c r="M3805" s="2"/>
      <c r="N3805"/>
      <c r="O3805" s="2"/>
      <c r="P3805"/>
      <c r="Q3805"/>
      <c r="R3805"/>
    </row>
    <row r="3806" spans="2:18">
      <c r="B3806"/>
      <c r="C3806"/>
      <c r="D3806"/>
      <c r="E3806"/>
      <c r="F3806"/>
      <c r="G3806"/>
      <c r="H3806"/>
      <c r="I3806"/>
      <c r="J3806"/>
      <c r="K3806"/>
      <c r="L3806"/>
      <c r="M3806" s="2"/>
      <c r="N3806"/>
      <c r="O3806" s="2"/>
      <c r="P3806"/>
      <c r="Q3806"/>
      <c r="R3806"/>
    </row>
    <row r="3807" spans="2:18">
      <c r="B3807"/>
      <c r="C3807"/>
      <c r="D3807"/>
      <c r="E3807"/>
      <c r="F3807"/>
      <c r="G3807"/>
      <c r="H3807"/>
      <c r="I3807"/>
      <c r="J3807"/>
      <c r="K3807"/>
      <c r="L3807"/>
      <c r="M3807" s="2"/>
      <c r="N3807"/>
      <c r="O3807" s="2"/>
      <c r="P3807"/>
      <c r="Q3807"/>
      <c r="R3807"/>
    </row>
    <row r="3808" spans="2:18">
      <c r="B3808"/>
      <c r="C3808"/>
      <c r="D3808"/>
      <c r="E3808"/>
      <c r="F3808"/>
      <c r="G3808"/>
      <c r="H3808"/>
      <c r="I3808"/>
      <c r="J3808"/>
      <c r="K3808"/>
      <c r="L3808"/>
      <c r="M3808" s="2"/>
      <c r="N3808"/>
      <c r="O3808" s="2"/>
      <c r="P3808"/>
      <c r="Q3808"/>
      <c r="R3808"/>
    </row>
    <row r="3809" spans="2:18">
      <c r="B3809"/>
      <c r="C3809"/>
      <c r="D3809"/>
      <c r="E3809"/>
      <c r="F3809"/>
      <c r="G3809"/>
      <c r="H3809"/>
      <c r="I3809"/>
      <c r="J3809"/>
      <c r="K3809"/>
      <c r="L3809"/>
      <c r="M3809" s="2"/>
      <c r="N3809"/>
      <c r="O3809" s="2"/>
      <c r="P3809"/>
      <c r="Q3809"/>
      <c r="R3809"/>
    </row>
    <row r="3810" spans="2:18">
      <c r="B3810"/>
      <c r="C3810"/>
      <c r="D3810"/>
      <c r="E3810"/>
      <c r="F3810"/>
      <c r="G3810"/>
      <c r="H3810"/>
      <c r="I3810"/>
      <c r="J3810"/>
      <c r="K3810"/>
      <c r="L3810"/>
      <c r="M3810" s="2"/>
      <c r="N3810"/>
      <c r="O3810" s="2"/>
      <c r="P3810"/>
      <c r="Q3810"/>
      <c r="R3810"/>
    </row>
    <row r="3811" spans="2:18">
      <c r="B3811"/>
      <c r="C3811"/>
      <c r="D3811"/>
      <c r="E3811"/>
      <c r="F3811"/>
      <c r="G3811"/>
      <c r="H3811"/>
      <c r="I3811"/>
      <c r="J3811"/>
      <c r="K3811"/>
      <c r="L3811"/>
      <c r="M3811" s="2"/>
      <c r="N3811"/>
      <c r="O3811" s="2"/>
      <c r="P3811"/>
      <c r="Q3811"/>
      <c r="R3811"/>
    </row>
    <row r="3812" spans="2:18">
      <c r="B3812"/>
      <c r="C3812"/>
      <c r="D3812"/>
      <c r="E3812"/>
      <c r="F3812"/>
      <c r="G3812"/>
      <c r="H3812"/>
      <c r="I3812"/>
      <c r="J3812"/>
      <c r="K3812"/>
      <c r="L3812"/>
      <c r="M3812" s="2"/>
      <c r="N3812"/>
      <c r="O3812" s="2"/>
      <c r="P3812"/>
      <c r="Q3812"/>
      <c r="R3812"/>
    </row>
    <row r="3813" spans="2:18">
      <c r="B3813"/>
      <c r="C3813"/>
      <c r="D3813"/>
      <c r="E3813"/>
      <c r="F3813"/>
      <c r="G3813"/>
      <c r="H3813"/>
      <c r="I3813"/>
      <c r="J3813"/>
      <c r="K3813"/>
      <c r="L3813"/>
      <c r="M3813" s="2"/>
      <c r="N3813"/>
      <c r="O3813" s="2"/>
      <c r="P3813"/>
      <c r="Q3813"/>
      <c r="R3813"/>
    </row>
    <row r="3814" spans="2:18">
      <c r="B3814"/>
      <c r="C3814"/>
      <c r="D3814"/>
      <c r="E3814"/>
      <c r="F3814"/>
      <c r="G3814"/>
      <c r="H3814"/>
      <c r="I3814"/>
      <c r="J3814"/>
      <c r="K3814"/>
      <c r="L3814"/>
      <c r="M3814" s="2"/>
      <c r="N3814"/>
      <c r="O3814" s="2"/>
      <c r="P3814"/>
      <c r="Q3814"/>
      <c r="R3814"/>
    </row>
    <row r="3815" spans="2:18">
      <c r="B3815"/>
      <c r="C3815"/>
      <c r="D3815"/>
      <c r="E3815"/>
      <c r="F3815"/>
      <c r="G3815"/>
      <c r="H3815"/>
      <c r="I3815"/>
      <c r="J3815"/>
      <c r="K3815"/>
      <c r="L3815"/>
      <c r="M3815" s="2"/>
      <c r="N3815"/>
      <c r="O3815" s="2"/>
      <c r="P3815"/>
      <c r="Q3815"/>
      <c r="R3815"/>
    </row>
    <row r="3816" spans="2:18">
      <c r="B3816"/>
      <c r="C3816"/>
      <c r="D3816"/>
      <c r="E3816"/>
      <c r="F3816"/>
      <c r="G3816"/>
      <c r="H3816"/>
      <c r="I3816"/>
      <c r="J3816"/>
      <c r="K3816"/>
      <c r="L3816"/>
      <c r="M3816" s="2"/>
      <c r="N3816"/>
      <c r="O3816" s="2"/>
      <c r="P3816"/>
      <c r="Q3816"/>
      <c r="R3816"/>
    </row>
    <row r="3817" spans="2:18">
      <c r="B3817"/>
      <c r="C3817"/>
      <c r="D3817"/>
      <c r="E3817"/>
      <c r="F3817"/>
      <c r="G3817"/>
      <c r="H3817"/>
      <c r="I3817"/>
      <c r="J3817"/>
      <c r="K3817"/>
      <c r="L3817"/>
      <c r="M3817" s="2"/>
      <c r="N3817"/>
      <c r="O3817" s="2"/>
      <c r="P3817"/>
      <c r="Q3817"/>
      <c r="R3817"/>
    </row>
    <row r="3818" spans="2:18">
      <c r="B3818"/>
      <c r="C3818"/>
      <c r="D3818"/>
      <c r="E3818"/>
      <c r="F3818"/>
      <c r="G3818"/>
      <c r="H3818"/>
      <c r="I3818"/>
      <c r="J3818"/>
      <c r="K3818"/>
      <c r="L3818"/>
      <c r="M3818" s="2"/>
      <c r="N3818"/>
      <c r="O3818" s="2"/>
      <c r="P3818"/>
      <c r="Q3818"/>
      <c r="R3818"/>
    </row>
    <row r="3819" spans="2:18">
      <c r="B3819"/>
      <c r="C3819"/>
      <c r="D3819"/>
      <c r="E3819"/>
      <c r="F3819"/>
      <c r="G3819"/>
      <c r="H3819"/>
      <c r="I3819"/>
      <c r="J3819"/>
      <c r="K3819"/>
      <c r="L3819"/>
      <c r="M3819" s="2"/>
      <c r="N3819"/>
      <c r="O3819" s="2"/>
      <c r="P3819"/>
      <c r="Q3819"/>
      <c r="R3819"/>
    </row>
    <row r="3820" spans="2:18">
      <c r="B3820"/>
      <c r="C3820"/>
      <c r="D3820"/>
      <c r="E3820"/>
      <c r="F3820"/>
      <c r="G3820"/>
      <c r="H3820"/>
      <c r="I3820"/>
      <c r="J3820"/>
      <c r="K3820"/>
      <c r="L3820"/>
      <c r="M3820" s="2"/>
      <c r="N3820"/>
      <c r="O3820" s="2"/>
      <c r="P3820"/>
      <c r="Q3820"/>
      <c r="R3820"/>
    </row>
    <row r="3821" spans="2:18">
      <c r="B3821"/>
      <c r="C3821"/>
      <c r="D3821"/>
      <c r="E3821"/>
      <c r="F3821"/>
      <c r="G3821"/>
      <c r="H3821"/>
      <c r="I3821"/>
      <c r="J3821"/>
      <c r="K3821"/>
      <c r="L3821"/>
      <c r="M3821" s="2"/>
      <c r="N3821"/>
      <c r="O3821" s="2"/>
      <c r="P3821"/>
      <c r="Q3821"/>
      <c r="R3821"/>
    </row>
    <row r="3822" spans="2:18">
      <c r="B3822"/>
      <c r="C3822"/>
      <c r="D3822"/>
      <c r="E3822"/>
      <c r="F3822"/>
      <c r="G3822"/>
      <c r="H3822"/>
      <c r="I3822"/>
      <c r="J3822"/>
      <c r="K3822"/>
      <c r="L3822"/>
      <c r="M3822" s="2"/>
      <c r="N3822"/>
      <c r="O3822" s="2"/>
      <c r="P3822"/>
      <c r="Q3822"/>
      <c r="R3822"/>
    </row>
    <row r="3823" spans="2:18">
      <c r="B3823"/>
      <c r="C3823"/>
      <c r="D3823"/>
      <c r="E3823"/>
      <c r="F3823"/>
      <c r="G3823"/>
      <c r="H3823"/>
      <c r="I3823"/>
      <c r="J3823"/>
      <c r="K3823"/>
      <c r="L3823"/>
      <c r="M3823" s="2"/>
      <c r="N3823"/>
      <c r="O3823" s="2"/>
      <c r="P3823"/>
      <c r="Q3823"/>
      <c r="R3823"/>
    </row>
    <row r="3824" spans="2:18">
      <c r="B3824"/>
      <c r="C3824"/>
      <c r="D3824"/>
      <c r="E3824"/>
      <c r="F3824"/>
      <c r="G3824"/>
      <c r="H3824"/>
      <c r="I3824"/>
      <c r="J3824"/>
      <c r="K3824"/>
      <c r="L3824"/>
      <c r="M3824" s="2"/>
      <c r="N3824"/>
      <c r="O3824" s="2"/>
      <c r="P3824"/>
      <c r="Q3824"/>
      <c r="R3824"/>
    </row>
    <row r="3825" spans="2:18">
      <c r="B3825"/>
      <c r="C3825"/>
      <c r="D3825"/>
      <c r="E3825"/>
      <c r="F3825"/>
      <c r="G3825"/>
      <c r="H3825"/>
      <c r="I3825"/>
      <c r="J3825"/>
      <c r="K3825"/>
      <c r="L3825"/>
      <c r="M3825" s="2"/>
      <c r="N3825"/>
      <c r="O3825" s="2"/>
      <c r="P3825"/>
      <c r="Q3825"/>
      <c r="R3825"/>
    </row>
    <row r="3826" spans="2:18">
      <c r="B3826"/>
      <c r="C3826"/>
      <c r="D3826"/>
      <c r="E3826"/>
      <c r="F3826"/>
      <c r="G3826"/>
      <c r="H3826"/>
      <c r="I3826"/>
      <c r="J3826"/>
      <c r="K3826"/>
      <c r="L3826"/>
      <c r="M3826" s="2"/>
      <c r="N3826"/>
      <c r="O3826" s="2"/>
      <c r="P3826"/>
      <c r="Q3826"/>
      <c r="R3826"/>
    </row>
    <row r="3827" spans="2:18">
      <c r="B3827"/>
      <c r="C3827"/>
      <c r="D3827"/>
      <c r="E3827"/>
      <c r="F3827"/>
      <c r="G3827"/>
      <c r="H3827"/>
      <c r="I3827"/>
      <c r="J3827"/>
      <c r="K3827"/>
      <c r="L3827"/>
      <c r="M3827" s="2"/>
      <c r="N3827"/>
      <c r="O3827" s="2"/>
      <c r="P3827"/>
      <c r="Q3827"/>
      <c r="R3827"/>
    </row>
    <row r="3828" spans="2:18">
      <c r="B3828"/>
      <c r="C3828"/>
      <c r="D3828"/>
      <c r="E3828"/>
      <c r="F3828"/>
      <c r="G3828"/>
      <c r="H3828"/>
      <c r="I3828"/>
      <c r="J3828"/>
      <c r="K3828"/>
      <c r="L3828"/>
      <c r="M3828" s="2"/>
      <c r="N3828"/>
      <c r="O3828" s="2"/>
      <c r="P3828"/>
      <c r="Q3828"/>
      <c r="R3828"/>
    </row>
    <row r="3829" spans="2:18">
      <c r="B3829"/>
      <c r="C3829"/>
      <c r="D3829"/>
      <c r="E3829"/>
      <c r="F3829"/>
      <c r="G3829"/>
      <c r="H3829"/>
      <c r="I3829"/>
      <c r="J3829"/>
      <c r="K3829"/>
      <c r="L3829"/>
      <c r="M3829" s="2"/>
      <c r="N3829"/>
      <c r="O3829" s="2"/>
      <c r="P3829"/>
      <c r="Q3829"/>
      <c r="R3829"/>
    </row>
    <row r="3830" spans="2:18">
      <c r="B3830"/>
      <c r="C3830"/>
      <c r="D3830"/>
      <c r="E3830"/>
      <c r="F3830"/>
      <c r="G3830"/>
      <c r="H3830"/>
      <c r="I3830"/>
      <c r="J3830"/>
      <c r="K3830"/>
      <c r="L3830"/>
      <c r="M3830" s="2"/>
      <c r="N3830"/>
      <c r="O3830" s="2"/>
      <c r="P3830"/>
      <c r="Q3830"/>
      <c r="R3830"/>
    </row>
    <row r="3831" spans="2:18">
      <c r="B3831"/>
      <c r="C3831"/>
      <c r="D3831"/>
      <c r="E3831"/>
      <c r="F3831"/>
      <c r="G3831"/>
      <c r="H3831"/>
      <c r="I3831"/>
      <c r="J3831"/>
      <c r="K3831"/>
      <c r="L3831"/>
      <c r="M3831" s="2"/>
      <c r="N3831"/>
      <c r="O3831" s="2"/>
      <c r="P3831"/>
      <c r="Q3831"/>
      <c r="R3831"/>
    </row>
    <row r="3832" spans="2:18">
      <c r="B3832"/>
      <c r="C3832"/>
      <c r="D3832"/>
      <c r="E3832"/>
      <c r="F3832"/>
      <c r="G3832"/>
      <c r="H3832"/>
      <c r="I3832"/>
      <c r="J3832"/>
      <c r="K3832"/>
      <c r="L3832"/>
      <c r="M3832" s="2"/>
      <c r="N3832"/>
      <c r="O3832" s="2"/>
      <c r="P3832"/>
      <c r="Q3832"/>
      <c r="R3832"/>
    </row>
    <row r="3833" spans="2:18">
      <c r="B3833"/>
      <c r="C3833"/>
      <c r="D3833"/>
      <c r="E3833"/>
      <c r="F3833"/>
      <c r="G3833"/>
      <c r="H3833"/>
      <c r="I3833"/>
      <c r="J3833"/>
      <c r="K3833"/>
      <c r="L3833"/>
      <c r="M3833" s="2"/>
      <c r="N3833"/>
      <c r="O3833" s="2"/>
      <c r="P3833"/>
      <c r="Q3833"/>
      <c r="R3833"/>
    </row>
    <row r="3834" spans="2:18">
      <c r="B3834"/>
      <c r="C3834"/>
      <c r="D3834"/>
      <c r="E3834"/>
      <c r="F3834"/>
      <c r="G3834"/>
      <c r="H3834"/>
      <c r="I3834"/>
      <c r="J3834"/>
      <c r="K3834"/>
      <c r="L3834"/>
      <c r="M3834" s="2"/>
      <c r="N3834"/>
      <c r="O3834" s="2"/>
      <c r="P3834"/>
      <c r="Q3834"/>
      <c r="R3834"/>
    </row>
    <row r="3835" spans="2:18">
      <c r="B3835"/>
      <c r="C3835"/>
      <c r="D3835"/>
      <c r="E3835"/>
      <c r="F3835"/>
      <c r="G3835"/>
      <c r="H3835"/>
      <c r="I3835"/>
      <c r="J3835"/>
      <c r="K3835"/>
      <c r="L3835"/>
      <c r="M3835" s="2"/>
      <c r="N3835"/>
      <c r="O3835" s="2"/>
      <c r="P3835"/>
      <c r="Q3835"/>
      <c r="R3835"/>
    </row>
    <row r="3836" spans="2:18">
      <c r="B3836"/>
      <c r="C3836"/>
      <c r="D3836"/>
      <c r="E3836"/>
      <c r="F3836"/>
      <c r="G3836"/>
      <c r="H3836"/>
      <c r="I3836"/>
      <c r="J3836"/>
      <c r="K3836"/>
      <c r="L3836"/>
      <c r="M3836" s="2"/>
      <c r="N3836"/>
      <c r="O3836" s="2"/>
      <c r="P3836"/>
      <c r="Q3836"/>
      <c r="R3836"/>
    </row>
    <row r="3837" spans="2:18">
      <c r="B3837"/>
      <c r="C3837"/>
      <c r="D3837"/>
      <c r="E3837"/>
      <c r="F3837"/>
      <c r="G3837"/>
      <c r="H3837"/>
      <c r="I3837"/>
      <c r="J3837"/>
      <c r="K3837"/>
      <c r="L3837"/>
      <c r="M3837" s="2"/>
      <c r="N3837"/>
      <c r="O3837" s="2"/>
      <c r="P3837"/>
      <c r="Q3837"/>
      <c r="R3837"/>
    </row>
    <row r="3838" spans="2:18">
      <c r="B3838"/>
      <c r="C3838"/>
      <c r="D3838"/>
      <c r="E3838"/>
      <c r="F3838"/>
      <c r="G3838"/>
      <c r="H3838"/>
      <c r="I3838"/>
      <c r="J3838"/>
      <c r="K3838"/>
      <c r="L3838"/>
      <c r="M3838" s="2"/>
      <c r="N3838"/>
      <c r="O3838" s="2"/>
      <c r="P3838"/>
      <c r="Q3838"/>
      <c r="R3838"/>
    </row>
    <row r="3839" spans="2:18">
      <c r="B3839"/>
      <c r="C3839"/>
      <c r="D3839"/>
      <c r="E3839"/>
      <c r="F3839"/>
      <c r="G3839"/>
      <c r="H3839"/>
      <c r="I3839"/>
      <c r="J3839"/>
      <c r="K3839"/>
      <c r="L3839"/>
      <c r="M3839" s="2"/>
      <c r="N3839"/>
      <c r="O3839" s="2"/>
      <c r="P3839"/>
      <c r="Q3839"/>
      <c r="R3839"/>
    </row>
    <row r="3840" spans="2:18">
      <c r="B3840"/>
      <c r="C3840"/>
      <c r="D3840"/>
      <c r="E3840"/>
      <c r="F3840"/>
      <c r="G3840"/>
      <c r="H3840"/>
      <c r="I3840"/>
      <c r="J3840"/>
      <c r="K3840"/>
      <c r="L3840"/>
      <c r="M3840" s="2"/>
      <c r="N3840"/>
      <c r="O3840" s="2"/>
      <c r="P3840"/>
      <c r="Q3840"/>
      <c r="R3840"/>
    </row>
    <row r="3841" spans="2:18">
      <c r="B3841"/>
      <c r="C3841"/>
      <c r="D3841"/>
      <c r="E3841"/>
      <c r="F3841"/>
      <c r="G3841"/>
      <c r="H3841"/>
      <c r="I3841"/>
      <c r="J3841"/>
      <c r="K3841"/>
      <c r="L3841"/>
      <c r="M3841" s="2"/>
      <c r="N3841"/>
      <c r="O3841" s="2"/>
      <c r="P3841"/>
      <c r="Q3841"/>
      <c r="R3841"/>
    </row>
    <row r="3842" spans="2:18">
      <c r="B3842"/>
      <c r="C3842"/>
      <c r="D3842"/>
      <c r="E3842"/>
      <c r="F3842"/>
      <c r="G3842"/>
      <c r="H3842"/>
      <c r="I3842"/>
      <c r="J3842"/>
      <c r="K3842"/>
      <c r="L3842"/>
      <c r="M3842" s="2"/>
      <c r="N3842"/>
      <c r="O3842" s="2"/>
      <c r="P3842"/>
      <c r="Q3842"/>
      <c r="R3842"/>
    </row>
    <row r="3843" spans="2:18">
      <c r="B3843"/>
      <c r="C3843"/>
      <c r="D3843"/>
      <c r="E3843"/>
      <c r="F3843"/>
      <c r="G3843"/>
      <c r="H3843"/>
      <c r="I3843"/>
      <c r="J3843"/>
      <c r="K3843"/>
      <c r="L3843"/>
      <c r="M3843" s="2"/>
      <c r="N3843"/>
      <c r="O3843" s="2"/>
      <c r="P3843"/>
      <c r="Q3843"/>
      <c r="R3843"/>
    </row>
    <row r="3844" spans="2:18">
      <c r="B3844"/>
      <c r="C3844"/>
      <c r="D3844"/>
      <c r="E3844"/>
      <c r="F3844"/>
      <c r="G3844"/>
      <c r="H3844"/>
      <c r="I3844"/>
      <c r="J3844"/>
      <c r="K3844"/>
      <c r="L3844"/>
      <c r="M3844" s="2"/>
      <c r="N3844"/>
      <c r="O3844" s="2"/>
      <c r="P3844"/>
      <c r="Q3844"/>
      <c r="R3844"/>
    </row>
    <row r="3845" spans="2:18">
      <c r="B3845"/>
      <c r="C3845"/>
      <c r="D3845"/>
      <c r="E3845"/>
      <c r="F3845"/>
      <c r="G3845"/>
      <c r="H3845"/>
      <c r="I3845"/>
      <c r="J3845"/>
      <c r="K3845"/>
      <c r="L3845"/>
      <c r="M3845" s="2"/>
      <c r="N3845"/>
      <c r="O3845" s="2"/>
      <c r="P3845"/>
      <c r="Q3845"/>
      <c r="R3845"/>
    </row>
    <row r="3846" spans="2:18">
      <c r="B3846"/>
      <c r="C3846"/>
      <c r="D3846"/>
      <c r="E3846"/>
      <c r="F3846"/>
      <c r="G3846"/>
      <c r="H3846"/>
      <c r="I3846"/>
      <c r="J3846"/>
      <c r="K3846"/>
      <c r="L3846"/>
      <c r="M3846" s="2"/>
      <c r="N3846"/>
      <c r="O3846" s="2"/>
      <c r="P3846"/>
      <c r="Q3846"/>
      <c r="R3846"/>
    </row>
    <row r="3847" spans="2:18">
      <c r="B3847"/>
      <c r="C3847"/>
      <c r="D3847"/>
      <c r="E3847"/>
      <c r="F3847"/>
      <c r="G3847"/>
      <c r="H3847"/>
      <c r="I3847"/>
      <c r="J3847"/>
      <c r="K3847"/>
      <c r="L3847"/>
      <c r="M3847" s="2"/>
      <c r="N3847"/>
      <c r="O3847" s="2"/>
      <c r="P3847"/>
      <c r="Q3847"/>
      <c r="R3847"/>
    </row>
    <row r="3848" spans="2:18">
      <c r="B3848"/>
      <c r="C3848"/>
      <c r="D3848"/>
      <c r="E3848"/>
      <c r="F3848"/>
      <c r="G3848"/>
      <c r="H3848"/>
      <c r="I3848"/>
      <c r="J3848"/>
      <c r="K3848"/>
      <c r="L3848"/>
      <c r="M3848" s="2"/>
      <c r="N3848"/>
      <c r="O3848" s="2"/>
      <c r="P3848"/>
      <c r="Q3848"/>
      <c r="R3848"/>
    </row>
    <row r="3849" spans="2:18">
      <c r="B3849"/>
      <c r="C3849"/>
      <c r="D3849"/>
      <c r="E3849"/>
      <c r="F3849"/>
      <c r="G3849"/>
      <c r="H3849"/>
      <c r="I3849"/>
      <c r="J3849"/>
      <c r="K3849"/>
      <c r="L3849"/>
      <c r="M3849" s="2"/>
      <c r="N3849"/>
      <c r="O3849" s="2"/>
      <c r="P3849"/>
      <c r="Q3849"/>
      <c r="R3849"/>
    </row>
    <row r="3850" spans="2:18">
      <c r="B3850"/>
      <c r="C3850"/>
      <c r="D3850"/>
      <c r="E3850"/>
      <c r="F3850"/>
      <c r="G3850"/>
      <c r="H3850"/>
      <c r="I3850"/>
      <c r="J3850"/>
      <c r="K3850"/>
      <c r="L3850"/>
      <c r="M3850" s="2"/>
      <c r="N3850"/>
      <c r="O3850" s="2"/>
      <c r="P3850"/>
      <c r="Q3850"/>
      <c r="R3850"/>
    </row>
    <row r="3851" spans="2:18">
      <c r="B3851"/>
      <c r="C3851"/>
      <c r="D3851"/>
      <c r="E3851"/>
      <c r="F3851"/>
      <c r="G3851"/>
      <c r="H3851"/>
      <c r="I3851"/>
      <c r="J3851"/>
      <c r="K3851"/>
      <c r="L3851"/>
      <c r="M3851" s="2"/>
      <c r="N3851"/>
      <c r="O3851" s="2"/>
      <c r="P3851"/>
      <c r="Q3851"/>
      <c r="R3851"/>
    </row>
    <row r="3852" spans="2:18">
      <c r="B3852"/>
      <c r="C3852"/>
      <c r="D3852"/>
      <c r="E3852"/>
      <c r="F3852"/>
      <c r="G3852"/>
      <c r="H3852"/>
      <c r="I3852"/>
      <c r="J3852"/>
      <c r="K3852"/>
      <c r="L3852"/>
      <c r="M3852" s="2"/>
      <c r="N3852"/>
      <c r="O3852" s="2"/>
      <c r="P3852"/>
      <c r="Q3852"/>
      <c r="R3852"/>
    </row>
    <row r="3853" spans="2:18">
      <c r="B3853"/>
      <c r="C3853"/>
      <c r="D3853"/>
      <c r="E3853"/>
      <c r="F3853"/>
      <c r="G3853"/>
      <c r="H3853"/>
      <c r="I3853"/>
      <c r="J3853"/>
      <c r="K3853"/>
      <c r="L3853"/>
      <c r="M3853" s="2"/>
      <c r="N3853"/>
      <c r="O3853" s="2"/>
      <c r="P3853"/>
      <c r="Q3853"/>
      <c r="R3853"/>
    </row>
    <row r="3854" spans="2:18">
      <c r="B3854"/>
      <c r="C3854"/>
      <c r="D3854"/>
      <c r="E3854"/>
      <c r="F3854"/>
      <c r="G3854"/>
      <c r="H3854"/>
      <c r="I3854"/>
      <c r="J3854"/>
      <c r="K3854"/>
      <c r="L3854"/>
      <c r="M3854" s="2"/>
      <c r="N3854"/>
      <c r="O3854" s="2"/>
      <c r="P3854"/>
      <c r="Q3854"/>
      <c r="R3854"/>
    </row>
    <row r="3855" spans="2:18">
      <c r="B3855"/>
      <c r="C3855"/>
      <c r="D3855"/>
      <c r="E3855"/>
      <c r="F3855"/>
      <c r="G3855"/>
      <c r="H3855"/>
      <c r="I3855"/>
      <c r="J3855"/>
      <c r="K3855"/>
      <c r="L3855"/>
      <c r="M3855" s="2"/>
      <c r="N3855"/>
      <c r="O3855" s="2"/>
      <c r="P3855"/>
      <c r="Q3855"/>
      <c r="R3855"/>
    </row>
    <row r="3856" spans="2:18">
      <c r="B3856"/>
      <c r="C3856"/>
      <c r="D3856"/>
      <c r="E3856"/>
      <c r="F3856"/>
      <c r="G3856"/>
      <c r="H3856"/>
      <c r="I3856"/>
      <c r="J3856"/>
      <c r="K3856"/>
      <c r="L3856"/>
      <c r="M3856" s="2"/>
      <c r="N3856"/>
      <c r="O3856" s="2"/>
      <c r="P3856"/>
      <c r="Q3856"/>
      <c r="R3856"/>
    </row>
    <row r="3857" spans="2:18">
      <c r="B3857"/>
      <c r="C3857"/>
      <c r="D3857"/>
      <c r="E3857"/>
      <c r="F3857"/>
      <c r="G3857"/>
      <c r="H3857"/>
      <c r="I3857"/>
      <c r="J3857"/>
      <c r="K3857"/>
      <c r="L3857"/>
      <c r="M3857" s="2"/>
      <c r="N3857"/>
      <c r="O3857" s="2"/>
      <c r="P3857"/>
      <c r="Q3857"/>
      <c r="R3857"/>
    </row>
    <row r="3858" spans="2:18">
      <c r="B3858"/>
      <c r="C3858"/>
      <c r="D3858"/>
      <c r="E3858"/>
      <c r="F3858"/>
      <c r="G3858"/>
      <c r="H3858"/>
      <c r="I3858"/>
      <c r="J3858"/>
      <c r="K3858"/>
      <c r="L3858"/>
      <c r="M3858" s="2"/>
      <c r="N3858"/>
      <c r="O3858" s="2"/>
      <c r="P3858"/>
      <c r="Q3858"/>
      <c r="R3858"/>
    </row>
    <row r="3859" spans="2:18">
      <c r="B3859"/>
      <c r="C3859"/>
      <c r="D3859"/>
      <c r="E3859"/>
      <c r="F3859"/>
      <c r="G3859"/>
      <c r="H3859"/>
      <c r="I3859"/>
      <c r="J3859"/>
      <c r="K3859"/>
      <c r="L3859"/>
      <c r="M3859" s="2"/>
      <c r="N3859"/>
      <c r="O3859" s="2"/>
      <c r="P3859"/>
      <c r="Q3859"/>
      <c r="R3859"/>
    </row>
    <row r="3860" spans="2:18">
      <c r="B3860"/>
      <c r="C3860"/>
      <c r="D3860"/>
      <c r="E3860"/>
      <c r="F3860"/>
      <c r="G3860"/>
      <c r="H3860"/>
      <c r="I3860"/>
      <c r="J3860"/>
      <c r="K3860"/>
      <c r="L3860"/>
      <c r="M3860" s="2"/>
      <c r="N3860"/>
      <c r="O3860" s="2"/>
      <c r="P3860"/>
      <c r="Q3860"/>
      <c r="R3860"/>
    </row>
    <row r="3861" spans="2:18">
      <c r="B3861"/>
      <c r="C3861"/>
      <c r="D3861"/>
      <c r="E3861"/>
      <c r="F3861"/>
      <c r="G3861"/>
      <c r="H3861"/>
      <c r="I3861"/>
      <c r="J3861"/>
      <c r="K3861"/>
      <c r="L3861"/>
      <c r="M3861" s="2"/>
      <c r="N3861"/>
      <c r="O3861" s="2"/>
      <c r="P3861"/>
      <c r="Q3861"/>
      <c r="R3861"/>
    </row>
    <row r="3862" spans="2:18">
      <c r="B3862"/>
      <c r="C3862"/>
      <c r="D3862"/>
      <c r="E3862"/>
      <c r="F3862"/>
      <c r="G3862"/>
      <c r="H3862"/>
      <c r="I3862"/>
      <c r="J3862"/>
      <c r="K3862"/>
      <c r="L3862"/>
      <c r="M3862" s="2"/>
      <c r="N3862"/>
      <c r="O3862" s="2"/>
      <c r="P3862"/>
      <c r="Q3862"/>
      <c r="R3862"/>
    </row>
    <row r="3863" spans="2:18">
      <c r="B3863"/>
      <c r="C3863"/>
      <c r="D3863"/>
      <c r="E3863"/>
      <c r="F3863"/>
      <c r="G3863"/>
      <c r="H3863"/>
      <c r="I3863"/>
      <c r="J3863"/>
      <c r="K3863"/>
      <c r="L3863"/>
      <c r="M3863" s="2"/>
      <c r="N3863"/>
      <c r="O3863" s="2"/>
      <c r="P3863"/>
      <c r="Q3863"/>
      <c r="R3863"/>
    </row>
    <row r="3864" spans="2:18">
      <c r="B3864"/>
      <c r="C3864"/>
      <c r="D3864"/>
      <c r="E3864"/>
      <c r="F3864"/>
      <c r="G3864"/>
      <c r="H3864"/>
      <c r="I3864"/>
      <c r="J3864"/>
      <c r="K3864"/>
      <c r="L3864"/>
      <c r="M3864" s="2"/>
      <c r="N3864"/>
      <c r="O3864" s="2"/>
      <c r="P3864"/>
      <c r="Q3864"/>
      <c r="R3864"/>
    </row>
    <row r="3865" spans="2:18">
      <c r="B3865"/>
      <c r="C3865"/>
      <c r="D3865"/>
      <c r="E3865"/>
      <c r="F3865"/>
      <c r="G3865"/>
      <c r="H3865"/>
      <c r="I3865"/>
      <c r="J3865"/>
      <c r="K3865"/>
      <c r="L3865"/>
      <c r="M3865" s="2"/>
      <c r="N3865"/>
      <c r="O3865" s="2"/>
      <c r="P3865"/>
      <c r="Q3865"/>
      <c r="R3865"/>
    </row>
    <row r="3866" spans="2:18">
      <c r="B3866"/>
      <c r="C3866"/>
      <c r="D3866"/>
      <c r="E3866"/>
      <c r="F3866"/>
      <c r="G3866"/>
      <c r="H3866"/>
      <c r="I3866"/>
      <c r="J3866"/>
      <c r="K3866"/>
      <c r="L3866"/>
      <c r="M3866" s="2"/>
      <c r="N3866"/>
      <c r="O3866" s="2"/>
      <c r="P3866"/>
      <c r="Q3866"/>
      <c r="R3866"/>
    </row>
    <row r="3867" spans="2:18">
      <c r="B3867"/>
      <c r="C3867"/>
      <c r="D3867"/>
      <c r="E3867"/>
      <c r="F3867"/>
      <c r="G3867"/>
      <c r="H3867"/>
      <c r="I3867"/>
      <c r="J3867"/>
      <c r="K3867"/>
      <c r="L3867"/>
      <c r="M3867" s="2"/>
      <c r="N3867"/>
      <c r="O3867" s="2"/>
      <c r="P3867"/>
      <c r="Q3867"/>
      <c r="R3867"/>
    </row>
    <row r="3868" spans="2:18">
      <c r="B3868"/>
      <c r="C3868"/>
      <c r="D3868"/>
      <c r="E3868"/>
      <c r="F3868"/>
      <c r="G3868"/>
      <c r="H3868"/>
      <c r="I3868"/>
      <c r="J3868"/>
      <c r="K3868"/>
      <c r="L3868"/>
      <c r="M3868" s="2"/>
      <c r="N3868"/>
      <c r="O3868" s="2"/>
      <c r="P3868"/>
      <c r="Q3868"/>
      <c r="R3868"/>
    </row>
    <row r="3869" spans="2:18">
      <c r="B3869"/>
      <c r="C3869"/>
      <c r="D3869"/>
      <c r="E3869"/>
      <c r="F3869"/>
      <c r="G3869"/>
      <c r="H3869"/>
      <c r="I3869"/>
      <c r="J3869"/>
      <c r="K3869"/>
      <c r="L3869"/>
      <c r="M3869" s="2"/>
      <c r="N3869"/>
      <c r="O3869" s="2"/>
      <c r="P3869"/>
      <c r="Q3869"/>
      <c r="R3869"/>
    </row>
    <row r="3870" spans="2:18">
      <c r="B3870"/>
      <c r="C3870"/>
      <c r="D3870"/>
      <c r="E3870"/>
      <c r="F3870"/>
      <c r="G3870"/>
      <c r="H3870"/>
      <c r="I3870"/>
      <c r="J3870"/>
      <c r="K3870"/>
      <c r="L3870"/>
      <c r="M3870" s="2"/>
      <c r="N3870"/>
      <c r="O3870" s="2"/>
      <c r="P3870"/>
      <c r="Q3870"/>
      <c r="R3870"/>
    </row>
    <row r="3871" spans="2:18">
      <c r="B3871"/>
      <c r="C3871"/>
      <c r="D3871"/>
      <c r="E3871"/>
      <c r="F3871"/>
      <c r="G3871"/>
      <c r="H3871"/>
      <c r="I3871"/>
      <c r="J3871"/>
      <c r="K3871"/>
      <c r="L3871"/>
      <c r="M3871" s="2"/>
      <c r="N3871"/>
      <c r="O3871" s="2"/>
      <c r="P3871"/>
      <c r="Q3871"/>
      <c r="R3871"/>
    </row>
    <row r="3872" spans="2:18">
      <c r="B3872"/>
      <c r="C3872"/>
      <c r="D3872"/>
      <c r="E3872"/>
      <c r="F3872"/>
      <c r="G3872"/>
      <c r="H3872"/>
      <c r="I3872"/>
      <c r="J3872"/>
      <c r="K3872"/>
      <c r="L3872"/>
      <c r="M3872" s="2"/>
      <c r="N3872"/>
      <c r="O3872" s="2"/>
      <c r="P3872"/>
      <c r="Q3872"/>
      <c r="R3872"/>
    </row>
    <row r="3873" spans="2:18">
      <c r="B3873"/>
      <c r="C3873"/>
      <c r="D3873"/>
      <c r="E3873"/>
      <c r="F3873"/>
      <c r="G3873"/>
      <c r="H3873"/>
      <c r="I3873"/>
      <c r="J3873"/>
      <c r="K3873"/>
      <c r="L3873"/>
      <c r="M3873" s="2"/>
      <c r="N3873"/>
      <c r="O3873" s="2"/>
      <c r="P3873"/>
      <c r="Q3873"/>
      <c r="R3873"/>
    </row>
    <row r="3874" spans="2:18">
      <c r="B3874"/>
      <c r="C3874"/>
      <c r="D3874"/>
      <c r="E3874"/>
      <c r="F3874"/>
      <c r="G3874"/>
      <c r="H3874"/>
      <c r="I3874"/>
      <c r="J3874"/>
      <c r="K3874"/>
      <c r="L3874"/>
      <c r="M3874" s="2"/>
      <c r="N3874"/>
      <c r="O3874" s="2"/>
      <c r="P3874"/>
      <c r="Q3874"/>
      <c r="R3874"/>
    </row>
    <row r="3875" spans="2:18">
      <c r="B3875"/>
      <c r="C3875"/>
      <c r="D3875"/>
      <c r="E3875"/>
      <c r="F3875"/>
      <c r="G3875"/>
      <c r="H3875"/>
      <c r="I3875"/>
      <c r="J3875"/>
      <c r="K3875"/>
      <c r="L3875"/>
      <c r="M3875" s="2"/>
      <c r="N3875"/>
      <c r="O3875" s="2"/>
      <c r="P3875"/>
      <c r="Q3875"/>
      <c r="R3875"/>
    </row>
    <row r="3876" spans="2:18">
      <c r="B3876"/>
      <c r="C3876"/>
      <c r="D3876"/>
      <c r="E3876"/>
      <c r="F3876"/>
      <c r="G3876"/>
      <c r="H3876"/>
      <c r="I3876"/>
      <c r="J3876"/>
      <c r="K3876"/>
      <c r="L3876"/>
      <c r="M3876" s="2"/>
      <c r="N3876"/>
      <c r="O3876" s="2"/>
      <c r="P3876"/>
      <c r="Q3876"/>
      <c r="R3876"/>
    </row>
    <row r="3877" spans="2:18">
      <c r="B3877"/>
      <c r="C3877"/>
      <c r="D3877"/>
      <c r="E3877"/>
      <c r="F3877"/>
      <c r="G3877"/>
      <c r="H3877"/>
      <c r="I3877"/>
      <c r="J3877"/>
      <c r="K3877"/>
      <c r="L3877"/>
      <c r="M3877" s="2"/>
      <c r="N3877"/>
      <c r="O3877" s="2"/>
      <c r="P3877"/>
      <c r="Q3877"/>
      <c r="R3877"/>
    </row>
    <row r="3878" spans="2:18">
      <c r="B3878"/>
      <c r="C3878"/>
      <c r="D3878"/>
      <c r="E3878"/>
      <c r="F3878"/>
      <c r="G3878"/>
      <c r="H3878"/>
      <c r="I3878"/>
      <c r="J3878"/>
      <c r="K3878"/>
      <c r="L3878"/>
      <c r="M3878" s="2"/>
      <c r="N3878"/>
      <c r="O3878" s="2"/>
      <c r="P3878"/>
      <c r="Q3878"/>
      <c r="R3878"/>
    </row>
    <row r="3879" spans="2:18">
      <c r="B3879"/>
      <c r="C3879"/>
      <c r="D3879"/>
      <c r="E3879"/>
      <c r="F3879"/>
      <c r="G3879"/>
      <c r="H3879"/>
      <c r="I3879"/>
      <c r="J3879"/>
      <c r="K3879"/>
      <c r="L3879"/>
      <c r="M3879" s="2"/>
      <c r="N3879"/>
      <c r="O3879" s="2"/>
      <c r="P3879"/>
      <c r="Q3879"/>
      <c r="R3879"/>
    </row>
    <row r="3880" spans="2:18">
      <c r="B3880"/>
      <c r="C3880"/>
      <c r="D3880"/>
      <c r="E3880"/>
      <c r="F3880"/>
      <c r="G3880"/>
      <c r="H3880"/>
      <c r="I3880"/>
      <c r="J3880"/>
      <c r="K3880"/>
      <c r="L3880"/>
      <c r="M3880" s="2"/>
      <c r="N3880"/>
      <c r="O3880" s="2"/>
      <c r="P3880"/>
      <c r="Q3880"/>
      <c r="R3880"/>
    </row>
    <row r="3881" spans="2:18">
      <c r="B3881"/>
      <c r="C3881"/>
      <c r="D3881"/>
      <c r="E3881"/>
      <c r="F3881"/>
      <c r="G3881"/>
      <c r="H3881"/>
      <c r="I3881"/>
      <c r="J3881"/>
      <c r="K3881"/>
      <c r="L3881"/>
      <c r="M3881" s="2"/>
      <c r="N3881"/>
      <c r="O3881" s="2"/>
      <c r="P3881"/>
      <c r="Q3881"/>
      <c r="R3881"/>
    </row>
    <row r="3882" spans="2:18">
      <c r="B3882"/>
      <c r="C3882"/>
      <c r="D3882"/>
      <c r="E3882"/>
      <c r="F3882"/>
      <c r="G3882"/>
      <c r="H3882"/>
      <c r="I3882"/>
      <c r="J3882"/>
      <c r="K3882"/>
      <c r="L3882"/>
      <c r="M3882" s="2"/>
      <c r="N3882"/>
      <c r="O3882" s="2"/>
      <c r="P3882"/>
      <c r="Q3882"/>
      <c r="R3882"/>
    </row>
    <row r="3883" spans="2:18">
      <c r="B3883"/>
      <c r="C3883"/>
      <c r="D3883"/>
      <c r="E3883"/>
      <c r="F3883"/>
      <c r="G3883"/>
      <c r="H3883"/>
      <c r="I3883"/>
      <c r="J3883"/>
      <c r="K3883"/>
      <c r="L3883"/>
      <c r="M3883" s="2"/>
      <c r="N3883"/>
      <c r="O3883" s="2"/>
      <c r="P3883"/>
      <c r="Q3883"/>
      <c r="R3883"/>
    </row>
    <row r="3884" spans="2:18">
      <c r="B3884"/>
      <c r="C3884"/>
      <c r="D3884"/>
      <c r="E3884"/>
      <c r="F3884"/>
      <c r="G3884"/>
      <c r="H3884"/>
      <c r="I3884"/>
      <c r="J3884"/>
      <c r="K3884"/>
      <c r="L3884"/>
      <c r="M3884" s="2"/>
      <c r="N3884"/>
      <c r="O3884" s="2"/>
      <c r="P3884"/>
      <c r="Q3884"/>
      <c r="R3884"/>
    </row>
    <row r="3885" spans="2:18">
      <c r="B3885"/>
      <c r="C3885"/>
      <c r="D3885"/>
      <c r="E3885"/>
      <c r="F3885"/>
      <c r="G3885"/>
      <c r="H3885"/>
      <c r="I3885"/>
      <c r="J3885"/>
      <c r="K3885"/>
      <c r="L3885"/>
      <c r="M3885" s="2"/>
      <c r="N3885"/>
      <c r="O3885" s="2"/>
      <c r="P3885"/>
      <c r="Q3885"/>
      <c r="R3885"/>
    </row>
    <row r="3886" spans="2:18">
      <c r="B3886"/>
      <c r="C3886"/>
      <c r="D3886"/>
      <c r="E3886"/>
      <c r="F3886"/>
      <c r="G3886"/>
      <c r="H3886"/>
      <c r="I3886"/>
      <c r="J3886"/>
      <c r="K3886"/>
      <c r="L3886"/>
      <c r="M3886" s="2"/>
      <c r="N3886"/>
      <c r="O3886" s="2"/>
      <c r="P3886"/>
      <c r="Q3886"/>
      <c r="R3886"/>
    </row>
    <row r="3887" spans="2:18">
      <c r="B3887"/>
      <c r="C3887"/>
      <c r="D3887"/>
      <c r="E3887"/>
      <c r="F3887"/>
      <c r="G3887"/>
      <c r="H3887"/>
      <c r="I3887"/>
      <c r="J3887"/>
      <c r="K3887"/>
      <c r="L3887"/>
      <c r="M3887" s="2"/>
      <c r="N3887"/>
      <c r="O3887" s="2"/>
      <c r="P3887"/>
      <c r="Q3887"/>
      <c r="R3887"/>
    </row>
    <row r="3888" spans="2:18">
      <c r="B3888"/>
      <c r="C3888"/>
      <c r="D3888"/>
      <c r="E3888"/>
      <c r="F3888"/>
      <c r="G3888"/>
      <c r="H3888"/>
      <c r="I3888"/>
      <c r="J3888"/>
      <c r="K3888"/>
      <c r="L3888"/>
      <c r="M3888" s="2"/>
      <c r="N3888"/>
      <c r="O3888" s="2"/>
      <c r="P3888"/>
      <c r="Q3888"/>
      <c r="R3888"/>
    </row>
    <row r="3889" spans="2:18">
      <c r="B3889"/>
      <c r="C3889"/>
      <c r="D3889"/>
      <c r="E3889"/>
      <c r="F3889"/>
      <c r="G3889"/>
      <c r="H3889"/>
      <c r="I3889"/>
      <c r="J3889"/>
      <c r="K3889"/>
      <c r="L3889"/>
      <c r="M3889" s="2"/>
      <c r="N3889"/>
      <c r="O3889" s="2"/>
      <c r="P3889"/>
      <c r="Q3889"/>
      <c r="R3889"/>
    </row>
    <row r="3890" spans="2:18">
      <c r="B3890"/>
      <c r="C3890"/>
      <c r="D3890"/>
      <c r="E3890"/>
      <c r="F3890"/>
      <c r="G3890"/>
      <c r="H3890"/>
      <c r="I3890"/>
      <c r="J3890"/>
      <c r="K3890"/>
      <c r="L3890"/>
      <c r="M3890" s="2"/>
      <c r="N3890"/>
      <c r="O3890" s="2"/>
      <c r="P3890"/>
      <c r="Q3890"/>
      <c r="R3890"/>
    </row>
    <row r="3891" spans="2:18">
      <c r="B3891"/>
      <c r="C3891"/>
      <c r="D3891"/>
      <c r="E3891"/>
      <c r="F3891"/>
      <c r="G3891"/>
      <c r="H3891"/>
      <c r="I3891"/>
      <c r="J3891"/>
      <c r="K3891"/>
      <c r="L3891"/>
      <c r="M3891" s="2"/>
      <c r="N3891"/>
      <c r="O3891" s="2"/>
      <c r="P3891"/>
      <c r="Q3891"/>
      <c r="R3891"/>
    </row>
    <row r="3892" spans="2:18">
      <c r="B3892"/>
      <c r="C3892"/>
      <c r="D3892"/>
      <c r="E3892"/>
      <c r="F3892"/>
      <c r="G3892"/>
      <c r="H3892"/>
      <c r="I3892"/>
      <c r="J3892"/>
      <c r="K3892"/>
      <c r="L3892"/>
      <c r="M3892" s="2"/>
      <c r="N3892"/>
      <c r="O3892" s="2"/>
      <c r="P3892"/>
      <c r="Q3892"/>
      <c r="R3892"/>
    </row>
    <row r="3893" spans="2:18">
      <c r="B3893"/>
      <c r="C3893"/>
      <c r="D3893"/>
      <c r="E3893"/>
      <c r="F3893"/>
      <c r="G3893"/>
      <c r="H3893"/>
      <c r="I3893"/>
      <c r="J3893"/>
      <c r="K3893"/>
      <c r="L3893"/>
      <c r="M3893" s="2"/>
      <c r="N3893"/>
      <c r="O3893" s="2"/>
      <c r="P3893"/>
      <c r="Q3893"/>
      <c r="R3893"/>
    </row>
    <row r="3894" spans="2:18">
      <c r="B3894"/>
      <c r="C3894"/>
      <c r="D3894"/>
      <c r="E3894"/>
      <c r="F3894"/>
      <c r="G3894"/>
      <c r="H3894"/>
      <c r="I3894"/>
      <c r="J3894"/>
      <c r="K3894"/>
      <c r="L3894"/>
      <c r="M3894" s="2"/>
      <c r="N3894"/>
      <c r="O3894" s="2"/>
      <c r="P3894"/>
      <c r="Q3894"/>
      <c r="R3894"/>
    </row>
    <row r="3895" spans="2:18">
      <c r="B3895"/>
      <c r="C3895"/>
      <c r="D3895"/>
      <c r="E3895"/>
      <c r="F3895"/>
      <c r="G3895"/>
      <c r="H3895"/>
      <c r="I3895"/>
      <c r="J3895"/>
      <c r="K3895"/>
      <c r="L3895"/>
      <c r="M3895" s="2"/>
      <c r="N3895"/>
      <c r="O3895" s="2"/>
      <c r="P3895"/>
      <c r="Q3895"/>
      <c r="R3895"/>
    </row>
    <row r="3896" spans="2:18">
      <c r="B3896"/>
      <c r="C3896"/>
      <c r="D3896"/>
      <c r="E3896"/>
      <c r="F3896"/>
      <c r="G3896"/>
      <c r="H3896"/>
      <c r="I3896"/>
      <c r="J3896"/>
      <c r="K3896"/>
      <c r="L3896"/>
      <c r="M3896" s="2"/>
      <c r="N3896"/>
      <c r="O3896" s="2"/>
      <c r="P3896"/>
      <c r="Q3896"/>
      <c r="R3896"/>
    </row>
    <row r="3897" spans="2:18">
      <c r="B3897"/>
      <c r="C3897"/>
      <c r="D3897"/>
      <c r="E3897"/>
      <c r="F3897"/>
      <c r="G3897"/>
      <c r="H3897"/>
      <c r="I3897"/>
      <c r="J3897"/>
      <c r="K3897"/>
      <c r="L3897"/>
      <c r="M3897" s="2"/>
      <c r="N3897"/>
      <c r="O3897" s="2"/>
      <c r="P3897"/>
      <c r="Q3897"/>
      <c r="R3897"/>
    </row>
    <row r="3898" spans="2:18">
      <c r="B3898"/>
      <c r="C3898"/>
      <c r="D3898"/>
      <c r="E3898"/>
      <c r="F3898"/>
      <c r="G3898"/>
      <c r="H3898"/>
      <c r="I3898"/>
      <c r="J3898"/>
      <c r="K3898"/>
      <c r="L3898"/>
      <c r="M3898" s="2"/>
      <c r="N3898"/>
      <c r="O3898" s="2"/>
      <c r="P3898"/>
      <c r="Q3898"/>
      <c r="R3898"/>
    </row>
    <row r="3899" spans="2:18">
      <c r="B3899"/>
      <c r="C3899"/>
      <c r="D3899"/>
      <c r="E3899"/>
      <c r="F3899"/>
      <c r="G3899"/>
      <c r="H3899"/>
      <c r="I3899"/>
      <c r="J3899"/>
      <c r="K3899"/>
      <c r="L3899"/>
      <c r="M3899" s="2"/>
      <c r="N3899"/>
      <c r="O3899" s="2"/>
      <c r="P3899"/>
      <c r="Q3899"/>
      <c r="R3899"/>
    </row>
    <row r="3900" spans="2:18">
      <c r="B3900"/>
      <c r="C3900"/>
      <c r="D3900"/>
      <c r="E3900"/>
      <c r="F3900"/>
      <c r="G3900"/>
      <c r="H3900"/>
      <c r="I3900"/>
      <c r="J3900"/>
      <c r="K3900"/>
      <c r="L3900"/>
      <c r="M3900" s="2"/>
      <c r="N3900"/>
      <c r="O3900" s="2"/>
      <c r="P3900"/>
      <c r="Q3900"/>
      <c r="R3900"/>
    </row>
    <row r="3901" spans="2:18">
      <c r="B3901"/>
      <c r="C3901"/>
      <c r="D3901"/>
      <c r="E3901"/>
      <c r="F3901"/>
      <c r="G3901"/>
      <c r="H3901"/>
      <c r="I3901"/>
      <c r="J3901"/>
      <c r="K3901"/>
      <c r="L3901"/>
      <c r="M3901" s="2"/>
      <c r="N3901"/>
      <c r="O3901" s="2"/>
      <c r="P3901"/>
      <c r="Q3901"/>
      <c r="R3901"/>
    </row>
    <row r="3902" spans="2:18">
      <c r="B3902"/>
      <c r="C3902"/>
      <c r="D3902"/>
      <c r="E3902"/>
      <c r="F3902"/>
      <c r="G3902"/>
      <c r="H3902"/>
      <c r="I3902"/>
      <c r="J3902"/>
      <c r="K3902"/>
      <c r="L3902"/>
      <c r="M3902" s="2"/>
      <c r="N3902"/>
      <c r="O3902" s="2"/>
      <c r="P3902"/>
      <c r="Q3902"/>
      <c r="R3902"/>
    </row>
    <row r="3903" spans="2:18">
      <c r="B3903"/>
      <c r="C3903"/>
      <c r="D3903"/>
      <c r="E3903"/>
      <c r="F3903"/>
      <c r="G3903"/>
      <c r="H3903"/>
      <c r="I3903"/>
      <c r="J3903"/>
      <c r="K3903"/>
      <c r="L3903"/>
      <c r="M3903" s="2"/>
      <c r="N3903"/>
      <c r="O3903" s="2"/>
      <c r="P3903"/>
      <c r="Q3903"/>
      <c r="R3903"/>
    </row>
    <row r="3904" spans="2:18">
      <c r="B3904"/>
      <c r="C3904"/>
      <c r="D3904"/>
      <c r="E3904"/>
      <c r="F3904"/>
      <c r="G3904"/>
      <c r="H3904"/>
      <c r="I3904"/>
      <c r="J3904"/>
      <c r="K3904"/>
      <c r="L3904"/>
      <c r="M3904" s="2"/>
      <c r="N3904"/>
      <c r="O3904" s="2"/>
      <c r="P3904"/>
      <c r="Q3904"/>
      <c r="R3904"/>
    </row>
    <row r="3905" spans="2:18">
      <c r="B3905"/>
      <c r="C3905"/>
      <c r="D3905"/>
      <c r="E3905"/>
      <c r="F3905"/>
      <c r="G3905"/>
      <c r="H3905"/>
      <c r="I3905"/>
      <c r="J3905"/>
      <c r="K3905"/>
      <c r="L3905"/>
      <c r="M3905" s="2"/>
      <c r="N3905"/>
      <c r="O3905" s="2"/>
      <c r="P3905"/>
      <c r="Q3905"/>
      <c r="R3905"/>
    </row>
    <row r="3906" spans="2:18">
      <c r="B3906"/>
      <c r="C3906"/>
      <c r="D3906"/>
      <c r="E3906"/>
      <c r="F3906"/>
      <c r="G3906"/>
      <c r="H3906"/>
      <c r="I3906"/>
      <c r="J3906"/>
      <c r="K3906"/>
      <c r="L3906"/>
      <c r="M3906" s="2"/>
      <c r="N3906"/>
      <c r="O3906" s="2"/>
      <c r="P3906"/>
      <c r="Q3906"/>
      <c r="R3906"/>
    </row>
    <row r="3907" spans="2:18">
      <c r="B3907"/>
      <c r="C3907"/>
      <c r="D3907"/>
      <c r="E3907"/>
      <c r="F3907"/>
      <c r="G3907"/>
      <c r="H3907"/>
      <c r="I3907"/>
      <c r="J3907"/>
      <c r="K3907"/>
      <c r="L3907"/>
      <c r="M3907" s="2"/>
      <c r="N3907"/>
      <c r="O3907" s="2"/>
      <c r="P3907"/>
      <c r="Q3907"/>
      <c r="R3907"/>
    </row>
    <row r="3908" spans="2:18">
      <c r="B3908"/>
      <c r="C3908"/>
      <c r="D3908"/>
      <c r="E3908"/>
      <c r="F3908"/>
      <c r="G3908"/>
      <c r="H3908"/>
      <c r="I3908"/>
      <c r="J3908"/>
      <c r="K3908"/>
      <c r="L3908"/>
      <c r="M3908" s="2"/>
      <c r="N3908"/>
      <c r="O3908" s="2"/>
      <c r="P3908"/>
      <c r="Q3908"/>
      <c r="R3908"/>
    </row>
    <row r="3909" spans="2:18">
      <c r="B3909"/>
      <c r="C3909"/>
      <c r="D3909"/>
      <c r="E3909"/>
      <c r="F3909"/>
      <c r="G3909"/>
      <c r="H3909"/>
      <c r="I3909"/>
      <c r="J3909"/>
      <c r="K3909"/>
      <c r="L3909"/>
      <c r="M3909" s="2"/>
      <c r="N3909"/>
      <c r="O3909" s="2"/>
      <c r="P3909"/>
      <c r="Q3909"/>
      <c r="R3909"/>
    </row>
    <row r="3910" spans="2:18">
      <c r="B3910"/>
      <c r="C3910"/>
      <c r="D3910"/>
      <c r="E3910"/>
      <c r="F3910"/>
      <c r="G3910"/>
      <c r="H3910"/>
      <c r="I3910"/>
      <c r="J3910"/>
      <c r="K3910"/>
      <c r="L3910"/>
      <c r="M3910" s="2"/>
      <c r="N3910"/>
      <c r="O3910" s="2"/>
      <c r="P3910"/>
      <c r="Q3910"/>
      <c r="R3910"/>
    </row>
    <row r="3911" spans="2:18">
      <c r="B3911"/>
      <c r="C3911"/>
      <c r="D3911"/>
      <c r="E3911"/>
      <c r="F3911"/>
      <c r="G3911"/>
      <c r="H3911"/>
      <c r="I3911"/>
      <c r="J3911"/>
      <c r="K3911"/>
      <c r="L3911"/>
      <c r="M3911" s="2"/>
      <c r="N3911"/>
      <c r="O3911" s="2"/>
      <c r="P3911"/>
      <c r="Q3911"/>
      <c r="R3911"/>
    </row>
    <row r="3912" spans="2:18">
      <c r="B3912"/>
      <c r="C3912"/>
      <c r="D3912"/>
      <c r="E3912"/>
      <c r="F3912"/>
      <c r="G3912"/>
      <c r="H3912"/>
      <c r="I3912"/>
      <c r="J3912"/>
      <c r="K3912"/>
      <c r="L3912"/>
      <c r="M3912" s="2"/>
      <c r="N3912"/>
      <c r="O3912" s="2"/>
      <c r="P3912"/>
      <c r="Q3912"/>
      <c r="R3912"/>
    </row>
    <row r="3913" spans="2:18">
      <c r="B3913"/>
      <c r="C3913"/>
      <c r="D3913"/>
      <c r="E3913"/>
      <c r="F3913"/>
      <c r="G3913"/>
      <c r="H3913"/>
      <c r="I3913"/>
      <c r="J3913"/>
      <c r="K3913"/>
      <c r="L3913"/>
      <c r="M3913" s="2"/>
      <c r="N3913"/>
      <c r="O3913" s="2"/>
      <c r="P3913"/>
      <c r="Q3913"/>
      <c r="R3913"/>
    </row>
    <row r="3914" spans="2:18">
      <c r="B3914"/>
      <c r="C3914"/>
      <c r="D3914"/>
      <c r="E3914"/>
      <c r="F3914"/>
      <c r="G3914"/>
      <c r="H3914"/>
      <c r="I3914"/>
      <c r="J3914"/>
      <c r="K3914"/>
      <c r="L3914"/>
      <c r="M3914" s="2"/>
      <c r="N3914"/>
      <c r="O3914" s="2"/>
      <c r="P3914"/>
      <c r="Q3914"/>
      <c r="R3914"/>
    </row>
    <row r="3915" spans="2:18">
      <c r="B3915"/>
      <c r="C3915"/>
      <c r="D3915"/>
      <c r="E3915"/>
      <c r="F3915"/>
      <c r="G3915"/>
      <c r="H3915"/>
      <c r="I3915"/>
      <c r="J3915"/>
      <c r="K3915"/>
      <c r="L3915"/>
      <c r="M3915" s="2"/>
      <c r="N3915"/>
      <c r="O3915" s="2"/>
      <c r="P3915"/>
      <c r="Q3915"/>
      <c r="R3915"/>
    </row>
    <row r="3916" spans="2:18">
      <c r="B3916"/>
      <c r="C3916"/>
      <c r="D3916"/>
      <c r="E3916"/>
      <c r="F3916"/>
      <c r="G3916"/>
      <c r="H3916"/>
      <c r="I3916"/>
      <c r="J3916"/>
      <c r="K3916"/>
      <c r="L3916"/>
      <c r="M3916" s="2"/>
      <c r="N3916"/>
      <c r="O3916" s="2"/>
      <c r="P3916"/>
      <c r="Q3916"/>
      <c r="R3916"/>
    </row>
    <row r="3917" spans="2:18">
      <c r="B3917"/>
      <c r="C3917"/>
      <c r="D3917"/>
      <c r="E3917"/>
      <c r="F3917"/>
      <c r="G3917"/>
      <c r="H3917"/>
      <c r="I3917"/>
      <c r="J3917"/>
      <c r="K3917"/>
      <c r="L3917"/>
      <c r="M3917" s="2"/>
      <c r="N3917"/>
      <c r="O3917" s="2"/>
      <c r="P3917"/>
      <c r="Q3917"/>
      <c r="R3917"/>
    </row>
    <row r="3918" spans="2:18">
      <c r="B3918"/>
      <c r="C3918"/>
      <c r="D3918"/>
      <c r="E3918"/>
      <c r="F3918"/>
      <c r="G3918"/>
      <c r="H3918"/>
      <c r="I3918"/>
      <c r="J3918"/>
      <c r="K3918"/>
      <c r="L3918"/>
      <c r="M3918" s="2"/>
      <c r="N3918"/>
      <c r="O3918" s="2"/>
      <c r="P3918"/>
      <c r="Q3918"/>
      <c r="R3918"/>
    </row>
    <row r="3919" spans="2:18">
      <c r="B3919"/>
      <c r="C3919"/>
      <c r="D3919"/>
      <c r="E3919"/>
      <c r="F3919"/>
      <c r="G3919"/>
      <c r="H3919"/>
      <c r="I3919"/>
      <c r="J3919"/>
      <c r="K3919"/>
      <c r="L3919"/>
      <c r="M3919" s="2"/>
      <c r="N3919"/>
      <c r="O3919" s="2"/>
      <c r="P3919"/>
      <c r="Q3919"/>
      <c r="R3919"/>
    </row>
    <row r="3920" spans="2:18">
      <c r="B3920"/>
      <c r="C3920"/>
      <c r="D3920"/>
      <c r="E3920"/>
      <c r="F3920"/>
      <c r="G3920"/>
      <c r="H3920"/>
      <c r="I3920"/>
      <c r="J3920"/>
      <c r="K3920"/>
      <c r="L3920"/>
      <c r="M3920" s="2"/>
      <c r="N3920"/>
      <c r="O3920" s="2"/>
      <c r="P3920"/>
      <c r="Q3920"/>
      <c r="R3920"/>
    </row>
    <row r="3921" spans="2:18">
      <c r="B3921"/>
      <c r="C3921"/>
      <c r="D3921"/>
      <c r="E3921"/>
      <c r="F3921"/>
      <c r="G3921"/>
      <c r="H3921"/>
      <c r="I3921"/>
      <c r="J3921"/>
      <c r="K3921"/>
      <c r="L3921"/>
      <c r="M3921" s="2"/>
      <c r="N3921"/>
      <c r="O3921" s="2"/>
      <c r="P3921"/>
      <c r="Q3921"/>
      <c r="R3921"/>
    </row>
    <row r="3922" spans="2:18">
      <c r="B3922"/>
      <c r="C3922"/>
      <c r="D3922"/>
      <c r="E3922"/>
      <c r="F3922"/>
      <c r="G3922"/>
      <c r="H3922"/>
      <c r="I3922"/>
      <c r="J3922"/>
      <c r="K3922"/>
      <c r="L3922"/>
      <c r="M3922" s="2"/>
      <c r="N3922"/>
      <c r="O3922" s="2"/>
      <c r="P3922"/>
      <c r="Q3922"/>
      <c r="R3922"/>
    </row>
    <row r="3923" spans="2:18">
      <c r="B3923"/>
      <c r="C3923"/>
      <c r="D3923"/>
      <c r="E3923"/>
      <c r="F3923"/>
      <c r="G3923"/>
      <c r="H3923"/>
      <c r="I3923"/>
      <c r="J3923"/>
      <c r="K3923"/>
      <c r="L3923"/>
      <c r="M3923" s="2"/>
      <c r="N3923"/>
      <c r="O3923" s="2"/>
      <c r="P3923"/>
      <c r="Q3923"/>
      <c r="R3923"/>
    </row>
    <row r="3924" spans="2:18">
      <c r="B3924"/>
      <c r="C3924"/>
      <c r="D3924"/>
      <c r="E3924"/>
      <c r="F3924"/>
      <c r="G3924"/>
      <c r="H3924"/>
      <c r="I3924"/>
      <c r="J3924"/>
      <c r="K3924"/>
      <c r="L3924"/>
      <c r="M3924" s="2"/>
      <c r="N3924"/>
      <c r="O3924" s="2"/>
      <c r="P3924"/>
      <c r="Q3924"/>
      <c r="R3924"/>
    </row>
    <row r="3925" spans="2:18">
      <c r="B3925"/>
      <c r="C3925"/>
      <c r="D3925"/>
      <c r="E3925"/>
      <c r="F3925"/>
      <c r="G3925"/>
      <c r="H3925"/>
      <c r="I3925"/>
      <c r="J3925"/>
      <c r="K3925"/>
      <c r="L3925"/>
      <c r="M3925" s="2"/>
      <c r="N3925"/>
      <c r="O3925" s="2"/>
      <c r="P3925"/>
      <c r="Q3925"/>
      <c r="R3925"/>
    </row>
    <row r="3926" spans="2:18">
      <c r="B3926"/>
      <c r="C3926"/>
      <c r="D3926"/>
      <c r="E3926"/>
      <c r="F3926"/>
      <c r="G3926"/>
      <c r="H3926"/>
      <c r="I3926"/>
      <c r="J3926"/>
      <c r="K3926"/>
      <c r="L3926"/>
      <c r="M3926" s="2"/>
      <c r="N3926"/>
      <c r="O3926" s="2"/>
      <c r="P3926"/>
      <c r="Q3926"/>
      <c r="R3926"/>
    </row>
    <row r="3927" spans="2:18">
      <c r="B3927"/>
      <c r="C3927"/>
      <c r="D3927"/>
      <c r="E3927"/>
      <c r="F3927"/>
      <c r="G3927"/>
      <c r="H3927"/>
      <c r="I3927"/>
      <c r="J3927"/>
      <c r="K3927"/>
      <c r="L3927"/>
      <c r="M3927" s="2"/>
      <c r="N3927"/>
      <c r="O3927" s="2"/>
      <c r="P3927"/>
      <c r="Q3927"/>
      <c r="R3927"/>
    </row>
    <row r="3928" spans="2:18">
      <c r="B3928"/>
      <c r="C3928"/>
      <c r="D3928"/>
      <c r="E3928"/>
      <c r="F3928"/>
      <c r="G3928"/>
      <c r="H3928"/>
      <c r="I3928"/>
      <c r="J3928"/>
      <c r="K3928"/>
      <c r="L3928"/>
      <c r="M3928" s="2"/>
      <c r="N3928"/>
      <c r="O3928" s="2"/>
      <c r="P3928"/>
      <c r="Q3928"/>
      <c r="R3928"/>
    </row>
    <row r="3929" spans="2:18">
      <c r="B3929"/>
      <c r="C3929"/>
      <c r="D3929"/>
      <c r="E3929"/>
      <c r="F3929"/>
      <c r="G3929"/>
      <c r="H3929"/>
      <c r="I3929"/>
      <c r="J3929"/>
      <c r="K3929"/>
      <c r="L3929"/>
      <c r="M3929" s="2"/>
      <c r="N3929"/>
      <c r="O3929" s="2"/>
      <c r="P3929"/>
      <c r="Q3929"/>
      <c r="R3929"/>
    </row>
    <row r="3930" spans="2:18">
      <c r="B3930"/>
      <c r="C3930"/>
      <c r="D3930"/>
      <c r="E3930"/>
      <c r="F3930"/>
      <c r="G3930"/>
      <c r="H3930"/>
      <c r="I3930"/>
      <c r="J3930"/>
      <c r="K3930"/>
      <c r="L3930"/>
      <c r="M3930" s="2"/>
      <c r="N3930"/>
      <c r="O3930" s="2"/>
      <c r="P3930"/>
      <c r="Q3930"/>
      <c r="R3930"/>
    </row>
    <row r="3931" spans="2:18">
      <c r="B3931"/>
      <c r="C3931"/>
      <c r="D3931"/>
      <c r="E3931"/>
      <c r="F3931"/>
      <c r="G3931"/>
      <c r="H3931"/>
      <c r="I3931"/>
      <c r="J3931"/>
      <c r="K3931"/>
      <c r="L3931"/>
      <c r="M3931" s="2"/>
      <c r="N3931"/>
      <c r="O3931" s="2"/>
      <c r="P3931"/>
      <c r="Q3931"/>
      <c r="R3931"/>
    </row>
    <row r="3932" spans="2:18">
      <c r="B3932"/>
      <c r="C3932"/>
      <c r="D3932"/>
      <c r="E3932"/>
      <c r="F3932"/>
      <c r="G3932"/>
      <c r="H3932"/>
      <c r="I3932"/>
      <c r="J3932"/>
      <c r="K3932"/>
      <c r="L3932"/>
      <c r="M3932" s="2"/>
      <c r="N3932"/>
      <c r="O3932" s="2"/>
      <c r="P3932"/>
      <c r="Q3932"/>
      <c r="R3932"/>
    </row>
    <row r="3933" spans="2:18">
      <c r="B3933"/>
      <c r="C3933"/>
      <c r="D3933"/>
      <c r="E3933"/>
      <c r="F3933"/>
      <c r="G3933"/>
      <c r="H3933"/>
      <c r="I3933"/>
      <c r="J3933"/>
      <c r="K3933"/>
      <c r="L3933"/>
      <c r="M3933" s="2"/>
      <c r="N3933"/>
      <c r="O3933" s="2"/>
      <c r="P3933"/>
      <c r="Q3933"/>
      <c r="R3933"/>
    </row>
    <row r="3934" spans="2:18">
      <c r="B3934"/>
      <c r="C3934"/>
      <c r="D3934"/>
      <c r="E3934"/>
      <c r="F3934"/>
      <c r="G3934"/>
      <c r="H3934"/>
      <c r="I3934"/>
      <c r="J3934"/>
      <c r="K3934"/>
      <c r="L3934"/>
      <c r="M3934" s="2"/>
      <c r="N3934"/>
      <c r="O3934" s="2"/>
      <c r="P3934"/>
      <c r="Q3934"/>
      <c r="R3934"/>
    </row>
    <row r="3935" spans="2:18">
      <c r="B3935"/>
      <c r="C3935"/>
      <c r="D3935"/>
      <c r="E3935"/>
      <c r="F3935"/>
      <c r="G3935"/>
      <c r="H3935"/>
      <c r="I3935"/>
      <c r="J3935"/>
      <c r="K3935"/>
      <c r="L3935"/>
      <c r="M3935" s="2"/>
      <c r="N3935"/>
      <c r="O3935" s="2"/>
      <c r="P3935"/>
      <c r="Q3935"/>
      <c r="R3935"/>
    </row>
    <row r="3936" spans="2:18">
      <c r="B3936"/>
      <c r="C3936"/>
      <c r="D3936"/>
      <c r="E3936"/>
      <c r="F3936"/>
      <c r="G3936"/>
      <c r="H3936"/>
      <c r="I3936"/>
      <c r="J3936"/>
      <c r="K3936"/>
      <c r="L3936"/>
      <c r="M3936" s="2"/>
      <c r="N3936"/>
      <c r="O3936" s="2"/>
      <c r="P3936"/>
      <c r="Q3936"/>
      <c r="R3936"/>
    </row>
    <row r="3937" spans="2:18">
      <c r="B3937"/>
      <c r="C3937"/>
      <c r="D3937"/>
      <c r="E3937"/>
      <c r="F3937"/>
      <c r="G3937"/>
      <c r="H3937"/>
      <c r="I3937"/>
      <c r="J3937"/>
      <c r="K3937"/>
      <c r="L3937"/>
      <c r="M3937" s="2"/>
      <c r="N3937"/>
      <c r="O3937" s="2"/>
      <c r="P3937"/>
      <c r="Q3937"/>
      <c r="R3937"/>
    </row>
    <row r="3938" spans="2:18">
      <c r="B3938"/>
      <c r="C3938"/>
      <c r="D3938"/>
      <c r="E3938"/>
      <c r="F3938"/>
      <c r="G3938"/>
      <c r="H3938"/>
      <c r="I3938"/>
      <c r="J3938"/>
      <c r="K3938"/>
      <c r="L3938"/>
      <c r="M3938" s="2"/>
      <c r="N3938"/>
      <c r="O3938" s="2"/>
      <c r="P3938"/>
      <c r="Q3938"/>
      <c r="R3938"/>
    </row>
    <row r="3939" spans="2:18">
      <c r="B3939"/>
      <c r="C3939"/>
      <c r="D3939"/>
      <c r="E3939"/>
      <c r="F3939"/>
      <c r="G3939"/>
      <c r="H3939"/>
      <c r="I3939"/>
      <c r="J3939"/>
      <c r="K3939"/>
      <c r="L3939"/>
      <c r="M3939" s="2"/>
      <c r="N3939"/>
      <c r="O3939" s="2"/>
      <c r="P3939"/>
      <c r="Q3939"/>
      <c r="R3939"/>
    </row>
    <row r="3940" spans="2:18">
      <c r="B3940"/>
      <c r="C3940"/>
      <c r="D3940"/>
      <c r="E3940"/>
      <c r="F3940"/>
      <c r="G3940"/>
      <c r="H3940"/>
      <c r="I3940"/>
      <c r="J3940"/>
      <c r="K3940"/>
      <c r="L3940"/>
      <c r="M3940" s="2"/>
      <c r="N3940"/>
      <c r="O3940" s="2"/>
      <c r="P3940"/>
      <c r="Q3940"/>
      <c r="R3940"/>
    </row>
    <row r="3941" spans="2:18">
      <c r="B3941"/>
      <c r="C3941"/>
      <c r="D3941"/>
      <c r="E3941"/>
      <c r="F3941"/>
      <c r="G3941"/>
      <c r="H3941"/>
      <c r="I3941"/>
      <c r="J3941"/>
      <c r="K3941"/>
      <c r="L3941"/>
      <c r="M3941" s="2"/>
      <c r="N3941"/>
      <c r="O3941" s="2"/>
      <c r="P3941"/>
      <c r="Q3941"/>
      <c r="R3941"/>
    </row>
    <row r="3942" spans="2:18">
      <c r="B3942"/>
      <c r="C3942"/>
      <c r="D3942"/>
      <c r="E3942"/>
      <c r="F3942"/>
      <c r="G3942"/>
      <c r="H3942"/>
      <c r="I3942"/>
      <c r="J3942"/>
      <c r="K3942"/>
      <c r="L3942"/>
      <c r="M3942" s="2"/>
      <c r="N3942"/>
      <c r="O3942" s="2"/>
      <c r="P3942"/>
      <c r="Q3942"/>
      <c r="R3942"/>
    </row>
    <row r="3943" spans="2:18">
      <c r="B3943"/>
      <c r="C3943"/>
      <c r="D3943"/>
      <c r="E3943"/>
      <c r="F3943"/>
      <c r="G3943"/>
      <c r="H3943"/>
      <c r="I3943"/>
      <c r="J3943"/>
      <c r="K3943"/>
      <c r="L3943"/>
      <c r="M3943" s="2"/>
      <c r="N3943"/>
      <c r="O3943" s="2"/>
      <c r="P3943"/>
      <c r="Q3943"/>
      <c r="R3943"/>
    </row>
    <row r="3944" spans="2:18">
      <c r="B3944"/>
      <c r="C3944"/>
      <c r="D3944"/>
      <c r="E3944"/>
      <c r="F3944"/>
      <c r="G3944"/>
      <c r="H3944"/>
      <c r="I3944"/>
      <c r="J3944"/>
      <c r="K3944"/>
      <c r="L3944"/>
      <c r="M3944" s="2"/>
      <c r="N3944"/>
      <c r="O3944" s="2"/>
      <c r="P3944"/>
      <c r="Q3944"/>
      <c r="R3944"/>
    </row>
    <row r="3945" spans="2:18">
      <c r="B3945"/>
      <c r="C3945"/>
      <c r="D3945"/>
      <c r="E3945"/>
      <c r="F3945"/>
      <c r="G3945"/>
      <c r="H3945"/>
      <c r="I3945"/>
      <c r="J3945"/>
      <c r="K3945"/>
      <c r="L3945"/>
      <c r="M3945" s="2"/>
      <c r="N3945"/>
      <c r="O3945" s="2"/>
      <c r="P3945"/>
      <c r="Q3945"/>
      <c r="R3945"/>
    </row>
    <row r="3946" spans="2:18">
      <c r="B3946"/>
      <c r="C3946"/>
      <c r="D3946"/>
      <c r="E3946"/>
      <c r="F3946"/>
      <c r="G3946"/>
      <c r="H3946"/>
      <c r="I3946"/>
      <c r="J3946"/>
      <c r="K3946"/>
      <c r="L3946"/>
      <c r="M3946" s="2"/>
      <c r="N3946"/>
      <c r="O3946" s="2"/>
      <c r="P3946"/>
      <c r="Q3946"/>
      <c r="R3946"/>
    </row>
    <row r="3947" spans="2:18">
      <c r="B3947"/>
      <c r="C3947"/>
      <c r="D3947"/>
      <c r="E3947"/>
      <c r="F3947"/>
      <c r="G3947"/>
      <c r="H3947"/>
      <c r="I3947"/>
      <c r="J3947"/>
      <c r="K3947"/>
      <c r="L3947"/>
      <c r="M3947" s="2"/>
      <c r="N3947"/>
      <c r="O3947" s="2"/>
      <c r="P3947"/>
      <c r="Q3947"/>
      <c r="R3947"/>
    </row>
    <row r="3948" spans="2:18">
      <c r="B3948"/>
      <c r="C3948"/>
      <c r="D3948"/>
      <c r="E3948"/>
      <c r="F3948"/>
      <c r="G3948"/>
      <c r="H3948"/>
      <c r="I3948"/>
      <c r="J3948"/>
      <c r="K3948"/>
      <c r="L3948"/>
      <c r="M3948" s="2"/>
      <c r="N3948"/>
      <c r="O3948" s="2"/>
      <c r="P3948"/>
      <c r="Q3948"/>
      <c r="R3948"/>
    </row>
    <row r="3949" spans="2:18">
      <c r="B3949"/>
      <c r="C3949"/>
      <c r="D3949"/>
      <c r="E3949"/>
      <c r="F3949"/>
      <c r="G3949"/>
      <c r="H3949"/>
      <c r="I3949"/>
      <c r="J3949"/>
      <c r="K3949"/>
      <c r="L3949"/>
      <c r="M3949" s="2"/>
      <c r="N3949"/>
      <c r="O3949" s="2"/>
      <c r="P3949"/>
      <c r="Q3949"/>
      <c r="R3949"/>
    </row>
    <row r="3950" spans="2:18">
      <c r="B3950"/>
      <c r="C3950"/>
      <c r="D3950"/>
      <c r="E3950"/>
      <c r="F3950"/>
      <c r="G3950"/>
      <c r="H3950"/>
      <c r="I3950"/>
      <c r="J3950"/>
      <c r="K3950"/>
      <c r="L3950"/>
      <c r="M3950" s="2"/>
      <c r="N3950"/>
      <c r="O3950" s="2"/>
      <c r="P3950"/>
      <c r="Q3950"/>
      <c r="R3950"/>
    </row>
    <row r="3951" spans="2:18">
      <c r="B3951"/>
      <c r="C3951"/>
      <c r="D3951"/>
      <c r="E3951"/>
      <c r="F3951"/>
      <c r="G3951"/>
      <c r="H3951"/>
      <c r="I3951"/>
      <c r="J3951"/>
      <c r="K3951"/>
      <c r="L3951"/>
      <c r="M3951" s="2"/>
      <c r="N3951"/>
      <c r="O3951" s="2"/>
      <c r="P3951"/>
      <c r="Q3951"/>
      <c r="R3951"/>
    </row>
    <row r="3952" spans="2:18">
      <c r="B3952"/>
      <c r="C3952"/>
      <c r="D3952"/>
      <c r="E3952"/>
      <c r="F3952"/>
      <c r="G3952"/>
      <c r="H3952"/>
      <c r="I3952"/>
      <c r="J3952"/>
      <c r="K3952"/>
      <c r="L3952"/>
      <c r="M3952" s="2"/>
      <c r="N3952"/>
      <c r="O3952" s="2"/>
      <c r="P3952"/>
      <c r="Q3952"/>
      <c r="R3952"/>
    </row>
    <row r="3953" spans="2:18">
      <c r="B3953"/>
      <c r="C3953"/>
      <c r="D3953"/>
      <c r="E3953"/>
      <c r="F3953"/>
      <c r="G3953"/>
      <c r="H3953"/>
      <c r="I3953"/>
      <c r="J3953"/>
      <c r="K3953"/>
      <c r="L3953"/>
      <c r="M3953" s="2"/>
      <c r="N3953"/>
      <c r="O3953" s="2"/>
      <c r="P3953"/>
      <c r="Q3953"/>
      <c r="R3953"/>
    </row>
    <row r="3954" spans="2:18">
      <c r="B3954"/>
      <c r="C3954"/>
      <c r="D3954"/>
      <c r="E3954"/>
      <c r="F3954"/>
      <c r="G3954"/>
      <c r="H3954"/>
      <c r="I3954"/>
      <c r="J3954"/>
      <c r="K3954"/>
      <c r="L3954"/>
      <c r="M3954" s="2"/>
      <c r="N3954"/>
      <c r="O3954" s="2"/>
      <c r="P3954"/>
      <c r="Q3954"/>
      <c r="R3954"/>
    </row>
    <row r="3955" spans="2:18">
      <c r="B3955"/>
      <c r="C3955"/>
      <c r="D3955"/>
      <c r="E3955"/>
      <c r="F3955"/>
      <c r="G3955"/>
      <c r="H3955"/>
      <c r="I3955"/>
      <c r="J3955"/>
      <c r="K3955"/>
      <c r="L3955"/>
      <c r="M3955" s="2"/>
      <c r="N3955"/>
      <c r="O3955" s="2"/>
      <c r="P3955"/>
      <c r="Q3955"/>
      <c r="R3955"/>
    </row>
    <row r="3956" spans="2:18">
      <c r="B3956"/>
      <c r="C3956"/>
      <c r="D3956"/>
      <c r="E3956"/>
      <c r="F3956"/>
      <c r="G3956"/>
      <c r="H3956"/>
      <c r="I3956"/>
      <c r="J3956"/>
      <c r="K3956"/>
      <c r="L3956"/>
      <c r="M3956" s="2"/>
      <c r="N3956"/>
      <c r="O3956" s="2"/>
      <c r="P3956"/>
      <c r="Q3956"/>
      <c r="R3956"/>
    </row>
    <row r="3957" spans="2:18">
      <c r="B3957"/>
      <c r="C3957"/>
      <c r="D3957"/>
      <c r="E3957"/>
      <c r="F3957"/>
      <c r="G3957"/>
      <c r="H3957"/>
      <c r="I3957"/>
      <c r="J3957"/>
      <c r="K3957"/>
      <c r="L3957"/>
      <c r="M3957" s="2"/>
      <c r="N3957"/>
      <c r="O3957" s="2"/>
      <c r="P3957"/>
      <c r="Q3957"/>
      <c r="R3957"/>
    </row>
    <row r="3958" spans="2:18">
      <c r="B3958"/>
      <c r="C3958"/>
      <c r="D3958"/>
      <c r="E3958"/>
      <c r="F3958"/>
      <c r="G3958"/>
      <c r="H3958"/>
      <c r="I3958"/>
      <c r="J3958"/>
      <c r="K3958"/>
      <c r="L3958"/>
      <c r="M3958" s="2"/>
      <c r="N3958"/>
      <c r="O3958" s="2"/>
      <c r="P3958"/>
      <c r="Q3958"/>
      <c r="R3958"/>
    </row>
    <row r="3959" spans="2:18">
      <c r="B3959"/>
      <c r="C3959"/>
      <c r="D3959"/>
      <c r="E3959"/>
      <c r="F3959"/>
      <c r="G3959"/>
      <c r="H3959"/>
      <c r="I3959"/>
      <c r="J3959"/>
      <c r="K3959"/>
      <c r="L3959"/>
      <c r="M3959" s="2"/>
      <c r="N3959"/>
      <c r="O3959" s="2"/>
      <c r="P3959"/>
      <c r="Q3959"/>
      <c r="R3959"/>
    </row>
    <row r="3960" spans="2:18">
      <c r="B3960"/>
      <c r="C3960"/>
      <c r="D3960"/>
      <c r="E3960"/>
      <c r="F3960"/>
      <c r="G3960"/>
      <c r="H3960"/>
      <c r="I3960"/>
      <c r="J3960"/>
      <c r="K3960"/>
      <c r="L3960"/>
      <c r="M3960" s="2"/>
      <c r="N3960"/>
      <c r="O3960" s="2"/>
      <c r="P3960"/>
      <c r="Q3960"/>
      <c r="R3960"/>
    </row>
    <row r="3961" spans="2:18">
      <c r="B3961"/>
      <c r="C3961"/>
      <c r="D3961"/>
      <c r="E3961"/>
      <c r="F3961"/>
      <c r="G3961"/>
      <c r="H3961"/>
      <c r="I3961"/>
      <c r="J3961"/>
      <c r="K3961"/>
      <c r="L3961"/>
      <c r="M3961" s="2"/>
      <c r="N3961"/>
      <c r="O3961" s="2"/>
      <c r="P3961"/>
      <c r="Q3961"/>
      <c r="R3961"/>
    </row>
    <row r="3962" spans="2:18">
      <c r="B3962"/>
      <c r="C3962"/>
      <c r="D3962"/>
      <c r="E3962"/>
      <c r="F3962"/>
      <c r="G3962"/>
      <c r="H3962"/>
      <c r="I3962"/>
      <c r="J3962"/>
      <c r="K3962"/>
      <c r="L3962"/>
      <c r="M3962" s="2"/>
      <c r="N3962"/>
      <c r="O3962" s="2"/>
      <c r="P3962"/>
      <c r="Q3962"/>
      <c r="R3962"/>
    </row>
    <row r="3963" spans="2:18">
      <c r="B3963"/>
      <c r="C3963"/>
      <c r="D3963"/>
      <c r="E3963"/>
      <c r="F3963"/>
      <c r="G3963"/>
      <c r="H3963"/>
      <c r="I3963"/>
      <c r="J3963"/>
      <c r="K3963"/>
      <c r="L3963"/>
      <c r="M3963" s="2"/>
      <c r="N3963"/>
      <c r="O3963" s="2"/>
      <c r="P3963"/>
      <c r="Q3963"/>
      <c r="R3963"/>
    </row>
    <row r="3964" spans="2:18">
      <c r="B3964"/>
      <c r="C3964"/>
      <c r="D3964"/>
      <c r="E3964"/>
      <c r="F3964"/>
      <c r="G3964"/>
      <c r="H3964"/>
      <c r="I3964"/>
      <c r="J3964"/>
      <c r="K3964"/>
      <c r="L3964"/>
      <c r="M3964" s="2"/>
      <c r="N3964"/>
      <c r="O3964" s="2"/>
      <c r="P3964"/>
      <c r="Q3964"/>
      <c r="R3964"/>
    </row>
    <row r="3965" spans="2:18">
      <c r="B3965"/>
      <c r="C3965"/>
      <c r="D3965"/>
      <c r="E3965"/>
      <c r="F3965"/>
      <c r="G3965"/>
      <c r="H3965"/>
      <c r="I3965"/>
      <c r="J3965"/>
      <c r="K3965"/>
      <c r="L3965"/>
      <c r="M3965" s="2"/>
      <c r="N3965"/>
      <c r="O3965" s="2"/>
      <c r="P3965"/>
      <c r="Q3965"/>
      <c r="R3965"/>
    </row>
    <row r="3966" spans="2:18">
      <c r="B3966"/>
      <c r="C3966"/>
      <c r="D3966"/>
      <c r="E3966"/>
      <c r="F3966"/>
      <c r="G3966"/>
      <c r="H3966"/>
      <c r="I3966"/>
      <c r="J3966"/>
      <c r="K3966"/>
      <c r="L3966"/>
      <c r="M3966" s="2"/>
      <c r="N3966"/>
      <c r="O3966" s="2"/>
      <c r="P3966"/>
      <c r="Q3966"/>
      <c r="R3966"/>
    </row>
    <row r="3967" spans="2:18">
      <c r="B3967"/>
      <c r="C3967"/>
      <c r="D3967"/>
      <c r="E3967"/>
      <c r="F3967"/>
      <c r="G3967"/>
      <c r="H3967"/>
      <c r="I3967"/>
      <c r="J3967"/>
      <c r="K3967"/>
      <c r="L3967"/>
      <c r="M3967" s="2"/>
      <c r="N3967"/>
      <c r="O3967" s="2"/>
      <c r="P3967"/>
      <c r="Q3967"/>
      <c r="R3967"/>
    </row>
    <row r="3968" spans="2:18">
      <c r="B3968"/>
      <c r="C3968"/>
      <c r="D3968"/>
      <c r="E3968"/>
      <c r="F3968"/>
      <c r="G3968"/>
      <c r="H3968"/>
      <c r="I3968"/>
      <c r="J3968"/>
      <c r="K3968"/>
      <c r="L3968"/>
      <c r="M3968" s="2"/>
      <c r="N3968"/>
      <c r="O3968" s="2"/>
      <c r="P3968"/>
      <c r="Q3968"/>
      <c r="R3968"/>
    </row>
    <row r="3969" spans="2:18">
      <c r="B3969"/>
      <c r="C3969"/>
      <c r="D3969"/>
      <c r="E3969"/>
      <c r="F3969"/>
      <c r="G3969"/>
      <c r="H3969"/>
      <c r="I3969"/>
      <c r="J3969"/>
      <c r="K3969"/>
      <c r="L3969"/>
      <c r="M3969" s="2"/>
      <c r="N3969"/>
      <c r="O3969" s="2"/>
      <c r="P3969"/>
      <c r="Q3969"/>
      <c r="R3969"/>
    </row>
    <row r="3970" spans="2:18">
      <c r="B3970"/>
      <c r="C3970"/>
      <c r="D3970"/>
      <c r="E3970"/>
      <c r="F3970"/>
      <c r="G3970"/>
      <c r="H3970"/>
      <c r="I3970"/>
      <c r="J3970"/>
      <c r="K3970"/>
      <c r="L3970"/>
      <c r="M3970" s="2"/>
      <c r="N3970"/>
      <c r="O3970" s="2"/>
      <c r="P3970"/>
      <c r="Q3970"/>
      <c r="R3970"/>
    </row>
    <row r="3971" spans="2:18">
      <c r="B3971"/>
      <c r="C3971"/>
      <c r="D3971"/>
      <c r="E3971"/>
      <c r="F3971"/>
      <c r="G3971"/>
      <c r="H3971"/>
      <c r="I3971"/>
      <c r="J3971"/>
      <c r="K3971"/>
      <c r="L3971"/>
      <c r="M3971" s="2"/>
      <c r="N3971"/>
      <c r="O3971" s="2"/>
      <c r="P3971"/>
      <c r="Q3971"/>
      <c r="R3971"/>
    </row>
    <row r="3972" spans="2:18">
      <c r="B3972"/>
      <c r="C3972"/>
      <c r="D3972"/>
      <c r="E3972"/>
      <c r="F3972"/>
      <c r="G3972"/>
      <c r="H3972"/>
      <c r="I3972"/>
      <c r="J3972"/>
      <c r="K3972"/>
      <c r="L3972"/>
      <c r="M3972" s="2"/>
      <c r="N3972"/>
      <c r="O3972" s="2"/>
      <c r="P3972"/>
      <c r="Q3972"/>
      <c r="R3972"/>
    </row>
    <row r="3973" spans="2:18">
      <c r="B3973"/>
      <c r="C3973"/>
      <c r="D3973"/>
      <c r="E3973"/>
      <c r="F3973"/>
      <c r="G3973"/>
      <c r="H3973"/>
      <c r="I3973"/>
      <c r="J3973"/>
      <c r="K3973"/>
      <c r="L3973"/>
      <c r="M3973" s="2"/>
      <c r="N3973"/>
      <c r="O3973" s="2"/>
      <c r="P3973"/>
      <c r="Q3973"/>
      <c r="R3973"/>
    </row>
    <row r="3974" spans="2:18">
      <c r="B3974"/>
      <c r="C3974"/>
      <c r="D3974"/>
      <c r="E3974"/>
      <c r="F3974"/>
      <c r="G3974"/>
      <c r="H3974"/>
      <c r="I3974"/>
      <c r="J3974"/>
      <c r="K3974"/>
      <c r="L3974"/>
      <c r="M3974" s="2"/>
      <c r="N3974"/>
      <c r="O3974" s="2"/>
      <c r="P3974"/>
      <c r="Q3974"/>
      <c r="R3974"/>
    </row>
    <row r="3975" spans="2:18">
      <c r="B3975"/>
      <c r="C3975"/>
      <c r="D3975"/>
      <c r="E3975"/>
      <c r="F3975"/>
      <c r="G3975"/>
      <c r="H3975"/>
      <c r="I3975"/>
      <c r="J3975"/>
      <c r="K3975"/>
      <c r="L3975"/>
      <c r="M3975" s="2"/>
      <c r="N3975"/>
      <c r="O3975" s="2"/>
      <c r="P3975"/>
      <c r="Q3975"/>
      <c r="R3975"/>
    </row>
    <row r="3976" spans="2:18">
      <c r="B3976"/>
      <c r="C3976"/>
      <c r="D3976"/>
      <c r="E3976"/>
      <c r="F3976"/>
      <c r="G3976"/>
      <c r="H3976"/>
      <c r="I3976"/>
      <c r="J3976"/>
      <c r="K3976"/>
      <c r="L3976"/>
      <c r="M3976" s="2"/>
      <c r="N3976"/>
      <c r="O3976" s="2"/>
      <c r="P3976"/>
      <c r="Q3976"/>
      <c r="R3976"/>
    </row>
    <row r="3977" spans="2:18">
      <c r="B3977"/>
      <c r="C3977"/>
      <c r="D3977"/>
      <c r="E3977"/>
      <c r="F3977"/>
      <c r="G3977"/>
      <c r="H3977"/>
      <c r="I3977"/>
      <c r="J3977"/>
      <c r="K3977"/>
      <c r="L3977"/>
      <c r="M3977" s="2"/>
      <c r="N3977"/>
      <c r="O3977" s="2"/>
      <c r="P3977"/>
      <c r="Q3977"/>
      <c r="R3977"/>
    </row>
    <row r="3978" spans="2:18">
      <c r="B3978"/>
      <c r="C3978"/>
      <c r="D3978"/>
      <c r="E3978"/>
      <c r="F3978"/>
      <c r="G3978"/>
      <c r="H3978"/>
      <c r="I3978"/>
      <c r="J3978"/>
      <c r="K3978"/>
      <c r="L3978"/>
      <c r="M3978" s="2"/>
      <c r="N3978"/>
      <c r="O3978" s="2"/>
      <c r="P3978"/>
      <c r="Q3978"/>
      <c r="R3978"/>
    </row>
    <row r="3979" spans="2:18">
      <c r="B3979"/>
      <c r="C3979"/>
      <c r="D3979"/>
      <c r="E3979"/>
      <c r="F3979"/>
      <c r="G3979"/>
      <c r="H3979"/>
      <c r="I3979"/>
      <c r="J3979"/>
      <c r="K3979"/>
      <c r="L3979"/>
      <c r="M3979" s="2"/>
      <c r="N3979"/>
      <c r="O3979" s="2"/>
      <c r="P3979"/>
      <c r="Q3979"/>
      <c r="R3979"/>
    </row>
    <row r="3980" spans="2:18">
      <c r="B3980"/>
      <c r="C3980"/>
      <c r="D3980"/>
      <c r="E3980"/>
      <c r="F3980"/>
      <c r="G3980"/>
      <c r="H3980"/>
      <c r="I3980"/>
      <c r="J3980"/>
      <c r="K3980"/>
      <c r="L3980"/>
      <c r="M3980" s="2"/>
      <c r="N3980"/>
      <c r="O3980" s="2"/>
      <c r="P3980"/>
      <c r="Q3980"/>
      <c r="R3980"/>
    </row>
    <row r="3981" spans="2:18">
      <c r="B3981"/>
      <c r="C3981"/>
      <c r="D3981"/>
      <c r="E3981"/>
      <c r="F3981"/>
      <c r="G3981"/>
      <c r="H3981"/>
      <c r="I3981"/>
      <c r="J3981"/>
      <c r="K3981"/>
      <c r="L3981"/>
      <c r="M3981" s="2"/>
      <c r="N3981"/>
      <c r="O3981" s="2"/>
      <c r="P3981"/>
      <c r="Q3981"/>
      <c r="R3981"/>
    </row>
    <row r="3982" spans="2:18">
      <c r="B3982"/>
      <c r="C3982"/>
      <c r="D3982"/>
      <c r="E3982"/>
      <c r="F3982"/>
      <c r="G3982"/>
      <c r="H3982"/>
      <c r="I3982"/>
      <c r="J3982"/>
      <c r="K3982"/>
      <c r="L3982"/>
      <c r="M3982" s="2"/>
      <c r="N3982"/>
      <c r="O3982" s="2"/>
      <c r="P3982"/>
      <c r="Q3982"/>
      <c r="R3982"/>
    </row>
    <row r="3983" spans="2:18">
      <c r="B3983"/>
      <c r="C3983"/>
      <c r="D3983"/>
      <c r="E3983"/>
      <c r="F3983"/>
      <c r="G3983"/>
      <c r="H3983"/>
      <c r="I3983"/>
      <c r="J3983"/>
      <c r="K3983"/>
      <c r="L3983"/>
      <c r="M3983" s="2"/>
      <c r="N3983"/>
      <c r="O3983" s="2"/>
      <c r="P3983"/>
      <c r="Q3983"/>
      <c r="R3983"/>
    </row>
    <row r="3984" spans="2:18">
      <c r="B3984"/>
      <c r="C3984"/>
      <c r="D3984"/>
      <c r="E3984"/>
      <c r="F3984"/>
      <c r="G3984"/>
      <c r="H3984"/>
      <c r="I3984"/>
      <c r="J3984"/>
      <c r="K3984"/>
      <c r="L3984"/>
      <c r="M3984" s="2"/>
      <c r="N3984"/>
      <c r="O3984" s="2"/>
      <c r="P3984"/>
      <c r="Q3984"/>
      <c r="R3984"/>
    </row>
    <row r="3985" spans="2:18">
      <c r="B3985"/>
      <c r="C3985"/>
      <c r="D3985"/>
      <c r="E3985"/>
      <c r="F3985"/>
      <c r="G3985"/>
      <c r="H3985"/>
      <c r="I3985"/>
      <c r="J3985"/>
      <c r="K3985"/>
      <c r="L3985"/>
      <c r="M3985" s="2"/>
      <c r="N3985"/>
      <c r="O3985" s="2"/>
      <c r="P3985"/>
      <c r="Q3985"/>
      <c r="R3985"/>
    </row>
    <row r="3986" spans="2:18">
      <c r="B3986"/>
      <c r="C3986"/>
      <c r="D3986"/>
      <c r="E3986"/>
      <c r="F3986"/>
      <c r="G3986"/>
      <c r="H3986"/>
      <c r="I3986"/>
      <c r="J3986"/>
      <c r="K3986"/>
      <c r="L3986"/>
      <c r="M3986" s="2"/>
      <c r="N3986"/>
      <c r="O3986" s="2"/>
      <c r="P3986"/>
      <c r="Q3986"/>
      <c r="R3986"/>
    </row>
    <row r="3987" spans="2:18">
      <c r="B3987"/>
      <c r="C3987"/>
      <c r="D3987"/>
      <c r="E3987"/>
      <c r="F3987"/>
      <c r="G3987"/>
      <c r="H3987"/>
      <c r="I3987"/>
      <c r="J3987"/>
      <c r="K3987"/>
      <c r="L3987"/>
      <c r="M3987" s="2"/>
      <c r="N3987"/>
      <c r="O3987" s="2"/>
      <c r="P3987"/>
      <c r="Q3987"/>
      <c r="R3987"/>
    </row>
    <row r="3988" spans="2:18">
      <c r="B3988"/>
      <c r="C3988"/>
      <c r="D3988"/>
      <c r="E3988"/>
      <c r="F3988"/>
      <c r="G3988"/>
      <c r="H3988"/>
      <c r="I3988"/>
      <c r="J3988"/>
      <c r="K3988"/>
      <c r="L3988"/>
      <c r="M3988" s="2"/>
      <c r="N3988"/>
      <c r="O3988" s="2"/>
      <c r="P3988"/>
      <c r="Q3988"/>
      <c r="R3988"/>
    </row>
    <row r="3989" spans="2:18">
      <c r="B3989"/>
      <c r="C3989"/>
      <c r="D3989"/>
      <c r="E3989"/>
      <c r="F3989"/>
      <c r="G3989"/>
      <c r="H3989"/>
      <c r="I3989"/>
      <c r="J3989"/>
      <c r="K3989"/>
      <c r="L3989"/>
      <c r="M3989" s="2"/>
      <c r="N3989"/>
      <c r="O3989" s="2"/>
      <c r="P3989"/>
      <c r="Q3989"/>
      <c r="R3989"/>
    </row>
    <row r="3990" spans="2:18">
      <c r="B3990"/>
      <c r="C3990"/>
      <c r="D3990"/>
      <c r="E3990"/>
      <c r="F3990"/>
      <c r="G3990"/>
      <c r="H3990"/>
      <c r="I3990"/>
      <c r="J3990"/>
      <c r="K3990"/>
      <c r="L3990"/>
      <c r="M3990" s="2"/>
      <c r="N3990"/>
      <c r="O3990" s="2"/>
      <c r="P3990"/>
      <c r="Q3990"/>
      <c r="R3990"/>
    </row>
    <row r="3991" spans="2:18">
      <c r="B3991"/>
      <c r="C3991"/>
      <c r="D3991"/>
      <c r="E3991"/>
      <c r="F3991"/>
      <c r="G3991"/>
      <c r="H3991"/>
      <c r="I3991"/>
      <c r="J3991"/>
      <c r="K3991"/>
      <c r="L3991"/>
      <c r="M3991" s="2"/>
      <c r="N3991"/>
      <c r="O3991" s="2"/>
      <c r="P3991"/>
      <c r="Q3991"/>
      <c r="R3991"/>
    </row>
    <row r="3992" spans="2:18">
      <c r="B3992"/>
      <c r="C3992"/>
      <c r="D3992"/>
      <c r="E3992"/>
      <c r="F3992"/>
      <c r="G3992"/>
      <c r="H3992"/>
      <c r="I3992"/>
      <c r="J3992"/>
      <c r="K3992"/>
      <c r="L3992"/>
      <c r="M3992" s="2"/>
      <c r="N3992"/>
      <c r="O3992" s="2"/>
      <c r="P3992"/>
      <c r="Q3992"/>
      <c r="R3992"/>
    </row>
    <row r="3993" spans="2:18">
      <c r="B3993"/>
      <c r="C3993"/>
      <c r="D3993"/>
      <c r="E3993"/>
      <c r="F3993"/>
      <c r="G3993"/>
      <c r="H3993"/>
      <c r="I3993"/>
      <c r="J3993"/>
      <c r="K3993"/>
      <c r="L3993"/>
      <c r="M3993" s="2"/>
      <c r="N3993"/>
      <c r="O3993" s="2"/>
      <c r="P3993"/>
      <c r="Q3993"/>
      <c r="R3993"/>
    </row>
    <row r="3994" spans="2:18">
      <c r="B3994"/>
      <c r="C3994"/>
      <c r="D3994"/>
      <c r="E3994"/>
      <c r="F3994"/>
      <c r="G3994"/>
      <c r="H3994"/>
      <c r="I3994"/>
      <c r="J3994"/>
      <c r="K3994"/>
      <c r="L3994"/>
      <c r="M3994" s="2"/>
      <c r="N3994"/>
      <c r="O3994" s="2"/>
      <c r="P3994"/>
      <c r="Q3994"/>
      <c r="R3994"/>
    </row>
    <row r="3995" spans="2:18">
      <c r="B3995"/>
      <c r="C3995"/>
      <c r="D3995"/>
      <c r="E3995"/>
      <c r="F3995"/>
      <c r="G3995"/>
      <c r="H3995"/>
      <c r="I3995"/>
      <c r="J3995"/>
      <c r="K3995"/>
      <c r="L3995"/>
      <c r="M3995" s="2"/>
      <c r="N3995"/>
      <c r="O3995" s="2"/>
      <c r="P3995"/>
      <c r="Q3995"/>
      <c r="R3995"/>
    </row>
    <row r="3996" spans="2:18">
      <c r="B3996"/>
      <c r="C3996"/>
      <c r="D3996"/>
      <c r="E3996"/>
      <c r="F3996"/>
      <c r="G3996"/>
      <c r="H3996"/>
      <c r="I3996"/>
      <c r="J3996"/>
      <c r="K3996"/>
      <c r="L3996"/>
      <c r="M3996" s="2"/>
      <c r="N3996"/>
      <c r="O3996" s="2"/>
      <c r="P3996"/>
      <c r="Q3996"/>
      <c r="R3996"/>
    </row>
    <row r="3997" spans="2:18">
      <c r="B3997"/>
      <c r="C3997"/>
      <c r="D3997"/>
      <c r="E3997"/>
      <c r="F3997"/>
      <c r="G3997"/>
      <c r="H3997"/>
      <c r="I3997"/>
      <c r="J3997"/>
      <c r="K3997"/>
      <c r="L3997"/>
      <c r="M3997" s="2"/>
      <c r="N3997"/>
      <c r="O3997" s="2"/>
      <c r="P3997"/>
      <c r="Q3997"/>
      <c r="R3997"/>
    </row>
    <row r="3998" spans="2:18">
      <c r="B3998"/>
      <c r="C3998"/>
      <c r="D3998"/>
      <c r="E3998"/>
      <c r="F3998"/>
      <c r="G3998"/>
      <c r="H3998"/>
      <c r="I3998"/>
      <c r="J3998"/>
      <c r="K3998"/>
      <c r="L3998"/>
      <c r="M3998" s="2"/>
      <c r="N3998"/>
      <c r="O3998" s="2"/>
      <c r="P3998"/>
      <c r="Q3998"/>
      <c r="R3998"/>
    </row>
    <row r="3999" spans="2:18">
      <c r="B3999"/>
      <c r="C3999"/>
      <c r="D3999"/>
      <c r="E3999"/>
      <c r="F3999"/>
      <c r="G3999"/>
      <c r="H3999"/>
      <c r="I3999"/>
      <c r="J3999"/>
      <c r="K3999"/>
      <c r="L3999"/>
      <c r="M3999" s="2"/>
      <c r="N3999"/>
      <c r="O3999" s="2"/>
      <c r="P3999"/>
      <c r="Q3999"/>
      <c r="R3999"/>
    </row>
    <row r="4000" spans="2:18">
      <c r="B4000"/>
      <c r="C4000"/>
      <c r="D4000"/>
      <c r="E4000"/>
      <c r="F4000"/>
      <c r="G4000"/>
      <c r="H4000"/>
      <c r="I4000"/>
      <c r="J4000"/>
      <c r="K4000"/>
      <c r="L4000"/>
      <c r="M4000" s="2"/>
      <c r="N4000"/>
      <c r="O4000" s="2"/>
      <c r="P4000"/>
      <c r="Q4000"/>
      <c r="R4000"/>
    </row>
    <row r="4001" spans="2:18">
      <c r="B4001"/>
      <c r="C4001"/>
      <c r="D4001"/>
      <c r="E4001"/>
      <c r="F4001"/>
      <c r="G4001"/>
      <c r="H4001"/>
      <c r="I4001"/>
      <c r="J4001"/>
      <c r="K4001"/>
      <c r="L4001"/>
      <c r="M4001" s="2"/>
      <c r="N4001"/>
      <c r="O4001" s="2"/>
      <c r="P4001"/>
      <c r="Q4001"/>
      <c r="R4001"/>
    </row>
    <row r="4002" spans="2:18">
      <c r="B4002"/>
      <c r="C4002"/>
      <c r="D4002"/>
      <c r="E4002"/>
      <c r="F4002"/>
      <c r="G4002"/>
      <c r="H4002"/>
      <c r="I4002"/>
      <c r="J4002"/>
      <c r="K4002"/>
      <c r="L4002"/>
      <c r="M4002" s="2"/>
      <c r="N4002"/>
      <c r="O4002" s="2"/>
      <c r="P4002"/>
      <c r="Q4002"/>
      <c r="R4002"/>
    </row>
    <row r="4003" spans="2:18">
      <c r="B4003"/>
      <c r="C4003"/>
      <c r="D4003"/>
      <c r="E4003"/>
      <c r="F4003"/>
      <c r="G4003"/>
      <c r="H4003"/>
      <c r="I4003"/>
      <c r="J4003"/>
      <c r="K4003"/>
      <c r="L4003"/>
      <c r="M4003" s="2"/>
      <c r="N4003"/>
      <c r="O4003" s="2"/>
      <c r="P4003"/>
      <c r="Q4003"/>
      <c r="R4003"/>
    </row>
    <row r="4004" spans="2:18">
      <c r="B4004"/>
      <c r="C4004"/>
      <c r="D4004"/>
      <c r="E4004"/>
      <c r="F4004"/>
      <c r="G4004"/>
      <c r="H4004"/>
      <c r="I4004"/>
      <c r="J4004"/>
      <c r="K4004"/>
      <c r="L4004"/>
      <c r="M4004" s="2"/>
      <c r="N4004"/>
      <c r="O4004" s="2"/>
      <c r="P4004"/>
      <c r="Q4004"/>
      <c r="R4004"/>
    </row>
    <row r="4005" spans="2:18">
      <c r="B4005"/>
      <c r="C4005"/>
      <c r="D4005"/>
      <c r="E4005"/>
      <c r="F4005"/>
      <c r="G4005"/>
      <c r="H4005"/>
      <c r="I4005"/>
      <c r="J4005"/>
      <c r="K4005"/>
      <c r="L4005"/>
      <c r="M4005" s="2"/>
      <c r="N4005"/>
      <c r="O4005" s="2"/>
      <c r="P4005"/>
      <c r="Q4005"/>
      <c r="R4005"/>
    </row>
    <row r="4006" spans="2:18">
      <c r="B4006"/>
      <c r="C4006"/>
      <c r="D4006"/>
      <c r="E4006"/>
      <c r="F4006"/>
      <c r="G4006"/>
      <c r="H4006"/>
      <c r="I4006"/>
      <c r="J4006"/>
      <c r="K4006"/>
      <c r="L4006"/>
      <c r="M4006" s="2"/>
      <c r="N4006"/>
      <c r="O4006" s="2"/>
      <c r="P4006"/>
      <c r="Q4006"/>
      <c r="R4006"/>
    </row>
    <row r="4007" spans="2:18">
      <c r="B4007"/>
      <c r="C4007"/>
      <c r="D4007"/>
      <c r="E4007"/>
      <c r="F4007"/>
      <c r="G4007"/>
      <c r="H4007"/>
      <c r="I4007"/>
      <c r="J4007"/>
      <c r="K4007"/>
      <c r="L4007"/>
      <c r="M4007" s="2"/>
      <c r="N4007"/>
      <c r="O4007" s="2"/>
      <c r="P4007"/>
      <c r="Q4007"/>
      <c r="R4007"/>
    </row>
    <row r="4008" spans="2:18">
      <c r="B4008"/>
      <c r="C4008"/>
      <c r="D4008"/>
      <c r="E4008"/>
      <c r="F4008"/>
      <c r="G4008"/>
      <c r="H4008"/>
      <c r="I4008"/>
      <c r="J4008"/>
      <c r="K4008"/>
      <c r="L4008"/>
      <c r="M4008" s="2"/>
      <c r="N4008"/>
      <c r="O4008" s="2"/>
      <c r="P4008"/>
      <c r="Q4008"/>
      <c r="R4008"/>
    </row>
    <row r="4009" spans="2:18">
      <c r="B4009"/>
      <c r="C4009"/>
      <c r="D4009"/>
      <c r="E4009"/>
      <c r="F4009"/>
      <c r="G4009"/>
      <c r="H4009"/>
      <c r="I4009"/>
      <c r="J4009"/>
      <c r="K4009"/>
      <c r="L4009"/>
      <c r="M4009" s="2"/>
      <c r="N4009"/>
      <c r="O4009" s="2"/>
      <c r="P4009"/>
      <c r="Q4009"/>
      <c r="R4009"/>
    </row>
    <row r="4010" spans="2:18">
      <c r="B4010"/>
      <c r="C4010"/>
      <c r="D4010"/>
      <c r="E4010"/>
      <c r="F4010"/>
      <c r="G4010"/>
      <c r="H4010"/>
      <c r="I4010"/>
      <c r="J4010"/>
      <c r="K4010"/>
      <c r="L4010"/>
      <c r="M4010" s="2"/>
      <c r="N4010"/>
      <c r="O4010" s="2"/>
      <c r="P4010"/>
      <c r="Q4010"/>
      <c r="R4010"/>
    </row>
    <row r="4011" spans="2:18">
      <c r="B4011"/>
      <c r="C4011"/>
      <c r="D4011"/>
      <c r="E4011"/>
      <c r="F4011"/>
      <c r="G4011"/>
      <c r="H4011"/>
      <c r="I4011"/>
      <c r="J4011"/>
      <c r="K4011"/>
      <c r="L4011"/>
      <c r="M4011" s="2"/>
      <c r="N4011"/>
      <c r="O4011" s="2"/>
      <c r="P4011"/>
      <c r="Q4011"/>
      <c r="R4011"/>
    </row>
    <row r="4012" spans="2:18">
      <c r="B4012"/>
      <c r="C4012"/>
      <c r="D4012"/>
      <c r="E4012"/>
      <c r="F4012"/>
      <c r="G4012"/>
      <c r="H4012"/>
      <c r="I4012"/>
      <c r="J4012"/>
      <c r="K4012"/>
      <c r="L4012"/>
      <c r="M4012" s="2"/>
      <c r="N4012"/>
      <c r="O4012" s="2"/>
      <c r="P4012"/>
      <c r="Q4012"/>
      <c r="R4012"/>
    </row>
    <row r="4013" spans="2:18">
      <c r="B4013"/>
      <c r="C4013"/>
      <c r="D4013"/>
      <c r="E4013"/>
      <c r="F4013"/>
      <c r="G4013"/>
      <c r="H4013"/>
      <c r="I4013"/>
      <c r="J4013"/>
      <c r="K4013"/>
      <c r="L4013"/>
      <c r="M4013" s="2"/>
      <c r="N4013"/>
      <c r="O4013" s="2"/>
      <c r="P4013"/>
      <c r="Q4013"/>
      <c r="R4013"/>
    </row>
    <row r="4014" spans="2:18">
      <c r="B4014"/>
      <c r="C4014"/>
      <c r="D4014"/>
      <c r="E4014"/>
      <c r="F4014"/>
      <c r="G4014"/>
      <c r="H4014"/>
      <c r="I4014"/>
      <c r="J4014"/>
      <c r="K4014"/>
      <c r="L4014"/>
      <c r="M4014" s="2"/>
      <c r="N4014"/>
      <c r="O4014" s="2"/>
      <c r="P4014"/>
      <c r="Q4014"/>
      <c r="R4014"/>
    </row>
    <row r="4015" spans="2:18">
      <c r="B4015"/>
      <c r="C4015"/>
      <c r="D4015"/>
      <c r="E4015"/>
      <c r="F4015"/>
      <c r="G4015"/>
      <c r="H4015"/>
      <c r="I4015"/>
      <c r="J4015"/>
      <c r="K4015"/>
      <c r="L4015"/>
      <c r="M4015" s="2"/>
      <c r="N4015"/>
      <c r="O4015" s="2"/>
      <c r="P4015"/>
      <c r="Q4015"/>
      <c r="R4015"/>
    </row>
    <row r="4016" spans="2:18">
      <c r="B4016"/>
      <c r="C4016"/>
      <c r="D4016"/>
      <c r="E4016"/>
      <c r="F4016"/>
      <c r="G4016"/>
      <c r="H4016"/>
      <c r="I4016"/>
      <c r="J4016"/>
      <c r="K4016"/>
      <c r="L4016"/>
      <c r="M4016" s="2"/>
      <c r="N4016"/>
      <c r="O4016" s="2"/>
      <c r="P4016"/>
      <c r="Q4016"/>
      <c r="R4016"/>
    </row>
    <row r="4017" spans="2:18">
      <c r="B4017"/>
      <c r="C4017"/>
      <c r="D4017"/>
      <c r="E4017"/>
      <c r="F4017"/>
      <c r="G4017"/>
      <c r="H4017"/>
      <c r="I4017"/>
      <c r="J4017"/>
      <c r="K4017"/>
      <c r="L4017"/>
      <c r="M4017" s="2"/>
      <c r="N4017"/>
      <c r="O4017" s="2"/>
      <c r="P4017"/>
      <c r="Q4017"/>
      <c r="R4017"/>
    </row>
    <row r="4018" spans="2:18">
      <c r="B4018"/>
      <c r="C4018"/>
      <c r="D4018"/>
      <c r="E4018"/>
      <c r="F4018"/>
      <c r="G4018"/>
      <c r="H4018"/>
      <c r="I4018"/>
      <c r="J4018"/>
      <c r="K4018"/>
      <c r="L4018"/>
      <c r="M4018" s="2"/>
      <c r="N4018"/>
      <c r="O4018" s="2"/>
      <c r="P4018"/>
      <c r="Q4018"/>
      <c r="R4018"/>
    </row>
    <row r="4019" spans="2:18">
      <c r="B4019"/>
      <c r="C4019"/>
      <c r="D4019"/>
      <c r="E4019"/>
      <c r="F4019"/>
      <c r="G4019"/>
      <c r="H4019"/>
      <c r="I4019"/>
      <c r="J4019"/>
      <c r="K4019"/>
      <c r="L4019"/>
      <c r="M4019" s="2"/>
      <c r="N4019"/>
      <c r="O4019" s="2"/>
      <c r="P4019"/>
      <c r="Q4019"/>
      <c r="R4019"/>
    </row>
    <row r="4020" spans="2:18">
      <c r="B4020"/>
      <c r="C4020"/>
      <c r="D4020"/>
      <c r="E4020"/>
      <c r="F4020"/>
      <c r="G4020"/>
      <c r="H4020"/>
      <c r="I4020"/>
      <c r="J4020"/>
      <c r="K4020"/>
      <c r="L4020"/>
      <c r="M4020" s="2"/>
      <c r="N4020"/>
      <c r="O4020" s="2"/>
      <c r="P4020"/>
      <c r="Q4020"/>
      <c r="R4020"/>
    </row>
    <row r="4021" spans="2:18">
      <c r="B4021"/>
      <c r="C4021"/>
      <c r="D4021"/>
      <c r="E4021"/>
      <c r="F4021"/>
      <c r="G4021"/>
      <c r="H4021"/>
      <c r="I4021"/>
      <c r="J4021"/>
      <c r="K4021"/>
      <c r="L4021"/>
      <c r="M4021" s="2"/>
      <c r="N4021"/>
      <c r="O4021" s="2"/>
      <c r="P4021"/>
      <c r="Q4021"/>
      <c r="R4021"/>
    </row>
    <row r="4022" spans="2:18">
      <c r="B4022"/>
      <c r="C4022"/>
      <c r="D4022"/>
      <c r="E4022"/>
      <c r="F4022"/>
      <c r="G4022"/>
      <c r="H4022"/>
      <c r="I4022"/>
      <c r="J4022"/>
      <c r="K4022"/>
      <c r="L4022"/>
      <c r="M4022" s="2"/>
      <c r="N4022"/>
      <c r="O4022" s="2"/>
      <c r="P4022"/>
      <c r="Q4022"/>
      <c r="R4022"/>
    </row>
    <row r="4023" spans="2:18">
      <c r="B4023"/>
      <c r="C4023"/>
      <c r="D4023"/>
      <c r="E4023"/>
      <c r="F4023"/>
      <c r="G4023"/>
      <c r="H4023"/>
      <c r="I4023"/>
      <c r="J4023"/>
      <c r="K4023"/>
      <c r="L4023"/>
      <c r="M4023" s="2"/>
      <c r="N4023"/>
      <c r="O4023" s="2"/>
      <c r="P4023"/>
      <c r="Q4023"/>
      <c r="R4023"/>
    </row>
    <row r="4024" spans="2:18">
      <c r="B4024"/>
      <c r="C4024"/>
      <c r="D4024"/>
      <c r="E4024"/>
      <c r="F4024"/>
      <c r="G4024"/>
      <c r="H4024"/>
      <c r="I4024"/>
      <c r="J4024"/>
      <c r="K4024"/>
      <c r="L4024"/>
      <c r="M4024" s="2"/>
      <c r="N4024"/>
      <c r="O4024" s="2"/>
      <c r="P4024"/>
      <c r="Q4024"/>
      <c r="R4024"/>
    </row>
    <row r="4025" spans="2:18">
      <c r="B4025"/>
      <c r="C4025"/>
      <c r="D4025"/>
      <c r="E4025"/>
      <c r="F4025"/>
      <c r="G4025"/>
      <c r="H4025"/>
      <c r="I4025"/>
      <c r="J4025"/>
      <c r="K4025"/>
      <c r="L4025"/>
      <c r="M4025" s="2"/>
      <c r="N4025"/>
      <c r="O4025" s="2"/>
      <c r="P4025"/>
      <c r="Q4025"/>
      <c r="R4025"/>
    </row>
    <row r="4026" spans="2:18">
      <c r="B4026"/>
      <c r="C4026"/>
      <c r="D4026"/>
      <c r="E4026"/>
      <c r="F4026"/>
      <c r="G4026"/>
      <c r="H4026"/>
      <c r="I4026"/>
      <c r="J4026"/>
      <c r="K4026"/>
      <c r="L4026"/>
      <c r="M4026" s="2"/>
      <c r="N4026"/>
      <c r="O4026" s="2"/>
      <c r="P4026"/>
      <c r="Q4026"/>
      <c r="R4026"/>
    </row>
    <row r="4027" spans="2:18">
      <c r="B4027"/>
      <c r="C4027"/>
      <c r="D4027"/>
      <c r="E4027"/>
      <c r="F4027"/>
      <c r="G4027"/>
      <c r="H4027"/>
      <c r="I4027"/>
      <c r="J4027"/>
      <c r="K4027"/>
      <c r="L4027"/>
      <c r="M4027" s="2"/>
      <c r="N4027"/>
      <c r="O4027" s="2"/>
      <c r="P4027"/>
      <c r="Q4027"/>
      <c r="R4027"/>
    </row>
    <row r="4028" spans="2:18">
      <c r="B4028"/>
      <c r="C4028"/>
      <c r="D4028"/>
      <c r="E4028"/>
      <c r="F4028"/>
      <c r="G4028"/>
      <c r="H4028"/>
      <c r="I4028"/>
      <c r="J4028"/>
      <c r="K4028"/>
      <c r="L4028"/>
      <c r="M4028" s="2"/>
      <c r="N4028"/>
      <c r="O4028" s="2"/>
      <c r="P4028"/>
      <c r="Q4028"/>
      <c r="R4028"/>
    </row>
    <row r="4029" spans="2:18">
      <c r="B4029"/>
      <c r="C4029"/>
      <c r="D4029"/>
      <c r="E4029"/>
      <c r="F4029"/>
      <c r="G4029"/>
      <c r="H4029"/>
      <c r="I4029"/>
      <c r="J4029"/>
      <c r="K4029"/>
      <c r="L4029"/>
      <c r="M4029" s="2"/>
      <c r="N4029"/>
      <c r="O4029" s="2"/>
      <c r="P4029"/>
      <c r="Q4029"/>
      <c r="R4029"/>
    </row>
    <row r="4030" spans="2:18">
      <c r="B4030"/>
      <c r="C4030"/>
      <c r="D4030"/>
      <c r="E4030"/>
      <c r="F4030"/>
      <c r="G4030"/>
      <c r="H4030"/>
      <c r="I4030"/>
      <c r="J4030"/>
      <c r="K4030"/>
      <c r="L4030"/>
      <c r="M4030" s="2"/>
      <c r="N4030"/>
      <c r="O4030" s="2"/>
      <c r="P4030"/>
      <c r="Q4030"/>
      <c r="R4030"/>
    </row>
    <row r="4031" spans="2:18">
      <c r="B4031"/>
      <c r="C4031"/>
      <c r="D4031"/>
      <c r="E4031"/>
      <c r="F4031"/>
      <c r="G4031"/>
      <c r="H4031"/>
      <c r="I4031"/>
      <c r="J4031"/>
      <c r="K4031"/>
      <c r="L4031"/>
      <c r="M4031" s="2"/>
      <c r="N4031"/>
      <c r="O4031" s="2"/>
      <c r="P4031"/>
      <c r="Q4031"/>
      <c r="R4031"/>
    </row>
    <row r="4032" spans="2:18">
      <c r="B4032"/>
      <c r="C4032"/>
      <c r="D4032"/>
      <c r="E4032"/>
      <c r="F4032"/>
      <c r="G4032"/>
      <c r="H4032"/>
      <c r="I4032"/>
      <c r="J4032"/>
      <c r="K4032"/>
      <c r="L4032"/>
      <c r="M4032" s="2"/>
      <c r="N4032"/>
      <c r="O4032" s="2"/>
      <c r="P4032"/>
      <c r="Q4032"/>
      <c r="R4032"/>
    </row>
    <row r="4033" spans="2:18">
      <c r="B4033"/>
      <c r="C4033"/>
      <c r="D4033"/>
      <c r="E4033"/>
      <c r="F4033"/>
      <c r="G4033"/>
      <c r="H4033"/>
      <c r="I4033"/>
      <c r="J4033"/>
      <c r="K4033"/>
      <c r="L4033"/>
      <c r="M4033" s="2"/>
      <c r="N4033"/>
      <c r="O4033" s="2"/>
      <c r="P4033"/>
      <c r="Q4033"/>
      <c r="R4033"/>
    </row>
    <row r="4034" spans="2:18">
      <c r="B4034"/>
      <c r="C4034"/>
      <c r="D4034"/>
      <c r="E4034"/>
      <c r="F4034"/>
      <c r="G4034"/>
      <c r="H4034"/>
      <c r="I4034"/>
      <c r="J4034"/>
      <c r="K4034"/>
      <c r="L4034"/>
      <c r="M4034" s="2"/>
      <c r="N4034"/>
      <c r="O4034" s="2"/>
      <c r="P4034"/>
      <c r="Q4034"/>
      <c r="R4034"/>
    </row>
    <row r="4035" spans="2:18">
      <c r="B4035"/>
      <c r="C4035"/>
      <c r="D4035"/>
      <c r="E4035"/>
      <c r="F4035"/>
      <c r="G4035"/>
      <c r="H4035"/>
      <c r="I4035"/>
      <c r="J4035"/>
      <c r="K4035"/>
      <c r="L4035"/>
      <c r="M4035" s="2"/>
      <c r="N4035"/>
      <c r="O4035" s="2"/>
      <c r="P4035"/>
      <c r="Q4035"/>
      <c r="R4035"/>
    </row>
    <row r="4036" spans="2:18">
      <c r="B4036"/>
      <c r="C4036"/>
      <c r="D4036"/>
      <c r="E4036"/>
      <c r="F4036"/>
      <c r="G4036"/>
      <c r="H4036"/>
      <c r="I4036"/>
      <c r="J4036"/>
      <c r="K4036"/>
      <c r="L4036"/>
      <c r="M4036" s="2"/>
      <c r="N4036"/>
      <c r="O4036" s="2"/>
      <c r="P4036"/>
      <c r="Q4036"/>
      <c r="R4036"/>
    </row>
    <row r="4037" spans="2:18">
      <c r="B4037"/>
      <c r="C4037"/>
      <c r="D4037"/>
      <c r="E4037"/>
      <c r="F4037"/>
      <c r="G4037"/>
      <c r="H4037"/>
      <c r="I4037"/>
      <c r="J4037"/>
      <c r="K4037"/>
      <c r="L4037"/>
      <c r="M4037" s="2"/>
      <c r="N4037"/>
      <c r="O4037" s="2"/>
      <c r="P4037"/>
      <c r="Q4037"/>
      <c r="R4037"/>
    </row>
    <row r="4038" spans="2:18">
      <c r="B4038"/>
      <c r="C4038"/>
      <c r="D4038"/>
      <c r="E4038"/>
      <c r="F4038"/>
      <c r="G4038"/>
      <c r="H4038"/>
      <c r="I4038"/>
      <c r="J4038"/>
      <c r="K4038"/>
      <c r="L4038"/>
      <c r="M4038" s="2"/>
      <c r="N4038"/>
      <c r="O4038" s="2"/>
      <c r="P4038"/>
      <c r="Q4038"/>
      <c r="R4038"/>
    </row>
    <row r="4039" spans="2:18">
      <c r="B4039"/>
      <c r="C4039"/>
      <c r="D4039"/>
      <c r="E4039"/>
      <c r="F4039"/>
      <c r="G4039"/>
      <c r="H4039"/>
      <c r="I4039"/>
      <c r="J4039"/>
      <c r="K4039"/>
      <c r="L4039"/>
      <c r="M4039" s="2"/>
      <c r="N4039"/>
      <c r="O4039" s="2"/>
      <c r="P4039"/>
      <c r="Q4039"/>
      <c r="R4039"/>
    </row>
    <row r="4040" spans="2:18">
      <c r="B4040"/>
      <c r="C4040"/>
      <c r="D4040"/>
      <c r="E4040"/>
      <c r="F4040"/>
      <c r="G4040"/>
      <c r="H4040"/>
      <c r="I4040"/>
      <c r="J4040"/>
      <c r="K4040"/>
      <c r="L4040"/>
      <c r="M4040" s="2"/>
      <c r="N4040"/>
      <c r="O4040" s="2"/>
      <c r="P4040"/>
      <c r="Q4040"/>
      <c r="R4040"/>
    </row>
    <row r="4041" spans="2:18">
      <c r="B4041"/>
      <c r="C4041"/>
      <c r="D4041"/>
      <c r="E4041"/>
      <c r="F4041"/>
      <c r="G4041"/>
      <c r="H4041"/>
      <c r="I4041"/>
      <c r="J4041"/>
      <c r="K4041"/>
      <c r="L4041"/>
      <c r="M4041" s="2"/>
      <c r="N4041"/>
      <c r="O4041" s="2"/>
      <c r="P4041"/>
      <c r="Q4041"/>
      <c r="R4041"/>
    </row>
    <row r="4042" spans="2:18">
      <c r="B4042"/>
      <c r="C4042"/>
      <c r="D4042"/>
      <c r="E4042"/>
      <c r="F4042"/>
      <c r="G4042"/>
      <c r="H4042"/>
      <c r="I4042"/>
      <c r="J4042"/>
      <c r="K4042"/>
      <c r="L4042"/>
      <c r="M4042" s="2"/>
      <c r="N4042"/>
      <c r="O4042" s="2"/>
      <c r="P4042"/>
      <c r="Q4042"/>
      <c r="R4042"/>
    </row>
    <row r="4043" spans="2:18">
      <c r="B4043"/>
      <c r="C4043"/>
      <c r="D4043"/>
      <c r="E4043"/>
      <c r="F4043"/>
      <c r="G4043"/>
      <c r="H4043"/>
      <c r="I4043"/>
      <c r="J4043"/>
      <c r="K4043"/>
      <c r="L4043"/>
      <c r="M4043" s="2"/>
      <c r="N4043"/>
      <c r="O4043" s="2"/>
      <c r="P4043"/>
      <c r="Q4043"/>
      <c r="R4043"/>
    </row>
    <row r="4044" spans="2:18">
      <c r="B4044"/>
      <c r="C4044"/>
      <c r="D4044"/>
      <c r="E4044"/>
      <c r="F4044"/>
      <c r="G4044"/>
      <c r="H4044"/>
      <c r="I4044"/>
      <c r="J4044"/>
      <c r="K4044"/>
      <c r="L4044"/>
      <c r="M4044" s="2"/>
      <c r="N4044"/>
      <c r="O4044" s="2"/>
      <c r="P4044"/>
      <c r="Q4044"/>
      <c r="R4044"/>
    </row>
    <row r="4045" spans="2:18">
      <c r="B4045"/>
      <c r="C4045"/>
      <c r="D4045"/>
      <c r="E4045"/>
      <c r="F4045"/>
      <c r="G4045"/>
      <c r="H4045"/>
      <c r="I4045"/>
      <c r="J4045"/>
      <c r="K4045"/>
      <c r="L4045"/>
      <c r="M4045" s="2"/>
      <c r="N4045"/>
      <c r="O4045" s="2"/>
      <c r="P4045"/>
      <c r="Q4045"/>
      <c r="R4045"/>
    </row>
    <row r="4046" spans="2:18">
      <c r="B4046"/>
      <c r="C4046"/>
      <c r="D4046"/>
      <c r="E4046"/>
      <c r="F4046"/>
      <c r="G4046"/>
      <c r="H4046"/>
      <c r="I4046"/>
      <c r="J4046"/>
      <c r="K4046"/>
      <c r="L4046"/>
      <c r="M4046" s="2"/>
      <c r="N4046"/>
      <c r="O4046" s="2"/>
      <c r="P4046"/>
      <c r="Q4046"/>
      <c r="R4046"/>
    </row>
    <row r="4047" spans="2:18">
      <c r="B4047"/>
      <c r="C4047"/>
      <c r="D4047"/>
      <c r="E4047"/>
      <c r="F4047"/>
      <c r="G4047"/>
      <c r="H4047"/>
      <c r="I4047"/>
      <c r="J4047"/>
      <c r="K4047"/>
      <c r="L4047"/>
      <c r="M4047" s="2"/>
      <c r="N4047"/>
      <c r="O4047" s="2"/>
      <c r="P4047"/>
      <c r="Q4047"/>
      <c r="R4047"/>
    </row>
    <row r="4048" spans="2:18">
      <c r="B4048"/>
      <c r="C4048"/>
      <c r="D4048"/>
      <c r="E4048"/>
      <c r="F4048"/>
      <c r="G4048"/>
      <c r="H4048"/>
      <c r="I4048"/>
      <c r="J4048"/>
      <c r="K4048"/>
      <c r="L4048"/>
      <c r="M4048" s="2"/>
      <c r="N4048"/>
      <c r="O4048" s="2"/>
      <c r="P4048"/>
      <c r="Q4048"/>
      <c r="R4048"/>
    </row>
    <row r="4049" spans="2:18">
      <c r="B4049"/>
      <c r="C4049"/>
      <c r="D4049"/>
      <c r="E4049"/>
      <c r="F4049"/>
      <c r="G4049"/>
      <c r="H4049"/>
      <c r="I4049"/>
      <c r="J4049"/>
      <c r="K4049"/>
      <c r="L4049"/>
      <c r="M4049" s="2"/>
      <c r="N4049"/>
      <c r="O4049" s="2"/>
      <c r="P4049"/>
      <c r="Q4049"/>
      <c r="R4049"/>
    </row>
    <row r="4050" spans="2:18">
      <c r="B4050"/>
      <c r="C4050"/>
      <c r="D4050"/>
      <c r="E4050"/>
      <c r="F4050"/>
      <c r="G4050"/>
      <c r="H4050"/>
      <c r="I4050"/>
      <c r="J4050"/>
      <c r="K4050"/>
      <c r="L4050"/>
      <c r="M4050" s="2"/>
      <c r="N4050"/>
      <c r="O4050" s="2"/>
      <c r="P4050"/>
      <c r="Q4050"/>
      <c r="R4050"/>
    </row>
    <row r="4051" spans="2:18">
      <c r="B4051"/>
      <c r="C4051"/>
      <c r="D4051"/>
      <c r="E4051"/>
      <c r="F4051"/>
      <c r="G4051"/>
      <c r="H4051"/>
      <c r="I4051"/>
      <c r="J4051"/>
      <c r="K4051"/>
      <c r="L4051"/>
      <c r="M4051" s="2"/>
      <c r="N4051"/>
      <c r="O4051" s="2"/>
      <c r="P4051"/>
      <c r="Q4051"/>
      <c r="R4051"/>
    </row>
    <row r="4052" spans="2:18">
      <c r="B4052"/>
      <c r="C4052"/>
      <c r="D4052"/>
      <c r="E4052"/>
      <c r="F4052"/>
      <c r="G4052"/>
      <c r="H4052"/>
      <c r="I4052"/>
      <c r="J4052"/>
      <c r="K4052"/>
      <c r="L4052"/>
      <c r="M4052" s="2"/>
      <c r="N4052"/>
      <c r="O4052" s="2"/>
      <c r="P4052"/>
      <c r="Q4052"/>
      <c r="R4052"/>
    </row>
    <row r="4053" spans="2:18">
      <c r="B4053"/>
      <c r="C4053"/>
      <c r="D4053"/>
      <c r="E4053"/>
      <c r="F4053"/>
      <c r="G4053"/>
      <c r="H4053"/>
      <c r="I4053"/>
      <c r="J4053"/>
      <c r="K4053"/>
      <c r="L4053"/>
      <c r="M4053" s="2"/>
      <c r="N4053"/>
      <c r="O4053" s="2"/>
      <c r="P4053"/>
      <c r="Q4053"/>
      <c r="R4053"/>
    </row>
    <row r="4054" spans="2:18">
      <c r="B4054"/>
      <c r="C4054"/>
      <c r="D4054"/>
      <c r="E4054"/>
      <c r="F4054"/>
      <c r="G4054"/>
      <c r="H4054"/>
      <c r="I4054"/>
      <c r="J4054"/>
      <c r="K4054"/>
      <c r="L4054"/>
      <c r="M4054" s="2"/>
      <c r="N4054"/>
      <c r="O4054" s="2"/>
      <c r="P4054"/>
      <c r="Q4054"/>
      <c r="R4054"/>
    </row>
    <row r="4055" spans="2:18">
      <c r="B4055"/>
      <c r="C4055"/>
      <c r="D4055"/>
      <c r="E4055"/>
      <c r="F4055"/>
      <c r="G4055"/>
      <c r="H4055"/>
      <c r="I4055"/>
      <c r="J4055"/>
      <c r="K4055"/>
      <c r="L4055"/>
      <c r="M4055" s="2"/>
      <c r="N4055"/>
      <c r="O4055" s="2"/>
      <c r="P4055"/>
      <c r="Q4055"/>
      <c r="R4055"/>
    </row>
    <row r="4056" spans="2:18">
      <c r="B4056"/>
      <c r="C4056"/>
      <c r="D4056"/>
      <c r="E4056"/>
      <c r="F4056"/>
      <c r="G4056"/>
      <c r="H4056"/>
      <c r="I4056"/>
      <c r="J4056"/>
      <c r="K4056"/>
      <c r="L4056"/>
      <c r="M4056" s="2"/>
      <c r="N4056"/>
      <c r="O4056" s="2"/>
      <c r="P4056"/>
      <c r="Q4056"/>
      <c r="R4056"/>
    </row>
    <row r="4057" spans="2:18">
      <c r="B4057"/>
      <c r="C4057"/>
      <c r="D4057"/>
      <c r="E4057"/>
      <c r="F4057"/>
      <c r="G4057"/>
      <c r="H4057"/>
      <c r="I4057"/>
      <c r="J4057"/>
      <c r="K4057"/>
      <c r="L4057"/>
      <c r="M4057" s="2"/>
      <c r="N4057"/>
      <c r="O4057" s="2"/>
      <c r="P4057"/>
      <c r="Q4057"/>
      <c r="R4057"/>
    </row>
    <row r="4058" spans="2:18">
      <c r="B4058"/>
      <c r="C4058"/>
      <c r="D4058"/>
      <c r="E4058"/>
      <c r="F4058"/>
      <c r="G4058"/>
      <c r="H4058"/>
      <c r="I4058"/>
      <c r="J4058"/>
      <c r="K4058"/>
      <c r="L4058"/>
      <c r="M4058" s="2"/>
      <c r="N4058"/>
      <c r="O4058" s="2"/>
      <c r="P4058"/>
      <c r="Q4058"/>
      <c r="R4058"/>
    </row>
    <row r="4059" spans="2:18">
      <c r="B4059"/>
      <c r="C4059"/>
      <c r="D4059"/>
      <c r="E4059"/>
      <c r="F4059"/>
      <c r="G4059"/>
      <c r="H4059"/>
      <c r="I4059"/>
      <c r="J4059"/>
      <c r="K4059"/>
      <c r="L4059"/>
      <c r="M4059" s="2"/>
      <c r="N4059"/>
      <c r="O4059" s="2"/>
      <c r="P4059"/>
      <c r="Q4059"/>
      <c r="R4059"/>
    </row>
    <row r="4060" spans="2:18">
      <c r="B4060"/>
      <c r="C4060"/>
      <c r="D4060"/>
      <c r="E4060"/>
      <c r="F4060"/>
      <c r="G4060"/>
      <c r="H4060"/>
      <c r="I4060"/>
      <c r="J4060"/>
      <c r="K4060"/>
      <c r="L4060"/>
      <c r="M4060" s="2"/>
      <c r="N4060"/>
      <c r="O4060" s="2"/>
      <c r="P4060"/>
      <c r="Q4060"/>
      <c r="R4060"/>
    </row>
    <row r="4061" spans="2:18">
      <c r="B4061"/>
      <c r="C4061"/>
      <c r="D4061"/>
      <c r="E4061"/>
      <c r="F4061"/>
      <c r="G4061"/>
      <c r="H4061"/>
      <c r="I4061"/>
      <c r="J4061"/>
      <c r="K4061"/>
      <c r="L4061"/>
      <c r="M4061" s="2"/>
      <c r="N4061"/>
      <c r="O4061" s="2"/>
      <c r="P4061"/>
      <c r="Q4061"/>
      <c r="R4061"/>
    </row>
    <row r="4062" spans="2:18">
      <c r="B4062"/>
      <c r="C4062"/>
      <c r="D4062"/>
      <c r="E4062"/>
      <c r="F4062"/>
      <c r="G4062"/>
      <c r="H4062"/>
      <c r="I4062"/>
      <c r="J4062"/>
      <c r="K4062"/>
      <c r="L4062"/>
      <c r="M4062" s="2"/>
      <c r="N4062"/>
      <c r="O4062" s="2"/>
      <c r="P4062"/>
      <c r="Q4062"/>
      <c r="R4062"/>
    </row>
    <row r="4063" spans="2:18">
      <c r="B4063"/>
      <c r="C4063"/>
      <c r="D4063"/>
      <c r="E4063"/>
      <c r="F4063"/>
      <c r="G4063"/>
      <c r="H4063"/>
      <c r="I4063"/>
      <c r="J4063"/>
      <c r="K4063"/>
      <c r="L4063"/>
      <c r="M4063" s="2"/>
      <c r="N4063"/>
      <c r="O4063" s="2"/>
      <c r="P4063"/>
      <c r="Q4063"/>
      <c r="R4063"/>
    </row>
    <row r="4064" spans="2:18">
      <c r="B4064"/>
      <c r="C4064"/>
      <c r="D4064"/>
      <c r="E4064"/>
      <c r="F4064"/>
      <c r="G4064"/>
      <c r="H4064"/>
      <c r="I4064"/>
      <c r="J4064"/>
      <c r="K4064"/>
      <c r="L4064"/>
      <c r="M4064" s="2"/>
      <c r="N4064"/>
      <c r="O4064" s="2"/>
      <c r="P4064"/>
      <c r="Q4064"/>
      <c r="R4064"/>
    </row>
    <row r="4065" spans="2:18">
      <c r="B4065"/>
      <c r="C4065"/>
      <c r="D4065"/>
      <c r="E4065"/>
      <c r="F4065"/>
      <c r="G4065"/>
      <c r="H4065"/>
      <c r="I4065"/>
      <c r="J4065"/>
      <c r="K4065"/>
      <c r="L4065"/>
      <c r="M4065" s="2"/>
      <c r="N4065"/>
      <c r="O4065" s="2"/>
      <c r="P4065"/>
      <c r="Q4065"/>
      <c r="R4065"/>
    </row>
    <row r="4066" spans="2:18">
      <c r="B4066"/>
      <c r="C4066"/>
      <c r="D4066"/>
      <c r="E4066"/>
      <c r="F4066"/>
      <c r="G4066"/>
      <c r="H4066"/>
      <c r="I4066"/>
      <c r="J4066"/>
      <c r="K4066"/>
      <c r="L4066"/>
      <c r="M4066" s="2"/>
      <c r="N4066"/>
      <c r="O4066" s="2"/>
      <c r="P4066"/>
      <c r="Q4066"/>
      <c r="R4066"/>
    </row>
    <row r="4067" spans="2:18">
      <c r="B4067"/>
      <c r="C4067"/>
      <c r="D4067"/>
      <c r="E4067"/>
      <c r="F4067"/>
      <c r="G4067"/>
      <c r="H4067"/>
      <c r="I4067"/>
      <c r="J4067"/>
      <c r="K4067"/>
      <c r="L4067"/>
      <c r="M4067" s="2"/>
      <c r="N4067"/>
      <c r="O4067" s="2"/>
      <c r="P4067"/>
      <c r="Q4067"/>
      <c r="R4067"/>
    </row>
    <row r="4068" spans="2:18">
      <c r="B4068"/>
      <c r="C4068"/>
      <c r="D4068"/>
      <c r="E4068"/>
      <c r="F4068"/>
      <c r="G4068"/>
      <c r="H4068"/>
      <c r="I4068"/>
      <c r="J4068"/>
      <c r="K4068"/>
      <c r="L4068"/>
      <c r="M4068" s="2"/>
      <c r="N4068"/>
      <c r="O4068" s="2"/>
      <c r="P4068"/>
      <c r="Q4068"/>
      <c r="R4068"/>
    </row>
    <row r="4069" spans="2:18">
      <c r="B4069"/>
      <c r="C4069"/>
      <c r="D4069"/>
      <c r="E4069"/>
      <c r="F4069"/>
      <c r="G4069"/>
      <c r="H4069"/>
      <c r="I4069"/>
      <c r="J4069"/>
      <c r="K4069"/>
      <c r="L4069"/>
      <c r="M4069" s="2"/>
      <c r="N4069"/>
      <c r="O4069" s="2"/>
      <c r="P4069"/>
      <c r="Q4069"/>
      <c r="R4069"/>
    </row>
    <row r="4070" spans="2:18">
      <c r="B4070"/>
      <c r="C4070"/>
      <c r="D4070"/>
      <c r="E4070"/>
      <c r="F4070"/>
      <c r="G4070"/>
      <c r="H4070"/>
      <c r="I4070"/>
      <c r="J4070"/>
      <c r="K4070"/>
      <c r="L4070"/>
      <c r="M4070" s="2"/>
      <c r="N4070"/>
      <c r="O4070" s="2"/>
      <c r="P4070"/>
      <c r="Q4070"/>
      <c r="R4070"/>
    </row>
    <row r="4071" spans="2:18">
      <c r="B4071"/>
      <c r="C4071"/>
      <c r="D4071"/>
      <c r="E4071"/>
      <c r="F4071"/>
      <c r="G4071"/>
      <c r="H4071"/>
      <c r="I4071"/>
      <c r="J4071"/>
      <c r="K4071"/>
      <c r="L4071"/>
      <c r="M4071" s="2"/>
      <c r="N4071"/>
      <c r="O4071" s="2"/>
      <c r="P4071"/>
      <c r="Q4071"/>
      <c r="R4071"/>
    </row>
    <row r="4072" spans="2:18">
      <c r="B4072"/>
      <c r="C4072"/>
      <c r="D4072"/>
      <c r="E4072"/>
      <c r="F4072"/>
      <c r="G4072"/>
      <c r="H4072"/>
      <c r="I4072"/>
      <c r="J4072"/>
      <c r="K4072"/>
      <c r="L4072"/>
      <c r="M4072" s="2"/>
      <c r="N4072"/>
      <c r="O4072" s="2"/>
      <c r="P4072"/>
      <c r="Q4072"/>
      <c r="R4072"/>
    </row>
    <row r="4073" spans="2:18">
      <c r="B4073"/>
      <c r="C4073"/>
      <c r="D4073"/>
      <c r="E4073"/>
      <c r="F4073"/>
      <c r="G4073"/>
      <c r="H4073"/>
      <c r="I4073"/>
      <c r="J4073"/>
      <c r="K4073"/>
      <c r="L4073"/>
      <c r="M4073" s="2"/>
      <c r="N4073"/>
      <c r="O4073" s="2"/>
      <c r="P4073"/>
      <c r="Q4073"/>
      <c r="R4073"/>
    </row>
    <row r="4074" spans="2:18">
      <c r="B4074"/>
      <c r="C4074"/>
      <c r="D4074"/>
      <c r="E4074"/>
      <c r="F4074"/>
      <c r="G4074"/>
      <c r="H4074"/>
      <c r="I4074"/>
      <c r="J4074"/>
      <c r="K4074"/>
      <c r="L4074"/>
      <c r="M4074" s="2"/>
      <c r="N4074"/>
      <c r="O4074" s="2"/>
      <c r="P4074"/>
      <c r="Q4074"/>
      <c r="R4074"/>
    </row>
    <row r="4075" spans="2:18">
      <c r="B4075"/>
      <c r="C4075"/>
      <c r="D4075"/>
      <c r="E4075"/>
      <c r="F4075"/>
      <c r="G4075"/>
      <c r="H4075"/>
      <c r="I4075"/>
      <c r="J4075"/>
      <c r="K4075"/>
      <c r="L4075"/>
      <c r="M4075" s="2"/>
      <c r="N4075"/>
      <c r="O4075" s="2"/>
      <c r="P4075"/>
      <c r="Q4075"/>
      <c r="R4075"/>
    </row>
    <row r="4076" spans="2:18">
      <c r="B4076"/>
      <c r="C4076"/>
      <c r="D4076"/>
      <c r="E4076"/>
      <c r="F4076"/>
      <c r="G4076"/>
      <c r="H4076"/>
      <c r="I4076"/>
      <c r="J4076"/>
      <c r="K4076"/>
      <c r="L4076"/>
      <c r="M4076" s="2"/>
      <c r="N4076"/>
      <c r="O4076" s="2"/>
      <c r="P4076"/>
      <c r="Q4076"/>
      <c r="R4076"/>
    </row>
    <row r="4077" spans="2:18">
      <c r="B4077"/>
      <c r="C4077"/>
      <c r="D4077"/>
      <c r="E4077"/>
      <c r="F4077"/>
      <c r="G4077"/>
      <c r="H4077"/>
      <c r="I4077"/>
      <c r="J4077"/>
      <c r="K4077"/>
      <c r="L4077"/>
      <c r="M4077" s="2"/>
      <c r="N4077"/>
      <c r="O4077" s="2"/>
      <c r="P4077"/>
      <c r="Q4077"/>
      <c r="R4077"/>
    </row>
    <row r="4078" spans="2:18">
      <c r="B4078"/>
      <c r="C4078"/>
      <c r="D4078"/>
      <c r="E4078"/>
      <c r="F4078"/>
      <c r="G4078"/>
      <c r="H4078"/>
      <c r="I4078"/>
      <c r="J4078"/>
      <c r="K4078"/>
      <c r="L4078"/>
      <c r="M4078" s="2"/>
      <c r="N4078"/>
      <c r="O4078" s="2"/>
      <c r="P4078"/>
      <c r="Q4078"/>
      <c r="R4078"/>
    </row>
    <row r="4079" spans="2:18">
      <c r="B4079"/>
      <c r="C4079"/>
      <c r="D4079"/>
      <c r="E4079"/>
      <c r="F4079"/>
      <c r="G4079"/>
      <c r="H4079"/>
      <c r="I4079"/>
      <c r="J4079"/>
      <c r="K4079"/>
      <c r="L4079"/>
      <c r="M4079" s="2"/>
      <c r="N4079"/>
      <c r="O4079" s="2"/>
      <c r="P4079"/>
      <c r="Q4079"/>
      <c r="R4079"/>
    </row>
    <row r="4080" spans="2:18">
      <c r="B4080"/>
      <c r="C4080"/>
      <c r="D4080"/>
      <c r="E4080"/>
      <c r="F4080"/>
      <c r="G4080"/>
      <c r="H4080"/>
      <c r="I4080"/>
      <c r="J4080"/>
      <c r="K4080"/>
      <c r="L4080"/>
      <c r="M4080" s="2"/>
      <c r="N4080"/>
      <c r="O4080" s="2"/>
      <c r="P4080"/>
      <c r="Q4080"/>
      <c r="R4080"/>
    </row>
    <row r="4081" spans="2:18">
      <c r="B4081"/>
      <c r="C4081"/>
      <c r="D4081"/>
      <c r="E4081"/>
      <c r="F4081"/>
      <c r="G4081"/>
      <c r="H4081"/>
      <c r="I4081"/>
      <c r="J4081"/>
      <c r="K4081"/>
      <c r="L4081"/>
      <c r="M4081" s="2"/>
      <c r="N4081"/>
      <c r="O4081" s="2"/>
      <c r="P4081"/>
      <c r="Q4081"/>
      <c r="R4081"/>
    </row>
    <row r="4082" spans="2:18">
      <c r="B4082"/>
      <c r="C4082"/>
      <c r="D4082"/>
      <c r="E4082"/>
      <c r="F4082"/>
      <c r="G4082"/>
      <c r="H4082"/>
      <c r="I4082"/>
      <c r="J4082"/>
      <c r="K4082"/>
      <c r="L4082"/>
      <c r="M4082" s="2"/>
      <c r="N4082"/>
      <c r="O4082" s="2"/>
      <c r="P4082"/>
      <c r="Q4082"/>
      <c r="R4082"/>
    </row>
    <row r="4083" spans="2:18">
      <c r="B4083"/>
      <c r="C4083"/>
      <c r="D4083"/>
      <c r="E4083"/>
      <c r="F4083"/>
      <c r="G4083"/>
      <c r="H4083"/>
      <c r="I4083"/>
      <c r="J4083"/>
      <c r="K4083"/>
      <c r="L4083"/>
      <c r="M4083" s="2"/>
      <c r="N4083"/>
      <c r="O4083" s="2"/>
      <c r="P4083"/>
      <c r="Q4083"/>
      <c r="R4083"/>
    </row>
    <row r="4084" spans="2:18">
      <c r="B4084"/>
      <c r="C4084"/>
      <c r="D4084"/>
      <c r="E4084"/>
      <c r="F4084"/>
      <c r="G4084"/>
      <c r="H4084"/>
      <c r="I4084"/>
      <c r="J4084"/>
      <c r="K4084"/>
      <c r="L4084"/>
      <c r="M4084" s="2"/>
      <c r="N4084"/>
      <c r="O4084" s="2"/>
      <c r="P4084"/>
      <c r="Q4084"/>
      <c r="R4084"/>
    </row>
    <row r="4085" spans="2:18">
      <c r="B4085"/>
      <c r="C4085"/>
      <c r="D4085"/>
      <c r="E4085"/>
      <c r="F4085"/>
      <c r="G4085"/>
      <c r="H4085"/>
      <c r="I4085"/>
      <c r="J4085"/>
      <c r="K4085"/>
      <c r="L4085"/>
      <c r="M4085" s="2"/>
      <c r="N4085"/>
      <c r="O4085" s="2"/>
      <c r="P4085"/>
      <c r="Q4085"/>
      <c r="R4085"/>
    </row>
    <row r="4086" spans="2:18">
      <c r="B4086"/>
      <c r="C4086"/>
      <c r="D4086"/>
      <c r="E4086"/>
      <c r="F4086"/>
      <c r="G4086"/>
      <c r="H4086"/>
      <c r="I4086"/>
      <c r="J4086"/>
      <c r="K4086"/>
      <c r="L4086"/>
      <c r="M4086" s="2"/>
      <c r="N4086"/>
      <c r="O4086" s="2"/>
      <c r="P4086"/>
      <c r="Q4086"/>
      <c r="R4086"/>
    </row>
    <row r="4087" spans="2:18">
      <c r="B4087"/>
      <c r="C4087"/>
      <c r="D4087"/>
      <c r="E4087"/>
      <c r="F4087"/>
      <c r="G4087"/>
      <c r="H4087"/>
      <c r="I4087"/>
      <c r="J4087"/>
      <c r="K4087"/>
      <c r="L4087"/>
      <c r="M4087" s="2"/>
      <c r="N4087"/>
      <c r="O4087" s="2"/>
      <c r="P4087"/>
      <c r="Q4087"/>
      <c r="R4087"/>
    </row>
    <row r="4088" spans="2:18">
      <c r="B4088"/>
      <c r="C4088"/>
      <c r="D4088"/>
      <c r="E4088"/>
      <c r="F4088"/>
      <c r="G4088"/>
      <c r="H4088"/>
      <c r="I4088"/>
      <c r="J4088"/>
      <c r="K4088"/>
      <c r="L4088"/>
      <c r="M4088" s="2"/>
      <c r="N4088"/>
      <c r="O4088" s="2"/>
      <c r="P4088"/>
      <c r="Q4088"/>
      <c r="R4088"/>
    </row>
    <row r="4089" spans="2:18">
      <c r="B4089"/>
      <c r="C4089"/>
      <c r="D4089"/>
      <c r="E4089"/>
      <c r="F4089"/>
      <c r="G4089"/>
      <c r="H4089"/>
      <c r="I4089"/>
      <c r="J4089"/>
      <c r="K4089"/>
      <c r="L4089"/>
      <c r="M4089" s="2"/>
      <c r="N4089"/>
      <c r="O4089" s="2"/>
      <c r="P4089"/>
      <c r="Q4089"/>
      <c r="R4089"/>
    </row>
    <row r="4090" spans="2:18">
      <c r="B4090"/>
      <c r="C4090"/>
      <c r="D4090"/>
      <c r="E4090"/>
      <c r="F4090"/>
      <c r="G4090"/>
      <c r="H4090"/>
      <c r="I4090"/>
      <c r="J4090"/>
      <c r="K4090"/>
      <c r="L4090"/>
      <c r="M4090" s="2"/>
      <c r="N4090"/>
      <c r="O4090" s="2"/>
      <c r="P4090"/>
      <c r="Q4090"/>
      <c r="R4090"/>
    </row>
    <row r="4091" spans="2:18">
      <c r="B4091"/>
      <c r="C4091"/>
      <c r="D4091"/>
      <c r="E4091"/>
      <c r="F4091"/>
      <c r="G4091"/>
      <c r="H4091"/>
      <c r="I4091"/>
      <c r="J4091"/>
      <c r="K4091"/>
      <c r="L4091"/>
      <c r="M4091" s="2"/>
      <c r="N4091"/>
      <c r="O4091" s="2"/>
      <c r="P4091"/>
      <c r="Q4091"/>
      <c r="R4091"/>
    </row>
    <row r="4092" spans="2:18">
      <c r="B4092"/>
      <c r="C4092"/>
      <c r="D4092"/>
      <c r="E4092"/>
      <c r="F4092"/>
      <c r="G4092"/>
      <c r="H4092"/>
      <c r="I4092"/>
      <c r="J4092"/>
      <c r="K4092"/>
      <c r="L4092"/>
      <c r="M4092" s="2"/>
      <c r="N4092"/>
      <c r="O4092" s="2"/>
      <c r="P4092"/>
      <c r="Q4092"/>
      <c r="R4092"/>
    </row>
    <row r="4093" spans="2:18">
      <c r="B4093"/>
      <c r="C4093"/>
      <c r="D4093"/>
      <c r="E4093"/>
      <c r="F4093"/>
      <c r="G4093"/>
      <c r="H4093"/>
      <c r="I4093"/>
      <c r="J4093"/>
      <c r="K4093"/>
      <c r="L4093"/>
      <c r="M4093" s="2"/>
      <c r="N4093"/>
      <c r="O4093" s="2"/>
      <c r="P4093"/>
      <c r="Q4093"/>
      <c r="R4093"/>
    </row>
    <row r="4094" spans="2:18">
      <c r="B4094"/>
      <c r="C4094"/>
      <c r="D4094"/>
      <c r="E4094"/>
      <c r="F4094"/>
      <c r="G4094"/>
      <c r="H4094"/>
      <c r="I4094"/>
      <c r="J4094"/>
      <c r="K4094"/>
      <c r="L4094"/>
      <c r="M4094" s="2"/>
      <c r="N4094"/>
      <c r="O4094" s="2"/>
      <c r="P4094"/>
      <c r="Q4094"/>
      <c r="R4094"/>
    </row>
    <row r="4095" spans="2:18">
      <c r="B4095"/>
      <c r="C4095"/>
      <c r="D4095"/>
      <c r="E4095"/>
      <c r="F4095"/>
      <c r="G4095"/>
      <c r="H4095"/>
      <c r="I4095"/>
      <c r="J4095"/>
      <c r="K4095"/>
      <c r="L4095"/>
      <c r="M4095" s="2"/>
      <c r="N4095"/>
      <c r="O4095" s="2"/>
      <c r="P4095"/>
      <c r="Q4095"/>
      <c r="R4095"/>
    </row>
    <row r="4096" spans="2:18">
      <c r="B4096"/>
      <c r="C4096"/>
      <c r="D4096"/>
      <c r="E4096"/>
      <c r="F4096"/>
      <c r="G4096"/>
      <c r="H4096"/>
      <c r="I4096"/>
      <c r="J4096"/>
      <c r="K4096"/>
      <c r="L4096"/>
      <c r="M4096" s="2"/>
      <c r="N4096"/>
      <c r="O4096" s="2"/>
      <c r="P4096"/>
      <c r="Q4096"/>
      <c r="R4096"/>
    </row>
    <row r="4097" spans="2:18">
      <c r="B4097"/>
      <c r="C4097"/>
      <c r="D4097"/>
      <c r="E4097"/>
      <c r="F4097"/>
      <c r="G4097"/>
      <c r="H4097"/>
      <c r="I4097"/>
      <c r="J4097"/>
      <c r="K4097"/>
      <c r="L4097"/>
      <c r="M4097" s="2"/>
      <c r="N4097"/>
      <c r="O4097" s="2"/>
      <c r="P4097"/>
      <c r="Q4097"/>
      <c r="R4097"/>
    </row>
    <row r="4098" spans="2:18">
      <c r="B4098"/>
      <c r="C4098"/>
      <c r="D4098"/>
      <c r="E4098"/>
      <c r="F4098"/>
      <c r="G4098"/>
      <c r="H4098"/>
      <c r="I4098"/>
      <c r="J4098"/>
      <c r="K4098"/>
      <c r="L4098"/>
      <c r="M4098" s="2"/>
      <c r="N4098"/>
      <c r="O4098" s="2"/>
      <c r="P4098"/>
      <c r="Q4098"/>
      <c r="R4098"/>
    </row>
    <row r="4099" spans="2:18">
      <c r="B4099"/>
      <c r="C4099"/>
      <c r="D4099"/>
      <c r="E4099"/>
      <c r="F4099"/>
      <c r="G4099"/>
      <c r="H4099"/>
      <c r="I4099"/>
      <c r="J4099"/>
      <c r="K4099"/>
      <c r="L4099"/>
      <c r="M4099" s="2"/>
      <c r="N4099"/>
      <c r="O4099" s="2"/>
      <c r="P4099"/>
      <c r="Q4099"/>
      <c r="R4099"/>
    </row>
    <row r="4100" spans="2:18">
      <c r="B4100"/>
      <c r="C4100"/>
      <c r="D4100"/>
      <c r="E4100"/>
      <c r="F4100"/>
      <c r="G4100"/>
      <c r="H4100"/>
      <c r="I4100"/>
      <c r="J4100"/>
      <c r="K4100"/>
      <c r="L4100"/>
      <c r="M4100" s="2"/>
      <c r="N4100"/>
      <c r="O4100" s="2"/>
      <c r="P4100"/>
      <c r="Q4100"/>
      <c r="R4100"/>
    </row>
    <row r="4101" spans="2:18">
      <c r="B4101"/>
      <c r="C4101"/>
      <c r="D4101"/>
      <c r="E4101"/>
      <c r="F4101"/>
      <c r="G4101"/>
      <c r="H4101"/>
      <c r="I4101"/>
      <c r="J4101"/>
      <c r="K4101"/>
      <c r="L4101"/>
      <c r="M4101" s="2"/>
      <c r="N4101"/>
      <c r="O4101" s="2"/>
      <c r="P4101"/>
      <c r="Q4101"/>
      <c r="R4101"/>
    </row>
    <row r="4102" spans="2:18">
      <c r="B4102"/>
      <c r="C4102"/>
      <c r="D4102"/>
      <c r="E4102"/>
      <c r="F4102"/>
      <c r="G4102"/>
      <c r="H4102"/>
      <c r="I4102"/>
      <c r="J4102"/>
      <c r="K4102"/>
      <c r="L4102"/>
      <c r="M4102" s="2"/>
      <c r="N4102"/>
      <c r="O4102" s="2"/>
      <c r="P4102"/>
      <c r="Q4102"/>
      <c r="R4102"/>
    </row>
    <row r="4103" spans="2:18">
      <c r="B4103"/>
      <c r="C4103"/>
      <c r="D4103"/>
      <c r="E4103"/>
      <c r="F4103"/>
      <c r="G4103"/>
      <c r="H4103"/>
      <c r="I4103"/>
      <c r="J4103"/>
      <c r="K4103"/>
      <c r="L4103"/>
      <c r="M4103" s="2"/>
      <c r="N4103"/>
      <c r="O4103" s="2"/>
      <c r="P4103"/>
      <c r="Q4103"/>
      <c r="R4103"/>
    </row>
    <row r="4104" spans="2:18">
      <c r="B4104"/>
      <c r="C4104"/>
      <c r="D4104"/>
      <c r="E4104"/>
      <c r="F4104"/>
      <c r="G4104"/>
      <c r="H4104"/>
      <c r="I4104"/>
      <c r="J4104"/>
      <c r="K4104"/>
      <c r="L4104"/>
      <c r="M4104" s="2"/>
      <c r="N4104"/>
      <c r="O4104" s="2"/>
      <c r="P4104"/>
      <c r="Q4104"/>
      <c r="R4104"/>
    </row>
    <row r="4105" spans="2:18">
      <c r="B4105"/>
      <c r="C4105"/>
      <c r="D4105"/>
      <c r="E4105"/>
      <c r="F4105"/>
      <c r="G4105"/>
      <c r="H4105"/>
      <c r="I4105"/>
      <c r="J4105"/>
      <c r="K4105"/>
      <c r="L4105"/>
      <c r="M4105" s="2"/>
      <c r="N4105"/>
      <c r="O4105" s="2"/>
      <c r="P4105"/>
      <c r="Q4105"/>
      <c r="R4105"/>
    </row>
    <row r="4106" spans="2:18">
      <c r="B4106"/>
      <c r="C4106"/>
      <c r="D4106"/>
      <c r="E4106"/>
      <c r="F4106"/>
      <c r="G4106"/>
      <c r="H4106"/>
      <c r="I4106"/>
      <c r="J4106"/>
      <c r="K4106"/>
      <c r="L4106"/>
      <c r="M4106" s="2"/>
      <c r="N4106"/>
      <c r="O4106" s="2"/>
      <c r="P4106"/>
      <c r="Q4106"/>
      <c r="R4106"/>
    </row>
    <row r="4107" spans="2:18">
      <c r="B4107"/>
      <c r="C4107"/>
      <c r="D4107"/>
      <c r="E4107"/>
      <c r="F4107"/>
      <c r="G4107"/>
      <c r="H4107"/>
      <c r="I4107"/>
      <c r="J4107"/>
      <c r="K4107"/>
      <c r="L4107"/>
      <c r="M4107" s="2"/>
      <c r="N4107"/>
      <c r="O4107" s="2"/>
      <c r="P4107"/>
      <c r="Q4107"/>
      <c r="R4107"/>
    </row>
    <row r="4108" spans="2:18">
      <c r="B4108"/>
      <c r="C4108"/>
      <c r="D4108"/>
      <c r="E4108"/>
      <c r="F4108"/>
      <c r="G4108"/>
      <c r="H4108"/>
      <c r="I4108"/>
      <c r="J4108"/>
      <c r="K4108"/>
      <c r="L4108"/>
      <c r="M4108" s="2"/>
      <c r="N4108"/>
      <c r="O4108" s="2"/>
      <c r="P4108"/>
      <c r="Q4108"/>
      <c r="R4108"/>
    </row>
    <row r="4109" spans="2:18">
      <c r="B4109"/>
      <c r="C4109"/>
      <c r="D4109"/>
      <c r="E4109"/>
      <c r="F4109"/>
      <c r="G4109"/>
      <c r="H4109"/>
      <c r="I4109"/>
      <c r="J4109"/>
      <c r="K4109"/>
      <c r="L4109"/>
      <c r="M4109" s="2"/>
      <c r="N4109"/>
      <c r="O4109" s="2"/>
      <c r="P4109"/>
      <c r="Q4109"/>
      <c r="R4109"/>
    </row>
    <row r="4110" spans="2:18">
      <c r="B4110"/>
      <c r="C4110"/>
      <c r="D4110"/>
      <c r="E4110"/>
      <c r="F4110"/>
      <c r="G4110"/>
      <c r="H4110"/>
      <c r="I4110"/>
      <c r="J4110"/>
      <c r="K4110"/>
      <c r="L4110"/>
      <c r="M4110" s="2"/>
      <c r="N4110"/>
      <c r="O4110" s="2"/>
      <c r="P4110"/>
      <c r="Q4110"/>
      <c r="R4110"/>
    </row>
    <row r="4111" spans="2:18">
      <c r="B4111"/>
      <c r="C4111"/>
      <c r="D4111"/>
      <c r="E4111"/>
      <c r="F4111"/>
      <c r="G4111"/>
      <c r="H4111"/>
      <c r="I4111"/>
      <c r="J4111"/>
      <c r="K4111"/>
      <c r="L4111"/>
      <c r="M4111" s="2"/>
      <c r="N4111"/>
      <c r="O4111" s="2"/>
      <c r="P4111"/>
      <c r="Q4111"/>
      <c r="R4111"/>
    </row>
    <row r="4112" spans="2:18">
      <c r="B4112"/>
      <c r="C4112"/>
      <c r="D4112"/>
      <c r="E4112"/>
      <c r="F4112"/>
      <c r="G4112"/>
      <c r="H4112"/>
      <c r="I4112"/>
      <c r="J4112"/>
      <c r="K4112"/>
      <c r="L4112"/>
      <c r="M4112" s="2"/>
      <c r="N4112"/>
      <c r="O4112" s="2"/>
      <c r="P4112"/>
      <c r="Q4112"/>
      <c r="R4112"/>
    </row>
    <row r="4113" spans="2:18">
      <c r="B4113"/>
      <c r="C4113"/>
      <c r="D4113"/>
      <c r="E4113"/>
      <c r="F4113"/>
      <c r="G4113"/>
      <c r="H4113"/>
      <c r="I4113"/>
      <c r="J4113"/>
      <c r="K4113"/>
      <c r="L4113"/>
      <c r="M4113" s="2"/>
      <c r="N4113"/>
      <c r="O4113" s="2"/>
      <c r="P4113"/>
      <c r="Q4113"/>
      <c r="R4113"/>
    </row>
    <row r="4114" spans="2:18">
      <c r="B4114"/>
      <c r="C4114"/>
      <c r="D4114"/>
      <c r="E4114"/>
      <c r="F4114"/>
      <c r="G4114"/>
      <c r="H4114"/>
      <c r="I4114"/>
      <c r="J4114"/>
      <c r="K4114"/>
      <c r="L4114"/>
      <c r="M4114" s="2"/>
      <c r="N4114"/>
      <c r="O4114" s="2"/>
      <c r="P4114"/>
      <c r="Q4114"/>
      <c r="R4114"/>
    </row>
    <row r="4115" spans="2:18">
      <c r="B4115"/>
      <c r="C4115"/>
      <c r="D4115"/>
      <c r="E4115"/>
      <c r="F4115"/>
      <c r="G4115"/>
      <c r="H4115"/>
      <c r="I4115"/>
      <c r="J4115"/>
      <c r="K4115"/>
      <c r="L4115"/>
      <c r="M4115" s="2"/>
      <c r="N4115"/>
      <c r="O4115" s="2"/>
      <c r="P4115"/>
      <c r="Q4115"/>
      <c r="R4115"/>
    </row>
    <row r="4116" spans="2:18">
      <c r="B4116"/>
      <c r="C4116"/>
      <c r="D4116"/>
      <c r="E4116"/>
      <c r="F4116"/>
      <c r="G4116"/>
      <c r="H4116"/>
      <c r="I4116"/>
      <c r="J4116"/>
      <c r="K4116"/>
      <c r="L4116"/>
      <c r="M4116" s="2"/>
      <c r="N4116"/>
      <c r="O4116" s="2"/>
      <c r="P4116"/>
      <c r="Q4116"/>
      <c r="R4116"/>
    </row>
    <row r="4117" spans="2:18">
      <c r="B4117"/>
      <c r="C4117"/>
      <c r="D4117"/>
      <c r="E4117"/>
      <c r="F4117"/>
      <c r="G4117"/>
      <c r="H4117"/>
      <c r="I4117"/>
      <c r="J4117"/>
      <c r="K4117"/>
      <c r="L4117"/>
      <c r="M4117" s="2"/>
      <c r="N4117"/>
      <c r="O4117" s="2"/>
      <c r="P4117"/>
      <c r="Q4117"/>
      <c r="R4117"/>
    </row>
    <row r="4118" spans="2:18">
      <c r="B4118"/>
      <c r="C4118"/>
      <c r="D4118"/>
      <c r="E4118"/>
      <c r="F4118"/>
      <c r="G4118"/>
      <c r="H4118"/>
      <c r="I4118"/>
      <c r="J4118"/>
      <c r="K4118"/>
      <c r="L4118"/>
      <c r="M4118" s="2"/>
      <c r="N4118"/>
      <c r="O4118" s="2"/>
      <c r="P4118"/>
      <c r="Q4118"/>
      <c r="R4118"/>
    </row>
    <row r="4119" spans="2:18">
      <c r="B4119"/>
      <c r="C4119"/>
      <c r="D4119"/>
      <c r="E4119"/>
      <c r="F4119"/>
      <c r="G4119"/>
      <c r="H4119"/>
      <c r="I4119"/>
      <c r="J4119"/>
      <c r="K4119"/>
      <c r="L4119"/>
      <c r="M4119" s="2"/>
      <c r="N4119"/>
      <c r="O4119" s="2"/>
      <c r="P4119"/>
      <c r="Q4119"/>
      <c r="R4119"/>
    </row>
    <row r="4120" spans="2:18">
      <c r="B4120"/>
      <c r="C4120"/>
      <c r="D4120"/>
      <c r="E4120"/>
      <c r="F4120"/>
      <c r="G4120"/>
      <c r="H4120"/>
      <c r="I4120"/>
      <c r="J4120"/>
      <c r="K4120"/>
      <c r="L4120"/>
      <c r="M4120" s="2"/>
      <c r="N4120"/>
      <c r="O4120" s="2"/>
      <c r="P4120"/>
      <c r="Q4120"/>
      <c r="R4120"/>
    </row>
    <row r="4121" spans="2:18">
      <c r="B4121"/>
      <c r="C4121"/>
      <c r="D4121"/>
      <c r="E4121"/>
      <c r="F4121"/>
      <c r="G4121"/>
      <c r="H4121"/>
      <c r="I4121"/>
      <c r="J4121"/>
      <c r="K4121"/>
      <c r="L4121"/>
      <c r="M4121" s="2"/>
      <c r="N4121"/>
      <c r="O4121" s="2"/>
      <c r="P4121"/>
      <c r="Q4121"/>
      <c r="R4121"/>
    </row>
    <row r="4122" spans="2:18">
      <c r="B4122"/>
      <c r="C4122"/>
      <c r="D4122"/>
      <c r="E4122"/>
      <c r="F4122"/>
      <c r="G4122"/>
      <c r="H4122"/>
      <c r="I4122"/>
      <c r="J4122"/>
      <c r="K4122"/>
      <c r="L4122"/>
      <c r="M4122" s="2"/>
      <c r="N4122"/>
      <c r="O4122" s="2"/>
      <c r="P4122"/>
      <c r="Q4122"/>
      <c r="R4122"/>
    </row>
    <row r="4123" spans="2:18">
      <c r="B4123"/>
      <c r="C4123"/>
      <c r="D4123"/>
      <c r="E4123"/>
      <c r="F4123"/>
      <c r="G4123"/>
      <c r="H4123"/>
      <c r="I4123"/>
      <c r="J4123"/>
      <c r="K4123"/>
      <c r="L4123"/>
      <c r="M4123" s="2"/>
      <c r="N4123"/>
      <c r="O4123" s="2"/>
      <c r="P4123"/>
      <c r="Q4123"/>
      <c r="R4123"/>
    </row>
    <row r="4124" spans="2:18">
      <c r="B4124"/>
      <c r="C4124"/>
      <c r="D4124"/>
      <c r="E4124"/>
      <c r="F4124"/>
      <c r="G4124"/>
      <c r="H4124"/>
      <c r="I4124"/>
      <c r="J4124"/>
      <c r="K4124"/>
      <c r="L4124"/>
      <c r="M4124" s="2"/>
      <c r="N4124"/>
      <c r="O4124" s="2"/>
      <c r="P4124"/>
      <c r="Q4124"/>
      <c r="R4124"/>
    </row>
    <row r="4125" spans="2:18">
      <c r="B4125"/>
      <c r="C4125"/>
      <c r="D4125"/>
      <c r="E4125"/>
      <c r="F4125"/>
      <c r="G4125"/>
      <c r="H4125"/>
      <c r="I4125"/>
      <c r="J4125"/>
      <c r="K4125"/>
      <c r="L4125"/>
      <c r="M4125" s="2"/>
      <c r="N4125"/>
      <c r="O4125" s="2"/>
      <c r="P4125"/>
      <c r="Q4125"/>
      <c r="R4125"/>
    </row>
    <row r="4126" spans="2:18">
      <c r="B4126"/>
      <c r="C4126"/>
      <c r="D4126"/>
      <c r="E4126"/>
      <c r="F4126"/>
      <c r="G4126"/>
      <c r="H4126"/>
      <c r="I4126"/>
      <c r="J4126"/>
      <c r="K4126"/>
      <c r="L4126"/>
      <c r="M4126" s="2"/>
      <c r="N4126"/>
      <c r="O4126" s="2"/>
      <c r="P4126"/>
      <c r="Q4126"/>
      <c r="R4126"/>
    </row>
    <row r="4127" spans="2:18">
      <c r="B4127"/>
      <c r="C4127"/>
      <c r="D4127"/>
      <c r="E4127"/>
      <c r="F4127"/>
      <c r="G4127"/>
      <c r="H4127"/>
      <c r="I4127"/>
      <c r="J4127"/>
      <c r="K4127"/>
      <c r="L4127"/>
      <c r="M4127" s="2"/>
      <c r="N4127"/>
      <c r="O4127" s="2"/>
      <c r="P4127"/>
      <c r="Q4127"/>
      <c r="R4127"/>
    </row>
    <row r="4128" spans="2:18">
      <c r="B4128"/>
      <c r="C4128"/>
      <c r="D4128"/>
      <c r="E4128"/>
      <c r="F4128"/>
      <c r="G4128"/>
      <c r="H4128"/>
      <c r="I4128"/>
      <c r="J4128"/>
      <c r="K4128"/>
      <c r="L4128"/>
      <c r="M4128" s="2"/>
      <c r="N4128"/>
      <c r="O4128" s="2"/>
      <c r="P4128"/>
      <c r="Q4128"/>
      <c r="R4128"/>
    </row>
    <row r="4129" spans="2:18">
      <c r="B4129"/>
      <c r="C4129"/>
      <c r="D4129"/>
      <c r="E4129"/>
      <c r="F4129"/>
      <c r="G4129"/>
      <c r="H4129"/>
      <c r="I4129"/>
      <c r="J4129"/>
      <c r="K4129"/>
      <c r="L4129"/>
      <c r="M4129" s="2"/>
      <c r="N4129"/>
      <c r="O4129" s="2"/>
      <c r="P4129"/>
      <c r="Q4129"/>
      <c r="R4129"/>
    </row>
    <row r="4130" spans="2:18">
      <c r="B4130"/>
      <c r="C4130"/>
      <c r="D4130"/>
      <c r="E4130"/>
      <c r="F4130"/>
      <c r="G4130"/>
      <c r="H4130"/>
      <c r="I4130"/>
      <c r="J4130"/>
      <c r="K4130"/>
      <c r="L4130"/>
      <c r="M4130" s="2"/>
      <c r="N4130"/>
      <c r="O4130" s="2"/>
      <c r="P4130"/>
      <c r="Q4130"/>
      <c r="R4130"/>
    </row>
    <row r="4131" spans="2:18">
      <c r="B4131"/>
      <c r="C4131"/>
      <c r="D4131"/>
      <c r="E4131"/>
      <c r="F4131"/>
      <c r="G4131"/>
      <c r="H4131"/>
      <c r="I4131"/>
      <c r="J4131"/>
      <c r="K4131"/>
      <c r="L4131"/>
      <c r="M4131" s="2"/>
      <c r="N4131"/>
      <c r="O4131" s="2"/>
      <c r="P4131"/>
      <c r="Q4131"/>
      <c r="R4131"/>
    </row>
    <row r="4132" spans="2:18">
      <c r="B4132"/>
      <c r="C4132"/>
      <c r="D4132"/>
      <c r="E4132"/>
      <c r="F4132"/>
      <c r="G4132"/>
      <c r="H4132"/>
      <c r="I4132"/>
      <c r="J4132"/>
      <c r="K4132"/>
      <c r="L4132"/>
      <c r="M4132" s="2"/>
      <c r="N4132"/>
      <c r="O4132" s="2"/>
      <c r="P4132"/>
      <c r="Q4132"/>
      <c r="R4132"/>
    </row>
    <row r="4133" spans="2:18">
      <c r="B4133"/>
      <c r="C4133"/>
      <c r="D4133"/>
      <c r="E4133"/>
      <c r="F4133"/>
      <c r="G4133"/>
      <c r="H4133"/>
      <c r="I4133"/>
      <c r="J4133"/>
      <c r="K4133"/>
      <c r="L4133"/>
      <c r="M4133" s="2"/>
      <c r="N4133"/>
      <c r="O4133" s="2"/>
      <c r="P4133"/>
      <c r="Q4133"/>
      <c r="R4133"/>
    </row>
    <row r="4134" spans="2:18">
      <c r="B4134"/>
      <c r="C4134"/>
      <c r="D4134"/>
      <c r="E4134"/>
      <c r="F4134"/>
      <c r="G4134"/>
      <c r="H4134"/>
      <c r="I4134"/>
      <c r="J4134"/>
      <c r="K4134"/>
      <c r="L4134"/>
      <c r="M4134" s="2"/>
      <c r="N4134"/>
      <c r="O4134" s="2"/>
      <c r="P4134"/>
      <c r="Q4134"/>
      <c r="R4134"/>
    </row>
    <row r="4135" spans="2:18">
      <c r="B4135"/>
      <c r="C4135"/>
      <c r="D4135"/>
      <c r="E4135"/>
      <c r="F4135"/>
      <c r="G4135"/>
      <c r="H4135"/>
      <c r="I4135"/>
      <c r="J4135"/>
      <c r="K4135"/>
      <c r="L4135"/>
      <c r="M4135" s="2"/>
      <c r="N4135"/>
      <c r="O4135" s="2"/>
      <c r="P4135"/>
      <c r="Q4135"/>
      <c r="R4135"/>
    </row>
    <row r="4136" spans="2:18">
      <c r="B4136"/>
      <c r="C4136"/>
      <c r="D4136"/>
      <c r="E4136"/>
      <c r="F4136"/>
      <c r="G4136"/>
      <c r="H4136"/>
      <c r="I4136"/>
      <c r="J4136"/>
      <c r="K4136"/>
      <c r="L4136"/>
      <c r="M4136" s="2"/>
      <c r="N4136"/>
      <c r="O4136" s="2"/>
      <c r="P4136"/>
      <c r="Q4136"/>
      <c r="R4136"/>
    </row>
    <row r="4137" spans="2:18">
      <c r="B4137"/>
      <c r="C4137"/>
      <c r="D4137"/>
      <c r="E4137"/>
      <c r="F4137"/>
      <c r="G4137"/>
      <c r="H4137"/>
      <c r="I4137"/>
      <c r="J4137"/>
      <c r="K4137"/>
      <c r="L4137"/>
      <c r="M4137" s="2"/>
      <c r="N4137"/>
      <c r="O4137" s="2"/>
      <c r="P4137"/>
      <c r="Q4137"/>
      <c r="R4137"/>
    </row>
    <row r="4138" spans="2:18">
      <c r="B4138"/>
      <c r="C4138"/>
      <c r="D4138"/>
      <c r="E4138"/>
      <c r="F4138"/>
      <c r="G4138"/>
      <c r="H4138"/>
      <c r="I4138"/>
      <c r="J4138"/>
      <c r="K4138"/>
      <c r="L4138"/>
      <c r="M4138" s="2"/>
      <c r="N4138"/>
      <c r="O4138" s="2"/>
      <c r="P4138"/>
      <c r="Q4138"/>
      <c r="R4138"/>
    </row>
    <row r="4139" spans="2:18">
      <c r="B4139"/>
      <c r="C4139"/>
      <c r="D4139"/>
      <c r="E4139"/>
      <c r="F4139"/>
      <c r="G4139"/>
      <c r="H4139"/>
      <c r="I4139"/>
      <c r="J4139"/>
      <c r="K4139"/>
      <c r="L4139"/>
      <c r="M4139" s="2"/>
      <c r="N4139"/>
      <c r="O4139" s="2"/>
      <c r="P4139"/>
      <c r="Q4139"/>
      <c r="R4139"/>
    </row>
    <row r="4140" spans="2:18">
      <c r="B4140"/>
      <c r="C4140"/>
      <c r="D4140"/>
      <c r="E4140"/>
      <c r="F4140"/>
      <c r="G4140"/>
      <c r="H4140"/>
      <c r="I4140"/>
      <c r="J4140"/>
      <c r="K4140"/>
      <c r="L4140"/>
      <c r="M4140" s="2"/>
      <c r="N4140"/>
      <c r="O4140" s="2"/>
      <c r="P4140"/>
      <c r="Q4140"/>
      <c r="R4140"/>
    </row>
    <row r="4141" spans="2:18">
      <c r="B4141"/>
      <c r="C4141"/>
      <c r="D4141"/>
      <c r="E4141"/>
      <c r="F4141"/>
      <c r="G4141"/>
      <c r="H4141"/>
      <c r="I4141"/>
      <c r="J4141"/>
      <c r="K4141"/>
      <c r="L4141"/>
      <c r="M4141" s="2"/>
      <c r="N4141"/>
      <c r="O4141" s="2"/>
      <c r="P4141"/>
      <c r="Q4141"/>
      <c r="R4141"/>
    </row>
    <row r="4142" spans="2:18">
      <c r="B4142"/>
      <c r="C4142"/>
      <c r="D4142"/>
      <c r="E4142"/>
      <c r="F4142"/>
      <c r="G4142"/>
      <c r="H4142"/>
      <c r="I4142"/>
      <c r="J4142"/>
      <c r="K4142"/>
      <c r="L4142"/>
      <c r="M4142" s="2"/>
      <c r="N4142"/>
      <c r="O4142" s="2"/>
      <c r="P4142"/>
      <c r="Q4142"/>
      <c r="R4142"/>
    </row>
    <row r="4143" spans="2:18">
      <c r="B4143"/>
      <c r="C4143"/>
      <c r="D4143"/>
      <c r="E4143"/>
      <c r="F4143"/>
      <c r="G4143"/>
      <c r="H4143"/>
      <c r="I4143"/>
      <c r="J4143"/>
      <c r="K4143"/>
      <c r="L4143"/>
      <c r="M4143" s="2"/>
      <c r="N4143"/>
      <c r="O4143" s="2"/>
      <c r="P4143"/>
      <c r="Q4143"/>
      <c r="R4143"/>
    </row>
    <row r="4144" spans="2:18">
      <c r="B4144"/>
      <c r="C4144"/>
      <c r="D4144"/>
      <c r="E4144"/>
      <c r="F4144"/>
      <c r="G4144"/>
      <c r="H4144"/>
      <c r="I4144"/>
      <c r="J4144"/>
      <c r="K4144"/>
      <c r="L4144"/>
      <c r="M4144" s="2"/>
      <c r="N4144"/>
      <c r="O4144" s="2"/>
      <c r="P4144"/>
      <c r="Q4144"/>
      <c r="R4144"/>
    </row>
    <row r="4145" spans="2:18">
      <c r="B4145"/>
      <c r="C4145"/>
      <c r="D4145"/>
      <c r="E4145"/>
      <c r="F4145"/>
      <c r="G4145"/>
      <c r="H4145"/>
      <c r="I4145"/>
      <c r="J4145"/>
      <c r="K4145"/>
      <c r="L4145"/>
      <c r="M4145" s="2"/>
      <c r="N4145"/>
      <c r="O4145" s="2"/>
      <c r="P4145"/>
      <c r="Q4145"/>
      <c r="R4145"/>
    </row>
    <row r="4146" spans="2:18">
      <c r="B4146"/>
      <c r="C4146"/>
      <c r="D4146"/>
      <c r="E4146"/>
      <c r="F4146"/>
      <c r="G4146"/>
      <c r="H4146"/>
      <c r="I4146"/>
      <c r="J4146"/>
      <c r="K4146"/>
      <c r="L4146"/>
      <c r="M4146" s="2"/>
      <c r="N4146"/>
      <c r="O4146" s="2"/>
      <c r="P4146"/>
      <c r="Q4146"/>
      <c r="R4146"/>
    </row>
    <row r="4147" spans="2:18">
      <c r="B4147"/>
      <c r="C4147"/>
      <c r="D4147"/>
      <c r="E4147"/>
      <c r="F4147"/>
      <c r="G4147"/>
      <c r="H4147"/>
      <c r="I4147"/>
      <c r="J4147"/>
      <c r="K4147"/>
      <c r="L4147"/>
      <c r="M4147" s="2"/>
      <c r="N4147"/>
      <c r="O4147" s="2"/>
      <c r="P4147"/>
      <c r="Q4147"/>
      <c r="R4147"/>
    </row>
    <row r="4148" spans="2:18">
      <c r="B4148"/>
      <c r="C4148"/>
      <c r="D4148"/>
      <c r="E4148"/>
      <c r="F4148"/>
      <c r="G4148"/>
      <c r="H4148"/>
      <c r="I4148"/>
      <c r="J4148"/>
      <c r="K4148"/>
      <c r="L4148"/>
      <c r="M4148" s="2"/>
      <c r="N4148"/>
      <c r="O4148" s="2"/>
      <c r="P4148"/>
      <c r="Q4148"/>
      <c r="R4148"/>
    </row>
    <row r="4149" spans="2:18">
      <c r="B4149"/>
      <c r="C4149"/>
      <c r="D4149"/>
      <c r="E4149"/>
      <c r="F4149"/>
      <c r="G4149"/>
      <c r="H4149"/>
      <c r="I4149"/>
      <c r="J4149"/>
      <c r="K4149"/>
      <c r="L4149"/>
      <c r="M4149" s="2"/>
      <c r="N4149"/>
      <c r="O4149" s="2"/>
      <c r="P4149"/>
      <c r="Q4149"/>
      <c r="R4149"/>
    </row>
    <row r="4150" spans="2:18">
      <c r="B4150"/>
      <c r="C4150"/>
      <c r="D4150"/>
      <c r="E4150"/>
      <c r="F4150"/>
      <c r="G4150"/>
      <c r="H4150"/>
      <c r="I4150"/>
      <c r="J4150"/>
      <c r="K4150"/>
      <c r="L4150"/>
      <c r="M4150" s="2"/>
      <c r="N4150"/>
      <c r="O4150" s="2"/>
      <c r="P4150"/>
      <c r="Q4150"/>
      <c r="R4150"/>
    </row>
    <row r="4151" spans="2:18">
      <c r="B4151"/>
      <c r="C4151"/>
      <c r="D4151"/>
      <c r="E4151"/>
      <c r="F4151"/>
      <c r="G4151"/>
      <c r="H4151"/>
      <c r="I4151"/>
      <c r="J4151"/>
      <c r="K4151"/>
      <c r="L4151"/>
      <c r="M4151" s="2"/>
      <c r="N4151"/>
      <c r="O4151" s="2"/>
      <c r="P4151"/>
      <c r="Q4151"/>
      <c r="R4151"/>
    </row>
    <row r="4152" spans="2:18">
      <c r="B4152"/>
      <c r="C4152"/>
      <c r="D4152"/>
      <c r="E4152"/>
      <c r="F4152"/>
      <c r="G4152"/>
      <c r="H4152"/>
      <c r="I4152"/>
      <c r="J4152"/>
      <c r="K4152"/>
      <c r="L4152"/>
      <c r="M4152" s="2"/>
      <c r="N4152"/>
      <c r="O4152" s="2"/>
      <c r="P4152"/>
      <c r="Q4152"/>
      <c r="R4152"/>
    </row>
    <row r="4153" spans="2:18">
      <c r="B4153"/>
      <c r="C4153"/>
      <c r="D4153"/>
      <c r="E4153"/>
      <c r="F4153"/>
      <c r="G4153"/>
      <c r="H4153"/>
      <c r="I4153"/>
      <c r="J4153"/>
      <c r="K4153"/>
      <c r="L4153"/>
      <c r="M4153" s="2"/>
      <c r="N4153"/>
      <c r="O4153" s="2"/>
      <c r="P4153"/>
      <c r="Q4153"/>
      <c r="R4153"/>
    </row>
    <row r="4154" spans="2:18">
      <c r="B4154"/>
      <c r="C4154"/>
      <c r="D4154"/>
      <c r="E4154"/>
      <c r="F4154"/>
      <c r="G4154"/>
      <c r="H4154"/>
      <c r="I4154"/>
      <c r="J4154"/>
      <c r="K4154"/>
      <c r="L4154"/>
      <c r="M4154" s="2"/>
      <c r="N4154"/>
      <c r="O4154" s="2"/>
      <c r="P4154"/>
      <c r="Q4154"/>
      <c r="R4154"/>
    </row>
    <row r="4155" spans="2:18">
      <c r="B4155"/>
      <c r="C4155"/>
      <c r="D4155"/>
      <c r="E4155"/>
      <c r="F4155"/>
      <c r="G4155"/>
      <c r="H4155"/>
      <c r="I4155"/>
      <c r="J4155"/>
      <c r="K4155"/>
      <c r="L4155"/>
      <c r="M4155" s="2"/>
      <c r="N4155"/>
      <c r="O4155" s="2"/>
      <c r="P4155"/>
      <c r="Q4155"/>
      <c r="R4155"/>
    </row>
    <row r="4156" spans="2:18">
      <c r="B4156"/>
      <c r="C4156"/>
      <c r="D4156"/>
      <c r="E4156"/>
      <c r="F4156"/>
      <c r="G4156"/>
      <c r="H4156"/>
      <c r="I4156"/>
      <c r="J4156"/>
      <c r="K4156"/>
      <c r="L4156"/>
      <c r="M4156" s="2"/>
      <c r="N4156"/>
      <c r="O4156" s="2"/>
      <c r="P4156"/>
      <c r="Q4156"/>
      <c r="R4156"/>
    </row>
    <row r="4157" spans="2:18">
      <c r="B4157"/>
      <c r="C4157"/>
      <c r="D4157"/>
      <c r="E4157"/>
      <c r="F4157"/>
      <c r="G4157"/>
      <c r="H4157"/>
      <c r="I4157"/>
      <c r="J4157"/>
      <c r="K4157"/>
      <c r="L4157"/>
      <c r="M4157" s="2"/>
      <c r="N4157"/>
      <c r="O4157" s="2"/>
      <c r="P4157"/>
      <c r="Q4157"/>
      <c r="R4157"/>
    </row>
    <row r="4158" spans="2:18">
      <c r="B4158"/>
      <c r="C4158"/>
      <c r="D4158"/>
      <c r="E4158"/>
      <c r="F4158"/>
      <c r="G4158"/>
      <c r="H4158"/>
      <c r="I4158"/>
      <c r="J4158"/>
      <c r="K4158"/>
      <c r="L4158"/>
      <c r="M4158" s="2"/>
      <c r="N4158"/>
      <c r="O4158" s="2"/>
      <c r="P4158"/>
      <c r="Q4158"/>
      <c r="R4158"/>
    </row>
    <row r="4159" spans="2:18">
      <c r="B4159"/>
      <c r="C4159"/>
      <c r="D4159"/>
      <c r="E4159"/>
      <c r="F4159"/>
      <c r="G4159"/>
      <c r="H4159"/>
      <c r="I4159"/>
      <c r="J4159"/>
      <c r="K4159"/>
      <c r="L4159"/>
      <c r="M4159" s="2"/>
      <c r="N4159"/>
      <c r="O4159" s="2"/>
      <c r="P4159"/>
      <c r="Q4159"/>
      <c r="R4159"/>
    </row>
    <row r="4160" spans="2:18">
      <c r="B4160"/>
      <c r="C4160"/>
      <c r="D4160"/>
      <c r="E4160"/>
      <c r="F4160"/>
      <c r="G4160"/>
      <c r="H4160"/>
      <c r="I4160"/>
      <c r="J4160"/>
      <c r="K4160"/>
      <c r="L4160"/>
      <c r="M4160" s="2"/>
      <c r="N4160"/>
      <c r="O4160" s="2"/>
      <c r="P4160"/>
      <c r="Q4160"/>
      <c r="R4160"/>
    </row>
    <row r="4161" spans="2:18">
      <c r="B4161"/>
      <c r="C4161"/>
      <c r="D4161"/>
      <c r="E4161"/>
      <c r="F4161"/>
      <c r="G4161"/>
      <c r="H4161"/>
      <c r="I4161"/>
      <c r="J4161"/>
      <c r="K4161"/>
      <c r="L4161"/>
      <c r="M4161" s="2"/>
      <c r="N4161"/>
      <c r="O4161" s="2"/>
      <c r="P4161"/>
      <c r="Q4161"/>
      <c r="R4161"/>
    </row>
    <row r="4162" spans="2:18">
      <c r="B4162"/>
      <c r="C4162"/>
      <c r="D4162"/>
      <c r="E4162"/>
      <c r="F4162"/>
      <c r="G4162"/>
      <c r="H4162"/>
      <c r="I4162"/>
      <c r="J4162"/>
      <c r="K4162"/>
      <c r="L4162"/>
      <c r="M4162" s="2"/>
      <c r="N4162"/>
      <c r="O4162" s="2"/>
      <c r="P4162"/>
      <c r="Q4162"/>
      <c r="R4162"/>
    </row>
    <row r="4163" spans="2:18">
      <c r="B4163"/>
      <c r="C4163"/>
      <c r="D4163"/>
      <c r="E4163"/>
      <c r="F4163"/>
      <c r="G4163"/>
      <c r="H4163"/>
      <c r="I4163"/>
      <c r="J4163"/>
      <c r="K4163"/>
      <c r="L4163"/>
      <c r="M4163" s="2"/>
      <c r="N4163"/>
      <c r="O4163" s="2"/>
      <c r="P4163"/>
      <c r="Q4163"/>
      <c r="R4163"/>
    </row>
    <row r="4164" spans="2:18">
      <c r="B4164"/>
      <c r="C4164"/>
      <c r="D4164"/>
      <c r="E4164"/>
      <c r="F4164"/>
      <c r="G4164"/>
      <c r="H4164"/>
      <c r="I4164"/>
      <c r="J4164"/>
      <c r="K4164"/>
      <c r="L4164"/>
      <c r="M4164" s="2"/>
      <c r="N4164"/>
      <c r="O4164" s="2"/>
      <c r="P4164"/>
      <c r="Q4164"/>
      <c r="R4164"/>
    </row>
    <row r="4165" spans="2:18">
      <c r="B4165"/>
      <c r="C4165"/>
      <c r="D4165"/>
      <c r="E4165"/>
      <c r="F4165"/>
      <c r="G4165"/>
      <c r="H4165"/>
      <c r="I4165"/>
      <c r="J4165"/>
      <c r="K4165"/>
      <c r="L4165"/>
      <c r="M4165" s="2"/>
      <c r="N4165"/>
      <c r="O4165" s="2"/>
      <c r="P4165"/>
      <c r="Q4165"/>
      <c r="R4165"/>
    </row>
    <row r="4166" spans="2:18">
      <c r="B4166"/>
      <c r="C4166"/>
      <c r="D4166"/>
      <c r="E4166"/>
      <c r="F4166"/>
      <c r="G4166"/>
      <c r="H4166"/>
      <c r="I4166"/>
      <c r="J4166"/>
      <c r="K4166"/>
      <c r="L4166"/>
      <c r="M4166" s="2"/>
      <c r="N4166"/>
      <c r="O4166" s="2"/>
      <c r="P4166"/>
      <c r="Q4166"/>
      <c r="R4166"/>
    </row>
    <row r="4167" spans="2:18">
      <c r="B4167"/>
      <c r="C4167"/>
      <c r="D4167"/>
      <c r="E4167"/>
      <c r="F4167"/>
      <c r="G4167"/>
      <c r="H4167"/>
      <c r="I4167"/>
      <c r="J4167"/>
      <c r="K4167"/>
      <c r="L4167"/>
      <c r="M4167" s="2"/>
      <c r="N4167"/>
      <c r="O4167" s="2"/>
      <c r="P4167"/>
      <c r="Q4167"/>
      <c r="R4167"/>
    </row>
    <row r="4168" spans="2:18">
      <c r="B4168"/>
      <c r="C4168"/>
      <c r="D4168"/>
      <c r="E4168"/>
      <c r="F4168"/>
      <c r="G4168"/>
      <c r="H4168"/>
      <c r="I4168"/>
      <c r="J4168"/>
      <c r="K4168"/>
      <c r="L4168"/>
      <c r="M4168" s="2"/>
      <c r="N4168"/>
      <c r="O4168" s="2"/>
      <c r="P4168"/>
      <c r="Q4168"/>
      <c r="R4168"/>
    </row>
    <row r="4169" spans="2:18">
      <c r="B4169"/>
      <c r="C4169"/>
      <c r="D4169"/>
      <c r="E4169"/>
      <c r="F4169"/>
      <c r="G4169"/>
      <c r="H4169"/>
      <c r="I4169"/>
      <c r="J4169"/>
      <c r="K4169"/>
      <c r="L4169"/>
      <c r="M4169" s="2"/>
      <c r="N4169"/>
      <c r="O4169" s="2"/>
      <c r="P4169"/>
      <c r="Q4169"/>
      <c r="R4169"/>
    </row>
    <row r="4170" spans="2:18">
      <c r="B4170"/>
      <c r="C4170"/>
      <c r="D4170"/>
      <c r="E4170"/>
      <c r="F4170"/>
      <c r="G4170"/>
      <c r="H4170"/>
      <c r="I4170"/>
      <c r="J4170"/>
      <c r="K4170"/>
      <c r="L4170"/>
      <c r="M4170" s="2"/>
      <c r="N4170"/>
      <c r="O4170" s="2"/>
      <c r="P4170"/>
      <c r="Q4170"/>
      <c r="R4170"/>
    </row>
    <row r="4171" spans="2:18">
      <c r="B4171"/>
      <c r="C4171"/>
      <c r="D4171"/>
      <c r="E4171"/>
      <c r="F4171"/>
      <c r="G4171"/>
      <c r="H4171"/>
      <c r="I4171"/>
      <c r="J4171"/>
      <c r="K4171"/>
      <c r="L4171"/>
      <c r="M4171" s="2"/>
      <c r="N4171"/>
      <c r="O4171" s="2"/>
      <c r="P4171"/>
      <c r="Q4171"/>
      <c r="R4171"/>
    </row>
    <row r="4172" spans="2:18">
      <c r="B4172"/>
      <c r="C4172"/>
      <c r="D4172"/>
      <c r="E4172"/>
      <c r="F4172"/>
      <c r="G4172"/>
      <c r="H4172"/>
      <c r="I4172"/>
      <c r="J4172"/>
      <c r="K4172"/>
      <c r="L4172"/>
      <c r="M4172" s="2"/>
      <c r="N4172"/>
      <c r="O4172" s="2"/>
      <c r="P4172"/>
      <c r="Q4172"/>
      <c r="R4172"/>
    </row>
    <row r="4173" spans="2:18">
      <c r="B4173"/>
      <c r="C4173"/>
      <c r="D4173"/>
      <c r="E4173"/>
      <c r="F4173"/>
      <c r="G4173"/>
      <c r="H4173"/>
      <c r="I4173"/>
      <c r="J4173"/>
      <c r="K4173"/>
      <c r="L4173"/>
      <c r="M4173" s="2"/>
      <c r="N4173"/>
      <c r="O4173" s="2"/>
      <c r="P4173"/>
      <c r="Q4173"/>
      <c r="R4173"/>
    </row>
    <row r="4174" spans="2:18">
      <c r="B4174"/>
      <c r="C4174"/>
      <c r="D4174"/>
      <c r="E4174"/>
      <c r="F4174"/>
      <c r="G4174"/>
      <c r="H4174"/>
      <c r="I4174"/>
      <c r="J4174"/>
      <c r="K4174"/>
      <c r="L4174"/>
      <c r="M4174" s="2"/>
      <c r="N4174"/>
      <c r="O4174" s="2"/>
      <c r="P4174"/>
      <c r="Q4174"/>
      <c r="R4174"/>
    </row>
    <row r="4175" spans="2:18">
      <c r="B4175"/>
      <c r="C4175"/>
      <c r="D4175"/>
      <c r="E4175"/>
      <c r="F4175"/>
      <c r="G4175"/>
      <c r="H4175"/>
      <c r="I4175"/>
      <c r="J4175"/>
      <c r="K4175"/>
      <c r="L4175"/>
      <c r="M4175" s="2"/>
      <c r="N4175"/>
      <c r="O4175" s="2"/>
      <c r="P4175"/>
      <c r="Q4175"/>
      <c r="R4175"/>
    </row>
    <row r="4176" spans="2:18">
      <c r="B4176"/>
      <c r="C4176"/>
      <c r="D4176"/>
      <c r="E4176"/>
      <c r="F4176"/>
      <c r="G4176"/>
      <c r="H4176"/>
      <c r="I4176"/>
      <c r="J4176"/>
      <c r="K4176"/>
      <c r="L4176"/>
      <c r="M4176" s="2"/>
      <c r="N4176"/>
      <c r="O4176" s="2"/>
      <c r="P4176"/>
      <c r="Q4176"/>
      <c r="R4176"/>
    </row>
    <row r="4177" spans="2:18">
      <c r="B4177"/>
      <c r="C4177"/>
      <c r="D4177"/>
      <c r="E4177"/>
      <c r="F4177"/>
      <c r="G4177"/>
      <c r="H4177"/>
      <c r="I4177"/>
      <c r="J4177"/>
      <c r="K4177"/>
      <c r="L4177"/>
      <c r="M4177" s="2"/>
      <c r="N4177"/>
      <c r="O4177" s="2"/>
      <c r="P4177"/>
      <c r="Q4177"/>
      <c r="R4177"/>
    </row>
    <row r="4178" spans="2:18">
      <c r="B4178"/>
      <c r="C4178"/>
      <c r="D4178"/>
      <c r="E4178"/>
      <c r="F4178"/>
      <c r="G4178"/>
      <c r="H4178"/>
      <c r="I4178"/>
      <c r="J4178"/>
      <c r="K4178"/>
      <c r="L4178"/>
      <c r="M4178" s="2"/>
      <c r="N4178"/>
      <c r="O4178" s="2"/>
      <c r="P4178"/>
      <c r="Q4178"/>
      <c r="R4178"/>
    </row>
    <row r="4179" spans="2:18">
      <c r="B4179"/>
      <c r="C4179"/>
      <c r="D4179"/>
      <c r="E4179"/>
      <c r="F4179"/>
      <c r="G4179"/>
      <c r="H4179"/>
      <c r="I4179"/>
      <c r="J4179"/>
      <c r="K4179"/>
      <c r="L4179"/>
      <c r="M4179" s="2"/>
      <c r="N4179"/>
      <c r="O4179" s="2"/>
      <c r="P4179"/>
      <c r="Q4179"/>
      <c r="R4179"/>
    </row>
    <row r="4180" spans="2:18">
      <c r="B4180"/>
      <c r="C4180"/>
      <c r="D4180"/>
      <c r="E4180"/>
      <c r="F4180"/>
      <c r="G4180"/>
      <c r="H4180"/>
      <c r="I4180"/>
      <c r="J4180"/>
      <c r="K4180"/>
      <c r="L4180"/>
      <c r="M4180" s="2"/>
      <c r="N4180"/>
      <c r="O4180" s="2"/>
      <c r="P4180"/>
      <c r="Q4180"/>
      <c r="R4180"/>
    </row>
    <row r="4181" spans="2:18">
      <c r="B4181"/>
      <c r="C4181"/>
      <c r="D4181"/>
      <c r="E4181"/>
      <c r="F4181"/>
      <c r="G4181"/>
      <c r="H4181"/>
      <c r="I4181"/>
      <c r="J4181"/>
      <c r="K4181"/>
      <c r="L4181"/>
      <c r="M4181" s="2"/>
      <c r="N4181"/>
      <c r="O4181" s="2"/>
      <c r="P4181"/>
      <c r="Q4181"/>
      <c r="R4181"/>
    </row>
    <row r="4182" spans="2:18">
      <c r="B4182"/>
      <c r="C4182"/>
      <c r="D4182"/>
      <c r="E4182"/>
      <c r="F4182"/>
      <c r="G4182"/>
      <c r="H4182"/>
      <c r="I4182"/>
      <c r="J4182"/>
      <c r="K4182"/>
      <c r="L4182"/>
      <c r="M4182" s="2"/>
      <c r="N4182"/>
      <c r="O4182" s="2"/>
      <c r="P4182"/>
      <c r="Q4182"/>
      <c r="R4182"/>
    </row>
    <row r="4183" spans="2:18">
      <c r="B4183"/>
      <c r="C4183"/>
      <c r="D4183"/>
      <c r="E4183"/>
      <c r="F4183"/>
      <c r="G4183"/>
      <c r="H4183"/>
      <c r="I4183"/>
      <c r="J4183"/>
      <c r="K4183"/>
      <c r="L4183"/>
      <c r="M4183" s="2"/>
      <c r="N4183"/>
      <c r="O4183" s="2"/>
      <c r="P4183"/>
      <c r="Q4183"/>
      <c r="R4183"/>
    </row>
    <row r="4184" spans="2:18">
      <c r="B4184"/>
      <c r="C4184"/>
      <c r="D4184"/>
      <c r="E4184"/>
      <c r="F4184"/>
      <c r="G4184"/>
      <c r="H4184"/>
      <c r="I4184"/>
      <c r="J4184"/>
      <c r="K4184"/>
      <c r="L4184"/>
      <c r="M4184" s="2"/>
      <c r="N4184"/>
      <c r="O4184" s="2"/>
      <c r="P4184"/>
      <c r="Q4184"/>
      <c r="R4184"/>
    </row>
    <row r="4185" spans="2:18">
      <c r="B4185"/>
      <c r="C4185"/>
      <c r="D4185"/>
      <c r="E4185"/>
      <c r="F4185"/>
      <c r="G4185"/>
      <c r="H4185"/>
      <c r="I4185"/>
      <c r="J4185"/>
      <c r="K4185"/>
      <c r="L4185"/>
      <c r="M4185" s="2"/>
      <c r="N4185"/>
      <c r="O4185" s="2"/>
      <c r="P4185"/>
      <c r="Q4185"/>
      <c r="R4185"/>
    </row>
    <row r="4186" spans="2:18">
      <c r="B4186"/>
      <c r="C4186"/>
      <c r="D4186"/>
      <c r="E4186"/>
      <c r="F4186"/>
      <c r="G4186"/>
      <c r="H4186"/>
      <c r="I4186"/>
      <c r="J4186"/>
      <c r="K4186"/>
      <c r="L4186"/>
      <c r="M4186" s="2"/>
      <c r="N4186"/>
      <c r="O4186" s="2"/>
      <c r="P4186"/>
      <c r="Q4186"/>
      <c r="R4186"/>
    </row>
    <row r="4187" spans="2:18">
      <c r="B4187"/>
      <c r="C4187"/>
      <c r="D4187"/>
      <c r="E4187"/>
      <c r="F4187"/>
      <c r="G4187"/>
      <c r="H4187"/>
      <c r="I4187"/>
      <c r="J4187"/>
      <c r="K4187"/>
      <c r="L4187"/>
      <c r="M4187" s="2"/>
      <c r="N4187"/>
      <c r="O4187" s="2"/>
      <c r="P4187"/>
      <c r="Q4187"/>
      <c r="R4187"/>
    </row>
    <row r="4188" spans="2:18">
      <c r="B4188"/>
      <c r="C4188"/>
      <c r="D4188"/>
      <c r="E4188"/>
      <c r="F4188"/>
      <c r="G4188"/>
      <c r="H4188"/>
      <c r="I4188"/>
      <c r="J4188"/>
      <c r="K4188"/>
      <c r="L4188"/>
      <c r="M4188" s="2"/>
      <c r="N4188"/>
      <c r="O4188" s="2"/>
      <c r="P4188"/>
      <c r="Q4188"/>
      <c r="R4188"/>
    </row>
    <row r="4189" spans="2:18">
      <c r="B4189"/>
      <c r="C4189"/>
      <c r="D4189"/>
      <c r="E4189"/>
      <c r="F4189"/>
      <c r="G4189"/>
      <c r="H4189"/>
      <c r="I4189"/>
      <c r="J4189"/>
      <c r="K4189"/>
      <c r="L4189"/>
      <c r="M4189" s="2"/>
      <c r="N4189"/>
      <c r="O4189" s="2"/>
      <c r="P4189"/>
      <c r="Q4189"/>
      <c r="R4189"/>
    </row>
    <row r="4190" spans="2:18">
      <c r="B4190"/>
      <c r="C4190"/>
      <c r="D4190"/>
      <c r="E4190"/>
      <c r="F4190"/>
      <c r="G4190"/>
      <c r="H4190"/>
      <c r="I4190"/>
      <c r="J4190"/>
      <c r="K4190"/>
      <c r="L4190"/>
      <c r="M4190" s="2"/>
      <c r="N4190"/>
      <c r="O4190" s="2"/>
      <c r="P4190"/>
      <c r="Q4190"/>
      <c r="R4190"/>
    </row>
    <row r="4191" spans="2:18">
      <c r="B4191"/>
      <c r="C4191"/>
      <c r="D4191"/>
      <c r="E4191"/>
      <c r="F4191"/>
      <c r="G4191"/>
      <c r="H4191"/>
      <c r="I4191"/>
      <c r="J4191"/>
      <c r="K4191"/>
      <c r="L4191"/>
      <c r="M4191" s="2"/>
      <c r="N4191"/>
      <c r="O4191" s="2"/>
      <c r="P4191"/>
      <c r="Q4191"/>
      <c r="R4191"/>
    </row>
    <row r="4192" spans="2:18">
      <c r="B4192"/>
      <c r="C4192"/>
      <c r="D4192"/>
      <c r="E4192"/>
      <c r="F4192"/>
      <c r="G4192"/>
      <c r="H4192"/>
      <c r="I4192"/>
      <c r="J4192"/>
      <c r="K4192"/>
      <c r="L4192"/>
      <c r="M4192" s="2"/>
      <c r="N4192"/>
      <c r="O4192" s="2"/>
      <c r="P4192"/>
      <c r="Q4192"/>
      <c r="R4192"/>
    </row>
    <row r="4193" spans="2:18">
      <c r="B4193"/>
      <c r="C4193"/>
      <c r="D4193"/>
      <c r="E4193"/>
      <c r="F4193"/>
      <c r="G4193"/>
      <c r="H4193"/>
      <c r="I4193"/>
      <c r="J4193"/>
      <c r="K4193"/>
      <c r="L4193"/>
      <c r="M4193" s="2"/>
      <c r="N4193"/>
      <c r="O4193" s="2"/>
      <c r="P4193"/>
      <c r="Q4193"/>
      <c r="R4193"/>
    </row>
    <row r="4194" spans="2:18">
      <c r="B4194"/>
      <c r="C4194"/>
      <c r="D4194"/>
      <c r="E4194"/>
      <c r="F4194"/>
      <c r="G4194"/>
      <c r="H4194"/>
      <c r="I4194"/>
      <c r="J4194"/>
      <c r="K4194"/>
      <c r="L4194"/>
      <c r="M4194" s="2"/>
      <c r="N4194"/>
      <c r="O4194" s="2"/>
      <c r="P4194"/>
      <c r="Q4194"/>
      <c r="R4194"/>
    </row>
    <row r="4195" spans="2:18">
      <c r="B4195"/>
      <c r="C4195"/>
      <c r="D4195"/>
      <c r="E4195"/>
      <c r="F4195"/>
      <c r="G4195"/>
      <c r="H4195"/>
      <c r="I4195"/>
      <c r="J4195"/>
      <c r="K4195"/>
      <c r="L4195"/>
      <c r="M4195" s="2"/>
      <c r="N4195"/>
      <c r="O4195" s="2"/>
      <c r="P4195"/>
      <c r="Q4195"/>
      <c r="R4195"/>
    </row>
    <row r="4196" spans="2:18">
      <c r="B4196"/>
      <c r="C4196"/>
      <c r="D4196"/>
      <c r="E4196"/>
      <c r="F4196"/>
      <c r="G4196"/>
      <c r="H4196"/>
      <c r="I4196"/>
      <c r="J4196"/>
      <c r="K4196"/>
      <c r="L4196"/>
      <c r="M4196" s="2"/>
      <c r="N4196"/>
      <c r="O4196" s="2"/>
      <c r="P4196"/>
      <c r="Q4196"/>
      <c r="R4196"/>
    </row>
    <row r="4197" spans="2:18">
      <c r="B4197"/>
      <c r="C4197"/>
      <c r="D4197"/>
      <c r="E4197"/>
      <c r="F4197"/>
      <c r="G4197"/>
      <c r="H4197"/>
      <c r="I4197"/>
      <c r="J4197"/>
      <c r="K4197"/>
      <c r="L4197"/>
      <c r="M4197" s="2"/>
      <c r="N4197"/>
      <c r="O4197" s="2"/>
      <c r="P4197"/>
      <c r="Q4197"/>
      <c r="R4197"/>
    </row>
    <row r="4198" spans="2:18">
      <c r="B4198"/>
      <c r="C4198"/>
      <c r="D4198"/>
      <c r="E4198"/>
      <c r="F4198"/>
      <c r="G4198"/>
      <c r="H4198"/>
      <c r="I4198"/>
      <c r="J4198"/>
      <c r="K4198"/>
      <c r="L4198"/>
      <c r="M4198" s="2"/>
      <c r="N4198"/>
      <c r="O4198" s="2"/>
      <c r="P4198"/>
      <c r="Q4198"/>
      <c r="R4198"/>
    </row>
    <row r="4199" spans="2:18">
      <c r="B4199"/>
      <c r="C4199"/>
      <c r="D4199"/>
      <c r="E4199"/>
      <c r="F4199"/>
      <c r="G4199"/>
      <c r="H4199"/>
      <c r="I4199"/>
      <c r="J4199"/>
      <c r="K4199"/>
      <c r="L4199"/>
      <c r="M4199" s="2"/>
      <c r="N4199"/>
      <c r="O4199" s="2"/>
      <c r="P4199"/>
      <c r="Q4199"/>
      <c r="R4199"/>
    </row>
    <row r="4200" spans="2:18">
      <c r="B4200"/>
      <c r="C4200"/>
      <c r="D4200"/>
      <c r="E4200"/>
      <c r="F4200"/>
      <c r="G4200"/>
      <c r="H4200"/>
      <c r="I4200"/>
      <c r="J4200"/>
      <c r="K4200"/>
      <c r="L4200"/>
      <c r="M4200" s="2"/>
      <c r="N4200"/>
      <c r="O4200" s="2"/>
      <c r="P4200"/>
      <c r="Q4200"/>
      <c r="R4200"/>
    </row>
    <row r="4201" spans="2:18">
      <c r="B4201"/>
      <c r="C4201"/>
      <c r="D4201"/>
      <c r="E4201"/>
      <c r="F4201"/>
      <c r="G4201"/>
      <c r="H4201"/>
      <c r="I4201"/>
      <c r="J4201"/>
      <c r="K4201"/>
      <c r="L4201"/>
      <c r="M4201" s="2"/>
      <c r="N4201"/>
      <c r="O4201" s="2"/>
      <c r="P4201"/>
      <c r="Q4201"/>
      <c r="R4201"/>
    </row>
    <row r="4202" spans="2:18">
      <c r="B4202"/>
      <c r="C4202"/>
      <c r="D4202"/>
      <c r="E4202"/>
      <c r="F4202"/>
      <c r="G4202"/>
      <c r="H4202"/>
      <c r="I4202"/>
      <c r="J4202"/>
      <c r="K4202"/>
      <c r="L4202"/>
      <c r="M4202" s="2"/>
      <c r="N4202"/>
      <c r="O4202" s="2"/>
      <c r="P4202"/>
      <c r="Q4202"/>
      <c r="R4202"/>
    </row>
    <row r="4203" spans="2:18">
      <c r="B4203"/>
      <c r="C4203"/>
      <c r="D4203"/>
      <c r="E4203"/>
      <c r="F4203"/>
      <c r="G4203"/>
      <c r="H4203"/>
      <c r="I4203"/>
      <c r="J4203"/>
      <c r="K4203"/>
      <c r="L4203"/>
      <c r="M4203" s="2"/>
      <c r="N4203"/>
      <c r="O4203" s="2"/>
      <c r="P4203"/>
      <c r="Q4203"/>
      <c r="R4203"/>
    </row>
    <row r="4204" spans="2:18">
      <c r="B4204"/>
      <c r="C4204"/>
      <c r="D4204"/>
      <c r="E4204"/>
      <c r="F4204"/>
      <c r="G4204"/>
      <c r="H4204"/>
      <c r="I4204"/>
      <c r="J4204"/>
      <c r="K4204"/>
      <c r="L4204"/>
      <c r="M4204" s="2"/>
      <c r="N4204"/>
      <c r="O4204" s="2"/>
      <c r="P4204"/>
      <c r="Q4204"/>
      <c r="R4204"/>
    </row>
    <row r="4205" spans="2:18">
      <c r="B4205"/>
      <c r="C4205"/>
      <c r="D4205"/>
      <c r="E4205"/>
      <c r="F4205"/>
      <c r="G4205"/>
      <c r="H4205"/>
      <c r="I4205"/>
      <c r="J4205"/>
      <c r="K4205"/>
      <c r="L4205"/>
      <c r="M4205" s="2"/>
      <c r="N4205"/>
      <c r="O4205" s="2"/>
      <c r="P4205"/>
      <c r="Q4205"/>
      <c r="R4205"/>
    </row>
    <row r="4206" spans="2:18">
      <c r="B4206"/>
      <c r="C4206"/>
      <c r="D4206"/>
      <c r="E4206"/>
      <c r="F4206"/>
      <c r="G4206"/>
      <c r="H4206"/>
      <c r="I4206"/>
      <c r="J4206"/>
      <c r="K4206"/>
      <c r="L4206"/>
      <c r="M4206" s="2"/>
      <c r="N4206"/>
      <c r="O4206" s="2"/>
      <c r="P4206"/>
      <c r="Q4206"/>
      <c r="R4206"/>
    </row>
    <row r="4207" spans="2:18">
      <c r="B4207"/>
      <c r="C4207"/>
      <c r="D4207"/>
      <c r="E4207"/>
      <c r="F4207"/>
      <c r="G4207"/>
      <c r="H4207"/>
      <c r="I4207"/>
      <c r="J4207"/>
      <c r="K4207"/>
      <c r="L4207"/>
      <c r="M4207" s="2"/>
      <c r="N4207"/>
      <c r="O4207" s="2"/>
      <c r="P4207"/>
      <c r="Q4207"/>
      <c r="R4207"/>
    </row>
    <row r="4208" spans="2:18">
      <c r="B4208"/>
      <c r="C4208"/>
      <c r="D4208"/>
      <c r="E4208"/>
      <c r="F4208"/>
      <c r="G4208"/>
      <c r="H4208"/>
      <c r="I4208"/>
      <c r="J4208"/>
      <c r="K4208"/>
      <c r="L4208"/>
      <c r="M4208" s="2"/>
      <c r="N4208"/>
      <c r="O4208" s="2"/>
      <c r="P4208"/>
      <c r="Q4208"/>
      <c r="R4208"/>
    </row>
    <row r="4209" spans="2:18">
      <c r="B4209"/>
      <c r="C4209"/>
      <c r="D4209"/>
      <c r="E4209"/>
      <c r="F4209"/>
      <c r="G4209"/>
      <c r="H4209"/>
      <c r="I4209"/>
      <c r="J4209"/>
      <c r="K4209"/>
      <c r="L4209"/>
      <c r="M4209" s="2"/>
      <c r="N4209"/>
      <c r="O4209" s="2"/>
      <c r="P4209"/>
      <c r="Q4209"/>
      <c r="R4209"/>
    </row>
    <row r="4210" spans="2:18">
      <c r="B4210"/>
      <c r="C4210"/>
      <c r="D4210"/>
      <c r="E4210"/>
      <c r="F4210"/>
      <c r="G4210"/>
      <c r="H4210"/>
      <c r="I4210"/>
      <c r="J4210"/>
      <c r="K4210"/>
      <c r="L4210"/>
      <c r="M4210" s="2"/>
      <c r="N4210"/>
      <c r="O4210" s="2"/>
      <c r="P4210"/>
      <c r="Q4210"/>
      <c r="R4210"/>
    </row>
    <row r="4211" spans="2:18">
      <c r="B4211"/>
      <c r="C4211"/>
      <c r="D4211"/>
      <c r="E4211"/>
      <c r="F4211"/>
      <c r="G4211"/>
      <c r="H4211"/>
      <c r="I4211"/>
      <c r="J4211"/>
      <c r="K4211"/>
      <c r="L4211"/>
      <c r="M4211" s="2"/>
      <c r="N4211"/>
      <c r="O4211" s="2"/>
      <c r="P4211"/>
      <c r="Q4211"/>
      <c r="R4211"/>
    </row>
    <row r="4212" spans="2:18">
      <c r="B4212"/>
      <c r="C4212"/>
      <c r="D4212"/>
      <c r="E4212"/>
      <c r="F4212"/>
      <c r="G4212"/>
      <c r="H4212"/>
      <c r="I4212"/>
      <c r="J4212"/>
      <c r="K4212"/>
      <c r="L4212"/>
      <c r="M4212" s="2"/>
      <c r="N4212"/>
      <c r="O4212" s="2"/>
      <c r="P4212"/>
      <c r="Q4212"/>
      <c r="R4212"/>
    </row>
    <row r="4213" spans="2:18">
      <c r="B4213"/>
      <c r="C4213"/>
      <c r="D4213"/>
      <c r="E4213"/>
      <c r="F4213"/>
      <c r="G4213"/>
      <c r="H4213"/>
      <c r="I4213"/>
      <c r="J4213"/>
      <c r="K4213"/>
      <c r="L4213"/>
      <c r="M4213" s="2"/>
      <c r="N4213"/>
      <c r="O4213" s="2"/>
      <c r="P4213"/>
      <c r="Q4213"/>
      <c r="R4213"/>
    </row>
    <row r="4214" spans="2:18">
      <c r="B4214"/>
      <c r="C4214"/>
      <c r="D4214"/>
      <c r="E4214"/>
      <c r="F4214"/>
      <c r="G4214"/>
      <c r="H4214"/>
      <c r="I4214"/>
      <c r="J4214"/>
      <c r="K4214"/>
      <c r="L4214"/>
      <c r="M4214" s="2"/>
      <c r="N4214"/>
      <c r="O4214" s="2"/>
      <c r="P4214"/>
      <c r="Q4214"/>
      <c r="R4214"/>
    </row>
    <row r="4215" spans="2:18">
      <c r="B4215"/>
      <c r="C4215"/>
      <c r="D4215"/>
      <c r="E4215"/>
      <c r="F4215"/>
      <c r="G4215"/>
      <c r="H4215"/>
      <c r="I4215"/>
      <c r="J4215"/>
      <c r="K4215"/>
      <c r="L4215"/>
      <c r="M4215" s="2"/>
      <c r="N4215"/>
      <c r="O4215" s="2"/>
      <c r="P4215"/>
      <c r="Q4215"/>
      <c r="R4215"/>
    </row>
    <row r="4216" spans="2:18">
      <c r="B4216"/>
      <c r="C4216"/>
      <c r="D4216"/>
      <c r="E4216"/>
      <c r="F4216"/>
      <c r="G4216"/>
      <c r="H4216"/>
      <c r="I4216"/>
      <c r="J4216"/>
      <c r="K4216"/>
      <c r="L4216"/>
      <c r="M4216" s="2"/>
      <c r="N4216"/>
      <c r="O4216" s="2"/>
      <c r="P4216"/>
      <c r="Q4216"/>
      <c r="R4216"/>
    </row>
    <row r="4217" spans="2:18">
      <c r="B4217"/>
      <c r="C4217"/>
      <c r="D4217"/>
      <c r="E4217"/>
      <c r="F4217"/>
      <c r="G4217"/>
      <c r="H4217"/>
      <c r="I4217"/>
      <c r="J4217"/>
      <c r="K4217"/>
      <c r="L4217"/>
      <c r="M4217" s="2"/>
      <c r="N4217"/>
      <c r="O4217" s="2"/>
      <c r="P4217"/>
      <c r="Q4217"/>
      <c r="R4217"/>
    </row>
    <row r="4218" spans="2:18">
      <c r="B4218"/>
      <c r="C4218"/>
      <c r="D4218"/>
      <c r="E4218"/>
      <c r="F4218"/>
      <c r="G4218"/>
      <c r="H4218"/>
      <c r="I4218"/>
      <c r="J4218"/>
      <c r="K4218"/>
      <c r="L4218"/>
      <c r="M4218" s="2"/>
      <c r="N4218"/>
      <c r="O4218" s="2"/>
      <c r="P4218"/>
      <c r="Q4218"/>
      <c r="R4218"/>
    </row>
    <row r="4219" spans="2:18">
      <c r="B4219"/>
      <c r="C4219"/>
      <c r="D4219"/>
      <c r="E4219"/>
      <c r="F4219"/>
      <c r="G4219"/>
      <c r="H4219"/>
      <c r="I4219"/>
      <c r="J4219"/>
      <c r="K4219"/>
      <c r="L4219"/>
      <c r="M4219" s="2"/>
      <c r="N4219"/>
      <c r="O4219" s="2"/>
      <c r="P4219"/>
      <c r="Q4219"/>
      <c r="R4219"/>
    </row>
    <row r="4220" spans="2:18">
      <c r="B4220"/>
      <c r="C4220"/>
      <c r="D4220"/>
      <c r="E4220"/>
      <c r="F4220"/>
      <c r="G4220"/>
      <c r="H4220"/>
      <c r="I4220"/>
      <c r="J4220"/>
      <c r="K4220"/>
      <c r="L4220"/>
      <c r="M4220" s="2"/>
      <c r="N4220"/>
      <c r="O4220" s="2"/>
      <c r="P4220"/>
      <c r="Q4220"/>
      <c r="R4220"/>
    </row>
    <row r="4221" spans="2:18">
      <c r="B4221"/>
      <c r="C4221"/>
      <c r="D4221"/>
      <c r="E4221"/>
      <c r="F4221"/>
      <c r="G4221"/>
      <c r="H4221"/>
      <c r="I4221"/>
      <c r="J4221"/>
      <c r="K4221"/>
      <c r="L4221"/>
      <c r="M4221" s="2"/>
      <c r="N4221"/>
      <c r="O4221" s="2"/>
      <c r="P4221"/>
      <c r="Q4221"/>
      <c r="R4221"/>
    </row>
    <row r="4222" spans="2:18">
      <c r="B4222"/>
      <c r="C4222"/>
      <c r="D4222"/>
      <c r="E4222"/>
      <c r="F4222"/>
      <c r="G4222"/>
      <c r="H4222"/>
      <c r="I4222"/>
      <c r="J4222"/>
      <c r="K4222"/>
      <c r="L4222"/>
      <c r="M4222" s="2"/>
      <c r="N4222"/>
      <c r="O4222" s="2"/>
      <c r="P4222"/>
      <c r="Q4222"/>
      <c r="R4222"/>
    </row>
    <row r="4223" spans="2:18">
      <c r="B4223"/>
      <c r="C4223"/>
      <c r="D4223"/>
      <c r="E4223"/>
      <c r="F4223"/>
      <c r="G4223"/>
      <c r="H4223"/>
      <c r="I4223"/>
      <c r="J4223"/>
      <c r="K4223"/>
      <c r="L4223"/>
      <c r="M4223" s="2"/>
      <c r="N4223"/>
      <c r="O4223" s="2"/>
      <c r="P4223"/>
      <c r="Q4223"/>
      <c r="R4223"/>
    </row>
    <row r="4224" spans="2:18">
      <c r="B4224"/>
      <c r="C4224"/>
      <c r="D4224"/>
      <c r="E4224"/>
      <c r="F4224"/>
      <c r="G4224"/>
      <c r="H4224"/>
      <c r="I4224"/>
      <c r="J4224"/>
      <c r="K4224"/>
      <c r="L4224"/>
      <c r="M4224" s="2"/>
      <c r="N4224"/>
      <c r="O4224" s="2"/>
      <c r="P4224"/>
      <c r="Q4224"/>
      <c r="R4224"/>
    </row>
    <row r="4225" spans="2:18">
      <c r="B4225"/>
      <c r="C4225"/>
      <c r="D4225"/>
      <c r="E4225"/>
      <c r="F4225"/>
      <c r="G4225"/>
      <c r="H4225"/>
      <c r="I4225"/>
      <c r="J4225"/>
      <c r="K4225"/>
      <c r="L4225"/>
      <c r="M4225" s="2"/>
      <c r="N4225"/>
      <c r="O4225" s="2"/>
      <c r="P4225"/>
      <c r="Q4225"/>
      <c r="R4225"/>
    </row>
    <row r="4226" spans="2:18">
      <c r="B4226"/>
      <c r="C4226"/>
      <c r="D4226"/>
      <c r="E4226"/>
      <c r="F4226"/>
      <c r="G4226"/>
      <c r="H4226"/>
      <c r="I4226"/>
      <c r="J4226"/>
      <c r="K4226"/>
      <c r="L4226"/>
      <c r="M4226" s="2"/>
      <c r="N4226"/>
      <c r="O4226" s="2"/>
      <c r="P4226"/>
      <c r="Q4226"/>
      <c r="R4226"/>
    </row>
    <row r="4227" spans="2:18">
      <c r="B4227"/>
      <c r="C4227"/>
      <c r="D4227"/>
      <c r="E4227"/>
      <c r="F4227"/>
      <c r="G4227"/>
      <c r="H4227"/>
      <c r="I4227"/>
      <c r="J4227"/>
      <c r="K4227"/>
      <c r="L4227"/>
      <c r="M4227" s="2"/>
      <c r="N4227"/>
      <c r="O4227" s="2"/>
      <c r="P4227"/>
      <c r="Q4227"/>
      <c r="R4227"/>
    </row>
    <row r="4228" spans="2:18">
      <c r="B4228"/>
      <c r="C4228"/>
      <c r="D4228"/>
      <c r="E4228"/>
      <c r="F4228"/>
      <c r="G4228"/>
      <c r="H4228"/>
      <c r="I4228"/>
      <c r="J4228"/>
      <c r="K4228"/>
      <c r="L4228"/>
      <c r="M4228" s="2"/>
      <c r="N4228"/>
      <c r="O4228" s="2"/>
      <c r="P4228"/>
      <c r="Q4228"/>
      <c r="R4228"/>
    </row>
    <row r="4229" spans="2:18">
      <c r="B4229"/>
      <c r="C4229"/>
      <c r="D4229"/>
      <c r="E4229"/>
      <c r="F4229"/>
      <c r="G4229"/>
      <c r="H4229"/>
      <c r="I4229"/>
      <c r="J4229"/>
      <c r="K4229"/>
      <c r="L4229"/>
      <c r="M4229" s="2"/>
      <c r="N4229"/>
      <c r="O4229" s="2"/>
      <c r="P4229"/>
      <c r="Q4229"/>
      <c r="R4229"/>
    </row>
    <row r="4230" spans="2:18">
      <c r="B4230"/>
      <c r="C4230"/>
      <c r="D4230"/>
      <c r="E4230"/>
      <c r="F4230"/>
      <c r="G4230"/>
      <c r="H4230"/>
      <c r="I4230"/>
      <c r="J4230"/>
      <c r="K4230"/>
      <c r="L4230"/>
      <c r="M4230" s="2"/>
      <c r="N4230"/>
      <c r="O4230" s="2"/>
      <c r="P4230"/>
      <c r="Q4230"/>
      <c r="R4230"/>
    </row>
    <row r="4231" spans="2:18">
      <c r="B4231"/>
      <c r="C4231"/>
      <c r="D4231"/>
      <c r="E4231"/>
      <c r="F4231"/>
      <c r="G4231"/>
      <c r="H4231"/>
      <c r="I4231"/>
      <c r="J4231"/>
      <c r="K4231"/>
      <c r="L4231"/>
      <c r="M4231" s="2"/>
      <c r="N4231"/>
      <c r="O4231" s="2"/>
      <c r="P4231"/>
      <c r="Q4231"/>
      <c r="R4231"/>
    </row>
    <row r="4232" spans="2:18">
      <c r="B4232"/>
      <c r="C4232"/>
      <c r="D4232"/>
      <c r="E4232"/>
      <c r="F4232"/>
      <c r="G4232"/>
      <c r="H4232"/>
      <c r="I4232"/>
      <c r="J4232"/>
      <c r="K4232"/>
      <c r="L4232"/>
      <c r="M4232" s="2"/>
      <c r="N4232"/>
      <c r="O4232" s="2"/>
      <c r="P4232"/>
      <c r="Q4232"/>
      <c r="R4232"/>
    </row>
    <row r="4233" spans="2:18">
      <c r="B4233"/>
      <c r="C4233"/>
      <c r="D4233"/>
      <c r="E4233"/>
      <c r="F4233"/>
      <c r="G4233"/>
      <c r="H4233"/>
      <c r="I4233"/>
      <c r="J4233"/>
      <c r="K4233"/>
      <c r="L4233"/>
      <c r="M4233" s="2"/>
      <c r="N4233"/>
      <c r="O4233" s="2"/>
      <c r="P4233"/>
      <c r="Q4233"/>
      <c r="R4233"/>
    </row>
    <row r="4234" spans="2:18">
      <c r="B4234"/>
      <c r="C4234"/>
      <c r="D4234"/>
      <c r="E4234"/>
      <c r="F4234"/>
      <c r="G4234"/>
      <c r="H4234"/>
      <c r="I4234"/>
      <c r="J4234"/>
      <c r="K4234"/>
      <c r="L4234"/>
      <c r="M4234" s="2"/>
      <c r="N4234"/>
      <c r="O4234" s="2"/>
      <c r="P4234"/>
      <c r="Q4234"/>
      <c r="R4234"/>
    </row>
    <row r="4235" spans="2:18">
      <c r="B4235"/>
      <c r="C4235"/>
      <c r="D4235"/>
      <c r="E4235"/>
      <c r="F4235"/>
      <c r="G4235"/>
      <c r="H4235"/>
      <c r="I4235"/>
      <c r="J4235"/>
      <c r="K4235"/>
      <c r="L4235"/>
      <c r="M4235" s="2"/>
      <c r="N4235"/>
      <c r="O4235" s="2"/>
      <c r="P4235"/>
      <c r="Q4235"/>
      <c r="R4235"/>
    </row>
    <row r="4236" spans="2:18">
      <c r="B4236"/>
      <c r="C4236"/>
      <c r="D4236"/>
      <c r="E4236"/>
      <c r="F4236"/>
      <c r="G4236"/>
      <c r="H4236"/>
      <c r="I4236"/>
      <c r="J4236"/>
      <c r="K4236"/>
      <c r="L4236"/>
      <c r="M4236" s="2"/>
      <c r="N4236"/>
      <c r="O4236" s="2"/>
      <c r="P4236"/>
      <c r="Q4236"/>
      <c r="R4236"/>
    </row>
    <row r="4237" spans="2:18">
      <c r="B4237"/>
      <c r="C4237"/>
      <c r="D4237"/>
      <c r="E4237"/>
      <c r="F4237"/>
      <c r="G4237"/>
      <c r="H4237"/>
      <c r="I4237"/>
      <c r="J4237"/>
      <c r="K4237"/>
      <c r="L4237"/>
      <c r="M4237" s="2"/>
      <c r="N4237"/>
      <c r="O4237" s="2"/>
      <c r="P4237"/>
      <c r="Q4237"/>
      <c r="R4237"/>
    </row>
    <row r="4238" spans="2:18">
      <c r="B4238"/>
      <c r="C4238"/>
      <c r="D4238"/>
      <c r="E4238"/>
      <c r="F4238"/>
      <c r="G4238"/>
      <c r="H4238"/>
      <c r="I4238"/>
      <c r="J4238"/>
      <c r="K4238"/>
      <c r="L4238"/>
      <c r="M4238" s="2"/>
      <c r="N4238"/>
      <c r="O4238" s="2"/>
      <c r="P4238"/>
      <c r="Q4238"/>
      <c r="R4238"/>
    </row>
    <row r="4239" spans="2:18">
      <c r="B4239"/>
      <c r="C4239"/>
      <c r="D4239"/>
      <c r="E4239"/>
      <c r="F4239"/>
      <c r="G4239"/>
      <c r="H4239"/>
      <c r="I4239"/>
      <c r="J4239"/>
      <c r="K4239"/>
      <c r="L4239"/>
      <c r="M4239" s="2"/>
      <c r="N4239"/>
      <c r="O4239" s="2"/>
      <c r="P4239"/>
      <c r="Q4239"/>
      <c r="R4239"/>
    </row>
    <row r="4240" spans="2:18">
      <c r="B4240"/>
      <c r="C4240"/>
      <c r="D4240"/>
      <c r="E4240"/>
      <c r="F4240"/>
      <c r="G4240"/>
      <c r="H4240"/>
      <c r="I4240"/>
      <c r="J4240"/>
      <c r="K4240"/>
      <c r="L4240"/>
      <c r="M4240" s="2"/>
      <c r="N4240"/>
      <c r="O4240" s="2"/>
      <c r="P4240"/>
      <c r="Q4240"/>
      <c r="R4240"/>
    </row>
    <row r="4241" spans="2:18">
      <c r="B4241"/>
      <c r="C4241"/>
      <c r="D4241"/>
      <c r="E4241"/>
      <c r="F4241"/>
      <c r="G4241"/>
      <c r="H4241"/>
      <c r="I4241"/>
      <c r="J4241"/>
      <c r="K4241"/>
      <c r="L4241"/>
      <c r="M4241" s="2"/>
      <c r="N4241"/>
      <c r="O4241" s="2"/>
      <c r="P4241"/>
      <c r="Q4241"/>
      <c r="R4241"/>
    </row>
    <row r="4242" spans="2:18">
      <c r="B4242"/>
      <c r="C4242"/>
      <c r="D4242"/>
      <c r="E4242"/>
      <c r="F4242"/>
      <c r="G4242"/>
      <c r="H4242"/>
      <c r="I4242"/>
      <c r="J4242"/>
      <c r="K4242"/>
      <c r="L4242"/>
      <c r="M4242" s="2"/>
      <c r="N4242"/>
      <c r="O4242" s="2"/>
      <c r="P4242"/>
      <c r="Q4242"/>
      <c r="R4242"/>
    </row>
    <row r="4243" spans="2:18">
      <c r="B4243"/>
      <c r="C4243"/>
      <c r="D4243"/>
      <c r="E4243"/>
      <c r="F4243"/>
      <c r="G4243"/>
      <c r="H4243"/>
      <c r="I4243"/>
      <c r="J4243"/>
      <c r="K4243"/>
      <c r="L4243"/>
      <c r="M4243" s="2"/>
      <c r="N4243"/>
      <c r="O4243" s="2"/>
      <c r="P4243"/>
      <c r="Q4243"/>
      <c r="R4243"/>
    </row>
    <row r="4244" spans="2:18">
      <c r="B4244"/>
      <c r="C4244"/>
      <c r="D4244"/>
      <c r="E4244"/>
      <c r="F4244"/>
      <c r="G4244"/>
      <c r="H4244"/>
      <c r="I4244"/>
      <c r="J4244"/>
      <c r="K4244"/>
      <c r="L4244"/>
      <c r="M4244" s="2"/>
      <c r="N4244"/>
      <c r="O4244" s="2"/>
      <c r="P4244"/>
      <c r="Q4244"/>
      <c r="R4244"/>
    </row>
    <row r="4245" spans="2:18">
      <c r="B4245"/>
      <c r="C4245"/>
      <c r="D4245"/>
      <c r="E4245"/>
      <c r="F4245"/>
      <c r="G4245"/>
      <c r="H4245"/>
      <c r="I4245"/>
      <c r="J4245"/>
      <c r="K4245"/>
      <c r="L4245"/>
      <c r="M4245" s="2"/>
      <c r="N4245"/>
      <c r="O4245" s="2"/>
      <c r="P4245"/>
      <c r="Q4245"/>
      <c r="R4245"/>
    </row>
    <row r="4246" spans="2:18">
      <c r="B4246"/>
      <c r="C4246"/>
      <c r="D4246"/>
      <c r="E4246"/>
      <c r="F4246"/>
      <c r="G4246"/>
      <c r="H4246"/>
      <c r="I4246"/>
      <c r="J4246"/>
      <c r="K4246"/>
      <c r="L4246"/>
      <c r="M4246" s="2"/>
      <c r="N4246"/>
      <c r="O4246" s="2"/>
      <c r="P4246"/>
      <c r="Q4246"/>
      <c r="R4246"/>
    </row>
    <row r="4247" spans="2:18">
      <c r="B4247"/>
      <c r="C4247"/>
      <c r="D4247"/>
      <c r="E4247"/>
      <c r="F4247"/>
      <c r="G4247"/>
      <c r="H4247"/>
      <c r="I4247"/>
      <c r="J4247"/>
      <c r="K4247"/>
      <c r="L4247"/>
      <c r="M4247" s="2"/>
      <c r="N4247"/>
      <c r="O4247" s="2"/>
      <c r="P4247"/>
      <c r="Q4247"/>
      <c r="R4247"/>
    </row>
    <row r="4248" spans="2:18">
      <c r="B4248"/>
      <c r="C4248"/>
      <c r="D4248"/>
      <c r="E4248"/>
      <c r="F4248"/>
      <c r="G4248"/>
      <c r="H4248"/>
      <c r="I4248"/>
      <c r="J4248"/>
      <c r="K4248"/>
      <c r="L4248"/>
      <c r="M4248" s="2"/>
      <c r="N4248"/>
      <c r="O4248" s="2"/>
      <c r="P4248"/>
      <c r="Q4248"/>
      <c r="R4248"/>
    </row>
    <row r="4249" spans="2:18">
      <c r="B4249"/>
      <c r="C4249"/>
      <c r="D4249"/>
      <c r="E4249"/>
      <c r="F4249"/>
      <c r="G4249"/>
      <c r="H4249"/>
      <c r="I4249"/>
      <c r="J4249"/>
      <c r="K4249"/>
      <c r="L4249"/>
      <c r="M4249" s="2"/>
      <c r="N4249"/>
      <c r="O4249" s="2"/>
      <c r="P4249"/>
      <c r="Q4249"/>
      <c r="R4249"/>
    </row>
    <row r="4250" spans="2:18">
      <c r="B4250"/>
      <c r="C4250"/>
      <c r="D4250"/>
      <c r="E4250"/>
      <c r="F4250"/>
      <c r="G4250"/>
      <c r="H4250"/>
      <c r="I4250"/>
      <c r="J4250"/>
      <c r="K4250"/>
      <c r="L4250"/>
      <c r="M4250" s="2"/>
      <c r="N4250"/>
      <c r="O4250" s="2"/>
      <c r="P4250"/>
      <c r="Q4250"/>
      <c r="R4250"/>
    </row>
    <row r="4251" spans="2:18">
      <c r="B4251"/>
      <c r="C4251"/>
      <c r="D4251"/>
      <c r="E4251"/>
      <c r="F4251"/>
      <c r="G4251"/>
      <c r="H4251"/>
      <c r="I4251"/>
      <c r="J4251"/>
      <c r="K4251"/>
      <c r="L4251"/>
      <c r="M4251" s="2"/>
      <c r="N4251"/>
      <c r="O4251" s="2"/>
      <c r="P4251"/>
      <c r="Q4251"/>
      <c r="R4251"/>
    </row>
    <row r="4252" spans="2:18">
      <c r="B4252"/>
      <c r="C4252"/>
      <c r="D4252"/>
      <c r="E4252"/>
      <c r="F4252"/>
      <c r="G4252"/>
      <c r="H4252"/>
      <c r="I4252"/>
      <c r="J4252"/>
      <c r="K4252"/>
      <c r="L4252"/>
      <c r="M4252" s="2"/>
      <c r="N4252"/>
      <c r="O4252" s="2"/>
      <c r="P4252"/>
      <c r="Q4252"/>
      <c r="R4252"/>
    </row>
    <row r="4253" spans="2:18">
      <c r="B4253"/>
      <c r="C4253"/>
      <c r="D4253"/>
      <c r="E4253"/>
      <c r="F4253"/>
      <c r="G4253"/>
      <c r="H4253"/>
      <c r="I4253"/>
      <c r="J4253"/>
      <c r="K4253"/>
      <c r="L4253"/>
      <c r="M4253" s="2"/>
      <c r="N4253"/>
      <c r="O4253" s="2"/>
      <c r="P4253"/>
      <c r="Q4253"/>
      <c r="R4253"/>
    </row>
    <row r="4254" spans="2:18">
      <c r="B4254"/>
      <c r="C4254"/>
      <c r="D4254"/>
      <c r="E4254"/>
      <c r="F4254"/>
      <c r="G4254"/>
      <c r="H4254"/>
      <c r="I4254"/>
      <c r="J4254"/>
      <c r="K4254"/>
      <c r="L4254"/>
      <c r="M4254" s="2"/>
      <c r="N4254"/>
      <c r="O4254" s="2"/>
      <c r="P4254"/>
      <c r="Q4254"/>
      <c r="R4254"/>
    </row>
    <row r="4255" spans="2:18">
      <c r="B4255"/>
      <c r="C4255"/>
      <c r="D4255"/>
      <c r="E4255"/>
      <c r="F4255"/>
      <c r="G4255"/>
      <c r="H4255"/>
      <c r="I4255"/>
      <c r="J4255"/>
      <c r="K4255"/>
      <c r="L4255"/>
      <c r="M4255" s="2"/>
      <c r="N4255"/>
      <c r="O4255" s="2"/>
      <c r="P4255"/>
      <c r="Q4255"/>
      <c r="R4255"/>
    </row>
    <row r="4256" spans="2:18">
      <c r="B4256"/>
      <c r="C4256"/>
      <c r="D4256"/>
      <c r="E4256"/>
      <c r="F4256"/>
      <c r="G4256"/>
      <c r="H4256"/>
      <c r="I4256"/>
      <c r="J4256"/>
      <c r="K4256"/>
      <c r="L4256"/>
      <c r="M4256" s="2"/>
      <c r="N4256"/>
      <c r="O4256" s="2"/>
      <c r="P4256"/>
      <c r="Q4256"/>
      <c r="R4256"/>
    </row>
    <row r="4257" spans="2:18">
      <c r="B4257"/>
      <c r="C4257"/>
      <c r="D4257"/>
      <c r="E4257"/>
      <c r="F4257"/>
      <c r="G4257"/>
      <c r="H4257"/>
      <c r="I4257"/>
      <c r="J4257"/>
      <c r="K4257"/>
      <c r="L4257"/>
      <c r="M4257" s="2"/>
      <c r="N4257"/>
      <c r="O4257" s="2"/>
      <c r="P4257"/>
      <c r="Q4257"/>
      <c r="R4257"/>
    </row>
    <row r="4258" spans="2:18">
      <c r="B4258"/>
      <c r="C4258"/>
      <c r="D4258"/>
      <c r="E4258"/>
      <c r="F4258"/>
      <c r="G4258"/>
      <c r="H4258"/>
      <c r="I4258"/>
      <c r="J4258"/>
      <c r="K4258"/>
      <c r="L4258"/>
      <c r="M4258" s="2"/>
      <c r="N4258"/>
      <c r="O4258" s="2"/>
      <c r="P4258"/>
      <c r="Q4258"/>
      <c r="R4258"/>
    </row>
    <row r="4259" spans="2:18">
      <c r="B4259"/>
      <c r="C4259"/>
      <c r="D4259"/>
      <c r="E4259"/>
      <c r="F4259"/>
      <c r="G4259"/>
      <c r="H4259"/>
      <c r="I4259"/>
      <c r="J4259"/>
      <c r="K4259"/>
      <c r="L4259"/>
      <c r="M4259" s="2"/>
      <c r="N4259"/>
      <c r="O4259" s="2"/>
      <c r="P4259"/>
      <c r="Q4259"/>
      <c r="R4259"/>
    </row>
    <row r="4260" spans="2:18">
      <c r="B4260"/>
      <c r="C4260"/>
      <c r="D4260"/>
      <c r="E4260"/>
      <c r="F4260"/>
      <c r="G4260"/>
      <c r="H4260"/>
      <c r="I4260"/>
      <c r="J4260"/>
      <c r="K4260"/>
      <c r="L4260"/>
      <c r="M4260" s="2"/>
      <c r="N4260"/>
      <c r="O4260" s="2"/>
      <c r="P4260"/>
      <c r="Q4260"/>
      <c r="R4260"/>
    </row>
    <row r="4261" spans="2:18">
      <c r="B4261"/>
      <c r="C4261"/>
      <c r="D4261"/>
      <c r="E4261"/>
      <c r="F4261"/>
      <c r="G4261"/>
      <c r="H4261"/>
      <c r="I4261"/>
      <c r="J4261"/>
      <c r="K4261"/>
      <c r="L4261"/>
      <c r="M4261" s="2"/>
      <c r="N4261"/>
      <c r="O4261" s="2"/>
      <c r="P4261"/>
      <c r="Q4261"/>
      <c r="R4261"/>
    </row>
    <row r="4262" spans="2:18">
      <c r="B4262"/>
      <c r="C4262"/>
      <c r="D4262"/>
      <c r="E4262"/>
      <c r="F4262"/>
      <c r="G4262"/>
      <c r="H4262"/>
      <c r="I4262"/>
      <c r="J4262"/>
      <c r="K4262"/>
      <c r="L4262"/>
      <c r="M4262" s="2"/>
      <c r="N4262"/>
      <c r="O4262" s="2"/>
      <c r="P4262"/>
      <c r="Q4262"/>
      <c r="R4262"/>
    </row>
    <row r="4263" spans="2:18">
      <c r="B4263"/>
      <c r="C4263"/>
      <c r="D4263"/>
      <c r="E4263"/>
      <c r="F4263"/>
      <c r="G4263"/>
      <c r="H4263"/>
      <c r="I4263"/>
      <c r="J4263"/>
      <c r="K4263"/>
      <c r="L4263"/>
      <c r="M4263" s="2"/>
      <c r="N4263"/>
      <c r="O4263" s="2"/>
      <c r="P4263"/>
      <c r="Q4263"/>
      <c r="R4263"/>
    </row>
    <row r="4264" spans="2:18">
      <c r="B4264"/>
      <c r="C4264"/>
      <c r="D4264"/>
      <c r="E4264"/>
      <c r="F4264"/>
      <c r="G4264"/>
      <c r="H4264"/>
      <c r="I4264"/>
      <c r="J4264"/>
      <c r="K4264"/>
      <c r="L4264"/>
      <c r="M4264" s="2"/>
      <c r="N4264"/>
      <c r="O4264" s="2"/>
      <c r="P4264"/>
      <c r="Q4264"/>
      <c r="R4264"/>
    </row>
    <row r="4265" spans="2:18">
      <c r="B4265"/>
      <c r="C4265"/>
      <c r="D4265"/>
      <c r="E4265"/>
      <c r="F4265"/>
      <c r="G4265"/>
      <c r="H4265"/>
      <c r="I4265"/>
      <c r="J4265"/>
      <c r="K4265"/>
      <c r="L4265"/>
      <c r="M4265" s="2"/>
      <c r="N4265"/>
      <c r="O4265" s="2"/>
      <c r="P4265"/>
      <c r="Q4265"/>
      <c r="R4265"/>
    </row>
    <row r="4266" spans="2:18">
      <c r="B4266"/>
      <c r="C4266"/>
      <c r="D4266"/>
      <c r="E4266"/>
      <c r="F4266"/>
      <c r="G4266"/>
      <c r="H4266"/>
      <c r="I4266"/>
      <c r="J4266"/>
      <c r="K4266"/>
      <c r="L4266"/>
      <c r="M4266" s="2"/>
      <c r="N4266"/>
      <c r="O4266" s="2"/>
      <c r="P4266"/>
      <c r="Q4266"/>
      <c r="R4266"/>
    </row>
    <row r="4267" spans="2:18">
      <c r="B4267"/>
      <c r="C4267"/>
      <c r="D4267"/>
      <c r="E4267"/>
      <c r="F4267"/>
      <c r="G4267"/>
      <c r="H4267"/>
      <c r="I4267"/>
      <c r="J4267"/>
      <c r="K4267"/>
      <c r="L4267"/>
      <c r="M4267" s="2"/>
      <c r="N4267"/>
      <c r="O4267" s="2"/>
      <c r="P4267"/>
      <c r="Q4267"/>
      <c r="R4267"/>
    </row>
    <row r="4268" spans="2:18">
      <c r="B4268"/>
      <c r="C4268"/>
      <c r="D4268"/>
      <c r="E4268"/>
      <c r="F4268"/>
      <c r="G4268"/>
      <c r="H4268"/>
      <c r="I4268"/>
      <c r="J4268"/>
      <c r="K4268"/>
      <c r="L4268"/>
      <c r="M4268" s="2"/>
      <c r="N4268"/>
      <c r="O4268" s="2"/>
      <c r="P4268"/>
      <c r="Q4268"/>
      <c r="R4268"/>
    </row>
    <row r="4269" spans="2:18">
      <c r="B4269"/>
      <c r="C4269"/>
      <c r="D4269"/>
      <c r="E4269"/>
      <c r="F4269"/>
      <c r="G4269"/>
      <c r="H4269"/>
      <c r="I4269"/>
      <c r="J4269"/>
      <c r="K4269"/>
      <c r="L4269"/>
      <c r="M4269" s="2"/>
      <c r="N4269"/>
      <c r="O4269" s="2"/>
      <c r="P4269"/>
      <c r="Q4269"/>
      <c r="R4269"/>
    </row>
    <row r="4270" spans="2:18">
      <c r="B4270"/>
      <c r="C4270"/>
      <c r="D4270"/>
      <c r="E4270"/>
      <c r="F4270"/>
      <c r="G4270"/>
      <c r="H4270"/>
      <c r="I4270"/>
      <c r="J4270"/>
      <c r="K4270"/>
      <c r="L4270"/>
      <c r="M4270" s="2"/>
      <c r="N4270"/>
      <c r="O4270" s="2"/>
      <c r="P4270"/>
      <c r="Q4270"/>
      <c r="R4270"/>
    </row>
    <row r="4271" spans="2:18">
      <c r="B4271"/>
      <c r="C4271"/>
      <c r="D4271"/>
      <c r="E4271"/>
      <c r="F4271"/>
      <c r="G4271"/>
      <c r="H4271"/>
      <c r="I4271"/>
      <c r="J4271"/>
      <c r="K4271"/>
      <c r="L4271"/>
      <c r="M4271" s="2"/>
      <c r="N4271"/>
      <c r="O4271" s="2"/>
      <c r="P4271"/>
      <c r="Q4271"/>
      <c r="R4271"/>
    </row>
    <row r="4272" spans="2:18">
      <c r="B4272"/>
      <c r="C4272"/>
      <c r="D4272"/>
      <c r="E4272"/>
      <c r="F4272"/>
      <c r="G4272"/>
      <c r="H4272"/>
      <c r="I4272"/>
      <c r="J4272"/>
      <c r="K4272"/>
      <c r="L4272"/>
      <c r="M4272" s="2"/>
      <c r="N4272"/>
      <c r="O4272" s="2"/>
      <c r="P4272"/>
      <c r="Q4272"/>
      <c r="R4272"/>
    </row>
    <row r="4273" spans="2:18">
      <c r="B4273"/>
      <c r="C4273"/>
      <c r="D4273"/>
      <c r="E4273"/>
      <c r="F4273"/>
      <c r="G4273"/>
      <c r="H4273"/>
      <c r="I4273"/>
      <c r="J4273"/>
      <c r="K4273"/>
      <c r="L4273"/>
      <c r="M4273" s="2"/>
      <c r="N4273"/>
      <c r="O4273" s="2"/>
      <c r="P4273"/>
      <c r="Q4273"/>
      <c r="R4273"/>
    </row>
    <row r="4274" spans="2:18">
      <c r="B4274"/>
      <c r="C4274"/>
      <c r="D4274"/>
      <c r="E4274"/>
      <c r="F4274"/>
      <c r="G4274"/>
      <c r="H4274"/>
      <c r="I4274"/>
      <c r="J4274"/>
      <c r="K4274"/>
      <c r="L4274"/>
      <c r="M4274" s="2"/>
      <c r="N4274"/>
      <c r="O4274" s="2"/>
      <c r="P4274"/>
      <c r="Q4274"/>
      <c r="R4274"/>
    </row>
    <row r="4275" spans="2:18">
      <c r="B4275"/>
      <c r="C4275"/>
      <c r="D4275"/>
      <c r="E4275"/>
      <c r="F4275"/>
      <c r="G4275"/>
      <c r="H4275"/>
      <c r="I4275"/>
      <c r="J4275"/>
      <c r="K4275"/>
      <c r="L4275"/>
      <c r="M4275" s="2"/>
      <c r="N4275"/>
      <c r="O4275" s="2"/>
      <c r="P4275"/>
      <c r="Q4275"/>
      <c r="R4275"/>
    </row>
    <row r="4276" spans="2:18">
      <c r="B4276"/>
      <c r="C4276"/>
      <c r="D4276"/>
      <c r="E4276"/>
      <c r="F4276"/>
      <c r="G4276"/>
      <c r="H4276"/>
      <c r="I4276"/>
      <c r="J4276"/>
      <c r="K4276"/>
      <c r="L4276"/>
      <c r="M4276" s="2"/>
      <c r="N4276"/>
      <c r="O4276" s="2"/>
      <c r="P4276"/>
      <c r="Q4276"/>
      <c r="R4276"/>
    </row>
    <row r="4277" spans="2:18">
      <c r="B4277"/>
      <c r="C4277"/>
      <c r="D4277"/>
      <c r="E4277"/>
      <c r="F4277"/>
      <c r="G4277"/>
      <c r="H4277"/>
      <c r="I4277"/>
      <c r="J4277"/>
      <c r="K4277"/>
      <c r="L4277"/>
      <c r="M4277" s="2"/>
      <c r="N4277"/>
      <c r="O4277" s="2"/>
      <c r="P4277"/>
      <c r="Q4277"/>
      <c r="R4277"/>
    </row>
    <row r="4278" spans="2:18">
      <c r="B4278"/>
      <c r="C4278"/>
      <c r="D4278"/>
      <c r="E4278"/>
      <c r="F4278"/>
      <c r="G4278"/>
      <c r="H4278"/>
      <c r="I4278"/>
      <c r="J4278"/>
      <c r="K4278"/>
      <c r="L4278"/>
      <c r="M4278" s="2"/>
      <c r="N4278"/>
      <c r="O4278" s="2"/>
      <c r="P4278"/>
      <c r="Q4278"/>
      <c r="R4278"/>
    </row>
    <row r="4279" spans="2:18">
      <c r="B4279"/>
      <c r="C4279"/>
      <c r="D4279"/>
      <c r="E4279"/>
      <c r="F4279"/>
      <c r="G4279"/>
      <c r="H4279"/>
      <c r="I4279"/>
      <c r="J4279"/>
      <c r="K4279"/>
      <c r="L4279"/>
      <c r="M4279" s="2"/>
      <c r="N4279"/>
      <c r="O4279" s="2"/>
      <c r="P4279"/>
      <c r="Q4279"/>
      <c r="R4279"/>
    </row>
    <row r="4280" spans="2:18">
      <c r="B4280"/>
      <c r="C4280"/>
      <c r="D4280"/>
      <c r="E4280"/>
      <c r="F4280"/>
      <c r="G4280"/>
      <c r="H4280"/>
      <c r="I4280"/>
      <c r="J4280"/>
      <c r="K4280"/>
      <c r="L4280"/>
      <c r="M4280" s="2"/>
      <c r="N4280"/>
      <c r="O4280" s="2"/>
      <c r="P4280"/>
      <c r="Q4280"/>
      <c r="R4280"/>
    </row>
    <row r="4281" spans="2:18">
      <c r="B4281"/>
      <c r="C4281"/>
      <c r="D4281"/>
      <c r="E4281"/>
      <c r="F4281"/>
      <c r="G4281"/>
      <c r="H4281"/>
      <c r="I4281"/>
      <c r="J4281"/>
      <c r="K4281"/>
      <c r="L4281"/>
      <c r="M4281" s="2"/>
      <c r="N4281"/>
      <c r="O4281" s="2"/>
      <c r="P4281"/>
      <c r="Q4281"/>
      <c r="R4281"/>
    </row>
    <row r="4282" spans="2:18">
      <c r="B4282"/>
      <c r="C4282"/>
      <c r="D4282"/>
      <c r="E4282"/>
      <c r="F4282"/>
      <c r="G4282"/>
      <c r="H4282"/>
      <c r="I4282"/>
      <c r="J4282"/>
      <c r="K4282"/>
      <c r="L4282"/>
      <c r="M4282" s="2"/>
      <c r="N4282"/>
      <c r="O4282" s="2"/>
      <c r="P4282"/>
      <c r="Q4282"/>
      <c r="R4282"/>
    </row>
    <row r="4283" spans="2:18">
      <c r="B4283"/>
      <c r="C4283"/>
      <c r="D4283"/>
      <c r="E4283"/>
      <c r="F4283"/>
      <c r="G4283"/>
      <c r="H4283"/>
      <c r="I4283"/>
      <c r="J4283"/>
      <c r="K4283"/>
      <c r="L4283"/>
      <c r="M4283" s="2"/>
      <c r="N4283"/>
      <c r="O4283" s="2"/>
      <c r="P4283"/>
      <c r="Q4283"/>
      <c r="R4283"/>
    </row>
    <row r="4284" spans="2:18">
      <c r="B4284"/>
      <c r="C4284"/>
      <c r="D4284"/>
      <c r="E4284"/>
      <c r="F4284"/>
      <c r="G4284"/>
      <c r="H4284"/>
      <c r="I4284"/>
      <c r="J4284"/>
      <c r="K4284"/>
      <c r="L4284"/>
      <c r="M4284" s="2"/>
      <c r="N4284"/>
      <c r="O4284" s="2"/>
      <c r="P4284"/>
      <c r="Q4284"/>
      <c r="R4284"/>
    </row>
    <row r="4285" spans="2:18">
      <c r="B4285"/>
      <c r="C4285"/>
      <c r="D4285"/>
      <c r="E4285"/>
      <c r="F4285"/>
      <c r="G4285"/>
      <c r="H4285"/>
      <c r="I4285"/>
      <c r="J4285"/>
      <c r="K4285"/>
      <c r="L4285"/>
      <c r="M4285" s="2"/>
      <c r="N4285"/>
      <c r="O4285" s="2"/>
      <c r="P4285"/>
      <c r="Q4285"/>
      <c r="R4285"/>
    </row>
    <row r="4286" spans="2:18">
      <c r="B4286"/>
      <c r="C4286"/>
      <c r="D4286"/>
      <c r="E4286"/>
      <c r="F4286"/>
      <c r="G4286"/>
      <c r="H4286"/>
      <c r="I4286"/>
      <c r="J4286"/>
      <c r="K4286"/>
      <c r="L4286"/>
      <c r="M4286" s="2"/>
      <c r="N4286"/>
      <c r="O4286" s="2"/>
      <c r="P4286"/>
      <c r="Q4286"/>
      <c r="R4286"/>
    </row>
    <row r="4287" spans="2:18">
      <c r="B4287"/>
      <c r="C4287"/>
      <c r="D4287"/>
      <c r="E4287"/>
      <c r="F4287"/>
      <c r="G4287"/>
      <c r="H4287"/>
      <c r="I4287"/>
      <c r="J4287"/>
      <c r="K4287"/>
      <c r="L4287"/>
      <c r="M4287" s="2"/>
      <c r="N4287"/>
      <c r="O4287" s="2"/>
      <c r="P4287"/>
      <c r="Q4287"/>
      <c r="R4287"/>
    </row>
    <row r="4288" spans="2:18">
      <c r="B4288"/>
      <c r="C4288"/>
      <c r="D4288"/>
      <c r="E4288"/>
      <c r="F4288"/>
      <c r="G4288"/>
      <c r="H4288"/>
      <c r="I4288"/>
      <c r="J4288"/>
      <c r="K4288"/>
      <c r="L4288"/>
      <c r="M4288" s="2"/>
      <c r="N4288"/>
      <c r="O4288" s="2"/>
      <c r="P4288"/>
      <c r="Q4288"/>
      <c r="R4288"/>
    </row>
    <row r="4289" spans="2:18">
      <c r="B4289"/>
      <c r="C4289"/>
      <c r="D4289"/>
      <c r="E4289"/>
      <c r="F4289"/>
      <c r="G4289"/>
      <c r="H4289"/>
      <c r="I4289"/>
      <c r="J4289"/>
      <c r="K4289"/>
      <c r="L4289"/>
      <c r="M4289" s="2"/>
      <c r="N4289"/>
      <c r="O4289" s="2"/>
      <c r="P4289"/>
      <c r="Q4289"/>
      <c r="R4289"/>
    </row>
    <row r="4290" spans="2:18">
      <c r="B4290"/>
      <c r="C4290"/>
      <c r="D4290"/>
      <c r="E4290"/>
      <c r="F4290"/>
      <c r="G4290"/>
      <c r="H4290"/>
      <c r="I4290"/>
      <c r="J4290"/>
      <c r="K4290"/>
      <c r="L4290"/>
      <c r="M4290" s="2"/>
      <c r="N4290"/>
      <c r="O4290" s="2"/>
      <c r="P4290"/>
      <c r="Q4290"/>
      <c r="R4290"/>
    </row>
    <row r="4291" spans="2:18">
      <c r="B4291"/>
      <c r="C4291"/>
      <c r="D4291"/>
      <c r="E4291"/>
      <c r="F4291"/>
      <c r="G4291"/>
      <c r="H4291"/>
      <c r="I4291"/>
      <c r="J4291"/>
      <c r="K4291"/>
      <c r="L4291"/>
      <c r="M4291" s="2"/>
      <c r="N4291"/>
      <c r="O4291" s="2"/>
      <c r="P4291"/>
      <c r="Q4291"/>
      <c r="R4291"/>
    </row>
    <row r="4292" spans="2:18">
      <c r="B4292"/>
      <c r="C4292"/>
      <c r="D4292"/>
      <c r="E4292"/>
      <c r="F4292"/>
      <c r="G4292"/>
      <c r="H4292"/>
      <c r="I4292"/>
      <c r="J4292"/>
      <c r="K4292"/>
      <c r="L4292"/>
      <c r="M4292" s="2"/>
      <c r="N4292"/>
      <c r="O4292" s="2"/>
      <c r="P4292"/>
      <c r="Q4292"/>
      <c r="R4292"/>
    </row>
    <row r="4293" spans="2:18">
      <c r="B4293"/>
      <c r="C4293"/>
      <c r="D4293"/>
      <c r="E4293"/>
      <c r="F4293"/>
      <c r="G4293"/>
      <c r="H4293"/>
      <c r="I4293"/>
      <c r="J4293"/>
      <c r="K4293"/>
      <c r="L4293"/>
      <c r="M4293" s="2"/>
      <c r="N4293"/>
      <c r="O4293" s="2"/>
      <c r="P4293"/>
      <c r="Q4293"/>
      <c r="R4293"/>
    </row>
    <row r="4294" spans="2:18">
      <c r="B4294"/>
      <c r="C4294"/>
      <c r="D4294"/>
      <c r="E4294"/>
      <c r="F4294"/>
      <c r="G4294"/>
      <c r="H4294"/>
      <c r="I4294"/>
      <c r="J4294"/>
      <c r="K4294"/>
      <c r="L4294"/>
      <c r="M4294" s="2"/>
      <c r="N4294"/>
      <c r="O4294" s="2"/>
      <c r="P4294"/>
      <c r="Q4294"/>
      <c r="R4294"/>
    </row>
    <row r="4295" spans="2:18">
      <c r="B4295"/>
      <c r="C4295"/>
      <c r="D4295"/>
      <c r="E4295"/>
      <c r="F4295"/>
      <c r="G4295"/>
      <c r="H4295"/>
      <c r="I4295"/>
      <c r="J4295"/>
      <c r="K4295"/>
      <c r="L4295"/>
      <c r="M4295" s="2"/>
      <c r="N4295"/>
      <c r="O4295" s="2"/>
      <c r="P4295"/>
      <c r="Q4295"/>
      <c r="R4295"/>
    </row>
    <row r="4296" spans="2:18">
      <c r="B4296"/>
      <c r="C4296"/>
      <c r="D4296"/>
      <c r="E4296"/>
      <c r="F4296"/>
      <c r="G4296"/>
      <c r="H4296"/>
      <c r="I4296"/>
      <c r="J4296"/>
      <c r="K4296"/>
      <c r="L4296"/>
      <c r="M4296" s="2"/>
      <c r="N4296"/>
      <c r="O4296" s="2"/>
      <c r="P4296"/>
      <c r="Q4296"/>
      <c r="R4296"/>
    </row>
    <row r="4297" spans="2:18">
      <c r="B4297"/>
      <c r="C4297"/>
      <c r="D4297"/>
      <c r="E4297"/>
      <c r="F4297"/>
      <c r="G4297"/>
      <c r="H4297"/>
      <c r="I4297"/>
      <c r="J4297"/>
      <c r="K4297"/>
      <c r="L4297"/>
      <c r="M4297" s="2"/>
      <c r="N4297"/>
      <c r="O4297" s="2"/>
      <c r="P4297"/>
      <c r="Q4297"/>
      <c r="R4297"/>
    </row>
    <row r="4298" spans="2:18">
      <c r="B4298"/>
      <c r="C4298"/>
      <c r="D4298"/>
      <c r="E4298"/>
      <c r="F4298"/>
      <c r="G4298"/>
      <c r="H4298"/>
      <c r="I4298"/>
      <c r="J4298"/>
      <c r="K4298"/>
      <c r="L4298"/>
      <c r="M4298" s="2"/>
      <c r="N4298"/>
      <c r="O4298" s="2"/>
      <c r="P4298"/>
      <c r="Q4298"/>
      <c r="R4298"/>
    </row>
    <row r="4299" spans="2:18">
      <c r="B4299"/>
      <c r="C4299"/>
      <c r="D4299"/>
      <c r="E4299"/>
      <c r="F4299"/>
      <c r="G4299"/>
      <c r="H4299"/>
      <c r="I4299"/>
      <c r="J4299"/>
      <c r="K4299"/>
      <c r="L4299"/>
      <c r="M4299" s="2"/>
      <c r="N4299"/>
      <c r="O4299" s="2"/>
      <c r="P4299"/>
      <c r="Q4299"/>
      <c r="R4299"/>
    </row>
    <row r="4300" spans="2:18">
      <c r="B4300"/>
      <c r="C4300"/>
      <c r="D4300"/>
      <c r="E4300"/>
      <c r="F4300"/>
      <c r="G4300"/>
      <c r="H4300"/>
      <c r="I4300"/>
      <c r="J4300"/>
      <c r="K4300"/>
      <c r="L4300"/>
      <c r="M4300" s="2"/>
      <c r="N4300"/>
      <c r="O4300" s="2"/>
      <c r="P4300"/>
      <c r="Q4300"/>
      <c r="R4300"/>
    </row>
    <row r="4301" spans="2:18">
      <c r="B4301"/>
      <c r="C4301"/>
      <c r="D4301"/>
      <c r="E4301"/>
      <c r="F4301"/>
      <c r="G4301"/>
      <c r="H4301"/>
      <c r="I4301"/>
      <c r="J4301"/>
      <c r="K4301"/>
      <c r="L4301"/>
      <c r="M4301" s="2"/>
      <c r="N4301"/>
      <c r="O4301" s="2"/>
      <c r="P4301"/>
      <c r="Q4301"/>
      <c r="R4301"/>
    </row>
    <row r="4302" spans="2:18">
      <c r="B4302"/>
      <c r="C4302"/>
      <c r="D4302"/>
      <c r="E4302"/>
      <c r="F4302"/>
      <c r="G4302"/>
      <c r="H4302"/>
      <c r="I4302"/>
      <c r="J4302"/>
      <c r="K4302"/>
      <c r="L4302"/>
      <c r="M4302" s="2"/>
      <c r="N4302"/>
      <c r="O4302" s="2"/>
      <c r="P4302"/>
      <c r="Q4302"/>
      <c r="R4302"/>
    </row>
    <row r="4303" spans="2:18">
      <c r="B4303"/>
      <c r="C4303"/>
      <c r="D4303"/>
      <c r="E4303"/>
      <c r="F4303"/>
      <c r="G4303"/>
      <c r="H4303"/>
      <c r="I4303"/>
      <c r="J4303"/>
      <c r="K4303"/>
      <c r="L4303"/>
      <c r="M4303" s="2"/>
      <c r="N4303"/>
      <c r="O4303" s="2"/>
      <c r="P4303"/>
      <c r="Q4303"/>
      <c r="R4303"/>
    </row>
    <row r="4304" spans="2:18">
      <c r="B4304"/>
      <c r="C4304"/>
      <c r="D4304"/>
      <c r="E4304"/>
      <c r="F4304"/>
      <c r="G4304"/>
      <c r="H4304"/>
      <c r="I4304"/>
      <c r="J4304"/>
      <c r="K4304"/>
      <c r="L4304"/>
      <c r="M4304" s="2"/>
      <c r="N4304"/>
      <c r="O4304" s="2"/>
      <c r="P4304"/>
      <c r="Q4304"/>
      <c r="R4304"/>
    </row>
    <row r="4305" spans="2:18">
      <c r="B4305"/>
      <c r="C4305"/>
      <c r="D4305"/>
      <c r="E4305"/>
      <c r="F4305"/>
      <c r="G4305"/>
      <c r="H4305"/>
      <c r="I4305"/>
      <c r="J4305"/>
      <c r="K4305"/>
      <c r="L4305"/>
      <c r="M4305" s="2"/>
      <c r="N4305"/>
      <c r="O4305" s="2"/>
      <c r="P4305"/>
      <c r="Q4305"/>
      <c r="R4305"/>
    </row>
    <row r="4306" spans="2:18">
      <c r="B4306"/>
      <c r="C4306"/>
      <c r="D4306"/>
      <c r="E4306"/>
      <c r="F4306"/>
      <c r="G4306"/>
      <c r="H4306"/>
      <c r="I4306"/>
      <c r="J4306"/>
      <c r="K4306"/>
      <c r="L4306"/>
      <c r="M4306" s="2"/>
      <c r="N4306"/>
      <c r="O4306" s="2"/>
      <c r="P4306"/>
      <c r="Q4306"/>
      <c r="R4306"/>
    </row>
    <row r="4307" spans="2:18">
      <c r="B4307"/>
      <c r="C4307"/>
      <c r="D4307"/>
      <c r="E4307"/>
      <c r="F4307"/>
      <c r="G4307"/>
      <c r="H4307"/>
      <c r="I4307"/>
      <c r="J4307"/>
      <c r="K4307"/>
      <c r="L4307"/>
      <c r="M4307" s="2"/>
      <c r="N4307"/>
      <c r="O4307" s="2"/>
      <c r="P4307"/>
      <c r="Q4307"/>
      <c r="R4307"/>
    </row>
    <row r="4308" spans="2:18">
      <c r="B4308"/>
      <c r="C4308"/>
      <c r="D4308"/>
      <c r="E4308"/>
      <c r="F4308"/>
      <c r="G4308"/>
      <c r="H4308"/>
      <c r="I4308"/>
      <c r="J4308"/>
      <c r="K4308"/>
      <c r="L4308"/>
      <c r="M4308" s="2"/>
      <c r="N4308"/>
      <c r="O4308" s="2"/>
      <c r="P4308"/>
      <c r="Q4308"/>
      <c r="R4308"/>
    </row>
    <row r="4309" spans="2:18">
      <c r="B4309"/>
      <c r="C4309"/>
      <c r="D4309"/>
      <c r="E4309"/>
      <c r="F4309"/>
      <c r="G4309"/>
      <c r="H4309"/>
      <c r="I4309"/>
      <c r="J4309"/>
      <c r="K4309"/>
      <c r="L4309"/>
      <c r="M4309" s="2"/>
      <c r="N4309"/>
      <c r="O4309" s="2"/>
      <c r="P4309"/>
      <c r="Q4309"/>
      <c r="R4309"/>
    </row>
    <row r="4310" spans="2:18">
      <c r="B4310"/>
      <c r="C4310"/>
      <c r="D4310"/>
      <c r="E4310"/>
      <c r="F4310"/>
      <c r="G4310"/>
      <c r="H4310"/>
      <c r="I4310"/>
      <c r="J4310"/>
      <c r="K4310"/>
      <c r="L4310"/>
      <c r="M4310" s="2"/>
      <c r="N4310"/>
      <c r="O4310" s="2"/>
      <c r="P4310"/>
      <c r="Q4310"/>
      <c r="R4310"/>
    </row>
    <row r="4311" spans="2:18">
      <c r="B4311"/>
      <c r="C4311"/>
      <c r="D4311"/>
      <c r="E4311"/>
      <c r="F4311"/>
      <c r="G4311"/>
      <c r="H4311"/>
      <c r="I4311"/>
      <c r="J4311"/>
      <c r="K4311"/>
      <c r="L4311"/>
      <c r="M4311" s="2"/>
      <c r="N4311"/>
      <c r="O4311" s="2"/>
      <c r="P4311"/>
      <c r="Q4311"/>
      <c r="R4311"/>
    </row>
    <row r="4312" spans="2:18">
      <c r="B4312"/>
      <c r="C4312"/>
      <c r="D4312"/>
      <c r="E4312"/>
      <c r="F4312"/>
      <c r="G4312"/>
      <c r="H4312"/>
      <c r="I4312"/>
      <c r="J4312"/>
      <c r="K4312"/>
      <c r="L4312"/>
      <c r="M4312" s="2"/>
      <c r="N4312"/>
      <c r="O4312" s="2"/>
      <c r="P4312"/>
      <c r="Q4312"/>
      <c r="R4312"/>
    </row>
    <row r="4313" spans="2:18">
      <c r="B4313"/>
      <c r="C4313"/>
      <c r="D4313"/>
      <c r="E4313"/>
      <c r="F4313"/>
      <c r="G4313"/>
      <c r="H4313"/>
      <c r="I4313"/>
      <c r="J4313"/>
      <c r="K4313"/>
      <c r="L4313"/>
      <c r="M4313" s="2"/>
      <c r="N4313"/>
      <c r="O4313" s="2"/>
      <c r="P4313"/>
      <c r="Q4313"/>
      <c r="R4313"/>
    </row>
    <row r="4314" spans="2:18">
      <c r="B4314"/>
      <c r="C4314"/>
      <c r="D4314"/>
      <c r="E4314"/>
      <c r="F4314"/>
      <c r="G4314"/>
      <c r="H4314"/>
      <c r="I4314"/>
      <c r="J4314"/>
      <c r="K4314"/>
      <c r="L4314"/>
      <c r="M4314" s="2"/>
      <c r="N4314"/>
      <c r="O4314" s="2"/>
      <c r="P4314"/>
      <c r="Q4314"/>
      <c r="R4314"/>
    </row>
    <row r="4315" spans="2:18">
      <c r="B4315"/>
      <c r="C4315"/>
      <c r="D4315"/>
      <c r="E4315"/>
      <c r="F4315"/>
      <c r="G4315"/>
      <c r="H4315"/>
      <c r="I4315"/>
      <c r="J4315"/>
      <c r="K4315"/>
      <c r="L4315"/>
      <c r="M4315" s="2"/>
      <c r="N4315"/>
      <c r="O4315" s="2"/>
      <c r="P4315"/>
      <c r="Q4315"/>
      <c r="R4315"/>
    </row>
    <row r="4316" spans="2:18">
      <c r="B4316"/>
      <c r="C4316"/>
      <c r="D4316"/>
      <c r="E4316"/>
      <c r="F4316"/>
      <c r="G4316"/>
      <c r="H4316"/>
      <c r="I4316"/>
      <c r="J4316"/>
      <c r="K4316"/>
      <c r="L4316"/>
      <c r="M4316" s="2"/>
      <c r="N4316"/>
      <c r="O4316" s="2"/>
      <c r="P4316"/>
      <c r="Q4316"/>
      <c r="R4316"/>
    </row>
    <row r="4317" spans="2:18">
      <c r="B4317"/>
      <c r="C4317"/>
      <c r="D4317"/>
      <c r="E4317"/>
      <c r="F4317"/>
      <c r="G4317"/>
      <c r="H4317"/>
      <c r="I4317"/>
      <c r="J4317"/>
      <c r="K4317"/>
      <c r="L4317"/>
      <c r="M4317" s="2"/>
      <c r="N4317"/>
      <c r="O4317" s="2"/>
      <c r="P4317"/>
      <c r="Q4317"/>
      <c r="R4317"/>
    </row>
    <row r="4318" spans="2:18">
      <c r="B4318"/>
      <c r="C4318"/>
      <c r="D4318"/>
      <c r="E4318"/>
      <c r="F4318"/>
      <c r="G4318"/>
      <c r="H4318"/>
      <c r="I4318"/>
      <c r="J4318"/>
      <c r="K4318"/>
      <c r="L4318"/>
      <c r="M4318" s="2"/>
      <c r="N4318"/>
      <c r="O4318" s="2"/>
      <c r="P4318"/>
      <c r="Q4318"/>
      <c r="R4318"/>
    </row>
    <row r="4319" spans="2:18">
      <c r="B4319"/>
      <c r="C4319"/>
      <c r="D4319"/>
      <c r="E4319"/>
      <c r="F4319"/>
      <c r="G4319"/>
      <c r="H4319"/>
      <c r="I4319"/>
      <c r="J4319"/>
      <c r="K4319"/>
      <c r="L4319"/>
      <c r="M4319" s="2"/>
      <c r="N4319"/>
      <c r="O4319" s="2"/>
      <c r="P4319"/>
      <c r="Q4319"/>
      <c r="R4319"/>
    </row>
    <row r="4320" spans="2:18">
      <c r="B4320"/>
      <c r="C4320"/>
      <c r="D4320"/>
      <c r="E4320"/>
      <c r="F4320"/>
      <c r="G4320"/>
      <c r="H4320"/>
      <c r="I4320"/>
      <c r="J4320"/>
      <c r="K4320"/>
      <c r="L4320"/>
      <c r="M4320" s="2"/>
      <c r="N4320"/>
      <c r="O4320" s="2"/>
      <c r="P4320"/>
      <c r="Q4320"/>
      <c r="R4320"/>
    </row>
    <row r="4321" spans="2:18">
      <c r="B4321"/>
      <c r="C4321"/>
      <c r="D4321"/>
      <c r="E4321"/>
      <c r="F4321"/>
      <c r="G4321"/>
      <c r="H4321"/>
      <c r="I4321"/>
      <c r="J4321"/>
      <c r="K4321"/>
      <c r="L4321"/>
      <c r="M4321" s="2"/>
      <c r="N4321"/>
      <c r="O4321" s="2"/>
      <c r="P4321"/>
      <c r="Q4321"/>
      <c r="R4321"/>
    </row>
    <row r="4322" spans="2:18">
      <c r="B4322"/>
      <c r="C4322"/>
      <c r="D4322"/>
      <c r="E4322"/>
      <c r="F4322"/>
      <c r="G4322"/>
      <c r="H4322"/>
      <c r="I4322"/>
      <c r="J4322"/>
      <c r="K4322"/>
      <c r="L4322"/>
      <c r="M4322" s="2"/>
      <c r="N4322"/>
      <c r="O4322" s="2"/>
      <c r="P4322"/>
      <c r="Q4322"/>
      <c r="R4322"/>
    </row>
    <row r="4323" spans="2:18">
      <c r="B4323"/>
      <c r="C4323"/>
      <c r="D4323"/>
      <c r="E4323"/>
      <c r="F4323"/>
      <c r="G4323"/>
      <c r="H4323"/>
      <c r="I4323"/>
      <c r="J4323"/>
      <c r="K4323"/>
      <c r="L4323"/>
      <c r="M4323" s="2"/>
      <c r="N4323"/>
      <c r="O4323" s="2"/>
      <c r="P4323"/>
      <c r="Q4323"/>
      <c r="R4323"/>
    </row>
    <row r="4324" spans="2:18">
      <c r="B4324"/>
      <c r="C4324"/>
      <c r="D4324"/>
      <c r="E4324"/>
      <c r="F4324"/>
      <c r="G4324"/>
      <c r="H4324"/>
      <c r="I4324"/>
      <c r="J4324"/>
      <c r="K4324"/>
      <c r="L4324"/>
      <c r="M4324" s="2"/>
      <c r="N4324"/>
      <c r="O4324" s="2"/>
      <c r="P4324"/>
      <c r="Q4324"/>
      <c r="R4324"/>
    </row>
    <row r="4325" spans="2:18">
      <c r="B4325"/>
      <c r="C4325"/>
      <c r="D4325"/>
      <c r="E4325"/>
      <c r="F4325"/>
      <c r="G4325"/>
      <c r="H4325"/>
      <c r="I4325"/>
      <c r="J4325"/>
      <c r="K4325"/>
      <c r="L4325"/>
      <c r="M4325" s="2"/>
      <c r="N4325"/>
      <c r="O4325" s="2"/>
      <c r="P4325"/>
      <c r="Q4325"/>
      <c r="R4325"/>
    </row>
    <row r="4326" spans="2:18">
      <c r="B4326"/>
      <c r="C4326"/>
      <c r="D4326"/>
      <c r="E4326"/>
      <c r="F4326"/>
      <c r="G4326"/>
      <c r="H4326"/>
      <c r="I4326"/>
      <c r="J4326"/>
      <c r="K4326"/>
      <c r="L4326"/>
      <c r="M4326" s="2"/>
      <c r="N4326"/>
      <c r="O4326" s="2"/>
      <c r="P4326"/>
      <c r="Q4326"/>
      <c r="R4326"/>
    </row>
    <row r="4327" spans="2:18">
      <c r="B4327"/>
      <c r="C4327"/>
      <c r="D4327"/>
      <c r="E4327"/>
      <c r="F4327"/>
      <c r="G4327"/>
      <c r="H4327"/>
      <c r="I4327"/>
      <c r="J4327"/>
      <c r="K4327"/>
      <c r="L4327"/>
      <c r="M4327" s="2"/>
      <c r="N4327"/>
      <c r="O4327" s="2"/>
      <c r="P4327"/>
      <c r="Q4327"/>
      <c r="R4327"/>
    </row>
    <row r="4328" spans="2:18">
      <c r="B4328"/>
      <c r="C4328"/>
      <c r="D4328"/>
      <c r="E4328"/>
      <c r="F4328"/>
      <c r="G4328"/>
      <c r="H4328"/>
      <c r="I4328"/>
      <c r="J4328"/>
      <c r="K4328"/>
      <c r="L4328"/>
      <c r="M4328" s="2"/>
      <c r="N4328"/>
      <c r="O4328" s="2"/>
      <c r="P4328"/>
      <c r="Q4328"/>
      <c r="R4328"/>
    </row>
    <row r="4329" spans="2:18">
      <c r="B4329"/>
      <c r="C4329"/>
      <c r="D4329"/>
      <c r="E4329"/>
      <c r="F4329"/>
      <c r="G4329"/>
      <c r="H4329"/>
      <c r="I4329"/>
      <c r="J4329"/>
      <c r="K4329"/>
      <c r="L4329"/>
      <c r="M4329" s="2"/>
      <c r="N4329"/>
      <c r="O4329" s="2"/>
      <c r="P4329"/>
      <c r="Q4329"/>
      <c r="R4329"/>
    </row>
    <row r="4330" spans="2:18">
      <c r="B4330"/>
      <c r="C4330"/>
      <c r="D4330"/>
      <c r="E4330"/>
      <c r="F4330"/>
      <c r="G4330"/>
      <c r="H4330"/>
      <c r="I4330"/>
      <c r="J4330"/>
      <c r="K4330"/>
      <c r="L4330"/>
      <c r="M4330" s="2"/>
      <c r="N4330"/>
      <c r="O4330" s="2"/>
      <c r="P4330"/>
      <c r="Q4330"/>
      <c r="R4330"/>
    </row>
    <row r="4331" spans="2:18">
      <c r="B4331"/>
      <c r="C4331"/>
      <c r="D4331"/>
      <c r="E4331"/>
      <c r="F4331"/>
      <c r="G4331"/>
      <c r="H4331"/>
      <c r="I4331"/>
      <c r="J4331"/>
      <c r="K4331"/>
      <c r="L4331"/>
      <c r="M4331" s="2"/>
      <c r="N4331"/>
      <c r="O4331" s="2"/>
      <c r="P4331"/>
      <c r="Q4331"/>
      <c r="R4331"/>
    </row>
    <row r="4332" spans="2:18">
      <c r="B4332"/>
      <c r="C4332"/>
      <c r="D4332"/>
      <c r="E4332"/>
      <c r="F4332"/>
      <c r="G4332"/>
      <c r="H4332"/>
      <c r="I4332"/>
      <c r="J4332"/>
      <c r="K4332"/>
      <c r="L4332"/>
      <c r="M4332" s="2"/>
      <c r="N4332"/>
      <c r="O4332" s="2"/>
      <c r="P4332"/>
      <c r="Q4332"/>
      <c r="R4332"/>
    </row>
    <row r="4333" spans="2:18">
      <c r="B4333"/>
      <c r="C4333"/>
      <c r="D4333"/>
      <c r="E4333"/>
      <c r="F4333"/>
      <c r="G4333"/>
      <c r="H4333"/>
      <c r="I4333"/>
      <c r="J4333"/>
      <c r="K4333"/>
      <c r="L4333"/>
      <c r="M4333" s="2"/>
      <c r="N4333"/>
      <c r="O4333" s="2"/>
      <c r="P4333"/>
      <c r="Q4333"/>
      <c r="R4333"/>
    </row>
    <row r="4334" spans="2:18">
      <c r="B4334"/>
      <c r="C4334"/>
      <c r="D4334"/>
      <c r="E4334"/>
      <c r="F4334"/>
      <c r="G4334"/>
      <c r="H4334"/>
      <c r="I4334"/>
      <c r="J4334"/>
      <c r="K4334"/>
      <c r="L4334"/>
      <c r="M4334" s="2"/>
      <c r="N4334"/>
      <c r="O4334" s="2"/>
      <c r="P4334"/>
      <c r="Q4334"/>
      <c r="R4334"/>
    </row>
    <row r="4335" spans="2:18">
      <c r="B4335"/>
      <c r="C4335"/>
      <c r="D4335"/>
      <c r="E4335"/>
      <c r="F4335"/>
      <c r="G4335"/>
      <c r="H4335"/>
      <c r="I4335"/>
      <c r="J4335"/>
      <c r="K4335"/>
      <c r="L4335"/>
      <c r="M4335" s="2"/>
      <c r="N4335"/>
      <c r="O4335" s="2"/>
      <c r="P4335"/>
      <c r="Q4335"/>
      <c r="R4335"/>
    </row>
    <row r="4336" spans="2:18">
      <c r="B4336"/>
      <c r="C4336"/>
      <c r="D4336"/>
      <c r="E4336"/>
      <c r="F4336"/>
      <c r="G4336"/>
      <c r="H4336"/>
      <c r="I4336"/>
      <c r="J4336"/>
      <c r="K4336"/>
      <c r="L4336"/>
      <c r="M4336" s="2"/>
      <c r="N4336"/>
      <c r="O4336" s="2"/>
      <c r="P4336"/>
      <c r="Q4336"/>
      <c r="R4336"/>
    </row>
    <row r="4337" spans="2:18">
      <c r="B4337"/>
      <c r="C4337"/>
      <c r="D4337"/>
      <c r="E4337"/>
      <c r="F4337"/>
      <c r="G4337"/>
      <c r="H4337"/>
      <c r="I4337"/>
      <c r="J4337"/>
      <c r="K4337"/>
      <c r="L4337"/>
      <c r="M4337" s="2"/>
      <c r="N4337"/>
      <c r="O4337" s="2"/>
      <c r="P4337"/>
      <c r="Q4337"/>
      <c r="R4337"/>
    </row>
    <row r="4338" spans="2:18">
      <c r="B4338"/>
      <c r="C4338"/>
      <c r="D4338"/>
      <c r="E4338"/>
      <c r="F4338"/>
      <c r="G4338"/>
      <c r="H4338"/>
      <c r="I4338"/>
      <c r="J4338"/>
      <c r="K4338"/>
      <c r="L4338"/>
      <c r="M4338" s="2"/>
      <c r="N4338"/>
      <c r="O4338" s="2"/>
      <c r="P4338"/>
      <c r="Q4338"/>
      <c r="R4338"/>
    </row>
    <row r="4339" spans="2:18">
      <c r="B4339"/>
      <c r="C4339"/>
      <c r="D4339"/>
      <c r="E4339"/>
      <c r="F4339"/>
      <c r="G4339"/>
      <c r="H4339"/>
      <c r="I4339"/>
      <c r="J4339"/>
      <c r="K4339"/>
      <c r="L4339"/>
      <c r="M4339" s="2"/>
      <c r="N4339"/>
      <c r="O4339" s="2"/>
      <c r="P4339"/>
      <c r="Q4339"/>
      <c r="R4339"/>
    </row>
    <row r="4340" spans="2:18">
      <c r="B4340"/>
      <c r="C4340"/>
      <c r="D4340"/>
      <c r="E4340"/>
      <c r="F4340"/>
      <c r="G4340"/>
      <c r="H4340"/>
      <c r="I4340"/>
      <c r="J4340"/>
      <c r="K4340"/>
      <c r="L4340"/>
      <c r="M4340" s="2"/>
      <c r="N4340"/>
      <c r="O4340" s="2"/>
      <c r="P4340"/>
      <c r="Q4340"/>
      <c r="R4340"/>
    </row>
    <row r="4341" spans="2:18">
      <c r="B4341"/>
      <c r="C4341"/>
      <c r="D4341"/>
      <c r="E4341"/>
      <c r="F4341"/>
      <c r="G4341"/>
      <c r="H4341"/>
      <c r="I4341"/>
      <c r="J4341"/>
      <c r="K4341"/>
      <c r="L4341"/>
      <c r="M4341" s="2"/>
      <c r="N4341"/>
      <c r="O4341" s="2"/>
      <c r="P4341"/>
      <c r="Q4341"/>
      <c r="R4341"/>
    </row>
    <row r="4342" spans="2:18">
      <c r="B4342"/>
      <c r="C4342"/>
      <c r="D4342"/>
      <c r="E4342"/>
      <c r="F4342"/>
      <c r="G4342"/>
      <c r="H4342"/>
      <c r="I4342"/>
      <c r="J4342"/>
      <c r="K4342"/>
      <c r="L4342"/>
      <c r="M4342" s="2"/>
      <c r="N4342"/>
      <c r="O4342" s="2"/>
      <c r="P4342"/>
      <c r="Q4342"/>
      <c r="R4342"/>
    </row>
    <row r="4343" spans="2:18">
      <c r="B4343"/>
      <c r="C4343"/>
      <c r="D4343"/>
      <c r="E4343"/>
      <c r="F4343"/>
      <c r="G4343"/>
      <c r="H4343"/>
      <c r="I4343"/>
      <c r="J4343"/>
      <c r="K4343"/>
      <c r="L4343"/>
      <c r="M4343" s="2"/>
      <c r="N4343"/>
      <c r="O4343" s="2"/>
      <c r="P4343"/>
      <c r="Q4343"/>
      <c r="R4343"/>
    </row>
    <row r="4344" spans="2:18">
      <c r="B4344"/>
      <c r="C4344"/>
      <c r="D4344"/>
      <c r="E4344"/>
      <c r="F4344"/>
      <c r="G4344"/>
      <c r="H4344"/>
      <c r="I4344"/>
      <c r="J4344"/>
      <c r="K4344"/>
      <c r="L4344"/>
      <c r="M4344" s="2"/>
      <c r="N4344"/>
      <c r="O4344" s="2"/>
      <c r="P4344"/>
      <c r="Q4344"/>
      <c r="R4344"/>
    </row>
    <row r="4345" spans="2:18">
      <c r="B4345"/>
      <c r="C4345"/>
      <c r="D4345"/>
      <c r="E4345"/>
      <c r="F4345"/>
      <c r="G4345"/>
      <c r="H4345"/>
      <c r="I4345"/>
      <c r="J4345"/>
      <c r="K4345"/>
      <c r="L4345"/>
      <c r="M4345" s="2"/>
      <c r="N4345"/>
      <c r="O4345" s="2"/>
      <c r="P4345"/>
      <c r="Q4345"/>
      <c r="R4345"/>
    </row>
    <row r="4346" spans="2:18">
      <c r="B4346"/>
      <c r="C4346"/>
      <c r="D4346"/>
      <c r="E4346"/>
      <c r="F4346"/>
      <c r="G4346"/>
      <c r="H4346"/>
      <c r="I4346"/>
      <c r="J4346"/>
      <c r="K4346"/>
      <c r="L4346"/>
      <c r="M4346" s="2"/>
      <c r="N4346"/>
      <c r="O4346" s="2"/>
      <c r="P4346"/>
      <c r="Q4346"/>
      <c r="R4346"/>
    </row>
    <row r="4347" spans="2:18">
      <c r="B4347"/>
      <c r="C4347"/>
      <c r="D4347"/>
      <c r="E4347"/>
      <c r="F4347"/>
      <c r="G4347"/>
      <c r="H4347"/>
      <c r="I4347"/>
      <c r="J4347"/>
      <c r="K4347"/>
      <c r="L4347"/>
      <c r="M4347" s="2"/>
      <c r="N4347"/>
      <c r="O4347" s="2"/>
      <c r="P4347"/>
      <c r="Q4347"/>
      <c r="R4347"/>
    </row>
    <row r="4348" spans="2:18">
      <c r="B4348"/>
      <c r="C4348"/>
      <c r="D4348"/>
      <c r="E4348"/>
      <c r="F4348"/>
      <c r="G4348"/>
      <c r="H4348"/>
      <c r="I4348"/>
      <c r="J4348"/>
      <c r="K4348"/>
      <c r="L4348"/>
      <c r="M4348" s="2"/>
      <c r="N4348"/>
      <c r="O4348" s="2"/>
      <c r="P4348"/>
      <c r="Q4348"/>
      <c r="R4348"/>
    </row>
    <row r="4349" spans="2:18">
      <c r="B4349"/>
      <c r="C4349"/>
      <c r="D4349"/>
      <c r="E4349"/>
      <c r="F4349"/>
      <c r="G4349"/>
      <c r="H4349"/>
      <c r="I4349"/>
      <c r="J4349"/>
      <c r="K4349"/>
      <c r="L4349"/>
      <c r="M4349" s="2"/>
      <c r="N4349"/>
      <c r="O4349" s="2"/>
      <c r="P4349"/>
      <c r="Q4349"/>
      <c r="R4349"/>
    </row>
    <row r="4350" spans="2:18">
      <c r="B4350"/>
      <c r="C4350"/>
      <c r="D4350"/>
      <c r="E4350"/>
      <c r="F4350"/>
      <c r="G4350"/>
      <c r="H4350"/>
      <c r="I4350"/>
      <c r="J4350"/>
      <c r="K4350"/>
      <c r="L4350"/>
      <c r="M4350" s="2"/>
      <c r="N4350"/>
      <c r="O4350" s="2"/>
      <c r="P4350"/>
      <c r="Q4350"/>
      <c r="R4350"/>
    </row>
    <row r="4351" spans="2:18">
      <c r="B4351"/>
      <c r="C4351"/>
      <c r="D4351"/>
      <c r="E4351"/>
      <c r="F4351"/>
      <c r="G4351"/>
      <c r="H4351"/>
      <c r="I4351"/>
      <c r="J4351"/>
      <c r="K4351"/>
      <c r="L4351"/>
      <c r="M4351" s="2"/>
      <c r="N4351"/>
      <c r="O4351" s="2"/>
      <c r="P4351"/>
      <c r="Q4351"/>
      <c r="R4351"/>
    </row>
    <row r="4352" spans="2:18">
      <c r="B4352"/>
      <c r="C4352"/>
      <c r="D4352"/>
      <c r="E4352"/>
      <c r="F4352"/>
      <c r="G4352"/>
      <c r="H4352"/>
      <c r="I4352"/>
      <c r="J4352"/>
      <c r="K4352"/>
      <c r="L4352"/>
      <c r="M4352" s="2"/>
      <c r="N4352"/>
      <c r="O4352" s="2"/>
      <c r="P4352"/>
      <c r="Q4352"/>
      <c r="R4352"/>
    </row>
    <row r="4353" spans="2:18">
      <c r="B4353"/>
      <c r="C4353"/>
      <c r="D4353"/>
      <c r="E4353"/>
      <c r="F4353"/>
      <c r="G4353"/>
      <c r="H4353"/>
      <c r="I4353"/>
      <c r="J4353"/>
      <c r="K4353"/>
      <c r="L4353"/>
      <c r="M4353" s="2"/>
      <c r="N4353"/>
      <c r="O4353" s="2"/>
      <c r="P4353"/>
      <c r="Q4353"/>
      <c r="R4353"/>
    </row>
    <row r="4354" spans="2:18">
      <c r="B4354"/>
      <c r="C4354"/>
      <c r="D4354"/>
      <c r="E4354"/>
      <c r="F4354"/>
      <c r="G4354"/>
      <c r="H4354"/>
      <c r="I4354"/>
      <c r="J4354"/>
      <c r="K4354"/>
      <c r="L4354"/>
      <c r="M4354" s="2"/>
      <c r="N4354"/>
      <c r="O4354" s="2"/>
      <c r="P4354"/>
      <c r="Q4354"/>
      <c r="R4354"/>
    </row>
    <row r="4355" spans="2:18">
      <c r="B4355"/>
      <c r="C4355"/>
      <c r="D4355"/>
      <c r="E4355"/>
      <c r="F4355"/>
      <c r="G4355"/>
      <c r="H4355"/>
      <c r="I4355"/>
      <c r="J4355"/>
      <c r="K4355"/>
      <c r="L4355"/>
      <c r="M4355" s="2"/>
      <c r="N4355"/>
      <c r="O4355" s="2"/>
      <c r="P4355"/>
      <c r="Q4355"/>
      <c r="R4355"/>
    </row>
    <row r="4356" spans="2:18">
      <c r="B4356"/>
      <c r="C4356"/>
      <c r="D4356"/>
      <c r="E4356"/>
      <c r="F4356"/>
      <c r="G4356"/>
      <c r="H4356"/>
      <c r="I4356"/>
      <c r="J4356"/>
      <c r="K4356"/>
      <c r="L4356"/>
      <c r="M4356" s="2"/>
      <c r="N4356"/>
      <c r="O4356" s="2"/>
      <c r="P4356"/>
      <c r="Q4356"/>
      <c r="R4356"/>
    </row>
    <row r="4357" spans="2:18">
      <c r="B4357"/>
      <c r="C4357"/>
      <c r="D4357"/>
      <c r="E4357"/>
      <c r="F4357"/>
      <c r="G4357"/>
      <c r="H4357"/>
      <c r="I4357"/>
      <c r="J4357"/>
      <c r="K4357"/>
      <c r="L4357"/>
      <c r="M4357" s="2"/>
      <c r="N4357"/>
      <c r="O4357" s="2"/>
      <c r="P4357"/>
      <c r="Q4357"/>
      <c r="R4357"/>
    </row>
    <row r="4358" spans="2:18">
      <c r="B4358"/>
      <c r="C4358"/>
      <c r="D4358"/>
      <c r="E4358"/>
      <c r="F4358"/>
      <c r="G4358"/>
      <c r="H4358"/>
      <c r="I4358"/>
      <c r="J4358"/>
      <c r="K4358"/>
      <c r="L4358"/>
      <c r="M4358" s="2"/>
      <c r="N4358"/>
      <c r="O4358" s="2"/>
      <c r="P4358"/>
      <c r="Q4358"/>
      <c r="R4358"/>
    </row>
    <row r="4359" spans="2:18">
      <c r="B4359"/>
      <c r="C4359"/>
      <c r="D4359"/>
      <c r="E4359"/>
      <c r="F4359"/>
      <c r="G4359"/>
      <c r="H4359"/>
      <c r="I4359"/>
      <c r="J4359"/>
      <c r="K4359"/>
      <c r="L4359"/>
      <c r="M4359" s="2"/>
      <c r="N4359"/>
      <c r="O4359" s="2"/>
      <c r="P4359"/>
      <c r="Q4359"/>
      <c r="R4359"/>
    </row>
    <row r="4360" spans="2:18">
      <c r="B4360"/>
      <c r="C4360"/>
      <c r="D4360"/>
      <c r="E4360"/>
      <c r="F4360"/>
      <c r="G4360"/>
      <c r="H4360"/>
      <c r="I4360"/>
      <c r="J4360"/>
      <c r="K4360"/>
      <c r="L4360"/>
      <c r="M4360" s="2"/>
      <c r="N4360"/>
      <c r="O4360" s="2"/>
      <c r="P4360"/>
      <c r="Q4360"/>
      <c r="R4360"/>
    </row>
    <row r="4361" spans="2:18">
      <c r="B4361"/>
      <c r="C4361"/>
      <c r="D4361"/>
      <c r="E4361"/>
      <c r="F4361"/>
      <c r="G4361"/>
      <c r="H4361"/>
      <c r="I4361"/>
      <c r="J4361"/>
      <c r="K4361"/>
      <c r="L4361"/>
      <c r="M4361" s="2"/>
      <c r="N4361"/>
      <c r="O4361" s="2"/>
      <c r="P4361"/>
      <c r="Q4361"/>
      <c r="R4361"/>
    </row>
    <row r="4362" spans="2:18">
      <c r="B4362"/>
      <c r="C4362"/>
      <c r="D4362"/>
      <c r="E4362"/>
      <c r="F4362"/>
      <c r="G4362"/>
      <c r="H4362"/>
      <c r="I4362"/>
      <c r="J4362"/>
      <c r="K4362"/>
      <c r="L4362"/>
      <c r="M4362" s="2"/>
      <c r="N4362"/>
      <c r="O4362" s="2"/>
      <c r="P4362"/>
      <c r="Q4362"/>
      <c r="R4362"/>
    </row>
    <row r="4363" spans="2:18">
      <c r="B4363"/>
      <c r="C4363"/>
      <c r="D4363"/>
      <c r="E4363"/>
      <c r="F4363"/>
      <c r="G4363"/>
      <c r="H4363"/>
      <c r="I4363"/>
      <c r="J4363"/>
      <c r="K4363"/>
      <c r="L4363"/>
      <c r="M4363" s="2"/>
      <c r="N4363"/>
      <c r="O4363" s="2"/>
      <c r="P4363"/>
      <c r="Q4363"/>
      <c r="R4363"/>
    </row>
    <row r="4364" spans="2:18">
      <c r="B4364"/>
      <c r="C4364"/>
      <c r="D4364"/>
      <c r="E4364"/>
      <c r="F4364"/>
      <c r="G4364"/>
      <c r="H4364"/>
      <c r="I4364"/>
      <c r="J4364"/>
      <c r="K4364"/>
      <c r="L4364"/>
      <c r="M4364" s="2"/>
      <c r="N4364"/>
      <c r="O4364" s="2"/>
      <c r="P4364"/>
      <c r="Q4364"/>
      <c r="R4364"/>
    </row>
    <row r="4365" spans="2:18">
      <c r="B4365"/>
      <c r="C4365"/>
      <c r="D4365"/>
      <c r="E4365"/>
      <c r="F4365"/>
      <c r="G4365"/>
      <c r="H4365"/>
      <c r="I4365"/>
      <c r="J4365"/>
      <c r="K4365"/>
      <c r="L4365"/>
      <c r="M4365" s="2"/>
      <c r="N4365"/>
      <c r="O4365" s="2"/>
      <c r="P4365"/>
      <c r="Q4365"/>
      <c r="R4365"/>
    </row>
    <row r="4366" spans="2:18">
      <c r="B4366"/>
      <c r="C4366"/>
      <c r="D4366"/>
      <c r="E4366"/>
      <c r="F4366"/>
      <c r="G4366"/>
      <c r="H4366"/>
      <c r="I4366"/>
      <c r="J4366"/>
      <c r="K4366"/>
      <c r="L4366"/>
      <c r="M4366" s="2"/>
      <c r="N4366"/>
      <c r="O4366" s="2"/>
      <c r="P4366"/>
      <c r="Q4366"/>
      <c r="R4366"/>
    </row>
    <row r="4367" spans="2:18">
      <c r="B4367"/>
      <c r="C4367"/>
      <c r="D4367"/>
      <c r="E4367"/>
      <c r="F4367"/>
      <c r="G4367"/>
      <c r="H4367"/>
      <c r="I4367"/>
      <c r="J4367"/>
      <c r="K4367"/>
      <c r="L4367"/>
      <c r="M4367" s="2"/>
      <c r="N4367"/>
      <c r="O4367" s="2"/>
      <c r="P4367"/>
      <c r="Q4367"/>
      <c r="R4367"/>
    </row>
    <row r="4368" spans="2:18">
      <c r="B4368"/>
      <c r="C4368"/>
      <c r="D4368"/>
      <c r="E4368"/>
      <c r="F4368"/>
      <c r="G4368"/>
      <c r="H4368"/>
      <c r="I4368"/>
      <c r="J4368"/>
      <c r="K4368"/>
      <c r="L4368"/>
      <c r="M4368" s="2"/>
      <c r="N4368"/>
      <c r="O4368" s="2"/>
      <c r="P4368"/>
      <c r="Q4368"/>
      <c r="R4368"/>
    </row>
    <row r="4369" spans="2:18">
      <c r="B4369"/>
      <c r="C4369"/>
      <c r="D4369"/>
      <c r="E4369"/>
      <c r="F4369"/>
      <c r="G4369"/>
      <c r="H4369"/>
      <c r="I4369"/>
      <c r="J4369"/>
      <c r="K4369"/>
      <c r="L4369"/>
      <c r="M4369" s="2"/>
      <c r="N4369"/>
      <c r="O4369" s="2"/>
      <c r="P4369"/>
      <c r="Q4369"/>
      <c r="R4369"/>
    </row>
    <row r="4370" spans="2:18">
      <c r="B4370"/>
      <c r="C4370"/>
      <c r="D4370"/>
      <c r="E4370"/>
      <c r="F4370"/>
      <c r="G4370"/>
      <c r="H4370"/>
      <c r="I4370"/>
      <c r="J4370"/>
      <c r="K4370"/>
      <c r="L4370"/>
      <c r="M4370" s="2"/>
      <c r="N4370"/>
      <c r="O4370" s="2"/>
      <c r="P4370"/>
      <c r="Q4370"/>
      <c r="R4370"/>
    </row>
    <row r="4371" spans="2:18">
      <c r="B4371"/>
      <c r="C4371"/>
      <c r="D4371"/>
      <c r="E4371"/>
      <c r="F4371"/>
      <c r="G4371"/>
      <c r="H4371"/>
      <c r="I4371"/>
      <c r="J4371"/>
      <c r="K4371"/>
      <c r="L4371"/>
      <c r="M4371" s="2"/>
      <c r="N4371"/>
      <c r="O4371" s="2"/>
      <c r="P4371"/>
      <c r="Q4371"/>
      <c r="R4371"/>
    </row>
    <row r="4372" spans="2:18">
      <c r="B4372"/>
      <c r="C4372"/>
      <c r="D4372"/>
      <c r="E4372"/>
      <c r="F4372"/>
      <c r="G4372"/>
      <c r="H4372"/>
      <c r="I4372"/>
      <c r="J4372"/>
      <c r="K4372"/>
      <c r="L4372"/>
      <c r="M4372" s="2"/>
      <c r="N4372"/>
      <c r="O4372" s="2"/>
      <c r="P4372"/>
      <c r="Q4372"/>
      <c r="R4372"/>
    </row>
    <row r="4373" spans="2:18">
      <c r="B4373"/>
      <c r="C4373"/>
      <c r="D4373"/>
      <c r="E4373"/>
      <c r="F4373"/>
      <c r="G4373"/>
      <c r="H4373"/>
      <c r="I4373"/>
      <c r="J4373"/>
      <c r="K4373"/>
      <c r="L4373"/>
      <c r="M4373" s="2"/>
      <c r="N4373"/>
      <c r="O4373" s="2"/>
      <c r="P4373"/>
      <c r="Q4373"/>
      <c r="R4373"/>
    </row>
    <row r="4374" spans="2:18">
      <c r="B4374"/>
      <c r="C4374"/>
      <c r="D4374"/>
      <c r="E4374"/>
      <c r="F4374"/>
      <c r="G4374"/>
      <c r="H4374"/>
      <c r="I4374"/>
      <c r="J4374"/>
      <c r="K4374"/>
      <c r="L4374"/>
      <c r="M4374" s="2"/>
      <c r="N4374"/>
      <c r="O4374" s="2"/>
      <c r="P4374"/>
      <c r="Q4374"/>
      <c r="R4374"/>
    </row>
    <row r="4375" spans="2:18">
      <c r="B4375"/>
      <c r="C4375"/>
      <c r="D4375"/>
      <c r="E4375"/>
      <c r="F4375"/>
      <c r="G4375"/>
      <c r="H4375"/>
      <c r="I4375"/>
      <c r="J4375"/>
      <c r="K4375"/>
      <c r="L4375"/>
      <c r="M4375" s="2"/>
      <c r="N4375"/>
      <c r="O4375" s="2"/>
      <c r="P4375"/>
      <c r="Q4375"/>
      <c r="R4375"/>
    </row>
    <row r="4376" spans="2:18">
      <c r="B4376"/>
      <c r="C4376"/>
      <c r="D4376"/>
      <c r="E4376"/>
      <c r="F4376"/>
      <c r="G4376"/>
      <c r="H4376"/>
      <c r="I4376"/>
      <c r="J4376"/>
      <c r="K4376"/>
      <c r="L4376"/>
      <c r="M4376" s="2"/>
      <c r="N4376"/>
      <c r="O4376" s="2"/>
      <c r="P4376"/>
      <c r="Q4376"/>
      <c r="R4376"/>
    </row>
    <row r="4377" spans="2:18">
      <c r="B4377"/>
      <c r="C4377"/>
      <c r="D4377"/>
      <c r="E4377"/>
      <c r="F4377"/>
      <c r="G4377"/>
      <c r="H4377"/>
      <c r="I4377"/>
      <c r="J4377"/>
      <c r="K4377"/>
      <c r="L4377"/>
      <c r="M4377" s="2"/>
      <c r="N4377"/>
      <c r="O4377" s="2"/>
      <c r="P4377"/>
      <c r="Q4377"/>
      <c r="R4377"/>
    </row>
    <row r="4378" spans="2:18">
      <c r="B4378"/>
      <c r="C4378"/>
      <c r="D4378"/>
      <c r="E4378"/>
      <c r="F4378"/>
      <c r="G4378"/>
      <c r="H4378"/>
      <c r="I4378"/>
      <c r="J4378"/>
      <c r="K4378"/>
      <c r="L4378"/>
      <c r="M4378" s="2"/>
      <c r="N4378"/>
      <c r="O4378" s="2"/>
      <c r="P4378"/>
      <c r="Q4378"/>
      <c r="R4378"/>
    </row>
    <row r="4379" spans="2:18">
      <c r="B4379"/>
      <c r="C4379"/>
      <c r="D4379"/>
      <c r="E4379"/>
      <c r="F4379"/>
      <c r="G4379"/>
      <c r="H4379"/>
      <c r="I4379"/>
      <c r="J4379"/>
      <c r="K4379"/>
      <c r="L4379"/>
      <c r="M4379" s="2"/>
      <c r="N4379"/>
      <c r="O4379" s="2"/>
      <c r="P4379"/>
      <c r="Q4379"/>
      <c r="R4379"/>
    </row>
    <row r="4380" spans="2:18">
      <c r="B4380"/>
      <c r="C4380"/>
      <c r="D4380"/>
      <c r="E4380"/>
      <c r="F4380"/>
      <c r="G4380"/>
      <c r="H4380"/>
      <c r="I4380"/>
      <c r="J4380"/>
      <c r="K4380"/>
      <c r="L4380"/>
      <c r="M4380" s="2"/>
      <c r="N4380"/>
      <c r="O4380" s="2"/>
      <c r="P4380"/>
      <c r="Q4380"/>
      <c r="R4380"/>
    </row>
    <row r="4381" spans="2:18">
      <c r="B4381"/>
      <c r="C4381"/>
      <c r="D4381"/>
      <c r="E4381"/>
      <c r="F4381"/>
      <c r="G4381"/>
      <c r="H4381"/>
      <c r="I4381"/>
      <c r="J4381"/>
      <c r="K4381"/>
      <c r="L4381"/>
      <c r="M4381" s="2"/>
      <c r="N4381"/>
      <c r="O4381" s="2"/>
      <c r="P4381"/>
      <c r="Q4381"/>
      <c r="R4381"/>
    </row>
    <row r="4382" spans="2:18">
      <c r="B4382"/>
      <c r="C4382"/>
      <c r="D4382"/>
      <c r="E4382"/>
      <c r="F4382"/>
      <c r="G4382"/>
      <c r="H4382"/>
      <c r="I4382"/>
      <c r="J4382"/>
      <c r="K4382"/>
      <c r="L4382"/>
      <c r="M4382" s="2"/>
      <c r="N4382"/>
      <c r="O4382" s="2"/>
      <c r="P4382"/>
      <c r="Q4382"/>
      <c r="R4382"/>
    </row>
    <row r="4383" spans="2:18">
      <c r="B4383"/>
      <c r="C4383"/>
      <c r="D4383"/>
      <c r="E4383"/>
      <c r="F4383"/>
      <c r="G4383"/>
      <c r="H4383"/>
      <c r="I4383"/>
      <c r="J4383"/>
      <c r="K4383"/>
      <c r="L4383"/>
      <c r="M4383" s="2"/>
      <c r="N4383"/>
      <c r="O4383" s="2"/>
      <c r="P4383"/>
      <c r="Q4383"/>
      <c r="R4383"/>
    </row>
    <row r="4384" spans="2:18">
      <c r="B4384"/>
      <c r="C4384"/>
      <c r="D4384"/>
      <c r="E4384"/>
      <c r="F4384"/>
      <c r="G4384"/>
      <c r="H4384"/>
      <c r="I4384"/>
      <c r="J4384"/>
      <c r="K4384"/>
      <c r="L4384"/>
      <c r="M4384" s="2"/>
      <c r="N4384"/>
      <c r="O4384" s="2"/>
      <c r="P4384"/>
      <c r="Q4384"/>
      <c r="R4384"/>
    </row>
    <row r="4385" spans="2:18">
      <c r="B4385"/>
      <c r="C4385"/>
      <c r="D4385"/>
      <c r="E4385"/>
      <c r="F4385"/>
      <c r="G4385"/>
      <c r="H4385"/>
      <c r="I4385"/>
      <c r="J4385"/>
      <c r="K4385"/>
      <c r="L4385"/>
      <c r="M4385" s="2"/>
      <c r="N4385"/>
      <c r="O4385" s="2"/>
      <c r="P4385"/>
      <c r="Q4385"/>
      <c r="R4385"/>
    </row>
    <row r="4386" spans="2:18">
      <c r="B4386"/>
      <c r="C4386"/>
      <c r="D4386"/>
      <c r="E4386"/>
      <c r="F4386"/>
      <c r="G4386"/>
      <c r="H4386"/>
      <c r="I4386"/>
      <c r="J4386"/>
      <c r="K4386"/>
      <c r="L4386"/>
      <c r="M4386" s="2"/>
      <c r="N4386"/>
      <c r="O4386" s="2"/>
      <c r="P4386"/>
      <c r="Q4386"/>
      <c r="R4386"/>
    </row>
    <row r="4387" spans="2:18">
      <c r="B4387"/>
      <c r="C4387"/>
      <c r="D4387"/>
      <c r="E4387"/>
      <c r="F4387"/>
      <c r="G4387"/>
      <c r="H4387"/>
      <c r="I4387"/>
      <c r="J4387"/>
      <c r="K4387"/>
      <c r="L4387"/>
      <c r="M4387" s="2"/>
      <c r="N4387"/>
      <c r="O4387" s="2"/>
      <c r="P4387"/>
      <c r="Q4387"/>
      <c r="R4387"/>
    </row>
    <row r="4388" spans="2:18">
      <c r="B4388"/>
      <c r="C4388"/>
      <c r="D4388"/>
      <c r="E4388"/>
      <c r="F4388"/>
      <c r="G4388"/>
      <c r="H4388"/>
      <c r="I4388"/>
      <c r="J4388"/>
      <c r="K4388"/>
      <c r="L4388"/>
      <c r="M4388" s="2"/>
      <c r="N4388"/>
      <c r="O4388" s="2"/>
      <c r="P4388"/>
      <c r="Q4388"/>
      <c r="R4388"/>
    </row>
    <row r="4389" spans="2:18">
      <c r="B4389"/>
      <c r="C4389"/>
      <c r="D4389"/>
      <c r="E4389"/>
      <c r="F4389"/>
      <c r="G4389"/>
      <c r="H4389"/>
      <c r="I4389"/>
      <c r="J4389"/>
      <c r="K4389"/>
      <c r="L4389"/>
      <c r="M4389" s="2"/>
      <c r="N4389"/>
      <c r="O4389" s="2"/>
      <c r="P4389"/>
      <c r="Q4389"/>
      <c r="R4389"/>
    </row>
    <row r="4390" spans="2:18">
      <c r="B4390"/>
      <c r="C4390"/>
      <c r="D4390"/>
      <c r="E4390"/>
      <c r="F4390"/>
      <c r="G4390"/>
      <c r="H4390"/>
      <c r="I4390"/>
      <c r="J4390"/>
      <c r="K4390"/>
      <c r="L4390"/>
      <c r="M4390" s="2"/>
      <c r="N4390"/>
      <c r="O4390" s="2"/>
      <c r="P4390"/>
      <c r="Q4390"/>
      <c r="R4390"/>
    </row>
    <row r="4391" spans="2:18">
      <c r="B4391"/>
      <c r="C4391"/>
      <c r="D4391"/>
      <c r="E4391"/>
      <c r="F4391"/>
      <c r="G4391"/>
      <c r="H4391"/>
      <c r="I4391"/>
      <c r="J4391"/>
      <c r="K4391"/>
      <c r="L4391"/>
      <c r="M4391" s="2"/>
      <c r="N4391"/>
      <c r="O4391" s="2"/>
      <c r="P4391"/>
      <c r="Q4391"/>
      <c r="R4391"/>
    </row>
    <row r="4392" spans="2:18">
      <c r="B4392"/>
      <c r="C4392"/>
      <c r="D4392"/>
      <c r="E4392"/>
      <c r="F4392"/>
      <c r="G4392"/>
      <c r="H4392"/>
      <c r="I4392"/>
      <c r="J4392"/>
      <c r="K4392"/>
      <c r="L4392"/>
      <c r="M4392" s="2"/>
      <c r="N4392"/>
      <c r="O4392" s="2"/>
      <c r="P4392"/>
      <c r="Q4392"/>
      <c r="R4392"/>
    </row>
    <row r="4393" spans="2:18">
      <c r="B4393"/>
      <c r="C4393"/>
      <c r="D4393"/>
      <c r="E4393"/>
      <c r="F4393"/>
      <c r="G4393"/>
      <c r="H4393"/>
      <c r="I4393"/>
      <c r="J4393"/>
      <c r="K4393"/>
      <c r="L4393"/>
      <c r="M4393" s="2"/>
      <c r="N4393"/>
      <c r="O4393" s="2"/>
      <c r="P4393"/>
      <c r="Q4393"/>
      <c r="R4393"/>
    </row>
    <row r="4394" spans="2:18">
      <c r="B4394"/>
      <c r="C4394"/>
      <c r="D4394"/>
      <c r="E4394"/>
      <c r="F4394"/>
      <c r="G4394"/>
      <c r="H4394"/>
      <c r="I4394"/>
      <c r="J4394"/>
      <c r="K4394"/>
      <c r="L4394"/>
      <c r="M4394" s="2"/>
      <c r="N4394"/>
      <c r="O4394" s="2"/>
      <c r="P4394"/>
      <c r="Q4394"/>
      <c r="R4394"/>
    </row>
    <row r="4395" spans="2:18">
      <c r="B4395"/>
      <c r="C4395"/>
      <c r="D4395"/>
      <c r="E4395"/>
      <c r="F4395"/>
      <c r="G4395"/>
      <c r="H4395"/>
      <c r="I4395"/>
      <c r="J4395"/>
      <c r="K4395"/>
      <c r="L4395"/>
      <c r="M4395" s="2"/>
      <c r="N4395"/>
      <c r="O4395" s="2"/>
      <c r="P4395"/>
      <c r="Q4395"/>
      <c r="R4395"/>
    </row>
    <row r="4396" spans="2:18">
      <c r="B4396"/>
      <c r="C4396"/>
      <c r="D4396"/>
      <c r="E4396"/>
      <c r="F4396"/>
      <c r="G4396"/>
      <c r="H4396"/>
      <c r="I4396"/>
      <c r="J4396"/>
      <c r="K4396"/>
      <c r="L4396"/>
      <c r="M4396" s="2"/>
      <c r="N4396"/>
      <c r="O4396" s="2"/>
      <c r="P4396"/>
      <c r="Q4396"/>
      <c r="R4396"/>
    </row>
    <row r="4397" spans="2:18">
      <c r="B4397"/>
      <c r="C4397"/>
      <c r="D4397"/>
      <c r="E4397"/>
      <c r="F4397"/>
      <c r="G4397"/>
      <c r="H4397"/>
      <c r="I4397"/>
      <c r="J4397"/>
      <c r="K4397"/>
      <c r="L4397"/>
      <c r="M4397" s="2"/>
      <c r="N4397"/>
      <c r="O4397" s="2"/>
      <c r="P4397"/>
      <c r="Q4397"/>
      <c r="R4397"/>
    </row>
    <row r="4398" spans="2:18">
      <c r="B4398"/>
      <c r="C4398"/>
      <c r="D4398"/>
      <c r="E4398"/>
      <c r="F4398"/>
      <c r="G4398"/>
      <c r="H4398"/>
      <c r="I4398"/>
      <c r="J4398"/>
      <c r="K4398"/>
      <c r="L4398"/>
      <c r="M4398" s="2"/>
      <c r="N4398"/>
      <c r="O4398" s="2"/>
      <c r="P4398"/>
      <c r="Q4398"/>
      <c r="R4398"/>
    </row>
    <row r="4399" spans="2:18">
      <c r="B4399"/>
      <c r="C4399"/>
      <c r="D4399"/>
      <c r="E4399"/>
      <c r="F4399"/>
      <c r="G4399"/>
      <c r="H4399"/>
      <c r="I4399"/>
      <c r="J4399"/>
      <c r="K4399"/>
      <c r="L4399"/>
      <c r="M4399" s="2"/>
      <c r="N4399"/>
      <c r="O4399" s="2"/>
      <c r="P4399"/>
      <c r="Q4399"/>
      <c r="R4399"/>
    </row>
    <row r="4400" spans="2:18">
      <c r="B4400"/>
      <c r="C4400"/>
      <c r="D4400"/>
      <c r="E4400"/>
      <c r="F4400"/>
      <c r="G4400"/>
      <c r="H4400"/>
      <c r="I4400"/>
      <c r="J4400"/>
      <c r="K4400"/>
      <c r="L4400"/>
      <c r="M4400" s="2"/>
      <c r="N4400"/>
      <c r="O4400" s="2"/>
      <c r="P4400"/>
      <c r="Q4400"/>
      <c r="R4400"/>
    </row>
    <row r="4401" spans="2:18">
      <c r="B4401"/>
      <c r="C4401"/>
      <c r="D4401"/>
      <c r="E4401"/>
      <c r="F4401"/>
      <c r="G4401"/>
      <c r="H4401"/>
      <c r="I4401"/>
      <c r="J4401"/>
      <c r="K4401"/>
      <c r="L4401"/>
      <c r="M4401" s="2"/>
      <c r="N4401"/>
      <c r="O4401" s="2"/>
      <c r="P4401"/>
      <c r="Q4401"/>
      <c r="R4401"/>
    </row>
    <row r="4402" spans="2:18">
      <c r="B4402"/>
      <c r="C4402"/>
      <c r="D4402"/>
      <c r="E4402"/>
      <c r="F4402"/>
      <c r="G4402"/>
      <c r="H4402"/>
      <c r="I4402"/>
      <c r="J4402"/>
      <c r="K4402"/>
      <c r="L4402"/>
      <c r="M4402" s="2"/>
      <c r="N4402"/>
      <c r="O4402" s="2"/>
      <c r="P4402"/>
      <c r="Q4402"/>
      <c r="R4402"/>
    </row>
    <row r="4403" spans="2:18">
      <c r="B4403"/>
      <c r="C4403"/>
      <c r="D4403"/>
      <c r="E4403"/>
      <c r="F4403"/>
      <c r="G4403"/>
      <c r="H4403"/>
      <c r="I4403"/>
      <c r="J4403"/>
      <c r="K4403"/>
      <c r="L4403"/>
      <c r="M4403" s="2"/>
      <c r="N4403"/>
      <c r="O4403" s="2"/>
      <c r="P4403"/>
      <c r="Q4403"/>
      <c r="R4403"/>
    </row>
    <row r="4404" spans="2:18">
      <c r="B4404"/>
      <c r="C4404"/>
      <c r="D4404"/>
      <c r="E4404"/>
      <c r="F4404"/>
      <c r="G4404"/>
      <c r="H4404"/>
      <c r="I4404"/>
      <c r="J4404"/>
      <c r="K4404"/>
      <c r="L4404"/>
      <c r="M4404" s="2"/>
      <c r="N4404"/>
      <c r="O4404" s="2"/>
      <c r="P4404"/>
      <c r="Q4404"/>
      <c r="R4404"/>
    </row>
    <row r="4405" spans="2:18">
      <c r="B4405"/>
      <c r="C4405"/>
      <c r="D4405"/>
      <c r="E4405"/>
      <c r="F4405"/>
      <c r="G4405"/>
      <c r="H4405"/>
      <c r="I4405"/>
      <c r="J4405"/>
      <c r="K4405"/>
      <c r="L4405"/>
      <c r="M4405" s="2"/>
      <c r="N4405"/>
      <c r="O4405" s="2"/>
      <c r="P4405"/>
      <c r="Q4405"/>
      <c r="R4405"/>
    </row>
    <row r="4406" spans="2:18">
      <c r="B4406"/>
      <c r="C4406"/>
      <c r="D4406"/>
      <c r="E4406"/>
      <c r="F4406"/>
      <c r="G4406"/>
      <c r="H4406"/>
      <c r="I4406"/>
      <c r="J4406"/>
      <c r="K4406"/>
      <c r="L4406"/>
      <c r="M4406" s="2"/>
      <c r="N4406"/>
      <c r="O4406" s="2"/>
      <c r="P4406"/>
      <c r="Q4406"/>
      <c r="R4406"/>
    </row>
    <row r="4407" spans="2:18">
      <c r="B4407"/>
      <c r="C4407"/>
      <c r="D4407"/>
      <c r="E4407"/>
      <c r="F4407"/>
      <c r="G4407"/>
      <c r="H4407"/>
      <c r="I4407"/>
      <c r="J4407"/>
      <c r="K4407"/>
      <c r="L4407"/>
      <c r="M4407" s="2"/>
      <c r="N4407"/>
      <c r="O4407" s="2"/>
      <c r="P4407"/>
      <c r="Q4407"/>
      <c r="R4407"/>
    </row>
    <row r="4408" spans="2:18">
      <c r="B4408"/>
      <c r="C4408"/>
      <c r="D4408"/>
      <c r="E4408"/>
      <c r="F4408"/>
      <c r="G4408"/>
      <c r="H4408"/>
      <c r="I4408"/>
      <c r="J4408"/>
      <c r="K4408"/>
      <c r="L4408"/>
      <c r="M4408" s="2"/>
      <c r="N4408"/>
      <c r="O4408" s="2"/>
      <c r="P4408"/>
      <c r="Q4408"/>
      <c r="R4408"/>
    </row>
    <row r="4409" spans="2:18">
      <c r="B4409"/>
      <c r="C4409"/>
      <c r="D4409"/>
      <c r="E4409"/>
      <c r="F4409"/>
      <c r="G4409"/>
      <c r="H4409"/>
      <c r="I4409"/>
      <c r="J4409"/>
      <c r="K4409"/>
      <c r="L4409"/>
      <c r="M4409" s="2"/>
      <c r="N4409"/>
      <c r="O4409" s="2"/>
      <c r="P4409"/>
      <c r="Q4409"/>
      <c r="R4409"/>
    </row>
    <row r="4410" spans="2:18">
      <c r="B4410"/>
      <c r="C4410"/>
      <c r="D4410"/>
      <c r="E4410"/>
      <c r="F4410"/>
      <c r="G4410"/>
      <c r="H4410"/>
      <c r="I4410"/>
      <c r="J4410"/>
      <c r="K4410"/>
      <c r="L4410"/>
      <c r="M4410" s="2"/>
      <c r="N4410"/>
      <c r="O4410" s="2"/>
      <c r="P4410"/>
      <c r="Q4410"/>
      <c r="R4410"/>
    </row>
    <row r="4411" spans="2:18">
      <c r="B4411"/>
      <c r="C4411"/>
      <c r="D4411"/>
      <c r="E4411"/>
      <c r="F4411"/>
      <c r="G4411"/>
      <c r="H4411"/>
      <c r="I4411"/>
      <c r="J4411"/>
      <c r="K4411"/>
      <c r="L4411"/>
      <c r="M4411" s="2"/>
      <c r="N4411"/>
      <c r="O4411" s="2"/>
      <c r="P4411"/>
      <c r="Q4411"/>
      <c r="R4411"/>
    </row>
    <row r="4412" spans="2:18">
      <c r="B4412"/>
      <c r="C4412"/>
      <c r="D4412"/>
      <c r="E4412"/>
      <c r="F4412"/>
      <c r="G4412"/>
      <c r="H4412"/>
      <c r="I4412"/>
      <c r="J4412"/>
      <c r="K4412"/>
      <c r="L4412"/>
      <c r="M4412" s="2"/>
      <c r="N4412"/>
      <c r="O4412" s="2"/>
      <c r="P4412"/>
      <c r="Q4412"/>
      <c r="R4412"/>
    </row>
    <row r="4413" spans="2:18">
      <c r="B4413"/>
      <c r="C4413"/>
      <c r="D4413"/>
      <c r="E4413"/>
      <c r="F4413"/>
      <c r="G4413"/>
      <c r="H4413"/>
      <c r="I4413"/>
      <c r="J4413"/>
      <c r="K4413"/>
      <c r="L4413"/>
      <c r="M4413" s="2"/>
      <c r="N4413"/>
      <c r="O4413" s="2"/>
      <c r="P4413"/>
      <c r="Q4413"/>
      <c r="R4413"/>
    </row>
    <row r="4414" spans="2:18">
      <c r="B4414"/>
      <c r="C4414"/>
      <c r="D4414"/>
      <c r="E4414"/>
      <c r="F4414"/>
      <c r="G4414"/>
      <c r="H4414"/>
      <c r="I4414"/>
      <c r="J4414"/>
      <c r="K4414"/>
      <c r="L4414"/>
      <c r="M4414" s="2"/>
      <c r="N4414"/>
      <c r="O4414" s="2"/>
      <c r="P4414"/>
      <c r="Q4414"/>
      <c r="R4414"/>
    </row>
    <row r="4415" spans="2:18">
      <c r="B4415"/>
      <c r="C4415"/>
      <c r="D4415"/>
      <c r="E4415"/>
      <c r="F4415"/>
      <c r="G4415"/>
      <c r="H4415"/>
      <c r="I4415"/>
      <c r="J4415"/>
      <c r="K4415"/>
      <c r="L4415"/>
      <c r="M4415" s="2"/>
      <c r="N4415"/>
      <c r="O4415" s="2"/>
      <c r="P4415"/>
      <c r="Q4415"/>
      <c r="R4415"/>
    </row>
    <row r="4416" spans="2:18">
      <c r="B4416"/>
      <c r="C4416"/>
      <c r="D4416"/>
      <c r="E4416"/>
      <c r="F4416"/>
      <c r="G4416"/>
      <c r="H4416"/>
      <c r="I4416"/>
      <c r="J4416"/>
      <c r="K4416"/>
      <c r="L4416"/>
      <c r="M4416" s="2"/>
      <c r="N4416"/>
      <c r="O4416" s="2"/>
      <c r="P4416"/>
      <c r="Q4416"/>
      <c r="R4416"/>
    </row>
    <row r="4417" spans="2:18">
      <c r="B4417"/>
      <c r="C4417"/>
      <c r="D4417"/>
      <c r="E4417"/>
      <c r="F4417"/>
      <c r="G4417"/>
      <c r="H4417"/>
      <c r="I4417"/>
      <c r="J4417"/>
      <c r="K4417"/>
      <c r="L4417"/>
      <c r="M4417" s="2"/>
      <c r="N4417"/>
      <c r="O4417" s="2"/>
      <c r="P4417"/>
      <c r="Q4417"/>
      <c r="R4417"/>
    </row>
    <row r="4418" spans="2:18">
      <c r="B4418"/>
      <c r="C4418"/>
      <c r="D4418"/>
      <c r="E4418"/>
      <c r="F4418"/>
      <c r="G4418"/>
      <c r="H4418"/>
      <c r="I4418"/>
      <c r="J4418"/>
      <c r="K4418"/>
      <c r="L4418"/>
      <c r="M4418" s="2"/>
      <c r="N4418"/>
      <c r="O4418" s="2"/>
      <c r="P4418"/>
      <c r="Q4418"/>
      <c r="R4418"/>
    </row>
    <row r="4419" spans="2:18">
      <c r="B4419"/>
      <c r="C4419"/>
      <c r="D4419"/>
      <c r="E4419"/>
      <c r="F4419"/>
      <c r="G4419"/>
      <c r="H4419"/>
      <c r="I4419"/>
      <c r="J4419"/>
      <c r="K4419"/>
      <c r="L4419"/>
      <c r="M4419" s="2"/>
      <c r="N4419"/>
      <c r="O4419" s="2"/>
      <c r="P4419"/>
      <c r="Q4419"/>
      <c r="R4419"/>
    </row>
    <row r="4420" spans="2:18">
      <c r="B4420"/>
      <c r="C4420"/>
      <c r="D4420"/>
      <c r="E4420"/>
      <c r="F4420"/>
      <c r="G4420"/>
      <c r="H4420"/>
      <c r="I4420"/>
      <c r="J4420"/>
      <c r="K4420"/>
      <c r="L4420"/>
      <c r="M4420" s="2"/>
      <c r="N4420"/>
      <c r="O4420" s="2"/>
      <c r="P4420"/>
      <c r="Q4420"/>
      <c r="R4420"/>
    </row>
    <row r="4421" spans="2:18">
      <c r="B4421"/>
      <c r="C4421"/>
      <c r="D4421"/>
      <c r="E4421"/>
      <c r="F4421"/>
      <c r="G4421"/>
      <c r="H4421"/>
      <c r="I4421"/>
      <c r="J4421"/>
      <c r="K4421"/>
      <c r="L4421"/>
      <c r="M4421" s="2"/>
      <c r="N4421"/>
      <c r="O4421" s="2"/>
      <c r="P4421"/>
      <c r="Q4421"/>
      <c r="R4421"/>
    </row>
    <row r="4422" spans="2:18">
      <c r="B4422"/>
      <c r="C4422"/>
      <c r="D4422"/>
      <c r="E4422"/>
      <c r="F4422"/>
      <c r="G4422"/>
      <c r="H4422"/>
      <c r="I4422"/>
      <c r="J4422"/>
      <c r="K4422"/>
      <c r="L4422"/>
      <c r="M4422" s="2"/>
      <c r="N4422"/>
      <c r="O4422" s="2"/>
      <c r="P4422"/>
      <c r="Q4422"/>
      <c r="R4422"/>
    </row>
    <row r="4423" spans="2:18">
      <c r="B4423"/>
      <c r="C4423"/>
      <c r="D4423"/>
      <c r="E4423"/>
      <c r="F4423"/>
      <c r="G4423"/>
      <c r="H4423"/>
      <c r="I4423"/>
      <c r="J4423"/>
      <c r="K4423"/>
      <c r="L4423"/>
      <c r="M4423" s="2"/>
      <c r="N4423"/>
      <c r="O4423" s="2"/>
      <c r="P4423"/>
      <c r="Q4423"/>
      <c r="R4423"/>
    </row>
    <row r="4424" spans="2:18">
      <c r="B4424"/>
      <c r="C4424"/>
      <c r="D4424"/>
      <c r="E4424"/>
      <c r="F4424"/>
      <c r="G4424"/>
      <c r="H4424"/>
      <c r="I4424"/>
      <c r="J4424"/>
      <c r="K4424"/>
      <c r="L4424"/>
      <c r="M4424" s="2"/>
      <c r="N4424"/>
      <c r="O4424" s="2"/>
      <c r="P4424"/>
      <c r="Q4424"/>
      <c r="R4424"/>
    </row>
    <row r="4425" spans="2:18">
      <c r="B4425"/>
      <c r="C4425"/>
      <c r="D4425"/>
      <c r="E4425"/>
      <c r="F4425"/>
      <c r="G4425"/>
      <c r="H4425"/>
      <c r="I4425"/>
      <c r="J4425"/>
      <c r="K4425"/>
      <c r="L4425"/>
      <c r="M4425" s="2"/>
      <c r="N4425"/>
      <c r="O4425" s="2"/>
      <c r="P4425"/>
      <c r="Q4425"/>
      <c r="R4425"/>
    </row>
    <row r="4426" spans="2:18">
      <c r="B4426"/>
      <c r="C4426"/>
      <c r="D4426"/>
      <c r="E4426"/>
      <c r="F4426"/>
      <c r="G4426"/>
      <c r="H4426"/>
      <c r="I4426"/>
      <c r="J4426"/>
      <c r="K4426"/>
      <c r="L4426"/>
      <c r="M4426" s="2"/>
      <c r="N4426"/>
      <c r="O4426" s="2"/>
      <c r="P4426"/>
      <c r="Q4426"/>
      <c r="R4426"/>
    </row>
    <row r="4427" spans="2:18">
      <c r="B4427"/>
      <c r="C4427"/>
      <c r="D4427"/>
      <c r="E4427"/>
      <c r="F4427"/>
      <c r="G4427"/>
      <c r="H4427"/>
      <c r="I4427"/>
      <c r="J4427"/>
      <c r="K4427"/>
      <c r="L4427"/>
      <c r="M4427" s="2"/>
      <c r="N4427"/>
      <c r="O4427" s="2"/>
      <c r="P4427"/>
      <c r="Q4427"/>
      <c r="R4427"/>
    </row>
    <row r="4428" spans="2:18">
      <c r="B4428"/>
      <c r="C4428"/>
      <c r="D4428"/>
      <c r="E4428"/>
      <c r="F4428"/>
      <c r="G4428"/>
      <c r="H4428"/>
      <c r="I4428"/>
      <c r="J4428"/>
      <c r="K4428"/>
      <c r="L4428"/>
      <c r="M4428" s="2"/>
      <c r="N4428"/>
      <c r="O4428" s="2"/>
      <c r="P4428"/>
      <c r="Q4428"/>
      <c r="R4428"/>
    </row>
    <row r="4429" spans="2:18">
      <c r="B4429"/>
      <c r="C4429"/>
      <c r="D4429"/>
      <c r="E4429"/>
      <c r="F4429"/>
      <c r="G4429"/>
      <c r="H4429"/>
      <c r="I4429"/>
      <c r="J4429"/>
      <c r="K4429"/>
      <c r="L4429"/>
      <c r="M4429" s="2"/>
      <c r="N4429"/>
      <c r="O4429" s="2"/>
      <c r="P4429"/>
      <c r="Q4429"/>
      <c r="R4429"/>
    </row>
    <row r="4430" spans="2:18">
      <c r="B4430"/>
      <c r="C4430"/>
      <c r="D4430"/>
      <c r="E4430"/>
      <c r="F4430"/>
      <c r="G4430"/>
      <c r="H4430"/>
      <c r="I4430"/>
      <c r="J4430"/>
      <c r="K4430"/>
      <c r="L4430"/>
      <c r="M4430" s="2"/>
      <c r="N4430"/>
      <c r="O4430" s="2"/>
      <c r="P4430"/>
      <c r="Q4430"/>
      <c r="R4430"/>
    </row>
    <row r="4431" spans="2:18">
      <c r="B4431"/>
      <c r="C4431"/>
      <c r="D4431"/>
      <c r="E4431"/>
      <c r="F4431"/>
      <c r="G4431"/>
      <c r="H4431"/>
      <c r="I4431"/>
      <c r="J4431"/>
      <c r="K4431"/>
      <c r="L4431"/>
      <c r="M4431" s="2"/>
      <c r="N4431"/>
      <c r="O4431" s="2"/>
      <c r="P4431"/>
      <c r="Q4431"/>
      <c r="R4431"/>
    </row>
    <row r="4432" spans="2:18">
      <c r="B4432"/>
      <c r="C4432"/>
      <c r="D4432"/>
      <c r="E4432"/>
      <c r="F4432"/>
      <c r="G4432"/>
      <c r="H4432"/>
      <c r="I4432"/>
      <c r="J4432"/>
      <c r="K4432"/>
      <c r="L4432"/>
      <c r="M4432" s="2"/>
      <c r="N4432"/>
      <c r="O4432" s="2"/>
      <c r="P4432"/>
      <c r="Q4432"/>
      <c r="R4432"/>
    </row>
    <row r="4433" spans="2:18">
      <c r="B4433"/>
      <c r="C4433"/>
      <c r="D4433"/>
      <c r="E4433"/>
      <c r="F4433"/>
      <c r="G4433"/>
      <c r="H4433"/>
      <c r="I4433"/>
      <c r="J4433"/>
      <c r="K4433"/>
      <c r="L4433"/>
      <c r="M4433" s="2"/>
      <c r="N4433"/>
      <c r="O4433" s="2"/>
      <c r="P4433"/>
      <c r="Q4433"/>
      <c r="R4433"/>
    </row>
    <row r="4434" spans="2:18">
      <c r="B4434"/>
      <c r="C4434"/>
      <c r="D4434"/>
      <c r="E4434"/>
      <c r="F4434"/>
      <c r="G4434"/>
      <c r="H4434"/>
      <c r="I4434"/>
      <c r="J4434"/>
      <c r="K4434"/>
      <c r="L4434"/>
      <c r="M4434" s="2"/>
      <c r="N4434"/>
      <c r="O4434" s="2"/>
      <c r="P4434"/>
      <c r="Q4434"/>
      <c r="R4434"/>
    </row>
    <row r="4435" spans="2:18">
      <c r="B4435"/>
      <c r="C4435"/>
      <c r="D4435"/>
      <c r="E4435"/>
      <c r="F4435"/>
      <c r="G4435"/>
      <c r="H4435"/>
      <c r="I4435"/>
      <c r="J4435"/>
      <c r="K4435"/>
      <c r="L4435"/>
      <c r="M4435" s="2"/>
      <c r="N4435"/>
      <c r="O4435" s="2"/>
      <c r="P4435"/>
      <c r="Q4435"/>
      <c r="R4435"/>
    </row>
    <row r="4436" spans="2:18">
      <c r="B4436"/>
      <c r="C4436"/>
      <c r="D4436"/>
      <c r="E4436"/>
      <c r="F4436"/>
      <c r="G4436"/>
      <c r="H4436"/>
      <c r="I4436"/>
      <c r="J4436"/>
      <c r="K4436"/>
      <c r="L4436"/>
      <c r="M4436" s="2"/>
      <c r="N4436"/>
      <c r="O4436" s="2"/>
      <c r="P4436"/>
      <c r="Q4436"/>
      <c r="R4436"/>
    </row>
    <row r="4437" spans="2:18">
      <c r="B4437"/>
      <c r="C4437"/>
      <c r="D4437"/>
      <c r="E4437"/>
      <c r="F4437"/>
      <c r="G4437"/>
      <c r="H4437"/>
      <c r="I4437"/>
      <c r="J4437"/>
      <c r="K4437"/>
      <c r="L4437"/>
      <c r="M4437" s="2"/>
      <c r="N4437"/>
      <c r="O4437" s="2"/>
      <c r="P4437"/>
      <c r="Q4437"/>
      <c r="R4437"/>
    </row>
    <row r="4438" spans="2:18">
      <c r="B4438"/>
      <c r="C4438"/>
      <c r="D4438"/>
      <c r="E4438"/>
      <c r="F4438"/>
      <c r="G4438"/>
      <c r="H4438"/>
      <c r="I4438"/>
      <c r="J4438"/>
      <c r="K4438"/>
      <c r="L4438"/>
      <c r="M4438" s="2"/>
      <c r="N4438"/>
      <c r="O4438" s="2"/>
      <c r="P4438"/>
      <c r="Q4438"/>
      <c r="R4438"/>
    </row>
    <row r="4439" spans="2:18">
      <c r="B4439"/>
      <c r="C4439"/>
      <c r="D4439"/>
      <c r="E4439"/>
      <c r="F4439"/>
      <c r="G4439"/>
      <c r="H4439"/>
      <c r="I4439"/>
      <c r="J4439"/>
      <c r="K4439"/>
      <c r="L4439"/>
      <c r="M4439" s="2"/>
      <c r="N4439"/>
      <c r="O4439" s="2"/>
      <c r="P4439"/>
      <c r="Q4439"/>
      <c r="R4439"/>
    </row>
    <row r="4440" spans="2:18">
      <c r="B4440"/>
      <c r="C4440"/>
      <c r="D4440"/>
      <c r="E4440"/>
      <c r="F4440"/>
      <c r="G4440"/>
      <c r="H4440"/>
      <c r="I4440"/>
      <c r="J4440"/>
      <c r="K4440"/>
      <c r="L4440"/>
      <c r="M4440" s="2"/>
      <c r="N4440"/>
      <c r="O4440" s="2"/>
      <c r="P4440"/>
      <c r="Q4440"/>
      <c r="R4440"/>
    </row>
    <row r="4441" spans="2:18">
      <c r="B4441"/>
      <c r="C4441"/>
      <c r="D4441"/>
      <c r="E4441"/>
      <c r="F4441"/>
      <c r="G4441"/>
      <c r="H4441"/>
      <c r="I4441"/>
      <c r="J4441"/>
      <c r="K4441"/>
      <c r="L4441"/>
      <c r="M4441" s="2"/>
      <c r="N4441"/>
      <c r="O4441" s="2"/>
      <c r="P4441"/>
      <c r="Q4441"/>
      <c r="R4441"/>
    </row>
    <row r="4442" spans="2:18">
      <c r="B4442"/>
      <c r="C4442"/>
      <c r="D4442"/>
      <c r="E4442"/>
      <c r="F4442"/>
      <c r="G4442"/>
      <c r="H4442"/>
      <c r="I4442"/>
      <c r="J4442"/>
      <c r="K4442"/>
      <c r="L4442"/>
      <c r="M4442" s="2"/>
      <c r="N4442"/>
      <c r="O4442" s="2"/>
      <c r="P4442"/>
      <c r="Q4442"/>
      <c r="R4442"/>
    </row>
    <row r="4443" spans="2:18">
      <c r="B4443"/>
      <c r="C4443"/>
      <c r="D4443"/>
      <c r="E4443"/>
      <c r="F4443"/>
      <c r="G4443"/>
      <c r="H4443"/>
      <c r="I4443"/>
      <c r="J4443"/>
      <c r="K4443"/>
      <c r="L4443"/>
      <c r="M4443" s="2"/>
      <c r="N4443"/>
      <c r="O4443" s="2"/>
      <c r="P4443"/>
      <c r="Q4443"/>
      <c r="R4443"/>
    </row>
    <row r="4444" spans="2:18">
      <c r="B4444"/>
      <c r="C4444"/>
      <c r="D4444"/>
      <c r="E4444"/>
      <c r="F4444"/>
      <c r="G4444"/>
      <c r="H4444"/>
      <c r="I4444"/>
      <c r="J4444"/>
      <c r="K4444"/>
      <c r="L4444"/>
      <c r="M4444" s="2"/>
      <c r="N4444"/>
      <c r="O4444" s="2"/>
      <c r="P4444"/>
      <c r="Q4444"/>
      <c r="R4444"/>
    </row>
    <row r="4445" spans="2:18">
      <c r="B4445"/>
      <c r="C4445"/>
      <c r="D4445"/>
      <c r="E4445"/>
      <c r="F4445"/>
      <c r="G4445"/>
      <c r="H4445"/>
      <c r="I4445"/>
      <c r="J4445"/>
      <c r="K4445"/>
      <c r="L4445"/>
      <c r="M4445" s="2"/>
      <c r="N4445"/>
      <c r="O4445" s="2"/>
      <c r="P4445"/>
      <c r="Q4445"/>
      <c r="R4445"/>
    </row>
    <row r="4446" spans="2:18">
      <c r="B4446"/>
      <c r="C4446"/>
      <c r="D4446"/>
      <c r="E4446"/>
      <c r="F4446"/>
      <c r="G4446"/>
      <c r="H4446"/>
      <c r="I4446"/>
      <c r="J4446"/>
      <c r="K4446"/>
      <c r="L4446"/>
      <c r="M4446" s="2"/>
      <c r="N4446"/>
      <c r="O4446" s="2"/>
      <c r="P4446"/>
      <c r="Q4446"/>
      <c r="R4446"/>
    </row>
    <row r="4447" spans="2:18">
      <c r="B4447"/>
      <c r="C4447"/>
      <c r="D4447"/>
      <c r="E4447"/>
      <c r="F4447"/>
      <c r="G4447"/>
      <c r="H4447"/>
      <c r="I4447"/>
      <c r="J4447"/>
      <c r="K4447"/>
      <c r="L4447"/>
      <c r="M4447" s="2"/>
      <c r="N4447"/>
      <c r="O4447" s="2"/>
      <c r="P4447"/>
      <c r="Q4447"/>
      <c r="R4447"/>
    </row>
    <row r="4448" spans="2:18">
      <c r="B4448"/>
      <c r="C4448"/>
      <c r="D4448"/>
      <c r="E4448"/>
      <c r="F4448"/>
      <c r="G4448"/>
      <c r="H4448"/>
      <c r="I4448"/>
      <c r="J4448"/>
      <c r="K4448"/>
      <c r="L4448"/>
      <c r="M4448" s="2"/>
      <c r="N4448"/>
      <c r="O4448" s="2"/>
      <c r="P4448"/>
      <c r="Q4448"/>
      <c r="R4448"/>
    </row>
    <row r="4449" spans="2:18">
      <c r="B4449"/>
      <c r="C4449"/>
      <c r="D4449"/>
      <c r="E4449"/>
      <c r="F4449"/>
      <c r="G4449"/>
      <c r="H4449"/>
      <c r="I4449"/>
      <c r="J4449"/>
      <c r="K4449"/>
      <c r="L4449"/>
      <c r="M4449" s="2"/>
      <c r="N4449"/>
      <c r="O4449" s="2"/>
      <c r="P4449"/>
      <c r="Q4449"/>
      <c r="R4449"/>
    </row>
    <row r="4450" spans="2:18">
      <c r="B4450"/>
      <c r="C4450"/>
      <c r="D4450"/>
      <c r="E4450"/>
      <c r="F4450"/>
      <c r="G4450"/>
      <c r="H4450"/>
      <c r="I4450"/>
      <c r="J4450"/>
      <c r="K4450"/>
      <c r="L4450"/>
      <c r="M4450" s="2"/>
      <c r="N4450"/>
      <c r="O4450" s="2"/>
      <c r="P4450"/>
      <c r="Q4450"/>
      <c r="R4450"/>
    </row>
    <row r="4451" spans="2:18">
      <c r="B4451"/>
      <c r="C4451"/>
      <c r="D4451"/>
      <c r="E4451"/>
      <c r="F4451"/>
      <c r="G4451"/>
      <c r="H4451"/>
      <c r="I4451"/>
      <c r="J4451"/>
      <c r="K4451"/>
      <c r="L4451"/>
      <c r="M4451" s="2"/>
      <c r="N4451"/>
      <c r="O4451" s="2"/>
      <c r="P4451"/>
      <c r="Q4451"/>
      <c r="R4451"/>
    </row>
    <row r="4452" spans="2:18">
      <c r="B4452"/>
      <c r="C4452"/>
      <c r="D4452"/>
      <c r="E4452"/>
      <c r="F4452"/>
      <c r="G4452"/>
      <c r="H4452"/>
      <c r="I4452"/>
      <c r="J4452"/>
      <c r="K4452"/>
      <c r="L4452"/>
      <c r="M4452" s="2"/>
      <c r="N4452"/>
      <c r="O4452" s="2"/>
      <c r="P4452"/>
      <c r="Q4452"/>
      <c r="R4452"/>
    </row>
    <row r="4453" spans="2:18">
      <c r="B4453"/>
      <c r="C4453"/>
      <c r="D4453"/>
      <c r="E4453"/>
      <c r="F4453"/>
      <c r="G4453"/>
      <c r="H4453"/>
      <c r="I4453"/>
      <c r="J4453"/>
      <c r="K4453"/>
      <c r="L4453"/>
      <c r="M4453" s="2"/>
      <c r="N4453"/>
      <c r="O4453" s="2"/>
      <c r="P4453"/>
      <c r="Q4453"/>
      <c r="R4453"/>
    </row>
    <row r="4454" spans="2:18">
      <c r="B4454"/>
      <c r="C4454"/>
      <c r="D4454"/>
      <c r="E4454"/>
      <c r="F4454"/>
      <c r="G4454"/>
      <c r="H4454"/>
      <c r="I4454"/>
      <c r="J4454"/>
      <c r="K4454"/>
      <c r="L4454"/>
      <c r="M4454" s="2"/>
      <c r="N4454"/>
      <c r="O4454" s="2"/>
      <c r="P4454"/>
      <c r="Q4454"/>
      <c r="R4454"/>
    </row>
    <row r="4455" spans="2:18">
      <c r="B4455"/>
      <c r="C4455"/>
      <c r="D4455"/>
      <c r="E4455"/>
      <c r="F4455"/>
      <c r="G4455"/>
      <c r="H4455"/>
      <c r="I4455"/>
      <c r="J4455"/>
      <c r="K4455"/>
      <c r="L4455"/>
      <c r="M4455" s="2"/>
      <c r="N4455"/>
      <c r="O4455" s="2"/>
      <c r="P4455"/>
      <c r="Q4455"/>
      <c r="R4455"/>
    </row>
    <row r="4456" spans="2:18">
      <c r="B4456"/>
      <c r="C4456"/>
      <c r="D4456"/>
      <c r="E4456"/>
      <c r="F4456"/>
      <c r="G4456"/>
      <c r="H4456"/>
      <c r="I4456"/>
      <c r="J4456"/>
      <c r="K4456"/>
      <c r="L4456"/>
      <c r="M4456" s="2"/>
      <c r="N4456"/>
      <c r="O4456" s="2"/>
      <c r="P4456"/>
      <c r="Q4456"/>
      <c r="R4456"/>
    </row>
    <row r="4457" spans="2:18">
      <c r="B4457"/>
      <c r="C4457"/>
      <c r="D4457"/>
      <c r="E4457"/>
      <c r="F4457"/>
      <c r="G4457"/>
      <c r="H4457"/>
      <c r="I4457"/>
      <c r="J4457"/>
      <c r="K4457"/>
      <c r="L4457"/>
      <c r="M4457" s="2"/>
      <c r="N4457"/>
      <c r="O4457" s="2"/>
      <c r="P4457"/>
      <c r="Q4457"/>
      <c r="R4457"/>
    </row>
    <row r="4458" spans="2:18">
      <c r="B4458"/>
      <c r="C4458"/>
      <c r="D4458"/>
      <c r="E4458"/>
      <c r="F4458"/>
      <c r="G4458"/>
      <c r="H4458"/>
      <c r="I4458"/>
      <c r="J4458"/>
      <c r="K4458"/>
      <c r="L4458"/>
      <c r="M4458" s="2"/>
      <c r="N4458"/>
      <c r="O4458" s="2"/>
      <c r="P4458"/>
      <c r="Q4458"/>
      <c r="R4458"/>
    </row>
    <row r="4459" spans="2:18">
      <c r="B4459"/>
      <c r="C4459"/>
      <c r="D4459"/>
      <c r="E4459"/>
      <c r="F4459"/>
      <c r="G4459"/>
      <c r="H4459"/>
      <c r="I4459"/>
      <c r="J4459"/>
      <c r="K4459"/>
      <c r="L4459"/>
      <c r="M4459" s="2"/>
      <c r="N4459"/>
      <c r="O4459" s="2"/>
      <c r="P4459"/>
      <c r="Q4459"/>
      <c r="R4459"/>
    </row>
    <row r="4460" spans="2:18">
      <c r="B4460"/>
      <c r="C4460"/>
      <c r="D4460"/>
      <c r="E4460"/>
      <c r="F4460"/>
      <c r="G4460"/>
      <c r="H4460"/>
      <c r="I4460"/>
      <c r="J4460"/>
      <c r="K4460"/>
      <c r="L4460"/>
      <c r="M4460" s="2"/>
      <c r="N4460"/>
      <c r="O4460" s="2"/>
      <c r="P4460"/>
      <c r="Q4460"/>
      <c r="R4460"/>
    </row>
    <row r="4461" spans="2:18">
      <c r="B4461"/>
      <c r="C4461"/>
      <c r="D4461"/>
      <c r="E4461"/>
      <c r="F4461"/>
      <c r="G4461"/>
      <c r="H4461"/>
      <c r="I4461"/>
      <c r="J4461"/>
      <c r="K4461"/>
      <c r="L4461"/>
      <c r="M4461" s="2"/>
      <c r="N4461"/>
      <c r="O4461" s="2"/>
      <c r="P4461"/>
      <c r="Q4461"/>
      <c r="R4461"/>
    </row>
    <row r="4462" spans="2:18">
      <c r="B4462"/>
      <c r="C4462"/>
      <c r="D4462"/>
      <c r="E4462"/>
      <c r="F4462"/>
      <c r="G4462"/>
      <c r="H4462"/>
      <c r="I4462"/>
      <c r="J4462"/>
      <c r="K4462"/>
      <c r="L4462"/>
      <c r="M4462" s="2"/>
      <c r="N4462"/>
      <c r="O4462" s="2"/>
      <c r="P4462"/>
      <c r="Q4462"/>
      <c r="R4462"/>
    </row>
    <row r="4463" spans="2:18">
      <c r="B4463"/>
      <c r="C4463"/>
      <c r="D4463"/>
      <c r="E4463"/>
      <c r="F4463"/>
      <c r="G4463"/>
      <c r="H4463"/>
      <c r="I4463"/>
      <c r="J4463"/>
      <c r="K4463"/>
      <c r="L4463"/>
      <c r="M4463" s="2"/>
      <c r="N4463"/>
      <c r="O4463" s="2"/>
      <c r="P4463"/>
      <c r="Q4463"/>
      <c r="R4463"/>
    </row>
    <row r="4464" spans="2:18">
      <c r="B4464"/>
      <c r="C4464"/>
      <c r="D4464"/>
      <c r="E4464"/>
      <c r="F4464"/>
      <c r="G4464"/>
      <c r="H4464"/>
      <c r="I4464"/>
      <c r="J4464"/>
      <c r="K4464"/>
      <c r="L4464"/>
      <c r="M4464" s="2"/>
      <c r="N4464"/>
      <c r="O4464" s="2"/>
      <c r="P4464"/>
      <c r="Q4464"/>
      <c r="R4464"/>
    </row>
    <row r="4465" spans="2:18">
      <c r="B4465"/>
      <c r="C4465"/>
      <c r="D4465"/>
      <c r="E4465"/>
      <c r="F4465"/>
      <c r="G4465"/>
      <c r="H4465"/>
      <c r="I4465"/>
      <c r="J4465"/>
      <c r="K4465"/>
      <c r="L4465"/>
      <c r="M4465" s="2"/>
      <c r="N4465"/>
      <c r="O4465" s="2"/>
      <c r="P4465"/>
      <c r="Q4465"/>
      <c r="R4465"/>
    </row>
    <row r="4466" spans="2:18">
      <c r="B4466"/>
      <c r="C4466"/>
      <c r="D4466"/>
      <c r="E4466"/>
      <c r="F4466"/>
      <c r="G4466"/>
      <c r="H4466"/>
      <c r="I4466"/>
      <c r="J4466"/>
      <c r="K4466"/>
      <c r="L4466"/>
      <c r="M4466" s="2"/>
      <c r="N4466"/>
      <c r="O4466" s="2"/>
      <c r="P4466"/>
      <c r="Q4466"/>
      <c r="R4466"/>
    </row>
    <row r="4467" spans="2:18">
      <c r="B4467"/>
      <c r="C4467"/>
      <c r="D4467"/>
      <c r="E4467"/>
      <c r="F4467"/>
      <c r="G4467"/>
      <c r="H4467"/>
      <c r="I4467"/>
      <c r="J4467"/>
      <c r="K4467"/>
      <c r="L4467"/>
      <c r="M4467" s="2"/>
      <c r="N4467"/>
      <c r="O4467" s="2"/>
      <c r="P4467"/>
      <c r="Q4467"/>
      <c r="R4467"/>
    </row>
    <row r="4468" spans="2:18">
      <c r="B4468"/>
      <c r="C4468"/>
      <c r="D4468"/>
      <c r="E4468"/>
      <c r="F4468"/>
      <c r="G4468"/>
      <c r="H4468"/>
      <c r="I4468"/>
      <c r="J4468"/>
      <c r="K4468"/>
      <c r="L4468"/>
      <c r="M4468" s="2"/>
      <c r="N4468"/>
      <c r="O4468" s="2"/>
      <c r="P4468"/>
      <c r="Q4468"/>
      <c r="R4468"/>
    </row>
    <row r="4469" spans="2:18">
      <c r="B4469"/>
      <c r="C4469"/>
      <c r="D4469"/>
      <c r="E4469"/>
      <c r="F4469"/>
      <c r="G4469"/>
      <c r="H4469"/>
      <c r="I4469"/>
      <c r="J4469"/>
      <c r="K4469"/>
      <c r="L4469"/>
      <c r="M4469" s="2"/>
      <c r="N4469"/>
      <c r="O4469" s="2"/>
      <c r="P4469"/>
      <c r="Q4469"/>
      <c r="R4469"/>
    </row>
    <row r="4470" spans="2:18">
      <c r="B4470"/>
      <c r="C4470"/>
      <c r="D4470"/>
      <c r="E4470"/>
      <c r="F4470"/>
      <c r="G4470"/>
      <c r="H4470"/>
      <c r="I4470"/>
      <c r="J4470"/>
      <c r="K4470"/>
      <c r="L4470"/>
      <c r="M4470" s="2"/>
      <c r="N4470"/>
      <c r="O4470" s="2"/>
      <c r="P4470"/>
      <c r="Q4470"/>
      <c r="R4470"/>
    </row>
    <row r="4471" spans="2:18">
      <c r="B4471"/>
      <c r="C4471"/>
      <c r="D4471"/>
      <c r="E4471"/>
      <c r="F4471"/>
      <c r="G4471"/>
      <c r="H4471"/>
      <c r="I4471"/>
      <c r="J4471"/>
      <c r="K4471"/>
      <c r="L4471"/>
      <c r="M4471" s="2"/>
      <c r="N4471"/>
      <c r="O4471" s="2"/>
      <c r="P4471"/>
      <c r="Q4471"/>
      <c r="R4471"/>
    </row>
    <row r="4472" spans="2:18">
      <c r="B4472"/>
      <c r="C4472"/>
      <c r="D4472"/>
      <c r="E4472"/>
      <c r="F4472"/>
      <c r="G4472"/>
      <c r="H4472"/>
      <c r="I4472"/>
      <c r="J4472"/>
      <c r="K4472"/>
      <c r="L4472"/>
      <c r="M4472" s="2"/>
      <c r="N4472"/>
      <c r="O4472" s="2"/>
      <c r="P4472"/>
      <c r="Q4472"/>
      <c r="R4472"/>
    </row>
    <row r="4473" spans="2:18">
      <c r="B4473"/>
      <c r="C4473"/>
      <c r="D4473"/>
      <c r="E4473"/>
      <c r="F4473"/>
      <c r="G4473"/>
      <c r="H4473"/>
      <c r="I4473"/>
      <c r="J4473"/>
      <c r="K4473"/>
      <c r="L4473"/>
      <c r="M4473" s="2"/>
      <c r="N4473"/>
      <c r="O4473" s="2"/>
      <c r="P4473"/>
      <c r="Q4473"/>
      <c r="R4473"/>
    </row>
    <row r="4474" spans="2:18">
      <c r="B4474"/>
      <c r="C4474"/>
      <c r="D4474"/>
      <c r="E4474"/>
      <c r="F4474"/>
      <c r="G4474"/>
      <c r="H4474"/>
      <c r="I4474"/>
      <c r="J4474"/>
      <c r="K4474"/>
      <c r="L4474"/>
      <c r="M4474" s="2"/>
      <c r="N4474"/>
      <c r="O4474" s="2"/>
      <c r="P4474"/>
      <c r="Q4474"/>
      <c r="R4474"/>
    </row>
    <row r="4475" spans="2:18">
      <c r="B4475"/>
      <c r="C4475"/>
      <c r="D4475"/>
      <c r="E4475"/>
      <c r="F4475"/>
      <c r="G4475"/>
      <c r="H4475"/>
      <c r="I4475"/>
      <c r="J4475"/>
      <c r="K4475"/>
      <c r="L4475"/>
      <c r="M4475" s="2"/>
      <c r="N4475"/>
      <c r="O4475" s="2"/>
      <c r="P4475"/>
      <c r="Q4475"/>
      <c r="R4475"/>
    </row>
    <row r="4476" spans="2:18">
      <c r="B4476"/>
      <c r="C4476"/>
      <c r="D4476"/>
      <c r="E4476"/>
      <c r="F4476"/>
      <c r="G4476"/>
      <c r="H4476"/>
      <c r="I4476"/>
      <c r="J4476"/>
      <c r="K4476"/>
      <c r="L4476"/>
      <c r="M4476" s="2"/>
      <c r="N4476"/>
      <c r="O4476" s="2"/>
      <c r="P4476"/>
      <c r="Q4476"/>
      <c r="R4476"/>
    </row>
    <row r="4477" spans="2:18">
      <c r="B4477"/>
      <c r="C4477"/>
      <c r="D4477"/>
      <c r="E4477"/>
      <c r="F4477"/>
      <c r="G4477"/>
      <c r="H4477"/>
      <c r="I4477"/>
      <c r="J4477"/>
      <c r="K4477"/>
      <c r="L4477"/>
      <c r="M4477" s="2"/>
      <c r="N4477"/>
      <c r="O4477" s="2"/>
      <c r="P4477"/>
      <c r="Q4477"/>
      <c r="R4477"/>
    </row>
    <row r="4478" spans="2:18">
      <c r="B4478"/>
      <c r="C4478"/>
      <c r="D4478"/>
      <c r="E4478"/>
      <c r="F4478"/>
      <c r="G4478"/>
      <c r="H4478"/>
      <c r="I4478"/>
      <c r="J4478"/>
      <c r="K4478"/>
      <c r="L4478"/>
      <c r="M4478" s="2"/>
      <c r="N4478"/>
      <c r="O4478" s="2"/>
      <c r="P4478"/>
      <c r="Q4478"/>
      <c r="R4478"/>
    </row>
    <row r="4479" spans="2:18">
      <c r="B4479"/>
      <c r="C4479"/>
      <c r="D4479"/>
      <c r="E4479"/>
      <c r="F4479"/>
      <c r="G4479"/>
      <c r="H4479"/>
      <c r="I4479"/>
      <c r="J4479"/>
      <c r="K4479"/>
      <c r="L4479"/>
      <c r="M4479" s="2"/>
      <c r="N4479"/>
      <c r="O4479" s="2"/>
      <c r="P4479"/>
      <c r="Q4479"/>
      <c r="R4479"/>
    </row>
    <row r="4480" spans="2:18">
      <c r="B4480"/>
      <c r="C4480"/>
      <c r="D4480"/>
      <c r="E4480"/>
      <c r="F4480"/>
      <c r="G4480"/>
      <c r="H4480"/>
      <c r="I4480"/>
      <c r="J4480"/>
      <c r="K4480"/>
      <c r="L4480"/>
      <c r="M4480" s="2"/>
      <c r="N4480"/>
      <c r="O4480" s="2"/>
      <c r="P4480"/>
      <c r="Q4480"/>
      <c r="R4480"/>
    </row>
    <row r="4481" spans="2:18">
      <c r="B4481"/>
      <c r="C4481"/>
      <c r="D4481"/>
      <c r="E4481"/>
      <c r="F4481"/>
      <c r="G4481"/>
      <c r="H4481"/>
      <c r="I4481"/>
      <c r="J4481"/>
      <c r="K4481"/>
      <c r="L4481"/>
      <c r="M4481" s="2"/>
      <c r="N4481"/>
      <c r="O4481" s="2"/>
      <c r="P4481"/>
      <c r="Q4481"/>
      <c r="R4481"/>
    </row>
    <row r="4482" spans="2:18">
      <c r="B4482"/>
      <c r="C4482"/>
      <c r="D4482"/>
      <c r="E4482"/>
      <c r="F4482"/>
      <c r="G4482"/>
      <c r="H4482"/>
      <c r="I4482"/>
      <c r="J4482"/>
      <c r="K4482"/>
      <c r="L4482"/>
      <c r="M4482" s="2"/>
      <c r="N4482"/>
      <c r="O4482" s="2"/>
      <c r="P4482"/>
      <c r="Q4482"/>
      <c r="R4482"/>
    </row>
    <row r="4483" spans="2:18">
      <c r="B4483"/>
      <c r="C4483"/>
      <c r="D4483"/>
      <c r="E4483"/>
      <c r="F4483"/>
      <c r="G4483"/>
      <c r="H4483"/>
      <c r="I4483"/>
      <c r="J4483"/>
      <c r="K4483"/>
      <c r="L4483"/>
      <c r="M4483" s="2"/>
      <c r="N4483"/>
      <c r="O4483" s="2"/>
      <c r="P4483"/>
      <c r="Q4483"/>
      <c r="R4483"/>
    </row>
    <row r="4484" spans="2:18">
      <c r="B4484"/>
      <c r="C4484"/>
      <c r="D4484"/>
      <c r="E4484"/>
      <c r="F4484"/>
      <c r="G4484"/>
      <c r="H4484"/>
      <c r="I4484"/>
      <c r="J4484"/>
      <c r="K4484"/>
      <c r="L4484"/>
      <c r="M4484" s="2"/>
      <c r="N4484"/>
      <c r="O4484" s="2"/>
      <c r="P4484"/>
      <c r="Q4484"/>
      <c r="R4484"/>
    </row>
    <row r="4485" spans="2:18">
      <c r="B4485"/>
      <c r="C4485"/>
      <c r="D4485"/>
      <c r="E4485"/>
      <c r="F4485"/>
      <c r="G4485"/>
      <c r="H4485"/>
      <c r="I4485"/>
      <c r="J4485"/>
      <c r="K4485"/>
      <c r="L4485"/>
      <c r="M4485" s="2"/>
      <c r="N4485"/>
      <c r="O4485" s="2"/>
      <c r="P4485"/>
      <c r="Q4485"/>
      <c r="R4485"/>
    </row>
    <row r="4486" spans="2:18">
      <c r="B4486"/>
      <c r="C4486"/>
      <c r="D4486"/>
      <c r="E4486"/>
      <c r="F4486"/>
      <c r="G4486"/>
      <c r="H4486"/>
      <c r="I4486"/>
      <c r="J4486"/>
      <c r="K4486"/>
      <c r="L4486"/>
      <c r="M4486" s="2"/>
      <c r="N4486"/>
      <c r="O4486" s="2"/>
      <c r="P4486"/>
      <c r="Q4486"/>
      <c r="R4486"/>
    </row>
    <row r="4487" spans="2:18">
      <c r="B4487"/>
      <c r="C4487"/>
      <c r="D4487"/>
      <c r="E4487"/>
      <c r="F4487"/>
      <c r="G4487"/>
      <c r="H4487"/>
      <c r="I4487"/>
      <c r="J4487"/>
      <c r="K4487"/>
      <c r="L4487"/>
      <c r="M4487" s="2"/>
      <c r="N4487"/>
      <c r="O4487" s="2"/>
      <c r="P4487"/>
      <c r="Q4487"/>
      <c r="R4487"/>
    </row>
    <row r="4488" spans="2:18">
      <c r="B4488"/>
      <c r="C4488"/>
      <c r="D4488"/>
      <c r="E4488"/>
      <c r="F4488"/>
      <c r="G4488"/>
      <c r="H4488"/>
      <c r="I4488"/>
      <c r="J4488"/>
      <c r="K4488"/>
      <c r="L4488"/>
      <c r="M4488" s="2"/>
      <c r="N4488"/>
      <c r="O4488" s="2"/>
      <c r="P4488"/>
      <c r="Q4488"/>
      <c r="R4488"/>
    </row>
    <row r="4489" spans="2:18">
      <c r="B4489"/>
      <c r="C4489"/>
      <c r="D4489"/>
      <c r="E4489"/>
      <c r="F4489"/>
      <c r="G4489"/>
      <c r="H4489"/>
      <c r="I4489"/>
      <c r="J4489"/>
      <c r="K4489"/>
      <c r="L4489"/>
      <c r="M4489" s="2"/>
      <c r="N4489"/>
      <c r="O4489" s="2"/>
      <c r="P4489"/>
      <c r="Q4489"/>
      <c r="R4489"/>
    </row>
    <row r="4490" spans="2:18">
      <c r="B4490"/>
      <c r="C4490"/>
      <c r="D4490"/>
      <c r="E4490"/>
      <c r="F4490"/>
      <c r="G4490"/>
      <c r="H4490"/>
      <c r="I4490"/>
      <c r="J4490"/>
      <c r="K4490"/>
      <c r="L4490"/>
      <c r="M4490" s="2"/>
      <c r="N4490"/>
      <c r="O4490" s="2"/>
      <c r="P4490"/>
      <c r="Q4490"/>
      <c r="R4490"/>
    </row>
    <row r="4491" spans="2:18">
      <c r="B4491"/>
      <c r="C4491"/>
      <c r="D4491"/>
      <c r="E4491"/>
      <c r="F4491"/>
      <c r="G4491"/>
      <c r="H4491"/>
      <c r="I4491"/>
      <c r="J4491"/>
      <c r="K4491"/>
      <c r="L4491"/>
      <c r="M4491" s="2"/>
      <c r="N4491"/>
      <c r="O4491" s="2"/>
      <c r="P4491"/>
      <c r="Q4491"/>
      <c r="R4491"/>
    </row>
    <row r="4492" spans="2:18">
      <c r="B4492"/>
      <c r="C4492"/>
      <c r="D4492"/>
      <c r="E4492"/>
      <c r="F4492"/>
      <c r="G4492"/>
      <c r="H4492"/>
      <c r="I4492"/>
      <c r="J4492"/>
      <c r="K4492"/>
      <c r="L4492"/>
      <c r="M4492" s="2"/>
      <c r="N4492"/>
      <c r="O4492" s="2"/>
      <c r="P4492"/>
      <c r="Q4492"/>
      <c r="R4492"/>
    </row>
    <row r="4493" spans="2:18">
      <c r="B4493"/>
      <c r="C4493"/>
      <c r="D4493"/>
      <c r="E4493"/>
      <c r="F4493"/>
      <c r="G4493"/>
      <c r="H4493"/>
      <c r="I4493"/>
      <c r="J4493"/>
      <c r="K4493"/>
      <c r="L4493"/>
      <c r="M4493" s="2"/>
      <c r="N4493"/>
      <c r="O4493" s="2"/>
      <c r="P4493"/>
      <c r="Q4493"/>
      <c r="R4493"/>
    </row>
    <row r="4494" spans="2:18">
      <c r="B4494"/>
      <c r="C4494"/>
      <c r="D4494"/>
      <c r="E4494"/>
      <c r="F4494"/>
      <c r="G4494"/>
      <c r="H4494"/>
      <c r="I4494"/>
      <c r="J4494"/>
      <c r="K4494"/>
      <c r="L4494"/>
      <c r="M4494" s="2"/>
      <c r="N4494"/>
      <c r="O4494" s="2"/>
      <c r="P4494"/>
      <c r="Q4494"/>
      <c r="R4494"/>
    </row>
    <row r="4495" spans="2:18">
      <c r="B4495"/>
      <c r="C4495"/>
      <c r="D4495"/>
      <c r="E4495"/>
      <c r="F4495"/>
      <c r="G4495"/>
      <c r="H4495"/>
      <c r="I4495"/>
      <c r="J4495"/>
      <c r="K4495"/>
      <c r="L4495"/>
      <c r="M4495" s="2"/>
      <c r="N4495"/>
      <c r="O4495" s="2"/>
      <c r="P4495"/>
      <c r="Q4495"/>
      <c r="R4495"/>
    </row>
    <row r="4496" spans="2:18">
      <c r="B4496"/>
      <c r="C4496"/>
      <c r="D4496"/>
      <c r="E4496"/>
      <c r="F4496"/>
      <c r="G4496"/>
      <c r="H4496"/>
      <c r="I4496"/>
      <c r="J4496"/>
      <c r="K4496"/>
      <c r="L4496"/>
      <c r="M4496" s="2"/>
      <c r="N4496"/>
      <c r="O4496" s="2"/>
      <c r="P4496"/>
      <c r="Q4496"/>
      <c r="R4496"/>
    </row>
    <row r="4497" spans="2:18">
      <c r="B4497"/>
      <c r="C4497"/>
      <c r="D4497"/>
      <c r="E4497"/>
      <c r="F4497"/>
      <c r="G4497"/>
      <c r="H4497"/>
      <c r="I4497"/>
      <c r="J4497"/>
      <c r="K4497"/>
      <c r="L4497"/>
      <c r="M4497" s="2"/>
      <c r="N4497"/>
      <c r="O4497" s="2"/>
      <c r="P4497"/>
      <c r="Q4497"/>
      <c r="R4497"/>
    </row>
    <row r="4498" spans="2:18">
      <c r="B4498"/>
      <c r="C4498"/>
      <c r="D4498"/>
      <c r="E4498"/>
      <c r="F4498"/>
      <c r="G4498"/>
      <c r="H4498"/>
      <c r="I4498"/>
      <c r="J4498"/>
      <c r="K4498"/>
      <c r="L4498"/>
      <c r="M4498" s="2"/>
      <c r="N4498"/>
      <c r="O4498" s="2"/>
      <c r="P4498"/>
      <c r="Q4498"/>
      <c r="R4498"/>
    </row>
    <row r="4499" spans="2:18">
      <c r="B4499"/>
      <c r="C4499"/>
      <c r="D4499"/>
      <c r="E4499"/>
      <c r="F4499"/>
      <c r="G4499"/>
      <c r="H4499"/>
      <c r="I4499"/>
      <c r="J4499"/>
      <c r="K4499"/>
      <c r="L4499"/>
      <c r="M4499" s="2"/>
      <c r="N4499"/>
      <c r="O4499" s="2"/>
      <c r="P4499"/>
      <c r="Q4499"/>
      <c r="R4499"/>
    </row>
    <row r="4500" spans="2:18">
      <c r="B4500"/>
      <c r="C4500"/>
      <c r="D4500"/>
      <c r="E4500"/>
      <c r="F4500"/>
      <c r="G4500"/>
      <c r="H4500"/>
      <c r="I4500"/>
      <c r="J4500"/>
      <c r="K4500"/>
      <c r="L4500"/>
      <c r="M4500" s="2"/>
      <c r="N4500"/>
      <c r="O4500" s="2"/>
      <c r="P4500"/>
      <c r="Q4500"/>
      <c r="R4500"/>
    </row>
    <row r="4501" spans="2:18">
      <c r="B4501"/>
      <c r="C4501"/>
      <c r="D4501"/>
      <c r="E4501"/>
      <c r="F4501"/>
      <c r="G4501"/>
      <c r="H4501"/>
      <c r="I4501"/>
      <c r="J4501"/>
      <c r="K4501"/>
      <c r="L4501"/>
      <c r="M4501" s="2"/>
      <c r="N4501"/>
      <c r="O4501" s="2"/>
      <c r="P4501"/>
      <c r="Q4501"/>
      <c r="R4501"/>
    </row>
    <row r="4502" spans="2:18">
      <c r="B4502"/>
      <c r="C4502"/>
      <c r="D4502"/>
      <c r="E4502"/>
      <c r="F4502"/>
      <c r="G4502"/>
      <c r="H4502"/>
      <c r="I4502"/>
      <c r="J4502"/>
      <c r="K4502"/>
      <c r="L4502"/>
      <c r="M4502" s="2"/>
      <c r="N4502"/>
      <c r="O4502" s="2"/>
      <c r="P4502"/>
      <c r="Q4502"/>
      <c r="R4502"/>
    </row>
    <row r="4503" spans="2:18">
      <c r="B4503"/>
      <c r="C4503"/>
      <c r="D4503"/>
      <c r="E4503"/>
      <c r="F4503"/>
      <c r="G4503"/>
      <c r="H4503"/>
      <c r="I4503"/>
      <c r="J4503"/>
      <c r="K4503"/>
      <c r="L4503"/>
      <c r="M4503" s="2"/>
      <c r="N4503"/>
      <c r="O4503" s="2"/>
      <c r="P4503"/>
      <c r="Q4503"/>
      <c r="R4503"/>
    </row>
    <row r="4504" spans="2:18">
      <c r="B4504"/>
      <c r="C4504"/>
      <c r="D4504"/>
      <c r="E4504"/>
      <c r="F4504"/>
      <c r="G4504"/>
      <c r="H4504"/>
      <c r="I4504"/>
      <c r="J4504"/>
      <c r="K4504"/>
      <c r="L4504"/>
      <c r="M4504" s="2"/>
      <c r="N4504"/>
      <c r="O4504" s="2"/>
      <c r="P4504"/>
      <c r="Q4504"/>
      <c r="R4504"/>
    </row>
    <row r="4505" spans="2:18">
      <c r="B4505"/>
      <c r="C4505"/>
      <c r="D4505"/>
      <c r="E4505"/>
      <c r="F4505"/>
      <c r="G4505"/>
      <c r="H4505"/>
      <c r="I4505"/>
      <c r="J4505"/>
      <c r="K4505"/>
      <c r="L4505"/>
      <c r="M4505" s="2"/>
      <c r="N4505"/>
      <c r="O4505" s="2"/>
      <c r="P4505"/>
      <c r="Q4505"/>
      <c r="R4505"/>
    </row>
    <row r="4506" spans="2:18">
      <c r="B4506"/>
      <c r="C4506"/>
      <c r="D4506"/>
      <c r="E4506"/>
      <c r="F4506"/>
      <c r="G4506"/>
      <c r="H4506"/>
      <c r="I4506"/>
      <c r="J4506"/>
      <c r="K4506"/>
      <c r="L4506"/>
      <c r="M4506" s="2"/>
      <c r="N4506"/>
      <c r="O4506" s="2"/>
      <c r="P4506"/>
      <c r="Q4506"/>
      <c r="R4506"/>
    </row>
    <row r="4507" spans="2:18">
      <c r="B4507"/>
      <c r="C4507"/>
      <c r="D4507"/>
      <c r="E4507"/>
      <c r="F4507"/>
      <c r="G4507"/>
      <c r="H4507"/>
      <c r="I4507"/>
      <c r="J4507"/>
      <c r="K4507"/>
      <c r="L4507"/>
      <c r="M4507" s="2"/>
      <c r="N4507"/>
      <c r="O4507" s="2"/>
      <c r="P4507"/>
      <c r="Q4507"/>
      <c r="R4507"/>
    </row>
    <row r="4508" spans="2:18">
      <c r="B4508"/>
      <c r="C4508"/>
      <c r="D4508"/>
      <c r="E4508"/>
      <c r="F4508"/>
      <c r="G4508"/>
      <c r="H4508"/>
      <c r="I4508"/>
      <c r="J4508"/>
      <c r="K4508"/>
      <c r="L4508"/>
      <c r="M4508" s="2"/>
      <c r="N4508"/>
      <c r="O4508" s="2"/>
      <c r="P4508"/>
      <c r="Q4508"/>
      <c r="R4508"/>
    </row>
    <row r="4509" spans="2:18">
      <c r="B4509"/>
      <c r="C4509"/>
      <c r="D4509"/>
      <c r="E4509"/>
      <c r="F4509"/>
      <c r="G4509"/>
      <c r="H4509"/>
      <c r="I4509"/>
      <c r="J4509"/>
      <c r="K4509"/>
      <c r="L4509"/>
      <c r="M4509" s="2"/>
      <c r="N4509"/>
      <c r="O4509" s="2"/>
      <c r="P4509"/>
      <c r="Q4509"/>
      <c r="R4509"/>
    </row>
    <row r="4510" spans="2:18">
      <c r="B4510"/>
      <c r="C4510"/>
      <c r="D4510"/>
      <c r="E4510"/>
      <c r="F4510"/>
      <c r="G4510"/>
      <c r="H4510"/>
      <c r="I4510"/>
      <c r="J4510"/>
      <c r="K4510"/>
      <c r="L4510"/>
      <c r="M4510" s="2"/>
      <c r="N4510"/>
      <c r="O4510" s="2"/>
      <c r="P4510"/>
      <c r="Q4510"/>
      <c r="R4510"/>
    </row>
    <row r="4511" spans="2:18">
      <c r="B4511"/>
      <c r="C4511"/>
      <c r="D4511"/>
      <c r="E4511"/>
      <c r="F4511"/>
      <c r="G4511"/>
      <c r="H4511"/>
      <c r="I4511"/>
      <c r="J4511"/>
      <c r="K4511"/>
      <c r="L4511"/>
      <c r="M4511" s="2"/>
      <c r="N4511"/>
      <c r="O4511" s="2"/>
      <c r="P4511"/>
      <c r="Q4511"/>
      <c r="R4511"/>
    </row>
    <row r="4512" spans="2:18">
      <c r="B4512"/>
      <c r="C4512"/>
      <c r="D4512"/>
      <c r="E4512"/>
      <c r="F4512"/>
      <c r="G4512"/>
      <c r="H4512"/>
      <c r="I4512"/>
      <c r="J4512"/>
      <c r="K4512"/>
      <c r="L4512"/>
      <c r="M4512" s="2"/>
      <c r="N4512"/>
      <c r="O4512" s="2"/>
      <c r="P4512"/>
      <c r="Q4512"/>
      <c r="R4512"/>
    </row>
    <row r="4513" spans="2:18">
      <c r="B4513"/>
      <c r="C4513"/>
      <c r="D4513"/>
      <c r="E4513"/>
      <c r="F4513"/>
      <c r="G4513"/>
      <c r="H4513"/>
      <c r="I4513"/>
      <c r="J4513"/>
      <c r="K4513"/>
      <c r="L4513"/>
      <c r="M4513" s="2"/>
      <c r="N4513"/>
      <c r="O4513" s="2"/>
      <c r="P4513"/>
      <c r="Q4513"/>
      <c r="R4513"/>
    </row>
    <row r="4514" spans="2:18">
      <c r="B4514"/>
      <c r="C4514"/>
      <c r="D4514"/>
      <c r="E4514"/>
      <c r="F4514"/>
      <c r="G4514"/>
      <c r="H4514"/>
      <c r="I4514"/>
      <c r="J4514"/>
      <c r="K4514"/>
      <c r="L4514"/>
      <c r="M4514" s="2"/>
      <c r="N4514"/>
      <c r="O4514" s="2"/>
      <c r="P4514"/>
      <c r="Q4514"/>
      <c r="R4514"/>
    </row>
    <row r="4515" spans="2:18">
      <c r="B4515"/>
      <c r="C4515"/>
      <c r="D4515"/>
      <c r="E4515"/>
      <c r="F4515"/>
      <c r="G4515"/>
      <c r="H4515"/>
      <c r="I4515"/>
      <c r="J4515"/>
      <c r="K4515"/>
      <c r="L4515"/>
      <c r="M4515" s="2"/>
      <c r="N4515"/>
      <c r="O4515" s="2"/>
      <c r="P4515"/>
      <c r="Q4515"/>
      <c r="R4515"/>
    </row>
    <row r="4516" spans="2:18">
      <c r="B4516"/>
      <c r="C4516"/>
      <c r="D4516"/>
      <c r="E4516"/>
      <c r="F4516"/>
      <c r="G4516"/>
      <c r="H4516"/>
      <c r="I4516"/>
      <c r="J4516"/>
      <c r="K4516"/>
      <c r="L4516"/>
      <c r="M4516" s="2"/>
      <c r="N4516"/>
      <c r="O4516" s="2"/>
      <c r="P4516"/>
      <c r="Q4516"/>
      <c r="R4516"/>
    </row>
    <row r="4517" spans="2:18">
      <c r="B4517"/>
      <c r="C4517"/>
      <c r="D4517"/>
      <c r="E4517"/>
      <c r="F4517"/>
      <c r="G4517"/>
      <c r="H4517"/>
      <c r="I4517"/>
      <c r="J4517"/>
      <c r="K4517"/>
      <c r="L4517"/>
      <c r="M4517" s="2"/>
      <c r="N4517"/>
      <c r="O4517" s="2"/>
      <c r="P4517"/>
      <c r="Q4517"/>
      <c r="R4517"/>
    </row>
    <row r="4518" spans="2:18">
      <c r="B4518"/>
      <c r="C4518"/>
      <c r="D4518"/>
      <c r="E4518"/>
      <c r="F4518"/>
      <c r="G4518"/>
      <c r="H4518"/>
      <c r="I4518"/>
      <c r="J4518"/>
      <c r="K4518"/>
      <c r="L4518"/>
      <c r="M4518" s="2"/>
      <c r="N4518"/>
      <c r="O4518" s="2"/>
      <c r="P4518"/>
      <c r="Q4518"/>
      <c r="R4518"/>
    </row>
    <row r="4519" spans="2:18">
      <c r="B4519"/>
      <c r="C4519"/>
      <c r="D4519"/>
      <c r="E4519"/>
      <c r="F4519"/>
      <c r="G4519"/>
      <c r="H4519"/>
      <c r="I4519"/>
      <c r="J4519"/>
      <c r="K4519"/>
      <c r="L4519"/>
      <c r="M4519" s="2"/>
      <c r="N4519"/>
      <c r="O4519" s="2"/>
      <c r="P4519"/>
      <c r="Q4519"/>
      <c r="R4519"/>
    </row>
    <row r="4520" spans="2:18">
      <c r="B4520"/>
      <c r="C4520"/>
      <c r="D4520"/>
      <c r="E4520"/>
      <c r="F4520"/>
      <c r="G4520"/>
      <c r="H4520"/>
      <c r="I4520"/>
      <c r="J4520"/>
      <c r="K4520"/>
      <c r="L4520"/>
      <c r="M4520" s="2"/>
      <c r="N4520"/>
      <c r="O4520" s="2"/>
      <c r="P4520"/>
      <c r="Q4520"/>
      <c r="R4520"/>
    </row>
    <row r="4521" spans="2:18">
      <c r="B4521"/>
      <c r="C4521"/>
      <c r="D4521"/>
      <c r="E4521"/>
      <c r="F4521"/>
      <c r="G4521"/>
      <c r="H4521"/>
      <c r="I4521"/>
      <c r="J4521"/>
      <c r="K4521"/>
      <c r="L4521"/>
      <c r="M4521" s="2"/>
      <c r="N4521"/>
      <c r="O4521" s="2"/>
      <c r="P4521"/>
      <c r="Q4521"/>
      <c r="R4521"/>
    </row>
    <row r="4522" spans="2:18">
      <c r="B4522"/>
      <c r="C4522"/>
      <c r="D4522"/>
      <c r="E4522"/>
      <c r="F4522"/>
      <c r="G4522"/>
      <c r="H4522"/>
      <c r="I4522"/>
      <c r="J4522"/>
      <c r="K4522"/>
      <c r="L4522"/>
      <c r="M4522" s="2"/>
      <c r="N4522"/>
      <c r="O4522" s="2"/>
      <c r="P4522"/>
      <c r="Q4522"/>
      <c r="R4522"/>
    </row>
    <row r="4523" spans="2:18">
      <c r="B4523"/>
      <c r="C4523"/>
      <c r="D4523"/>
      <c r="E4523"/>
      <c r="F4523"/>
      <c r="G4523"/>
      <c r="H4523"/>
      <c r="I4523"/>
      <c r="J4523"/>
      <c r="K4523"/>
      <c r="L4523"/>
      <c r="M4523" s="2"/>
      <c r="N4523"/>
      <c r="O4523" s="2"/>
      <c r="P4523"/>
      <c r="Q4523"/>
      <c r="R4523"/>
    </row>
    <row r="4524" spans="2:18">
      <c r="B4524"/>
      <c r="C4524"/>
      <c r="D4524"/>
      <c r="E4524"/>
      <c r="F4524"/>
      <c r="G4524"/>
      <c r="H4524"/>
      <c r="I4524"/>
      <c r="J4524"/>
      <c r="K4524"/>
      <c r="L4524"/>
      <c r="M4524" s="2"/>
      <c r="N4524"/>
      <c r="O4524" s="2"/>
      <c r="P4524"/>
      <c r="Q4524"/>
      <c r="R4524"/>
    </row>
    <row r="4525" spans="2:18">
      <c r="B4525"/>
      <c r="C4525"/>
      <c r="D4525"/>
      <c r="E4525"/>
      <c r="F4525"/>
      <c r="G4525"/>
      <c r="H4525"/>
      <c r="I4525"/>
      <c r="J4525"/>
      <c r="K4525"/>
      <c r="L4525"/>
      <c r="M4525" s="2"/>
      <c r="N4525"/>
      <c r="O4525" s="2"/>
      <c r="P4525"/>
      <c r="Q4525"/>
      <c r="R4525"/>
    </row>
    <row r="4526" spans="2:18">
      <c r="B4526"/>
      <c r="C4526"/>
      <c r="D4526"/>
      <c r="E4526"/>
      <c r="F4526"/>
      <c r="G4526"/>
      <c r="H4526"/>
      <c r="I4526"/>
      <c r="J4526"/>
      <c r="K4526"/>
      <c r="L4526"/>
      <c r="M4526" s="2"/>
      <c r="N4526"/>
      <c r="O4526" s="2"/>
      <c r="P4526"/>
      <c r="Q4526"/>
      <c r="R4526"/>
    </row>
    <row r="4527" spans="2:18">
      <c r="B4527"/>
      <c r="C4527"/>
      <c r="D4527"/>
      <c r="E4527"/>
      <c r="F4527"/>
      <c r="G4527"/>
      <c r="H4527"/>
      <c r="I4527"/>
      <c r="J4527"/>
      <c r="K4527"/>
      <c r="L4527"/>
      <c r="M4527" s="2"/>
      <c r="N4527"/>
      <c r="O4527" s="2"/>
      <c r="P4527"/>
      <c r="Q4527"/>
      <c r="R4527"/>
    </row>
    <row r="4528" spans="2:18">
      <c r="B4528"/>
      <c r="C4528"/>
      <c r="D4528"/>
      <c r="E4528"/>
      <c r="F4528"/>
      <c r="G4528"/>
      <c r="H4528"/>
      <c r="I4528"/>
      <c r="J4528"/>
      <c r="K4528"/>
      <c r="L4528"/>
      <c r="M4528" s="2"/>
      <c r="N4528"/>
      <c r="O4528" s="2"/>
      <c r="P4528"/>
      <c r="Q4528"/>
      <c r="R4528"/>
    </row>
    <row r="4529" spans="2:18">
      <c r="B4529"/>
      <c r="C4529"/>
      <c r="D4529"/>
      <c r="E4529"/>
      <c r="F4529"/>
      <c r="G4529"/>
      <c r="H4529"/>
      <c r="I4529"/>
      <c r="J4529"/>
      <c r="K4529"/>
      <c r="L4529"/>
      <c r="M4529" s="2"/>
      <c r="N4529"/>
      <c r="O4529" s="2"/>
      <c r="P4529"/>
      <c r="Q4529"/>
      <c r="R4529"/>
    </row>
    <row r="4530" spans="2:18">
      <c r="B4530"/>
      <c r="C4530"/>
      <c r="D4530"/>
      <c r="E4530"/>
      <c r="F4530"/>
      <c r="G4530"/>
      <c r="H4530"/>
      <c r="I4530"/>
      <c r="J4530"/>
      <c r="K4530"/>
      <c r="L4530"/>
      <c r="M4530" s="2"/>
      <c r="N4530"/>
      <c r="O4530" s="2"/>
      <c r="P4530"/>
      <c r="Q4530"/>
      <c r="R4530"/>
    </row>
    <row r="4531" spans="2:18">
      <c r="B4531"/>
      <c r="C4531"/>
      <c r="D4531"/>
      <c r="E4531"/>
      <c r="F4531"/>
      <c r="G4531"/>
      <c r="H4531"/>
      <c r="I4531"/>
      <c r="J4531"/>
      <c r="K4531"/>
      <c r="L4531"/>
      <c r="M4531" s="2"/>
      <c r="N4531"/>
      <c r="O4531" s="2"/>
      <c r="P4531"/>
      <c r="Q4531"/>
      <c r="R4531"/>
    </row>
    <row r="4532" spans="2:18">
      <c r="B4532"/>
      <c r="C4532"/>
      <c r="D4532"/>
      <c r="E4532"/>
      <c r="F4532"/>
      <c r="G4532"/>
      <c r="H4532"/>
      <c r="I4532"/>
      <c r="J4532"/>
      <c r="K4532"/>
      <c r="L4532"/>
      <c r="M4532" s="2"/>
      <c r="N4532"/>
      <c r="O4532" s="2"/>
      <c r="P4532"/>
      <c r="Q4532"/>
      <c r="R4532"/>
    </row>
    <row r="4533" spans="2:18">
      <c r="B4533"/>
      <c r="C4533"/>
      <c r="D4533"/>
      <c r="E4533"/>
      <c r="F4533"/>
      <c r="G4533"/>
      <c r="H4533"/>
      <c r="I4533"/>
      <c r="J4533"/>
      <c r="K4533"/>
      <c r="L4533"/>
      <c r="M4533" s="2"/>
      <c r="N4533"/>
      <c r="O4533" s="2"/>
      <c r="P4533"/>
      <c r="Q4533"/>
      <c r="R4533"/>
    </row>
    <row r="4534" spans="2:18">
      <c r="B4534"/>
      <c r="C4534"/>
      <c r="D4534"/>
      <c r="E4534"/>
      <c r="F4534"/>
      <c r="G4534"/>
      <c r="H4534"/>
      <c r="I4534"/>
      <c r="J4534"/>
      <c r="K4534"/>
      <c r="L4534"/>
      <c r="M4534" s="2"/>
      <c r="N4534"/>
      <c r="O4534" s="2"/>
      <c r="P4534"/>
      <c r="Q4534"/>
      <c r="R4534"/>
    </row>
    <row r="4535" spans="2:18">
      <c r="B4535"/>
      <c r="C4535"/>
      <c r="D4535"/>
      <c r="E4535"/>
      <c r="F4535"/>
      <c r="G4535"/>
      <c r="H4535"/>
      <c r="I4535"/>
      <c r="J4535"/>
      <c r="K4535"/>
      <c r="L4535"/>
      <c r="M4535" s="2"/>
      <c r="N4535"/>
      <c r="O4535" s="2"/>
      <c r="P4535"/>
      <c r="Q4535"/>
      <c r="R4535"/>
    </row>
    <row r="4536" spans="2:18">
      <c r="B4536"/>
      <c r="C4536"/>
      <c r="D4536"/>
      <c r="E4536"/>
      <c r="F4536"/>
      <c r="G4536"/>
      <c r="H4536"/>
      <c r="I4536"/>
      <c r="J4536"/>
      <c r="K4536"/>
      <c r="L4536"/>
      <c r="M4536" s="2"/>
      <c r="N4536"/>
      <c r="O4536" s="2"/>
      <c r="P4536"/>
      <c r="Q4536"/>
      <c r="R4536"/>
    </row>
    <row r="4537" spans="2:18">
      <c r="B4537"/>
      <c r="C4537"/>
      <c r="D4537"/>
      <c r="E4537"/>
      <c r="F4537"/>
      <c r="G4537"/>
      <c r="H4537"/>
      <c r="I4537"/>
      <c r="J4537"/>
      <c r="K4537"/>
      <c r="L4537"/>
      <c r="M4537" s="2"/>
      <c r="N4537"/>
      <c r="O4537" s="2"/>
      <c r="P4537"/>
      <c r="Q4537"/>
      <c r="R4537"/>
    </row>
    <row r="4538" spans="2:18">
      <c r="B4538"/>
      <c r="C4538"/>
      <c r="D4538"/>
      <c r="E4538"/>
      <c r="F4538"/>
      <c r="G4538"/>
      <c r="H4538"/>
      <c r="I4538"/>
      <c r="J4538"/>
      <c r="K4538"/>
      <c r="L4538"/>
      <c r="M4538" s="2"/>
      <c r="N4538"/>
      <c r="O4538" s="2"/>
      <c r="P4538"/>
      <c r="Q4538"/>
      <c r="R4538"/>
    </row>
    <row r="4539" spans="2:18">
      <c r="B4539"/>
      <c r="C4539"/>
      <c r="D4539"/>
      <c r="E4539"/>
      <c r="F4539"/>
      <c r="G4539"/>
      <c r="H4539"/>
      <c r="I4539"/>
      <c r="J4539"/>
      <c r="K4539"/>
      <c r="L4539"/>
      <c r="M4539" s="2"/>
      <c r="N4539"/>
      <c r="O4539" s="2"/>
      <c r="P4539"/>
      <c r="Q4539"/>
      <c r="R4539"/>
    </row>
    <row r="4540" spans="2:18">
      <c r="B4540"/>
      <c r="C4540"/>
      <c r="D4540"/>
      <c r="E4540"/>
      <c r="F4540"/>
      <c r="G4540"/>
      <c r="H4540"/>
      <c r="I4540"/>
      <c r="J4540"/>
      <c r="K4540"/>
      <c r="L4540"/>
      <c r="M4540" s="2"/>
      <c r="N4540"/>
      <c r="O4540" s="2"/>
      <c r="P4540"/>
      <c r="Q4540"/>
      <c r="R4540"/>
    </row>
    <row r="4541" spans="2:18">
      <c r="B4541"/>
      <c r="C4541"/>
      <c r="D4541"/>
      <c r="E4541"/>
      <c r="F4541"/>
      <c r="G4541"/>
      <c r="H4541"/>
      <c r="I4541"/>
      <c r="J4541"/>
      <c r="K4541"/>
      <c r="L4541"/>
      <c r="M4541" s="2"/>
      <c r="N4541"/>
      <c r="O4541" s="2"/>
      <c r="P4541"/>
      <c r="Q4541"/>
      <c r="R4541"/>
    </row>
    <row r="4542" spans="2:18">
      <c r="B4542"/>
      <c r="C4542"/>
      <c r="D4542"/>
      <c r="E4542"/>
      <c r="F4542"/>
      <c r="G4542"/>
      <c r="H4542"/>
      <c r="I4542"/>
      <c r="J4542"/>
      <c r="K4542"/>
      <c r="L4542"/>
      <c r="M4542" s="2"/>
      <c r="N4542"/>
      <c r="O4542" s="2"/>
      <c r="P4542"/>
      <c r="Q4542"/>
      <c r="R4542"/>
    </row>
    <row r="4543" spans="2:18">
      <c r="B4543"/>
      <c r="C4543"/>
      <c r="D4543"/>
      <c r="E4543"/>
      <c r="F4543"/>
      <c r="G4543"/>
      <c r="H4543"/>
      <c r="I4543"/>
      <c r="J4543"/>
      <c r="K4543"/>
      <c r="L4543"/>
      <c r="M4543" s="2"/>
      <c r="N4543"/>
      <c r="O4543" s="2"/>
      <c r="P4543"/>
      <c r="Q4543"/>
      <c r="R4543"/>
    </row>
    <row r="4544" spans="2:18">
      <c r="B4544"/>
      <c r="C4544"/>
      <c r="D4544"/>
      <c r="E4544"/>
      <c r="F4544"/>
      <c r="G4544"/>
      <c r="H4544"/>
      <c r="I4544"/>
      <c r="J4544"/>
      <c r="K4544"/>
      <c r="L4544"/>
      <c r="M4544" s="2"/>
      <c r="N4544"/>
      <c r="O4544" s="2"/>
      <c r="P4544"/>
      <c r="Q4544"/>
      <c r="R4544"/>
    </row>
    <row r="4545" spans="2:18">
      <c r="B4545"/>
      <c r="C4545"/>
      <c r="D4545"/>
      <c r="E4545"/>
      <c r="F4545"/>
      <c r="G4545"/>
      <c r="H4545"/>
      <c r="I4545"/>
      <c r="J4545"/>
      <c r="K4545"/>
      <c r="L4545"/>
      <c r="M4545" s="2"/>
      <c r="N4545"/>
      <c r="O4545" s="2"/>
      <c r="P4545"/>
      <c r="Q4545"/>
      <c r="R4545"/>
    </row>
    <row r="4546" spans="2:18">
      <c r="B4546"/>
      <c r="C4546"/>
      <c r="D4546"/>
      <c r="E4546"/>
      <c r="F4546"/>
      <c r="G4546"/>
      <c r="H4546"/>
      <c r="I4546"/>
      <c r="J4546"/>
      <c r="K4546"/>
      <c r="L4546"/>
      <c r="M4546" s="2"/>
      <c r="N4546"/>
      <c r="O4546" s="2"/>
      <c r="P4546"/>
      <c r="Q4546"/>
      <c r="R4546"/>
    </row>
    <row r="4547" spans="2:18">
      <c r="B4547"/>
      <c r="C4547"/>
      <c r="D4547"/>
      <c r="E4547"/>
      <c r="F4547"/>
      <c r="G4547"/>
      <c r="H4547"/>
      <c r="I4547"/>
      <c r="J4547"/>
      <c r="K4547"/>
      <c r="L4547"/>
      <c r="M4547" s="2"/>
      <c r="N4547"/>
      <c r="O4547" s="2"/>
      <c r="P4547"/>
      <c r="Q4547"/>
      <c r="R4547"/>
    </row>
    <row r="4548" spans="2:18">
      <c r="B4548"/>
      <c r="C4548"/>
      <c r="D4548"/>
      <c r="E4548"/>
      <c r="F4548"/>
      <c r="G4548"/>
      <c r="H4548"/>
      <c r="I4548"/>
      <c r="J4548"/>
      <c r="K4548"/>
      <c r="L4548"/>
      <c r="M4548" s="2"/>
      <c r="N4548"/>
      <c r="O4548" s="2"/>
      <c r="P4548"/>
      <c r="Q4548"/>
      <c r="R4548"/>
    </row>
    <row r="4549" spans="2:18">
      <c r="B4549"/>
      <c r="C4549"/>
      <c r="D4549"/>
      <c r="E4549"/>
      <c r="F4549"/>
      <c r="G4549"/>
      <c r="H4549"/>
      <c r="I4549"/>
      <c r="J4549"/>
      <c r="K4549"/>
      <c r="L4549"/>
      <c r="M4549" s="2"/>
      <c r="N4549"/>
      <c r="O4549" s="2"/>
      <c r="P4549"/>
      <c r="Q4549"/>
      <c r="R4549"/>
    </row>
    <row r="4550" spans="2:18">
      <c r="B4550"/>
      <c r="C4550"/>
      <c r="D4550"/>
      <c r="E4550"/>
      <c r="F4550"/>
      <c r="G4550"/>
      <c r="H4550"/>
      <c r="I4550"/>
      <c r="J4550"/>
      <c r="K4550"/>
      <c r="L4550"/>
      <c r="M4550" s="2"/>
      <c r="N4550"/>
      <c r="O4550" s="2"/>
      <c r="P4550"/>
      <c r="Q4550"/>
      <c r="R4550"/>
    </row>
    <row r="4551" spans="2:18">
      <c r="B4551"/>
      <c r="C4551"/>
      <c r="D4551"/>
      <c r="E4551"/>
      <c r="F4551"/>
      <c r="G4551"/>
      <c r="H4551"/>
      <c r="I4551"/>
      <c r="J4551"/>
      <c r="K4551"/>
      <c r="L4551"/>
      <c r="M4551" s="2"/>
      <c r="N4551"/>
      <c r="O4551" s="2"/>
      <c r="P4551"/>
      <c r="Q4551"/>
      <c r="R4551"/>
    </row>
    <row r="4552" spans="2:18">
      <c r="B4552"/>
      <c r="C4552"/>
      <c r="D4552"/>
      <c r="E4552"/>
      <c r="F4552"/>
      <c r="G4552"/>
      <c r="H4552"/>
      <c r="I4552"/>
      <c r="J4552"/>
      <c r="K4552"/>
      <c r="L4552"/>
      <c r="M4552" s="2"/>
      <c r="N4552"/>
      <c r="O4552" s="2"/>
      <c r="P4552"/>
      <c r="Q4552"/>
      <c r="R4552"/>
    </row>
    <row r="4553" spans="2:18">
      <c r="B4553"/>
      <c r="C4553"/>
      <c r="D4553"/>
      <c r="E4553"/>
      <c r="F4553"/>
      <c r="G4553"/>
      <c r="H4553"/>
      <c r="I4553"/>
      <c r="J4553"/>
      <c r="K4553"/>
      <c r="L4553"/>
      <c r="M4553" s="2"/>
      <c r="N4553"/>
      <c r="O4553" s="2"/>
      <c r="P4553"/>
      <c r="Q4553"/>
      <c r="R4553"/>
    </row>
    <row r="4554" spans="2:18">
      <c r="B4554"/>
      <c r="C4554"/>
      <c r="D4554"/>
      <c r="E4554"/>
      <c r="F4554"/>
      <c r="G4554"/>
      <c r="H4554"/>
      <c r="I4554"/>
      <c r="J4554"/>
      <c r="K4554"/>
      <c r="L4554"/>
      <c r="M4554" s="2"/>
      <c r="N4554"/>
      <c r="O4554" s="2"/>
      <c r="P4554"/>
      <c r="Q4554"/>
      <c r="R4554"/>
    </row>
    <row r="4555" spans="2:18">
      <c r="B4555"/>
      <c r="C4555"/>
      <c r="D4555"/>
      <c r="E4555"/>
      <c r="F4555"/>
      <c r="G4555"/>
      <c r="H4555"/>
      <c r="I4555"/>
      <c r="J4555"/>
      <c r="K4555"/>
      <c r="L4555"/>
      <c r="M4555" s="2"/>
      <c r="N4555"/>
      <c r="O4555" s="2"/>
      <c r="P4555"/>
      <c r="Q4555"/>
      <c r="R4555"/>
    </row>
    <row r="4556" spans="2:18">
      <c r="B4556"/>
      <c r="C4556"/>
      <c r="D4556"/>
      <c r="E4556"/>
      <c r="F4556"/>
      <c r="G4556"/>
      <c r="H4556"/>
      <c r="I4556"/>
      <c r="J4556"/>
      <c r="K4556"/>
      <c r="L4556"/>
      <c r="M4556" s="2"/>
      <c r="N4556"/>
      <c r="O4556" s="2"/>
      <c r="P4556"/>
      <c r="Q4556"/>
      <c r="R4556"/>
    </row>
    <row r="4557" spans="2:18">
      <c r="B4557"/>
      <c r="C4557"/>
      <c r="D4557"/>
      <c r="E4557"/>
      <c r="F4557"/>
      <c r="G4557"/>
      <c r="H4557"/>
      <c r="I4557"/>
      <c r="J4557"/>
      <c r="K4557"/>
      <c r="L4557"/>
      <c r="M4557" s="2"/>
      <c r="N4557"/>
      <c r="O4557" s="2"/>
      <c r="P4557"/>
      <c r="Q4557"/>
      <c r="R4557"/>
    </row>
    <row r="4558" spans="2:18">
      <c r="B4558"/>
      <c r="C4558"/>
      <c r="D4558"/>
      <c r="E4558"/>
      <c r="F4558"/>
      <c r="G4558"/>
      <c r="H4558"/>
      <c r="I4558"/>
      <c r="J4558"/>
      <c r="K4558"/>
      <c r="L4558"/>
      <c r="M4558" s="2"/>
      <c r="N4558"/>
      <c r="O4558" s="2"/>
      <c r="P4558"/>
      <c r="Q4558"/>
      <c r="R4558"/>
    </row>
    <row r="4559" spans="2:18">
      <c r="B4559"/>
      <c r="C4559"/>
      <c r="D4559"/>
      <c r="E4559"/>
      <c r="F4559"/>
      <c r="G4559"/>
      <c r="H4559"/>
      <c r="I4559"/>
      <c r="J4559"/>
      <c r="K4559"/>
      <c r="L4559"/>
      <c r="M4559" s="2"/>
      <c r="N4559"/>
      <c r="O4559" s="2"/>
      <c r="P4559"/>
      <c r="Q4559"/>
      <c r="R4559"/>
    </row>
    <row r="4560" spans="2:18">
      <c r="B4560"/>
      <c r="C4560"/>
      <c r="D4560"/>
      <c r="E4560"/>
      <c r="F4560"/>
      <c r="G4560"/>
      <c r="H4560"/>
      <c r="I4560"/>
      <c r="J4560"/>
      <c r="K4560"/>
      <c r="L4560"/>
      <c r="M4560" s="2"/>
      <c r="N4560"/>
      <c r="O4560" s="2"/>
      <c r="P4560"/>
      <c r="Q4560"/>
      <c r="R4560"/>
    </row>
    <row r="4561" spans="2:18">
      <c r="B4561"/>
      <c r="C4561"/>
      <c r="D4561"/>
      <c r="E4561"/>
      <c r="F4561"/>
      <c r="G4561"/>
      <c r="H4561"/>
      <c r="I4561"/>
      <c r="J4561"/>
      <c r="K4561"/>
      <c r="L4561"/>
      <c r="M4561" s="2"/>
      <c r="N4561"/>
      <c r="O4561" s="2"/>
      <c r="P4561"/>
      <c r="Q4561"/>
      <c r="R4561"/>
    </row>
    <row r="4562" spans="2:18">
      <c r="B4562"/>
      <c r="C4562"/>
      <c r="D4562"/>
      <c r="E4562"/>
      <c r="F4562"/>
      <c r="G4562"/>
      <c r="H4562"/>
      <c r="I4562"/>
      <c r="J4562"/>
      <c r="K4562"/>
      <c r="L4562"/>
      <c r="M4562" s="2"/>
      <c r="N4562"/>
      <c r="O4562" s="2"/>
      <c r="P4562"/>
      <c r="Q4562"/>
      <c r="R4562"/>
    </row>
    <row r="4563" spans="2:18">
      <c r="B4563"/>
      <c r="C4563"/>
      <c r="D4563"/>
      <c r="E4563"/>
      <c r="F4563"/>
      <c r="G4563"/>
      <c r="H4563"/>
      <c r="I4563"/>
      <c r="J4563"/>
      <c r="K4563"/>
      <c r="L4563"/>
      <c r="M4563" s="2"/>
      <c r="N4563"/>
      <c r="O4563" s="2"/>
      <c r="P4563"/>
      <c r="Q4563"/>
      <c r="R4563"/>
    </row>
    <row r="4564" spans="2:18">
      <c r="B4564"/>
      <c r="C4564"/>
      <c r="D4564"/>
      <c r="E4564"/>
      <c r="F4564"/>
      <c r="G4564"/>
      <c r="H4564"/>
      <c r="I4564"/>
      <c r="J4564"/>
      <c r="K4564"/>
      <c r="L4564"/>
      <c r="M4564" s="2"/>
      <c r="N4564"/>
      <c r="O4564" s="2"/>
      <c r="P4564"/>
      <c r="Q4564"/>
      <c r="R4564"/>
    </row>
    <row r="4565" spans="2:18">
      <c r="B4565"/>
      <c r="C4565"/>
      <c r="D4565"/>
      <c r="E4565"/>
      <c r="F4565"/>
      <c r="G4565"/>
      <c r="H4565"/>
      <c r="I4565"/>
      <c r="J4565"/>
      <c r="K4565"/>
      <c r="L4565"/>
      <c r="M4565" s="2"/>
      <c r="N4565"/>
      <c r="O4565" s="2"/>
      <c r="P4565"/>
      <c r="Q4565"/>
      <c r="R4565"/>
    </row>
    <row r="4566" spans="2:18">
      <c r="B4566"/>
      <c r="C4566"/>
      <c r="D4566"/>
      <c r="E4566"/>
      <c r="F4566"/>
      <c r="G4566"/>
      <c r="H4566"/>
      <c r="I4566"/>
      <c r="J4566"/>
      <c r="K4566"/>
      <c r="L4566"/>
      <c r="M4566" s="2"/>
      <c r="N4566"/>
      <c r="O4566" s="2"/>
      <c r="P4566"/>
      <c r="Q4566"/>
      <c r="R4566"/>
    </row>
    <row r="4567" spans="2:18">
      <c r="B4567"/>
      <c r="C4567"/>
      <c r="D4567"/>
      <c r="E4567"/>
      <c r="F4567"/>
      <c r="G4567"/>
      <c r="H4567"/>
      <c r="I4567"/>
      <c r="J4567"/>
      <c r="K4567"/>
      <c r="L4567"/>
      <c r="M4567" s="2"/>
      <c r="N4567"/>
      <c r="O4567" s="2"/>
      <c r="P4567"/>
      <c r="Q4567"/>
      <c r="R4567"/>
    </row>
    <row r="4568" spans="2:18">
      <c r="B4568"/>
      <c r="C4568"/>
      <c r="D4568"/>
      <c r="E4568"/>
      <c r="F4568"/>
      <c r="G4568"/>
      <c r="H4568"/>
      <c r="I4568"/>
      <c r="J4568"/>
      <c r="K4568"/>
      <c r="L4568"/>
      <c r="M4568" s="2"/>
      <c r="N4568"/>
      <c r="O4568" s="2"/>
      <c r="P4568"/>
      <c r="Q4568"/>
      <c r="R4568"/>
    </row>
    <row r="4569" spans="2:18">
      <c r="B4569"/>
      <c r="C4569"/>
      <c r="D4569"/>
      <c r="E4569"/>
      <c r="F4569"/>
      <c r="G4569"/>
      <c r="H4569"/>
      <c r="I4569"/>
      <c r="J4569"/>
      <c r="K4569"/>
      <c r="L4569"/>
      <c r="M4569" s="2"/>
      <c r="N4569"/>
      <c r="O4569" s="2"/>
      <c r="P4569"/>
      <c r="Q4569"/>
      <c r="R4569"/>
    </row>
    <row r="4570" spans="2:18">
      <c r="B4570"/>
      <c r="C4570"/>
      <c r="D4570"/>
      <c r="E4570"/>
      <c r="F4570"/>
      <c r="G4570"/>
      <c r="H4570"/>
      <c r="I4570"/>
      <c r="J4570"/>
      <c r="K4570"/>
      <c r="L4570"/>
      <c r="M4570" s="2"/>
      <c r="N4570"/>
      <c r="O4570" s="2"/>
      <c r="P4570"/>
      <c r="Q4570"/>
      <c r="R4570"/>
    </row>
    <row r="4571" spans="2:18">
      <c r="B4571"/>
      <c r="C4571"/>
      <c r="D4571"/>
      <c r="E4571"/>
      <c r="F4571"/>
      <c r="G4571"/>
      <c r="H4571"/>
      <c r="I4571"/>
      <c r="J4571"/>
      <c r="K4571"/>
      <c r="L4571"/>
      <c r="M4571" s="2"/>
      <c r="N4571"/>
      <c r="O4571" s="2"/>
      <c r="P4571"/>
      <c r="Q4571"/>
      <c r="R4571"/>
    </row>
    <row r="4572" spans="2:18">
      <c r="B4572"/>
      <c r="C4572"/>
      <c r="D4572"/>
      <c r="E4572"/>
      <c r="F4572"/>
      <c r="G4572"/>
      <c r="H4572"/>
      <c r="I4572"/>
      <c r="J4572"/>
      <c r="K4572"/>
      <c r="L4572"/>
      <c r="M4572" s="2"/>
      <c r="N4572"/>
      <c r="O4572" s="2"/>
      <c r="P4572"/>
      <c r="Q4572"/>
      <c r="R4572"/>
    </row>
    <row r="4573" spans="2:18">
      <c r="B4573"/>
      <c r="C4573"/>
      <c r="D4573"/>
      <c r="E4573"/>
      <c r="F4573"/>
      <c r="G4573"/>
      <c r="H4573"/>
      <c r="I4573"/>
      <c r="J4573"/>
      <c r="K4573"/>
      <c r="L4573"/>
      <c r="M4573" s="2"/>
      <c r="N4573"/>
      <c r="O4573" s="2"/>
      <c r="P4573"/>
      <c r="Q4573"/>
      <c r="R4573"/>
    </row>
    <row r="4574" spans="2:18">
      <c r="B4574"/>
      <c r="C4574"/>
      <c r="D4574"/>
      <c r="E4574"/>
      <c r="F4574"/>
      <c r="G4574"/>
      <c r="H4574"/>
      <c r="I4574"/>
      <c r="J4574"/>
      <c r="K4574"/>
      <c r="L4574"/>
      <c r="M4574" s="2"/>
      <c r="N4574"/>
      <c r="O4574" s="2"/>
      <c r="P4574"/>
      <c r="Q4574"/>
      <c r="R4574"/>
    </row>
    <row r="4575" spans="2:18">
      <c r="B4575"/>
      <c r="C4575"/>
      <c r="D4575"/>
      <c r="E4575"/>
      <c r="F4575"/>
      <c r="G4575"/>
      <c r="H4575"/>
      <c r="I4575"/>
      <c r="J4575"/>
      <c r="K4575"/>
      <c r="L4575"/>
      <c r="M4575" s="2"/>
      <c r="N4575"/>
      <c r="O4575" s="2"/>
      <c r="P4575"/>
      <c r="Q4575"/>
      <c r="R4575"/>
    </row>
    <row r="4576" spans="2:18">
      <c r="B4576"/>
      <c r="C4576"/>
      <c r="D4576"/>
      <c r="E4576"/>
      <c r="F4576"/>
      <c r="G4576"/>
      <c r="H4576"/>
      <c r="I4576"/>
      <c r="J4576"/>
      <c r="K4576"/>
      <c r="L4576"/>
      <c r="M4576" s="2"/>
      <c r="N4576"/>
      <c r="O4576" s="2"/>
      <c r="P4576"/>
      <c r="Q4576"/>
      <c r="R4576"/>
    </row>
    <row r="4577" spans="2:18">
      <c r="B4577"/>
      <c r="C4577"/>
      <c r="D4577"/>
      <c r="E4577"/>
      <c r="F4577"/>
      <c r="G4577"/>
      <c r="H4577"/>
      <c r="I4577"/>
      <c r="J4577"/>
      <c r="K4577"/>
      <c r="L4577"/>
      <c r="M4577" s="2"/>
      <c r="N4577"/>
      <c r="O4577" s="2"/>
      <c r="P4577"/>
      <c r="Q4577"/>
      <c r="R4577"/>
    </row>
    <row r="4578" spans="2:18">
      <c r="B4578"/>
      <c r="C4578"/>
      <c r="D4578"/>
      <c r="E4578"/>
      <c r="F4578"/>
      <c r="G4578"/>
      <c r="H4578"/>
      <c r="I4578"/>
      <c r="J4578"/>
      <c r="K4578"/>
      <c r="L4578"/>
      <c r="M4578" s="2"/>
      <c r="N4578"/>
      <c r="O4578" s="2"/>
      <c r="P4578"/>
      <c r="Q4578"/>
      <c r="R4578"/>
    </row>
    <row r="4579" spans="2:18">
      <c r="B4579"/>
      <c r="C4579"/>
      <c r="D4579"/>
      <c r="E4579"/>
      <c r="F4579"/>
      <c r="G4579"/>
      <c r="H4579"/>
      <c r="I4579"/>
      <c r="J4579"/>
      <c r="K4579"/>
      <c r="L4579"/>
      <c r="M4579" s="2"/>
      <c r="N4579"/>
      <c r="O4579" s="2"/>
      <c r="P4579"/>
      <c r="Q4579"/>
      <c r="R4579"/>
    </row>
    <row r="4580" spans="2:18">
      <c r="B4580"/>
      <c r="C4580"/>
      <c r="D4580"/>
      <c r="E4580"/>
      <c r="F4580"/>
      <c r="G4580"/>
      <c r="H4580"/>
      <c r="I4580"/>
      <c r="J4580"/>
      <c r="K4580"/>
      <c r="L4580"/>
      <c r="M4580" s="2"/>
      <c r="N4580"/>
      <c r="O4580" s="2"/>
      <c r="P4580"/>
      <c r="Q4580"/>
      <c r="R4580"/>
    </row>
    <row r="4581" spans="2:18">
      <c r="B4581"/>
      <c r="C4581"/>
      <c r="D4581"/>
      <c r="E4581"/>
      <c r="F4581"/>
      <c r="G4581"/>
      <c r="H4581"/>
      <c r="I4581"/>
      <c r="J4581"/>
      <c r="K4581"/>
      <c r="L4581"/>
      <c r="M4581" s="2"/>
      <c r="N4581"/>
      <c r="O4581" s="2"/>
      <c r="P4581"/>
      <c r="Q4581"/>
      <c r="R4581"/>
    </row>
    <row r="4582" spans="2:18">
      <c r="B4582"/>
      <c r="C4582"/>
      <c r="D4582"/>
      <c r="E4582"/>
      <c r="F4582"/>
      <c r="G4582"/>
      <c r="H4582"/>
      <c r="I4582"/>
      <c r="J4582"/>
      <c r="K4582"/>
      <c r="L4582"/>
      <c r="M4582" s="2"/>
      <c r="N4582"/>
      <c r="O4582" s="2"/>
      <c r="P4582"/>
      <c r="Q4582"/>
      <c r="R4582"/>
    </row>
    <row r="4583" spans="2:18">
      <c r="B4583"/>
      <c r="C4583"/>
      <c r="D4583"/>
      <c r="E4583"/>
      <c r="F4583"/>
      <c r="G4583"/>
      <c r="H4583"/>
      <c r="I4583"/>
      <c r="J4583"/>
      <c r="K4583"/>
      <c r="L4583"/>
      <c r="M4583" s="2"/>
      <c r="N4583"/>
      <c r="O4583" s="2"/>
      <c r="P4583"/>
      <c r="Q4583"/>
      <c r="R4583"/>
    </row>
    <row r="4584" spans="2:18">
      <c r="B4584"/>
      <c r="C4584"/>
      <c r="D4584"/>
      <c r="E4584"/>
      <c r="F4584"/>
      <c r="G4584"/>
      <c r="H4584"/>
      <c r="I4584"/>
      <c r="J4584"/>
      <c r="K4584"/>
      <c r="L4584"/>
      <c r="M4584" s="2"/>
      <c r="N4584"/>
      <c r="O4584" s="2"/>
      <c r="P4584"/>
      <c r="Q4584"/>
      <c r="R4584"/>
    </row>
    <row r="4585" spans="2:18">
      <c r="B4585"/>
      <c r="C4585"/>
      <c r="D4585"/>
      <c r="E4585"/>
      <c r="F4585"/>
      <c r="G4585"/>
      <c r="H4585"/>
      <c r="I4585"/>
      <c r="J4585"/>
      <c r="K4585"/>
      <c r="L4585"/>
      <c r="M4585" s="2"/>
      <c r="N4585"/>
      <c r="O4585" s="2"/>
      <c r="P4585"/>
      <c r="Q4585"/>
      <c r="R4585"/>
    </row>
    <row r="4586" spans="2:18">
      <c r="B4586"/>
      <c r="C4586"/>
      <c r="D4586"/>
      <c r="E4586"/>
      <c r="F4586"/>
      <c r="G4586"/>
      <c r="H4586"/>
      <c r="I4586"/>
      <c r="J4586"/>
      <c r="K4586"/>
      <c r="L4586"/>
      <c r="M4586" s="2"/>
      <c r="N4586"/>
      <c r="O4586" s="2"/>
      <c r="P4586"/>
      <c r="Q4586"/>
      <c r="R4586"/>
    </row>
    <row r="4587" spans="2:18">
      <c r="B4587"/>
      <c r="C4587"/>
      <c r="D4587"/>
      <c r="E4587"/>
      <c r="F4587"/>
      <c r="G4587"/>
      <c r="H4587"/>
      <c r="I4587"/>
      <c r="J4587"/>
      <c r="K4587"/>
      <c r="L4587"/>
      <c r="M4587" s="2"/>
      <c r="N4587"/>
      <c r="O4587" s="2"/>
      <c r="P4587"/>
      <c r="Q4587"/>
      <c r="R4587"/>
    </row>
    <row r="4588" spans="2:18">
      <c r="B4588"/>
      <c r="C4588"/>
      <c r="D4588"/>
      <c r="E4588"/>
      <c r="F4588"/>
      <c r="G4588"/>
      <c r="H4588"/>
      <c r="I4588"/>
      <c r="J4588"/>
      <c r="K4588"/>
      <c r="L4588"/>
      <c r="M4588" s="2"/>
      <c r="N4588"/>
      <c r="O4588" s="2"/>
      <c r="P4588"/>
      <c r="Q4588"/>
      <c r="R4588"/>
    </row>
    <row r="4589" spans="2:18">
      <c r="B4589"/>
      <c r="C4589"/>
      <c r="D4589"/>
      <c r="E4589"/>
      <c r="F4589"/>
      <c r="G4589"/>
      <c r="H4589"/>
      <c r="I4589"/>
      <c r="J4589"/>
      <c r="K4589"/>
      <c r="L4589"/>
      <c r="M4589" s="2"/>
      <c r="N4589"/>
      <c r="O4589" s="2"/>
      <c r="P4589"/>
      <c r="Q4589"/>
      <c r="R4589"/>
    </row>
    <row r="4590" spans="2:18">
      <c r="B4590"/>
      <c r="C4590"/>
      <c r="D4590"/>
      <c r="E4590"/>
      <c r="F4590"/>
      <c r="G4590"/>
      <c r="H4590"/>
      <c r="I4590"/>
      <c r="J4590"/>
      <c r="K4590"/>
      <c r="L4590"/>
      <c r="M4590" s="2"/>
      <c r="N4590"/>
      <c r="O4590" s="2"/>
      <c r="P4590"/>
      <c r="Q4590"/>
      <c r="R4590"/>
    </row>
    <row r="4591" spans="2:18">
      <c r="B4591"/>
      <c r="C4591"/>
      <c r="D4591"/>
      <c r="E4591"/>
      <c r="F4591"/>
      <c r="G4591"/>
      <c r="H4591"/>
      <c r="I4591"/>
      <c r="J4591"/>
      <c r="K4591"/>
      <c r="L4591"/>
      <c r="M4591" s="2"/>
      <c r="N4591"/>
      <c r="O4591" s="2"/>
      <c r="P4591"/>
      <c r="Q4591"/>
      <c r="R4591"/>
    </row>
    <row r="4592" spans="2:18">
      <c r="B4592"/>
      <c r="C4592"/>
      <c r="D4592"/>
      <c r="E4592"/>
      <c r="F4592"/>
      <c r="G4592"/>
      <c r="H4592"/>
      <c r="I4592"/>
      <c r="J4592"/>
      <c r="K4592"/>
      <c r="L4592"/>
      <c r="M4592" s="2"/>
      <c r="N4592"/>
      <c r="O4592" s="2"/>
      <c r="P4592"/>
      <c r="Q4592"/>
      <c r="R4592"/>
    </row>
    <row r="4593" spans="2:18">
      <c r="B4593"/>
      <c r="C4593"/>
      <c r="D4593"/>
      <c r="E4593"/>
      <c r="F4593"/>
      <c r="G4593"/>
      <c r="H4593"/>
      <c r="I4593"/>
      <c r="J4593"/>
      <c r="K4593"/>
      <c r="L4593"/>
      <c r="M4593" s="2"/>
      <c r="N4593"/>
      <c r="O4593" s="2"/>
      <c r="P4593"/>
      <c r="Q4593"/>
      <c r="R4593"/>
    </row>
    <row r="4594" spans="2:18">
      <c r="B4594"/>
      <c r="C4594"/>
      <c r="D4594"/>
      <c r="E4594"/>
      <c r="F4594"/>
      <c r="G4594"/>
      <c r="H4594"/>
      <c r="I4594"/>
      <c r="J4594"/>
      <c r="K4594"/>
      <c r="L4594"/>
      <c r="M4594" s="2"/>
      <c r="N4594"/>
      <c r="O4594" s="2"/>
      <c r="P4594"/>
      <c r="Q4594"/>
      <c r="R4594"/>
    </row>
    <row r="4595" spans="2:18">
      <c r="B4595"/>
      <c r="C4595"/>
      <c r="D4595"/>
      <c r="E4595"/>
      <c r="F4595"/>
      <c r="G4595"/>
      <c r="H4595"/>
      <c r="I4595"/>
      <c r="J4595"/>
      <c r="K4595"/>
      <c r="L4595"/>
      <c r="M4595" s="2"/>
      <c r="N4595"/>
      <c r="O4595" s="2"/>
      <c r="P4595"/>
      <c r="Q4595"/>
      <c r="R4595"/>
    </row>
    <row r="4596" spans="2:18">
      <c r="B4596"/>
      <c r="C4596"/>
      <c r="D4596"/>
      <c r="E4596"/>
      <c r="F4596"/>
      <c r="G4596"/>
      <c r="H4596"/>
      <c r="I4596"/>
      <c r="J4596"/>
      <c r="K4596"/>
      <c r="L4596"/>
      <c r="M4596" s="2"/>
      <c r="N4596"/>
      <c r="O4596" s="2"/>
      <c r="P4596"/>
      <c r="Q4596"/>
      <c r="R4596"/>
    </row>
    <row r="4597" spans="2:18">
      <c r="B4597"/>
      <c r="C4597"/>
      <c r="D4597"/>
      <c r="E4597"/>
      <c r="F4597"/>
      <c r="G4597"/>
      <c r="H4597"/>
      <c r="I4597"/>
      <c r="J4597"/>
      <c r="K4597"/>
      <c r="L4597"/>
      <c r="M4597" s="2"/>
      <c r="N4597"/>
      <c r="O4597" s="2"/>
      <c r="P4597"/>
      <c r="Q4597"/>
      <c r="R4597"/>
    </row>
    <row r="4598" spans="2:18">
      <c r="B4598"/>
      <c r="C4598"/>
      <c r="D4598"/>
      <c r="E4598"/>
      <c r="F4598"/>
      <c r="G4598"/>
      <c r="H4598"/>
      <c r="I4598"/>
      <c r="J4598"/>
      <c r="K4598"/>
      <c r="L4598"/>
      <c r="M4598" s="2"/>
      <c r="N4598"/>
      <c r="O4598" s="2"/>
      <c r="P4598"/>
      <c r="Q4598"/>
      <c r="R4598"/>
    </row>
    <row r="4599" spans="2:18">
      <c r="B4599"/>
      <c r="C4599"/>
      <c r="D4599"/>
      <c r="E4599"/>
      <c r="F4599"/>
      <c r="G4599"/>
      <c r="H4599"/>
      <c r="I4599"/>
      <c r="J4599"/>
      <c r="K4599"/>
      <c r="L4599"/>
      <c r="M4599" s="2"/>
      <c r="N4599"/>
      <c r="O4599" s="2"/>
      <c r="P4599"/>
      <c r="Q4599"/>
      <c r="R4599"/>
    </row>
    <row r="4600" spans="2:18">
      <c r="B4600"/>
      <c r="C4600"/>
      <c r="D4600"/>
      <c r="E4600"/>
      <c r="F4600"/>
      <c r="G4600"/>
      <c r="H4600"/>
      <c r="I4600"/>
      <c r="J4600"/>
      <c r="K4600"/>
      <c r="L4600"/>
      <c r="M4600" s="2"/>
      <c r="N4600"/>
      <c r="O4600" s="2"/>
      <c r="P4600"/>
      <c r="Q4600"/>
      <c r="R4600"/>
    </row>
    <row r="4601" spans="2:18">
      <c r="B4601"/>
      <c r="C4601"/>
      <c r="D4601"/>
      <c r="E4601"/>
      <c r="F4601"/>
      <c r="G4601"/>
      <c r="H4601"/>
      <c r="I4601"/>
      <c r="J4601"/>
      <c r="K4601"/>
      <c r="L4601"/>
      <c r="M4601" s="2"/>
      <c r="N4601"/>
      <c r="O4601" s="2"/>
      <c r="P4601"/>
      <c r="Q4601"/>
      <c r="R4601"/>
    </row>
    <row r="4602" spans="2:18">
      <c r="B4602"/>
      <c r="C4602"/>
      <c r="D4602"/>
      <c r="E4602"/>
      <c r="F4602"/>
      <c r="G4602"/>
      <c r="H4602"/>
      <c r="I4602"/>
      <c r="J4602"/>
      <c r="K4602"/>
      <c r="L4602"/>
      <c r="M4602" s="2"/>
      <c r="N4602"/>
      <c r="O4602" s="2"/>
      <c r="P4602"/>
      <c r="Q4602"/>
      <c r="R4602"/>
    </row>
    <row r="4603" spans="2:18">
      <c r="B4603"/>
      <c r="C4603"/>
      <c r="D4603"/>
      <c r="E4603"/>
      <c r="F4603"/>
      <c r="G4603"/>
      <c r="H4603"/>
      <c r="I4603"/>
      <c r="J4603"/>
      <c r="K4603"/>
      <c r="L4603"/>
      <c r="M4603" s="2"/>
      <c r="N4603"/>
      <c r="O4603" s="2"/>
      <c r="P4603"/>
      <c r="Q4603"/>
      <c r="R4603"/>
    </row>
    <row r="4604" spans="2:18">
      <c r="B4604"/>
      <c r="C4604"/>
      <c r="D4604"/>
      <c r="E4604"/>
      <c r="F4604"/>
      <c r="G4604"/>
      <c r="H4604"/>
      <c r="I4604"/>
      <c r="J4604"/>
      <c r="K4604"/>
      <c r="L4604"/>
      <c r="M4604" s="2"/>
      <c r="N4604"/>
      <c r="O4604" s="2"/>
      <c r="P4604"/>
      <c r="Q4604"/>
      <c r="R4604"/>
    </row>
    <row r="4605" spans="2:18">
      <c r="B4605"/>
      <c r="C4605"/>
      <c r="D4605"/>
      <c r="E4605"/>
      <c r="F4605"/>
      <c r="G4605"/>
      <c r="H4605"/>
      <c r="I4605"/>
      <c r="J4605"/>
      <c r="K4605"/>
      <c r="L4605"/>
      <c r="M4605" s="2"/>
      <c r="N4605"/>
      <c r="O4605" s="2"/>
      <c r="P4605"/>
      <c r="Q4605"/>
      <c r="R4605"/>
    </row>
    <row r="4606" spans="2:18">
      <c r="B4606"/>
      <c r="C4606"/>
      <c r="D4606"/>
      <c r="E4606"/>
      <c r="F4606"/>
      <c r="G4606"/>
      <c r="H4606"/>
      <c r="I4606"/>
      <c r="J4606"/>
      <c r="K4606"/>
      <c r="L4606"/>
      <c r="M4606" s="2"/>
      <c r="N4606"/>
      <c r="O4606" s="2"/>
      <c r="P4606"/>
      <c r="Q4606"/>
      <c r="R4606"/>
    </row>
    <row r="4607" spans="2:18">
      <c r="B4607"/>
      <c r="C4607"/>
      <c r="D4607"/>
      <c r="E4607"/>
      <c r="F4607"/>
      <c r="G4607"/>
      <c r="H4607"/>
      <c r="I4607"/>
      <c r="J4607"/>
      <c r="K4607"/>
      <c r="L4607"/>
      <c r="M4607" s="2"/>
      <c r="N4607"/>
      <c r="O4607" s="2"/>
      <c r="P4607"/>
      <c r="Q4607"/>
      <c r="R4607"/>
    </row>
    <row r="4608" spans="2:18">
      <c r="B4608"/>
      <c r="C4608"/>
      <c r="D4608"/>
      <c r="E4608"/>
      <c r="F4608"/>
      <c r="G4608"/>
      <c r="H4608"/>
      <c r="I4608"/>
      <c r="J4608"/>
      <c r="K4608"/>
      <c r="L4608"/>
      <c r="M4608" s="2"/>
      <c r="N4608"/>
      <c r="O4608" s="2"/>
      <c r="P4608"/>
      <c r="Q4608"/>
      <c r="R4608"/>
    </row>
    <row r="4609" spans="2:18">
      <c r="B4609"/>
      <c r="C4609"/>
      <c r="D4609"/>
      <c r="E4609"/>
      <c r="F4609"/>
      <c r="G4609"/>
      <c r="H4609"/>
      <c r="I4609"/>
      <c r="J4609"/>
      <c r="K4609"/>
      <c r="L4609"/>
      <c r="M4609" s="2"/>
      <c r="N4609"/>
      <c r="O4609" s="2"/>
      <c r="P4609"/>
      <c r="Q4609"/>
      <c r="R4609"/>
    </row>
    <row r="4610" spans="2:18">
      <c r="B4610"/>
      <c r="C4610"/>
      <c r="D4610"/>
      <c r="E4610"/>
      <c r="F4610"/>
      <c r="G4610"/>
      <c r="H4610"/>
      <c r="I4610"/>
      <c r="J4610"/>
      <c r="K4610"/>
      <c r="L4610"/>
      <c r="M4610" s="2"/>
      <c r="N4610"/>
      <c r="O4610" s="2"/>
      <c r="P4610"/>
      <c r="Q4610"/>
      <c r="R4610"/>
    </row>
    <row r="4611" spans="2:18">
      <c r="B4611"/>
      <c r="C4611"/>
      <c r="D4611"/>
      <c r="E4611"/>
      <c r="F4611"/>
      <c r="G4611"/>
      <c r="H4611"/>
      <c r="I4611"/>
      <c r="J4611"/>
      <c r="K4611"/>
      <c r="L4611"/>
      <c r="M4611" s="2"/>
      <c r="N4611"/>
      <c r="O4611" s="2"/>
      <c r="P4611"/>
      <c r="Q4611"/>
      <c r="R4611"/>
    </row>
    <row r="4612" spans="2:18">
      <c r="B4612"/>
      <c r="C4612"/>
      <c r="D4612"/>
      <c r="E4612"/>
      <c r="F4612"/>
      <c r="G4612"/>
      <c r="H4612"/>
      <c r="I4612"/>
      <c r="J4612"/>
      <c r="K4612"/>
      <c r="L4612"/>
      <c r="M4612" s="2"/>
      <c r="N4612"/>
      <c r="O4612" s="2"/>
      <c r="P4612"/>
      <c r="Q4612"/>
      <c r="R4612"/>
    </row>
    <row r="4613" spans="2:18">
      <c r="B4613"/>
      <c r="C4613"/>
      <c r="D4613"/>
      <c r="E4613"/>
      <c r="F4613"/>
      <c r="G4613"/>
      <c r="H4613"/>
      <c r="I4613"/>
      <c r="J4613"/>
      <c r="K4613"/>
      <c r="L4613"/>
      <c r="M4613" s="2"/>
      <c r="N4613"/>
      <c r="O4613" s="2"/>
      <c r="P4613"/>
      <c r="Q4613"/>
      <c r="R4613"/>
    </row>
    <row r="4614" spans="2:18">
      <c r="B4614"/>
      <c r="C4614"/>
      <c r="D4614"/>
      <c r="E4614"/>
      <c r="F4614"/>
      <c r="G4614"/>
      <c r="H4614"/>
      <c r="I4614"/>
      <c r="J4614"/>
      <c r="K4614"/>
      <c r="L4614"/>
      <c r="M4614" s="2"/>
      <c r="N4614"/>
      <c r="O4614" s="2"/>
      <c r="P4614"/>
      <c r="Q4614"/>
      <c r="R4614"/>
    </row>
    <row r="4615" spans="2:18">
      <c r="B4615"/>
      <c r="C4615"/>
      <c r="D4615"/>
      <c r="E4615"/>
      <c r="F4615"/>
      <c r="G4615"/>
      <c r="H4615"/>
      <c r="I4615"/>
      <c r="J4615"/>
      <c r="K4615"/>
      <c r="L4615"/>
      <c r="M4615" s="2"/>
      <c r="N4615"/>
      <c r="O4615" s="2"/>
      <c r="P4615"/>
      <c r="Q4615"/>
      <c r="R4615"/>
    </row>
    <row r="4616" spans="2:18">
      <c r="B4616"/>
      <c r="C4616"/>
      <c r="D4616"/>
      <c r="E4616"/>
      <c r="F4616"/>
      <c r="G4616"/>
      <c r="H4616"/>
      <c r="I4616"/>
      <c r="J4616"/>
      <c r="K4616"/>
      <c r="L4616"/>
      <c r="M4616" s="2"/>
      <c r="N4616"/>
      <c r="O4616" s="2"/>
      <c r="P4616"/>
      <c r="Q4616"/>
      <c r="R4616"/>
    </row>
    <row r="4617" spans="2:18">
      <c r="B4617"/>
      <c r="C4617"/>
      <c r="D4617"/>
      <c r="E4617"/>
      <c r="F4617"/>
      <c r="G4617"/>
      <c r="H4617"/>
      <c r="I4617"/>
      <c r="J4617"/>
      <c r="K4617"/>
      <c r="L4617"/>
      <c r="M4617" s="2"/>
      <c r="N4617"/>
      <c r="O4617" s="2"/>
      <c r="P4617"/>
      <c r="Q4617"/>
      <c r="R4617"/>
    </row>
    <row r="4618" spans="2:18">
      <c r="B4618"/>
      <c r="C4618"/>
      <c r="D4618"/>
      <c r="E4618"/>
      <c r="F4618"/>
      <c r="G4618"/>
      <c r="H4618"/>
      <c r="I4618"/>
      <c r="J4618"/>
      <c r="K4618"/>
      <c r="L4618"/>
      <c r="M4618" s="2"/>
      <c r="N4618"/>
      <c r="O4618" s="2"/>
      <c r="P4618"/>
      <c r="Q4618"/>
      <c r="R4618"/>
    </row>
    <row r="4619" spans="2:18">
      <c r="B4619"/>
      <c r="C4619"/>
      <c r="D4619"/>
      <c r="E4619"/>
      <c r="F4619"/>
      <c r="G4619"/>
      <c r="H4619"/>
      <c r="I4619"/>
      <c r="J4619"/>
      <c r="K4619"/>
      <c r="L4619"/>
      <c r="M4619" s="2"/>
      <c r="N4619"/>
      <c r="O4619" s="2"/>
      <c r="P4619"/>
      <c r="Q4619"/>
      <c r="R4619"/>
    </row>
    <row r="4620" spans="2:18">
      <c r="B4620"/>
      <c r="C4620"/>
      <c r="D4620"/>
      <c r="E4620"/>
      <c r="F4620"/>
      <c r="G4620"/>
      <c r="H4620"/>
      <c r="I4620"/>
      <c r="J4620"/>
      <c r="K4620"/>
      <c r="L4620"/>
      <c r="M4620" s="2"/>
      <c r="N4620"/>
      <c r="O4620" s="2"/>
      <c r="P4620"/>
      <c r="Q4620"/>
      <c r="R4620"/>
    </row>
    <row r="4621" spans="2:18">
      <c r="B4621"/>
      <c r="C4621"/>
      <c r="D4621"/>
      <c r="E4621"/>
      <c r="F4621"/>
      <c r="G4621"/>
      <c r="H4621"/>
      <c r="I4621"/>
      <c r="J4621"/>
      <c r="K4621"/>
      <c r="L4621"/>
      <c r="M4621" s="2"/>
      <c r="N4621"/>
      <c r="O4621" s="2"/>
      <c r="P4621"/>
      <c r="Q4621"/>
      <c r="R4621"/>
    </row>
    <row r="4622" spans="2:18">
      <c r="B4622"/>
      <c r="C4622"/>
      <c r="D4622"/>
      <c r="E4622"/>
      <c r="F4622"/>
      <c r="G4622"/>
      <c r="H4622"/>
      <c r="I4622"/>
      <c r="J4622"/>
      <c r="K4622"/>
      <c r="L4622"/>
      <c r="M4622" s="2"/>
      <c r="N4622"/>
      <c r="O4622" s="2"/>
      <c r="P4622"/>
      <c r="Q4622"/>
      <c r="R4622"/>
    </row>
    <row r="4623" spans="2:18">
      <c r="B4623"/>
      <c r="C4623"/>
      <c r="D4623"/>
      <c r="E4623"/>
      <c r="F4623"/>
      <c r="G4623"/>
      <c r="H4623"/>
      <c r="I4623"/>
      <c r="J4623"/>
      <c r="K4623"/>
      <c r="L4623"/>
      <c r="M4623" s="2"/>
      <c r="N4623"/>
      <c r="O4623" s="2"/>
      <c r="P4623"/>
      <c r="Q4623"/>
      <c r="R4623"/>
    </row>
    <row r="4624" spans="2:18">
      <c r="B4624"/>
      <c r="C4624"/>
      <c r="D4624"/>
      <c r="E4624"/>
      <c r="F4624"/>
      <c r="G4624"/>
      <c r="H4624"/>
      <c r="I4624"/>
      <c r="J4624"/>
      <c r="K4624"/>
      <c r="L4624"/>
      <c r="M4624" s="2"/>
      <c r="N4624"/>
      <c r="O4624" s="2"/>
      <c r="P4624"/>
      <c r="Q4624"/>
      <c r="R4624"/>
    </row>
    <row r="4625" spans="2:18">
      <c r="B4625"/>
      <c r="C4625"/>
      <c r="D4625"/>
      <c r="E4625"/>
      <c r="F4625"/>
      <c r="G4625"/>
      <c r="H4625"/>
      <c r="I4625"/>
      <c r="J4625"/>
      <c r="K4625"/>
      <c r="L4625"/>
      <c r="M4625" s="2"/>
      <c r="N4625"/>
      <c r="O4625" s="2"/>
      <c r="P4625"/>
      <c r="Q4625"/>
      <c r="R4625"/>
    </row>
    <row r="4626" spans="2:18">
      <c r="B4626"/>
      <c r="C4626"/>
      <c r="D4626"/>
      <c r="E4626"/>
      <c r="F4626"/>
      <c r="G4626"/>
      <c r="H4626"/>
      <c r="I4626"/>
      <c r="J4626"/>
      <c r="K4626"/>
      <c r="L4626"/>
      <c r="M4626" s="2"/>
      <c r="N4626"/>
      <c r="O4626" s="2"/>
      <c r="P4626"/>
      <c r="Q4626"/>
      <c r="R4626"/>
    </row>
    <row r="4627" spans="2:18">
      <c r="B4627"/>
      <c r="C4627"/>
      <c r="D4627"/>
      <c r="E4627"/>
      <c r="F4627"/>
      <c r="G4627"/>
      <c r="H4627"/>
      <c r="I4627"/>
      <c r="J4627"/>
      <c r="K4627"/>
      <c r="L4627"/>
      <c r="M4627" s="2"/>
      <c r="N4627"/>
      <c r="O4627" s="2"/>
      <c r="P4627"/>
      <c r="Q4627"/>
      <c r="R4627"/>
    </row>
    <row r="4628" spans="2:18">
      <c r="B4628"/>
      <c r="C4628"/>
      <c r="D4628"/>
      <c r="E4628"/>
      <c r="F4628"/>
      <c r="G4628"/>
      <c r="H4628"/>
      <c r="I4628"/>
      <c r="J4628"/>
      <c r="K4628"/>
      <c r="L4628"/>
      <c r="M4628" s="2"/>
      <c r="N4628"/>
      <c r="O4628" s="2"/>
      <c r="P4628"/>
      <c r="Q4628"/>
      <c r="R4628"/>
    </row>
    <row r="4629" spans="2:18">
      <c r="B4629"/>
      <c r="C4629"/>
      <c r="D4629"/>
      <c r="E4629"/>
      <c r="F4629"/>
      <c r="G4629"/>
      <c r="H4629"/>
      <c r="I4629"/>
      <c r="J4629"/>
      <c r="K4629"/>
      <c r="L4629"/>
      <c r="M4629" s="2"/>
      <c r="N4629"/>
      <c r="O4629" s="2"/>
      <c r="P4629"/>
      <c r="Q4629"/>
      <c r="R4629"/>
    </row>
    <row r="4630" spans="2:18">
      <c r="B4630"/>
      <c r="C4630"/>
      <c r="D4630"/>
      <c r="E4630"/>
      <c r="F4630"/>
      <c r="G4630"/>
      <c r="H4630"/>
      <c r="I4630"/>
      <c r="J4630"/>
      <c r="K4630"/>
      <c r="L4630"/>
      <c r="M4630" s="2"/>
      <c r="N4630"/>
      <c r="O4630" s="2"/>
      <c r="P4630"/>
      <c r="Q4630"/>
      <c r="R4630"/>
    </row>
    <row r="4631" spans="2:18">
      <c r="B4631"/>
      <c r="C4631"/>
      <c r="D4631"/>
      <c r="E4631"/>
      <c r="F4631"/>
      <c r="G4631"/>
      <c r="H4631"/>
      <c r="I4631"/>
      <c r="J4631"/>
      <c r="K4631"/>
      <c r="L4631"/>
      <c r="M4631" s="2"/>
      <c r="N4631"/>
      <c r="O4631" s="2"/>
      <c r="P4631"/>
      <c r="Q4631"/>
      <c r="R4631"/>
    </row>
    <row r="4632" spans="2:18">
      <c r="B4632"/>
      <c r="C4632"/>
      <c r="D4632"/>
      <c r="E4632"/>
      <c r="F4632"/>
      <c r="G4632"/>
      <c r="H4632"/>
      <c r="I4632"/>
      <c r="J4632"/>
      <c r="K4632"/>
      <c r="L4632"/>
      <c r="M4632" s="2"/>
      <c r="N4632"/>
      <c r="O4632" s="2"/>
      <c r="P4632"/>
      <c r="Q4632"/>
      <c r="R4632"/>
    </row>
    <row r="4633" spans="2:18">
      <c r="B4633"/>
      <c r="C4633"/>
      <c r="D4633"/>
      <c r="E4633"/>
      <c r="F4633"/>
      <c r="G4633"/>
      <c r="H4633"/>
      <c r="I4633"/>
      <c r="J4633"/>
      <c r="K4633"/>
      <c r="L4633"/>
      <c r="M4633" s="2"/>
      <c r="N4633"/>
      <c r="O4633" s="2"/>
      <c r="P4633"/>
      <c r="Q4633"/>
      <c r="R4633"/>
    </row>
    <row r="4634" spans="2:18">
      <c r="B4634"/>
      <c r="C4634"/>
      <c r="D4634"/>
      <c r="E4634"/>
      <c r="F4634"/>
      <c r="G4634"/>
      <c r="H4634"/>
      <c r="I4634"/>
      <c r="J4634"/>
      <c r="K4634"/>
      <c r="L4634"/>
      <c r="M4634" s="2"/>
      <c r="N4634"/>
      <c r="O4634" s="2"/>
      <c r="P4634"/>
      <c r="Q4634"/>
      <c r="R4634"/>
    </row>
    <row r="4635" spans="2:18">
      <c r="B4635"/>
      <c r="C4635"/>
      <c r="D4635"/>
      <c r="E4635"/>
      <c r="F4635"/>
      <c r="G4635"/>
      <c r="H4635"/>
      <c r="I4635"/>
      <c r="J4635"/>
      <c r="K4635"/>
      <c r="L4635"/>
      <c r="M4635" s="2"/>
      <c r="N4635"/>
      <c r="O4635" s="2"/>
      <c r="P4635"/>
      <c r="Q4635"/>
      <c r="R4635"/>
    </row>
    <row r="4636" spans="2:18">
      <c r="B4636"/>
      <c r="C4636"/>
      <c r="D4636"/>
      <c r="E4636"/>
      <c r="F4636"/>
      <c r="G4636"/>
      <c r="H4636"/>
      <c r="I4636"/>
      <c r="J4636"/>
      <c r="K4636"/>
      <c r="L4636"/>
      <c r="M4636" s="2"/>
      <c r="N4636"/>
      <c r="O4636" s="2"/>
      <c r="P4636"/>
      <c r="Q4636"/>
      <c r="R4636"/>
    </row>
    <row r="4637" spans="2:18">
      <c r="B4637"/>
      <c r="C4637"/>
      <c r="D4637"/>
      <c r="E4637"/>
      <c r="F4637"/>
      <c r="G4637"/>
      <c r="H4637"/>
      <c r="I4637"/>
      <c r="J4637"/>
      <c r="K4637"/>
      <c r="L4637"/>
      <c r="M4637" s="2"/>
      <c r="N4637"/>
      <c r="O4637" s="2"/>
      <c r="P4637"/>
      <c r="Q4637"/>
      <c r="R4637"/>
    </row>
    <row r="4638" spans="2:18">
      <c r="B4638"/>
      <c r="C4638"/>
      <c r="D4638"/>
      <c r="E4638"/>
      <c r="F4638"/>
      <c r="G4638"/>
      <c r="H4638"/>
      <c r="I4638"/>
      <c r="J4638"/>
      <c r="K4638"/>
      <c r="L4638"/>
      <c r="M4638" s="2"/>
      <c r="N4638"/>
      <c r="O4638" s="2"/>
      <c r="P4638"/>
      <c r="Q4638"/>
      <c r="R4638"/>
    </row>
    <row r="4639" spans="2:18">
      <c r="B4639"/>
      <c r="C4639"/>
      <c r="D4639"/>
      <c r="E4639"/>
      <c r="F4639"/>
      <c r="G4639"/>
      <c r="H4639"/>
      <c r="I4639"/>
      <c r="J4639"/>
      <c r="K4639"/>
      <c r="L4639"/>
      <c r="M4639" s="2"/>
      <c r="N4639"/>
      <c r="O4639" s="2"/>
      <c r="P4639"/>
      <c r="Q4639"/>
      <c r="R4639"/>
    </row>
    <row r="4640" spans="2:18">
      <c r="B4640"/>
      <c r="C4640"/>
      <c r="D4640"/>
      <c r="E4640"/>
      <c r="F4640"/>
      <c r="G4640"/>
      <c r="H4640"/>
      <c r="I4640"/>
      <c r="J4640"/>
      <c r="K4640"/>
      <c r="L4640"/>
      <c r="M4640" s="2"/>
      <c r="N4640"/>
      <c r="O4640" s="2"/>
      <c r="P4640"/>
      <c r="Q4640"/>
      <c r="R4640"/>
    </row>
    <row r="4641" spans="2:18">
      <c r="B4641"/>
      <c r="C4641"/>
      <c r="D4641"/>
      <c r="E4641"/>
      <c r="F4641"/>
      <c r="G4641"/>
      <c r="H4641"/>
      <c r="I4641"/>
      <c r="J4641"/>
      <c r="K4641"/>
      <c r="L4641"/>
      <c r="M4641" s="2"/>
      <c r="N4641"/>
      <c r="O4641" s="2"/>
      <c r="P4641"/>
      <c r="Q4641"/>
      <c r="R4641"/>
    </row>
    <row r="4642" spans="2:18">
      <c r="B4642"/>
      <c r="C4642"/>
      <c r="D4642"/>
      <c r="E4642"/>
      <c r="F4642"/>
      <c r="G4642"/>
      <c r="H4642"/>
      <c r="I4642"/>
      <c r="J4642"/>
      <c r="K4642"/>
      <c r="L4642"/>
      <c r="M4642" s="2"/>
      <c r="N4642"/>
      <c r="O4642" s="2"/>
      <c r="P4642"/>
      <c r="Q4642"/>
      <c r="R4642"/>
    </row>
    <row r="4643" spans="2:18">
      <c r="B4643"/>
      <c r="C4643"/>
      <c r="D4643"/>
      <c r="E4643"/>
      <c r="F4643"/>
      <c r="G4643"/>
      <c r="H4643"/>
      <c r="I4643"/>
      <c r="J4643"/>
      <c r="K4643"/>
      <c r="L4643"/>
      <c r="M4643" s="2"/>
      <c r="N4643"/>
      <c r="O4643" s="2"/>
      <c r="P4643"/>
      <c r="Q4643"/>
      <c r="R4643"/>
    </row>
    <row r="4644" spans="2:18">
      <c r="B4644"/>
      <c r="C4644"/>
      <c r="D4644"/>
      <c r="E4644"/>
      <c r="F4644"/>
      <c r="G4644"/>
      <c r="H4644"/>
      <c r="I4644"/>
      <c r="J4644"/>
      <c r="K4644"/>
      <c r="L4644"/>
      <c r="M4644" s="2"/>
      <c r="N4644"/>
      <c r="O4644" s="2"/>
      <c r="P4644"/>
      <c r="Q4644"/>
      <c r="R4644"/>
    </row>
    <row r="4645" spans="2:18">
      <c r="B4645"/>
      <c r="C4645"/>
      <c r="D4645"/>
      <c r="E4645"/>
      <c r="F4645"/>
      <c r="G4645"/>
      <c r="H4645"/>
      <c r="I4645"/>
      <c r="J4645"/>
      <c r="K4645"/>
      <c r="L4645"/>
      <c r="M4645" s="2"/>
      <c r="N4645"/>
      <c r="O4645" s="2"/>
      <c r="P4645"/>
      <c r="Q4645"/>
      <c r="R4645"/>
    </row>
    <row r="4646" spans="2:18">
      <c r="B4646"/>
      <c r="C4646"/>
      <c r="D4646"/>
      <c r="E4646"/>
      <c r="F4646"/>
      <c r="G4646"/>
      <c r="H4646"/>
      <c r="I4646"/>
      <c r="J4646"/>
      <c r="K4646"/>
      <c r="L4646"/>
      <c r="M4646" s="2"/>
      <c r="N4646"/>
      <c r="O4646" s="2"/>
      <c r="P4646"/>
      <c r="Q4646"/>
      <c r="R4646"/>
    </row>
    <row r="4647" spans="2:18">
      <c r="B4647"/>
      <c r="C4647"/>
      <c r="D4647"/>
      <c r="E4647"/>
      <c r="F4647"/>
      <c r="G4647"/>
      <c r="H4647"/>
      <c r="I4647"/>
      <c r="J4647"/>
      <c r="K4647"/>
      <c r="L4647"/>
      <c r="M4647" s="2"/>
      <c r="N4647"/>
      <c r="O4647" s="2"/>
      <c r="P4647"/>
      <c r="Q4647"/>
      <c r="R4647"/>
    </row>
    <row r="4648" spans="2:18">
      <c r="B4648"/>
      <c r="C4648"/>
      <c r="D4648"/>
      <c r="E4648"/>
      <c r="F4648"/>
      <c r="G4648"/>
      <c r="H4648"/>
      <c r="I4648"/>
      <c r="J4648"/>
      <c r="K4648"/>
      <c r="L4648"/>
      <c r="M4648" s="2"/>
      <c r="N4648"/>
      <c r="O4648" s="2"/>
      <c r="P4648"/>
      <c r="Q4648"/>
      <c r="R4648"/>
    </row>
    <row r="4649" spans="2:18">
      <c r="B4649"/>
      <c r="C4649"/>
      <c r="D4649"/>
      <c r="E4649"/>
      <c r="F4649"/>
      <c r="G4649"/>
      <c r="H4649"/>
      <c r="I4649"/>
      <c r="J4649"/>
      <c r="K4649"/>
      <c r="L4649"/>
      <c r="M4649" s="2"/>
      <c r="N4649"/>
      <c r="O4649" s="2"/>
      <c r="P4649"/>
      <c r="Q4649"/>
      <c r="R4649"/>
    </row>
    <row r="4650" spans="2:18">
      <c r="B4650"/>
      <c r="C4650"/>
      <c r="D4650"/>
      <c r="E4650"/>
      <c r="F4650"/>
      <c r="G4650"/>
      <c r="H4650"/>
      <c r="I4650"/>
      <c r="J4650"/>
      <c r="K4650"/>
      <c r="L4650"/>
      <c r="M4650" s="2"/>
      <c r="N4650"/>
      <c r="O4650" s="2"/>
      <c r="P4650"/>
      <c r="Q4650"/>
      <c r="R4650"/>
    </row>
    <row r="4651" spans="2:18">
      <c r="B4651"/>
      <c r="C4651"/>
      <c r="D4651"/>
      <c r="E4651"/>
      <c r="F4651"/>
      <c r="G4651"/>
      <c r="H4651"/>
      <c r="I4651"/>
      <c r="J4651"/>
      <c r="K4651"/>
      <c r="L4651"/>
      <c r="M4651" s="2"/>
      <c r="N4651"/>
      <c r="O4651" s="2"/>
      <c r="P4651"/>
      <c r="Q4651"/>
      <c r="R4651"/>
    </row>
    <row r="4652" spans="2:18">
      <c r="B4652"/>
      <c r="C4652"/>
      <c r="D4652"/>
      <c r="E4652"/>
      <c r="F4652"/>
      <c r="G4652"/>
      <c r="H4652"/>
      <c r="I4652"/>
      <c r="J4652"/>
      <c r="K4652"/>
      <c r="L4652"/>
      <c r="M4652" s="2"/>
      <c r="N4652"/>
      <c r="O4652" s="2"/>
      <c r="P4652"/>
      <c r="Q4652"/>
      <c r="R4652"/>
    </row>
    <row r="4653" spans="2:18">
      <c r="B4653"/>
      <c r="C4653"/>
      <c r="D4653"/>
      <c r="E4653"/>
      <c r="F4653"/>
      <c r="G4653"/>
      <c r="H4653"/>
      <c r="I4653"/>
      <c r="J4653"/>
      <c r="K4653"/>
      <c r="L4653"/>
      <c r="M4653" s="2"/>
      <c r="N4653"/>
      <c r="O4653" s="2"/>
      <c r="P4653"/>
      <c r="Q4653"/>
      <c r="R4653"/>
    </row>
    <row r="4654" spans="2:18">
      <c r="B4654"/>
      <c r="C4654"/>
      <c r="D4654"/>
      <c r="E4654"/>
      <c r="F4654"/>
      <c r="G4654"/>
      <c r="H4654"/>
      <c r="I4654"/>
      <c r="J4654"/>
      <c r="K4654"/>
      <c r="L4654"/>
      <c r="M4654" s="2"/>
      <c r="N4654"/>
      <c r="O4654" s="2"/>
      <c r="P4654"/>
      <c r="Q4654"/>
      <c r="R4654"/>
    </row>
    <row r="4655" spans="2:18">
      <c r="B4655"/>
      <c r="C4655"/>
      <c r="D4655"/>
      <c r="E4655"/>
      <c r="F4655"/>
      <c r="G4655"/>
      <c r="H4655"/>
      <c r="I4655"/>
      <c r="J4655"/>
      <c r="K4655"/>
      <c r="L4655"/>
      <c r="M4655" s="2"/>
      <c r="N4655"/>
      <c r="O4655" s="2"/>
      <c r="P4655"/>
      <c r="Q4655"/>
      <c r="R4655"/>
    </row>
    <row r="4656" spans="2:18">
      <c r="B4656"/>
      <c r="C4656"/>
      <c r="D4656"/>
      <c r="E4656"/>
      <c r="F4656"/>
      <c r="G4656"/>
      <c r="H4656"/>
      <c r="I4656"/>
      <c r="J4656"/>
      <c r="K4656"/>
      <c r="L4656"/>
      <c r="M4656" s="2"/>
      <c r="N4656"/>
      <c r="O4656" s="2"/>
      <c r="P4656"/>
      <c r="Q4656"/>
      <c r="R4656"/>
    </row>
    <row r="4657" spans="2:18">
      <c r="B4657"/>
      <c r="C4657"/>
      <c r="D4657"/>
      <c r="E4657"/>
      <c r="F4657"/>
      <c r="G4657"/>
      <c r="H4657"/>
      <c r="I4657"/>
      <c r="J4657"/>
      <c r="K4657"/>
      <c r="L4657"/>
      <c r="M4657" s="2"/>
      <c r="N4657"/>
      <c r="O4657" s="2"/>
      <c r="P4657"/>
      <c r="Q4657"/>
      <c r="R4657"/>
    </row>
    <row r="4658" spans="2:18">
      <c r="B4658"/>
      <c r="C4658"/>
      <c r="D4658"/>
      <c r="E4658"/>
      <c r="F4658"/>
      <c r="G4658"/>
      <c r="H4658"/>
      <c r="I4658"/>
      <c r="J4658"/>
      <c r="K4658"/>
      <c r="L4658"/>
      <c r="M4658" s="2"/>
      <c r="N4658"/>
      <c r="O4658" s="2"/>
      <c r="P4658"/>
      <c r="Q4658"/>
      <c r="R4658"/>
    </row>
    <row r="4659" spans="2:18">
      <c r="B4659"/>
      <c r="C4659"/>
      <c r="D4659"/>
      <c r="E4659"/>
      <c r="F4659"/>
      <c r="G4659"/>
      <c r="H4659"/>
      <c r="I4659"/>
      <c r="J4659"/>
      <c r="K4659"/>
      <c r="L4659"/>
      <c r="M4659" s="2"/>
      <c r="N4659"/>
      <c r="O4659" s="2"/>
      <c r="P4659"/>
      <c r="Q4659"/>
      <c r="R4659"/>
    </row>
    <row r="4660" spans="2:18">
      <c r="B4660"/>
      <c r="C4660"/>
      <c r="D4660"/>
      <c r="E4660"/>
      <c r="F4660"/>
      <c r="G4660"/>
      <c r="H4660"/>
      <c r="I4660"/>
      <c r="J4660"/>
      <c r="K4660"/>
      <c r="L4660"/>
      <c r="M4660" s="2"/>
      <c r="N4660"/>
      <c r="O4660" s="2"/>
      <c r="P4660"/>
      <c r="Q4660"/>
      <c r="R4660"/>
    </row>
    <row r="4661" spans="2:18">
      <c r="B4661"/>
      <c r="C4661"/>
      <c r="D4661"/>
      <c r="E4661"/>
      <c r="F4661"/>
      <c r="G4661"/>
      <c r="H4661"/>
      <c r="I4661"/>
      <c r="J4661"/>
      <c r="K4661"/>
      <c r="L4661"/>
      <c r="M4661" s="2"/>
      <c r="N4661"/>
      <c r="O4661" s="2"/>
      <c r="P4661"/>
      <c r="Q4661"/>
      <c r="R4661"/>
    </row>
    <row r="4662" spans="2:18">
      <c r="B4662"/>
      <c r="C4662"/>
      <c r="D4662"/>
      <c r="E4662"/>
      <c r="F4662"/>
      <c r="G4662"/>
      <c r="H4662"/>
      <c r="I4662"/>
      <c r="J4662"/>
      <c r="K4662"/>
      <c r="L4662"/>
      <c r="M4662" s="2"/>
      <c r="N4662"/>
      <c r="O4662" s="2"/>
      <c r="P4662"/>
      <c r="Q4662"/>
      <c r="R4662"/>
    </row>
    <row r="4663" spans="2:18">
      <c r="B4663"/>
      <c r="C4663"/>
      <c r="D4663"/>
      <c r="E4663"/>
      <c r="F4663"/>
      <c r="G4663"/>
      <c r="H4663"/>
      <c r="I4663"/>
      <c r="J4663"/>
      <c r="K4663"/>
      <c r="L4663"/>
      <c r="M4663" s="2"/>
      <c r="N4663"/>
      <c r="O4663" s="2"/>
      <c r="P4663"/>
      <c r="Q4663"/>
      <c r="R4663"/>
    </row>
    <row r="4664" spans="2:18">
      <c r="B4664"/>
      <c r="C4664"/>
      <c r="D4664"/>
      <c r="E4664"/>
      <c r="F4664"/>
      <c r="G4664"/>
      <c r="H4664"/>
      <c r="I4664"/>
      <c r="J4664"/>
      <c r="K4664"/>
      <c r="L4664"/>
      <c r="M4664" s="2"/>
      <c r="N4664"/>
      <c r="O4664" s="2"/>
      <c r="P4664"/>
      <c r="Q4664"/>
      <c r="R4664"/>
    </row>
    <row r="4665" spans="2:18">
      <c r="B4665"/>
      <c r="C4665"/>
      <c r="D4665"/>
      <c r="E4665"/>
      <c r="F4665"/>
      <c r="G4665"/>
      <c r="H4665"/>
      <c r="I4665"/>
      <c r="J4665"/>
      <c r="K4665"/>
      <c r="L4665"/>
      <c r="M4665" s="2"/>
      <c r="N4665"/>
      <c r="O4665" s="2"/>
      <c r="P4665"/>
      <c r="Q4665"/>
      <c r="R4665"/>
    </row>
    <row r="4666" spans="2:18">
      <c r="B4666"/>
      <c r="C4666"/>
      <c r="D4666"/>
      <c r="E4666"/>
      <c r="F4666"/>
      <c r="G4666"/>
      <c r="H4666"/>
      <c r="I4666"/>
      <c r="J4666"/>
      <c r="K4666"/>
      <c r="L4666"/>
      <c r="M4666" s="2"/>
      <c r="N4666"/>
      <c r="O4666" s="2"/>
      <c r="P4666"/>
      <c r="Q4666"/>
      <c r="R4666"/>
    </row>
    <row r="4667" spans="2:18">
      <c r="B4667"/>
      <c r="C4667"/>
      <c r="D4667"/>
      <c r="E4667"/>
      <c r="F4667"/>
      <c r="G4667"/>
      <c r="H4667"/>
      <c r="I4667"/>
      <c r="J4667"/>
      <c r="K4667"/>
      <c r="L4667"/>
      <c r="M4667" s="2"/>
      <c r="N4667"/>
      <c r="O4667" s="2"/>
      <c r="P4667"/>
      <c r="Q4667"/>
      <c r="R4667"/>
    </row>
    <row r="4668" spans="2:18">
      <c r="B4668"/>
      <c r="C4668"/>
      <c r="D4668"/>
      <c r="E4668"/>
      <c r="F4668"/>
      <c r="G4668"/>
      <c r="H4668"/>
      <c r="I4668"/>
      <c r="J4668"/>
      <c r="K4668"/>
      <c r="L4668"/>
      <c r="M4668" s="2"/>
      <c r="N4668"/>
      <c r="O4668" s="2"/>
      <c r="P4668"/>
      <c r="Q4668"/>
      <c r="R4668"/>
    </row>
    <row r="4669" spans="2:18">
      <c r="B4669"/>
      <c r="C4669"/>
      <c r="D4669"/>
      <c r="E4669"/>
      <c r="F4669"/>
      <c r="G4669"/>
      <c r="H4669"/>
      <c r="I4669"/>
      <c r="J4669"/>
      <c r="K4669"/>
      <c r="L4669"/>
      <c r="M4669" s="2"/>
      <c r="N4669"/>
      <c r="O4669" s="2"/>
      <c r="P4669"/>
      <c r="Q4669"/>
      <c r="R4669"/>
    </row>
    <row r="4670" spans="2:18">
      <c r="B4670"/>
      <c r="C4670"/>
      <c r="D4670"/>
      <c r="E4670"/>
      <c r="F4670"/>
      <c r="G4670"/>
      <c r="H4670"/>
      <c r="I4670"/>
      <c r="J4670"/>
      <c r="K4670"/>
      <c r="L4670"/>
      <c r="M4670" s="2"/>
      <c r="N4670"/>
      <c r="O4670" s="2"/>
      <c r="P4670"/>
      <c r="Q4670"/>
      <c r="R4670"/>
    </row>
    <row r="4671" spans="2:18">
      <c r="B4671"/>
      <c r="C4671"/>
      <c r="D4671"/>
      <c r="E4671"/>
      <c r="F4671"/>
      <c r="G4671"/>
      <c r="H4671"/>
      <c r="I4671"/>
      <c r="J4671"/>
      <c r="K4671"/>
      <c r="L4671"/>
      <c r="M4671" s="2"/>
      <c r="N4671"/>
      <c r="O4671" s="2"/>
      <c r="P4671"/>
      <c r="Q4671"/>
      <c r="R4671"/>
    </row>
    <row r="4672" spans="2:18">
      <c r="B4672"/>
      <c r="C4672"/>
      <c r="D4672"/>
      <c r="E4672"/>
      <c r="F4672"/>
      <c r="G4672"/>
      <c r="H4672"/>
      <c r="I4672"/>
      <c r="J4672"/>
      <c r="K4672"/>
      <c r="L4672"/>
      <c r="M4672" s="2"/>
      <c r="N4672"/>
      <c r="O4672" s="2"/>
      <c r="P4672"/>
      <c r="Q4672"/>
      <c r="R4672"/>
    </row>
    <row r="4673" spans="2:18">
      <c r="B4673"/>
      <c r="C4673"/>
      <c r="D4673"/>
      <c r="E4673"/>
      <c r="F4673"/>
      <c r="G4673"/>
      <c r="H4673"/>
      <c r="I4673"/>
      <c r="J4673"/>
      <c r="K4673"/>
      <c r="L4673"/>
      <c r="M4673" s="2"/>
      <c r="N4673"/>
      <c r="O4673" s="2"/>
      <c r="P4673"/>
      <c r="Q4673"/>
      <c r="R4673"/>
    </row>
    <row r="4674" spans="2:18">
      <c r="B4674"/>
      <c r="C4674"/>
      <c r="D4674"/>
      <c r="E4674"/>
      <c r="F4674"/>
      <c r="G4674"/>
      <c r="H4674"/>
      <c r="I4674"/>
      <c r="J4674"/>
      <c r="K4674"/>
      <c r="L4674"/>
      <c r="M4674" s="2"/>
      <c r="N4674"/>
      <c r="O4674" s="2"/>
      <c r="P4674"/>
      <c r="Q4674"/>
      <c r="R4674"/>
    </row>
    <row r="4675" spans="2:18">
      <c r="B4675"/>
      <c r="C4675"/>
      <c r="D4675"/>
      <c r="E4675"/>
      <c r="F4675"/>
      <c r="G4675"/>
      <c r="H4675"/>
      <c r="I4675"/>
      <c r="J4675"/>
      <c r="K4675"/>
      <c r="L4675"/>
      <c r="M4675" s="2"/>
      <c r="N4675"/>
      <c r="O4675" s="2"/>
      <c r="P4675"/>
      <c r="Q4675"/>
      <c r="R4675"/>
    </row>
    <row r="4676" spans="2:18">
      <c r="B4676"/>
      <c r="C4676"/>
      <c r="D4676"/>
      <c r="E4676"/>
      <c r="F4676"/>
      <c r="G4676"/>
      <c r="H4676"/>
      <c r="I4676"/>
      <c r="J4676"/>
      <c r="K4676"/>
      <c r="L4676"/>
      <c r="M4676" s="2"/>
      <c r="N4676"/>
      <c r="O4676" s="2"/>
      <c r="P4676"/>
      <c r="Q4676"/>
      <c r="R4676"/>
    </row>
    <row r="4677" spans="2:18">
      <c r="B4677"/>
      <c r="C4677"/>
      <c r="D4677"/>
      <c r="E4677"/>
      <c r="F4677"/>
      <c r="G4677"/>
      <c r="H4677"/>
      <c r="I4677"/>
      <c r="J4677"/>
      <c r="K4677"/>
      <c r="L4677"/>
      <c r="M4677" s="2"/>
      <c r="N4677"/>
      <c r="O4677" s="2"/>
      <c r="P4677"/>
      <c r="Q4677"/>
      <c r="R4677"/>
    </row>
    <row r="4678" spans="2:18">
      <c r="B4678"/>
      <c r="C4678"/>
      <c r="D4678"/>
      <c r="E4678"/>
      <c r="F4678"/>
      <c r="G4678"/>
      <c r="H4678"/>
      <c r="I4678"/>
      <c r="J4678"/>
      <c r="K4678"/>
      <c r="L4678"/>
      <c r="M4678" s="2"/>
      <c r="N4678"/>
      <c r="O4678" s="2"/>
      <c r="P4678"/>
      <c r="Q4678"/>
      <c r="R4678"/>
    </row>
    <row r="4679" spans="2:18">
      <c r="B4679"/>
      <c r="C4679"/>
      <c r="D4679"/>
      <c r="E4679"/>
      <c r="F4679"/>
      <c r="G4679"/>
      <c r="H4679"/>
      <c r="I4679"/>
      <c r="J4679"/>
      <c r="K4679"/>
      <c r="L4679"/>
      <c r="M4679" s="2"/>
      <c r="N4679"/>
      <c r="O4679" s="2"/>
      <c r="P4679"/>
      <c r="Q4679"/>
      <c r="R4679"/>
    </row>
    <row r="4680" spans="2:18">
      <c r="B4680"/>
      <c r="C4680"/>
      <c r="D4680"/>
      <c r="E4680"/>
      <c r="F4680"/>
      <c r="G4680"/>
      <c r="H4680"/>
      <c r="I4680"/>
      <c r="J4680"/>
      <c r="K4680"/>
      <c r="L4680"/>
      <c r="M4680" s="2"/>
      <c r="N4680"/>
      <c r="O4680" s="2"/>
      <c r="P4680"/>
      <c r="Q4680"/>
      <c r="R4680"/>
    </row>
    <row r="4681" spans="2:18">
      <c r="B4681"/>
      <c r="C4681"/>
      <c r="D4681"/>
      <c r="E4681"/>
      <c r="F4681"/>
      <c r="G4681"/>
      <c r="H4681"/>
      <c r="I4681"/>
      <c r="J4681"/>
      <c r="K4681"/>
      <c r="L4681"/>
      <c r="M4681" s="2"/>
      <c r="N4681"/>
      <c r="O4681" s="2"/>
      <c r="P4681"/>
      <c r="Q4681"/>
      <c r="R4681"/>
    </row>
    <row r="4682" spans="2:18">
      <c r="B4682"/>
      <c r="C4682"/>
      <c r="D4682"/>
      <c r="E4682"/>
      <c r="F4682"/>
      <c r="G4682"/>
      <c r="H4682"/>
      <c r="I4682"/>
      <c r="J4682"/>
      <c r="K4682"/>
      <c r="L4682"/>
      <c r="M4682" s="2"/>
      <c r="N4682"/>
      <c r="O4682" s="2"/>
      <c r="P4682"/>
      <c r="Q4682"/>
      <c r="R4682"/>
    </row>
    <row r="4683" spans="2:18">
      <c r="B4683"/>
      <c r="C4683"/>
      <c r="D4683"/>
      <c r="E4683"/>
      <c r="F4683"/>
      <c r="G4683"/>
      <c r="H4683"/>
      <c r="I4683"/>
      <c r="J4683"/>
      <c r="K4683"/>
      <c r="L4683"/>
      <c r="M4683" s="2"/>
      <c r="N4683"/>
      <c r="O4683" s="2"/>
      <c r="P4683"/>
      <c r="Q4683"/>
      <c r="R4683"/>
    </row>
    <row r="4684" spans="2:18">
      <c r="B4684"/>
      <c r="C4684"/>
      <c r="D4684"/>
      <c r="E4684"/>
      <c r="F4684"/>
      <c r="G4684"/>
      <c r="H4684"/>
      <c r="I4684"/>
      <c r="J4684"/>
      <c r="K4684"/>
      <c r="L4684"/>
      <c r="M4684" s="2"/>
      <c r="N4684"/>
      <c r="O4684" s="2"/>
      <c r="P4684"/>
      <c r="Q4684"/>
      <c r="R4684"/>
    </row>
    <row r="4685" spans="2:18">
      <c r="B4685"/>
      <c r="C4685"/>
      <c r="D4685"/>
      <c r="E4685"/>
      <c r="F4685"/>
      <c r="G4685"/>
      <c r="H4685"/>
      <c r="I4685"/>
      <c r="J4685"/>
      <c r="K4685"/>
      <c r="L4685"/>
      <c r="M4685" s="2"/>
      <c r="N4685"/>
      <c r="O4685" s="2"/>
      <c r="P4685"/>
      <c r="Q4685"/>
      <c r="R4685"/>
    </row>
    <row r="4686" spans="2:18">
      <c r="B4686"/>
      <c r="C4686"/>
      <c r="D4686"/>
      <c r="E4686"/>
      <c r="F4686"/>
      <c r="G4686"/>
      <c r="H4686"/>
      <c r="I4686"/>
      <c r="J4686"/>
      <c r="K4686"/>
      <c r="L4686"/>
      <c r="M4686" s="2"/>
      <c r="N4686"/>
      <c r="O4686" s="2"/>
      <c r="P4686"/>
      <c r="Q4686"/>
      <c r="R4686"/>
    </row>
    <row r="4687" spans="2:18">
      <c r="B4687"/>
      <c r="C4687"/>
      <c r="D4687"/>
      <c r="E4687"/>
      <c r="F4687"/>
      <c r="G4687"/>
      <c r="H4687"/>
      <c r="I4687"/>
      <c r="J4687"/>
      <c r="K4687"/>
      <c r="L4687"/>
      <c r="M4687" s="2"/>
      <c r="N4687"/>
      <c r="O4687" s="2"/>
      <c r="P4687"/>
      <c r="Q4687"/>
      <c r="R4687"/>
    </row>
    <row r="4688" spans="2:18">
      <c r="B4688"/>
      <c r="C4688"/>
      <c r="D4688"/>
      <c r="E4688"/>
      <c r="F4688"/>
      <c r="G4688"/>
      <c r="H4688"/>
      <c r="I4688"/>
      <c r="J4688"/>
      <c r="K4688"/>
      <c r="L4688"/>
      <c r="M4688" s="2"/>
      <c r="N4688"/>
      <c r="O4688" s="2"/>
      <c r="P4688"/>
      <c r="Q4688"/>
      <c r="R4688"/>
    </row>
    <row r="4689" spans="2:18">
      <c r="B4689"/>
      <c r="C4689"/>
      <c r="D4689"/>
      <c r="E4689"/>
      <c r="F4689"/>
      <c r="G4689"/>
      <c r="H4689"/>
      <c r="I4689"/>
      <c r="J4689"/>
      <c r="K4689"/>
      <c r="L4689"/>
      <c r="M4689" s="2"/>
      <c r="N4689"/>
      <c r="O4689" s="2"/>
      <c r="P4689"/>
      <c r="Q4689"/>
      <c r="R4689"/>
    </row>
    <row r="4690" spans="2:18">
      <c r="B4690"/>
      <c r="C4690"/>
      <c r="D4690"/>
      <c r="E4690"/>
      <c r="F4690"/>
      <c r="G4690"/>
      <c r="H4690"/>
      <c r="I4690"/>
      <c r="J4690"/>
      <c r="K4690"/>
      <c r="L4690"/>
      <c r="M4690" s="2"/>
      <c r="N4690"/>
      <c r="O4690" s="2"/>
      <c r="P4690"/>
      <c r="Q4690"/>
      <c r="R4690"/>
    </row>
    <row r="4691" spans="2:18">
      <c r="B4691"/>
      <c r="C4691"/>
      <c r="D4691"/>
      <c r="E4691"/>
      <c r="F4691"/>
      <c r="G4691"/>
      <c r="H4691"/>
      <c r="I4691"/>
      <c r="J4691"/>
      <c r="K4691"/>
      <c r="L4691"/>
      <c r="M4691" s="2"/>
      <c r="N4691"/>
      <c r="O4691" s="2"/>
      <c r="P4691"/>
      <c r="Q4691"/>
      <c r="R4691"/>
    </row>
    <row r="4692" spans="2:18">
      <c r="B4692"/>
      <c r="C4692"/>
      <c r="D4692"/>
      <c r="E4692"/>
      <c r="F4692"/>
      <c r="G4692"/>
      <c r="H4692"/>
      <c r="I4692"/>
      <c r="J4692"/>
      <c r="K4692"/>
      <c r="L4692"/>
      <c r="M4692" s="2"/>
      <c r="N4692"/>
      <c r="O4692" s="2"/>
      <c r="P4692"/>
      <c r="Q4692"/>
      <c r="R4692"/>
    </row>
    <row r="4693" spans="2:18">
      <c r="B4693"/>
      <c r="C4693"/>
      <c r="D4693"/>
      <c r="E4693"/>
      <c r="F4693"/>
      <c r="G4693"/>
      <c r="H4693"/>
      <c r="I4693"/>
      <c r="J4693"/>
      <c r="K4693"/>
      <c r="L4693"/>
      <c r="M4693" s="2"/>
      <c r="N4693"/>
      <c r="O4693" s="2"/>
      <c r="P4693"/>
      <c r="Q4693"/>
      <c r="R4693"/>
    </row>
    <row r="4694" spans="2:18">
      <c r="B4694"/>
      <c r="C4694"/>
      <c r="D4694"/>
      <c r="E4694"/>
      <c r="F4694"/>
      <c r="G4694"/>
      <c r="H4694"/>
      <c r="I4694"/>
      <c r="J4694"/>
      <c r="K4694"/>
      <c r="L4694"/>
      <c r="M4694" s="2"/>
      <c r="N4694"/>
      <c r="O4694" s="2"/>
      <c r="P4694"/>
      <c r="Q4694"/>
      <c r="R4694"/>
    </row>
    <row r="4695" spans="2:18">
      <c r="B4695"/>
      <c r="C4695"/>
      <c r="D4695"/>
      <c r="E4695"/>
      <c r="F4695"/>
      <c r="G4695"/>
      <c r="H4695"/>
      <c r="I4695"/>
      <c r="J4695"/>
      <c r="K4695"/>
      <c r="L4695"/>
      <c r="M4695" s="2"/>
      <c r="N4695"/>
      <c r="O4695" s="2"/>
      <c r="P4695"/>
      <c r="Q4695"/>
      <c r="R4695"/>
    </row>
    <row r="4696" spans="2:18">
      <c r="B4696"/>
      <c r="C4696"/>
      <c r="D4696"/>
      <c r="E4696"/>
      <c r="F4696"/>
      <c r="G4696"/>
      <c r="H4696"/>
      <c r="I4696"/>
      <c r="J4696"/>
      <c r="K4696"/>
      <c r="L4696"/>
      <c r="M4696" s="2"/>
      <c r="N4696"/>
      <c r="O4696" s="2"/>
      <c r="P4696"/>
      <c r="Q4696"/>
      <c r="R4696"/>
    </row>
    <row r="4697" spans="2:18">
      <c r="B4697"/>
      <c r="C4697"/>
      <c r="D4697"/>
      <c r="E4697"/>
      <c r="F4697"/>
      <c r="G4697"/>
      <c r="H4697"/>
      <c r="I4697"/>
      <c r="J4697"/>
      <c r="K4697"/>
      <c r="L4697"/>
      <c r="M4697" s="2"/>
      <c r="N4697"/>
      <c r="O4697" s="2"/>
      <c r="P4697"/>
      <c r="Q4697"/>
      <c r="R4697"/>
    </row>
    <row r="4698" spans="2:18">
      <c r="B4698"/>
      <c r="C4698"/>
      <c r="D4698"/>
      <c r="E4698"/>
      <c r="F4698"/>
      <c r="G4698"/>
      <c r="H4698"/>
      <c r="I4698"/>
      <c r="J4698"/>
      <c r="K4698"/>
      <c r="L4698"/>
      <c r="M4698" s="2"/>
      <c r="N4698"/>
      <c r="O4698" s="2"/>
      <c r="P4698"/>
      <c r="Q4698"/>
      <c r="R4698"/>
    </row>
    <row r="4699" spans="2:18">
      <c r="B4699"/>
      <c r="C4699"/>
      <c r="D4699"/>
      <c r="E4699"/>
      <c r="F4699"/>
      <c r="G4699"/>
      <c r="H4699"/>
      <c r="I4699"/>
      <c r="J4699"/>
      <c r="K4699"/>
      <c r="L4699"/>
      <c r="M4699" s="2"/>
      <c r="N4699"/>
      <c r="O4699" s="2"/>
      <c r="P4699"/>
      <c r="Q4699"/>
      <c r="R4699"/>
    </row>
    <row r="4700" spans="2:18">
      <c r="B4700"/>
      <c r="C4700"/>
      <c r="D4700"/>
      <c r="E4700"/>
      <c r="F4700"/>
      <c r="G4700"/>
      <c r="H4700"/>
      <c r="I4700"/>
      <c r="J4700"/>
      <c r="K4700"/>
      <c r="L4700"/>
      <c r="M4700" s="2"/>
      <c r="N4700"/>
      <c r="O4700" s="2"/>
      <c r="P4700"/>
      <c r="Q4700"/>
      <c r="R4700"/>
    </row>
    <row r="4701" spans="2:18">
      <c r="B4701"/>
      <c r="C4701"/>
      <c r="D4701"/>
      <c r="E4701"/>
      <c r="F4701"/>
      <c r="G4701"/>
      <c r="H4701"/>
      <c r="I4701"/>
      <c r="J4701"/>
      <c r="K4701"/>
      <c r="L4701"/>
      <c r="M4701" s="2"/>
      <c r="N4701"/>
      <c r="O4701" s="2"/>
      <c r="P4701"/>
      <c r="Q4701"/>
      <c r="R4701"/>
    </row>
    <row r="4702" spans="2:18">
      <c r="B4702"/>
      <c r="C4702"/>
      <c r="D4702"/>
      <c r="E4702"/>
      <c r="F4702"/>
      <c r="G4702"/>
      <c r="H4702"/>
      <c r="I4702"/>
      <c r="J4702"/>
      <c r="K4702"/>
      <c r="L4702"/>
      <c r="M4702" s="2"/>
      <c r="N4702"/>
      <c r="O4702" s="2"/>
      <c r="P4702"/>
      <c r="Q4702"/>
      <c r="R4702"/>
    </row>
    <row r="4703" spans="2:18">
      <c r="B4703"/>
      <c r="C4703"/>
      <c r="D4703"/>
      <c r="E4703"/>
      <c r="F4703"/>
      <c r="G4703"/>
      <c r="H4703"/>
      <c r="I4703"/>
      <c r="J4703"/>
      <c r="K4703"/>
      <c r="L4703"/>
      <c r="M4703" s="2"/>
      <c r="N4703"/>
      <c r="O4703" s="2"/>
      <c r="P4703"/>
      <c r="Q4703"/>
      <c r="R4703"/>
    </row>
    <row r="4704" spans="2:18">
      <c r="B4704"/>
      <c r="C4704"/>
      <c r="D4704"/>
      <c r="E4704"/>
      <c r="F4704"/>
      <c r="G4704"/>
      <c r="H4704"/>
      <c r="I4704"/>
      <c r="J4704"/>
      <c r="K4704"/>
      <c r="L4704"/>
      <c r="M4704" s="2"/>
      <c r="N4704"/>
      <c r="O4704" s="2"/>
      <c r="P4704"/>
      <c r="Q4704"/>
      <c r="R4704"/>
    </row>
    <row r="4705" spans="2:18">
      <c r="B4705"/>
      <c r="C4705"/>
      <c r="D4705"/>
      <c r="E4705"/>
      <c r="F4705"/>
      <c r="G4705"/>
      <c r="H4705"/>
      <c r="I4705"/>
      <c r="J4705"/>
      <c r="K4705"/>
      <c r="L4705"/>
      <c r="M4705" s="2"/>
      <c r="N4705"/>
      <c r="O4705" s="2"/>
      <c r="P4705"/>
      <c r="Q4705"/>
      <c r="R4705"/>
    </row>
    <row r="4706" spans="2:18">
      <c r="B4706"/>
      <c r="C4706"/>
      <c r="D4706"/>
      <c r="E4706"/>
      <c r="F4706"/>
      <c r="G4706"/>
      <c r="H4706"/>
      <c r="I4706"/>
      <c r="J4706"/>
      <c r="K4706"/>
      <c r="L4706"/>
      <c r="M4706" s="2"/>
      <c r="N4706"/>
      <c r="O4706" s="2"/>
      <c r="P4706"/>
      <c r="Q4706"/>
      <c r="R4706"/>
    </row>
    <row r="4707" spans="2:18">
      <c r="B4707"/>
      <c r="C4707"/>
      <c r="D4707"/>
      <c r="E4707"/>
      <c r="F4707"/>
      <c r="G4707"/>
      <c r="H4707"/>
      <c r="I4707"/>
      <c r="J4707"/>
      <c r="K4707"/>
      <c r="L4707"/>
      <c r="M4707" s="2"/>
      <c r="N4707"/>
      <c r="O4707" s="2"/>
      <c r="P4707"/>
      <c r="Q4707"/>
      <c r="R4707"/>
    </row>
    <row r="4708" spans="2:18">
      <c r="B4708"/>
      <c r="C4708"/>
      <c r="D4708"/>
      <c r="E4708"/>
      <c r="F4708"/>
      <c r="G4708"/>
      <c r="H4708"/>
      <c r="I4708"/>
      <c r="J4708"/>
      <c r="K4708"/>
      <c r="L4708"/>
      <c r="M4708" s="2"/>
      <c r="N4708"/>
      <c r="O4708" s="2"/>
      <c r="P4708"/>
      <c r="Q4708"/>
      <c r="R4708"/>
    </row>
    <row r="4709" spans="2:18">
      <c r="B4709"/>
      <c r="C4709"/>
      <c r="D4709"/>
      <c r="E4709"/>
      <c r="F4709"/>
      <c r="G4709"/>
      <c r="H4709"/>
      <c r="I4709"/>
      <c r="J4709"/>
      <c r="K4709"/>
      <c r="L4709"/>
      <c r="M4709" s="2"/>
      <c r="N4709"/>
      <c r="O4709" s="2"/>
      <c r="P4709"/>
      <c r="Q4709"/>
      <c r="R4709"/>
    </row>
    <row r="4710" spans="2:18">
      <c r="B4710"/>
      <c r="C4710"/>
      <c r="D4710"/>
      <c r="E4710"/>
      <c r="F4710"/>
      <c r="G4710"/>
      <c r="H4710"/>
      <c r="I4710"/>
      <c r="J4710"/>
      <c r="K4710"/>
      <c r="L4710"/>
      <c r="M4710" s="2"/>
      <c r="N4710"/>
      <c r="O4710" s="2"/>
      <c r="P4710"/>
      <c r="Q4710"/>
      <c r="R4710"/>
    </row>
    <row r="4711" spans="2:18">
      <c r="B4711"/>
      <c r="C4711"/>
      <c r="D4711"/>
      <c r="E4711"/>
      <c r="F4711"/>
      <c r="G4711"/>
      <c r="H4711"/>
      <c r="I4711"/>
      <c r="J4711"/>
      <c r="K4711"/>
      <c r="L4711"/>
      <c r="M4711" s="2"/>
      <c r="N4711"/>
      <c r="O4711" s="2"/>
      <c r="P4711"/>
      <c r="Q4711"/>
      <c r="R4711"/>
    </row>
    <row r="4712" spans="2:18">
      <c r="B4712"/>
      <c r="C4712"/>
      <c r="D4712"/>
      <c r="E4712"/>
      <c r="F4712"/>
      <c r="G4712"/>
      <c r="H4712"/>
      <c r="I4712"/>
      <c r="J4712"/>
      <c r="K4712"/>
      <c r="L4712"/>
      <c r="M4712" s="2"/>
      <c r="N4712"/>
      <c r="O4712" s="2"/>
      <c r="P4712"/>
      <c r="Q4712"/>
      <c r="R4712"/>
    </row>
    <row r="4713" spans="2:18">
      <c r="B4713"/>
      <c r="C4713"/>
      <c r="D4713"/>
      <c r="E4713"/>
      <c r="F4713"/>
      <c r="G4713"/>
      <c r="H4713"/>
      <c r="I4713"/>
      <c r="J4713"/>
      <c r="K4713"/>
      <c r="L4713"/>
      <c r="M4713" s="2"/>
      <c r="N4713"/>
      <c r="O4713" s="2"/>
      <c r="P4713"/>
      <c r="Q4713"/>
      <c r="R4713"/>
    </row>
    <row r="4714" spans="2:18">
      <c r="B4714"/>
      <c r="C4714"/>
      <c r="D4714"/>
      <c r="E4714"/>
      <c r="F4714"/>
      <c r="G4714"/>
      <c r="H4714"/>
      <c r="I4714"/>
      <c r="J4714"/>
      <c r="K4714"/>
      <c r="L4714"/>
      <c r="M4714" s="2"/>
      <c r="N4714"/>
      <c r="O4714" s="2"/>
      <c r="P4714"/>
      <c r="Q4714"/>
      <c r="R4714"/>
    </row>
    <row r="4715" spans="2:18">
      <c r="B4715"/>
      <c r="C4715"/>
      <c r="D4715"/>
      <c r="E4715"/>
      <c r="F4715"/>
      <c r="G4715"/>
      <c r="H4715"/>
      <c r="I4715"/>
      <c r="J4715"/>
      <c r="K4715"/>
      <c r="L4715"/>
      <c r="M4715" s="2"/>
      <c r="N4715"/>
      <c r="O4715" s="2"/>
      <c r="P4715"/>
      <c r="Q4715"/>
      <c r="R4715"/>
    </row>
    <row r="4716" spans="2:18">
      <c r="B4716"/>
      <c r="C4716"/>
      <c r="D4716"/>
      <c r="E4716"/>
      <c r="F4716"/>
      <c r="G4716"/>
      <c r="H4716"/>
      <c r="I4716"/>
      <c r="J4716"/>
      <c r="K4716"/>
      <c r="L4716"/>
      <c r="M4716" s="2"/>
      <c r="N4716"/>
      <c r="O4716" s="2"/>
      <c r="P4716"/>
      <c r="Q4716"/>
      <c r="R4716"/>
    </row>
    <row r="4717" spans="2:18">
      <c r="B4717"/>
      <c r="C4717"/>
      <c r="D4717"/>
      <c r="E4717"/>
      <c r="F4717"/>
      <c r="G4717"/>
      <c r="H4717"/>
      <c r="I4717"/>
      <c r="J4717"/>
      <c r="K4717"/>
      <c r="L4717"/>
      <c r="M4717" s="2"/>
      <c r="N4717"/>
      <c r="O4717" s="2"/>
      <c r="P4717"/>
      <c r="Q4717"/>
      <c r="R4717"/>
    </row>
    <row r="4718" spans="2:18">
      <c r="B4718"/>
      <c r="C4718"/>
      <c r="D4718"/>
      <c r="E4718"/>
      <c r="F4718"/>
      <c r="G4718"/>
      <c r="H4718"/>
      <c r="I4718"/>
      <c r="J4718"/>
      <c r="K4718"/>
      <c r="L4718"/>
      <c r="M4718" s="2"/>
      <c r="N4718"/>
      <c r="O4718" s="2"/>
      <c r="P4718"/>
      <c r="Q4718"/>
      <c r="R4718"/>
    </row>
    <row r="4719" spans="2:18">
      <c r="B4719"/>
      <c r="C4719"/>
      <c r="D4719"/>
      <c r="E4719"/>
      <c r="F4719"/>
      <c r="G4719"/>
      <c r="H4719"/>
      <c r="I4719"/>
      <c r="J4719"/>
      <c r="K4719"/>
      <c r="L4719"/>
      <c r="M4719" s="2"/>
      <c r="N4719"/>
      <c r="O4719" s="2"/>
      <c r="P4719"/>
      <c r="Q4719"/>
      <c r="R4719"/>
    </row>
    <row r="4720" spans="2:18">
      <c r="B4720"/>
      <c r="C4720"/>
      <c r="D4720"/>
      <c r="E4720"/>
      <c r="F4720"/>
      <c r="G4720"/>
      <c r="H4720"/>
      <c r="I4720"/>
      <c r="J4720"/>
      <c r="K4720"/>
      <c r="L4720"/>
      <c r="M4720" s="2"/>
      <c r="N4720"/>
      <c r="O4720" s="2"/>
      <c r="P4720"/>
      <c r="Q4720"/>
      <c r="R4720"/>
    </row>
    <row r="4721" spans="2:18">
      <c r="B4721"/>
      <c r="C4721"/>
      <c r="D4721"/>
      <c r="E4721"/>
      <c r="F4721"/>
      <c r="G4721"/>
      <c r="H4721"/>
      <c r="I4721"/>
      <c r="J4721"/>
      <c r="K4721"/>
      <c r="L4721"/>
      <c r="M4721" s="2"/>
      <c r="N4721"/>
      <c r="O4721" s="2"/>
      <c r="P4721"/>
      <c r="Q4721"/>
      <c r="R4721"/>
    </row>
    <row r="4722" spans="2:18">
      <c r="B4722"/>
      <c r="C4722"/>
      <c r="D4722"/>
      <c r="E4722"/>
      <c r="F4722"/>
      <c r="G4722"/>
      <c r="H4722"/>
      <c r="I4722"/>
      <c r="J4722"/>
      <c r="K4722"/>
      <c r="L4722"/>
      <c r="M4722" s="2"/>
      <c r="N4722"/>
      <c r="O4722" s="2"/>
      <c r="P4722"/>
      <c r="Q4722"/>
      <c r="R4722"/>
    </row>
    <row r="4723" spans="2:18">
      <c r="B4723"/>
      <c r="C4723"/>
      <c r="D4723"/>
      <c r="E4723"/>
      <c r="F4723"/>
      <c r="G4723"/>
      <c r="H4723"/>
      <c r="I4723"/>
      <c r="J4723"/>
      <c r="K4723"/>
      <c r="L4723"/>
      <c r="M4723" s="2"/>
      <c r="N4723"/>
      <c r="O4723" s="2"/>
      <c r="P4723"/>
      <c r="Q4723"/>
      <c r="R4723"/>
    </row>
    <row r="4724" spans="2:18">
      <c r="B4724"/>
      <c r="C4724"/>
      <c r="D4724"/>
      <c r="E4724"/>
      <c r="F4724"/>
      <c r="G4724"/>
      <c r="H4724"/>
      <c r="I4724"/>
      <c r="J4724"/>
      <c r="K4724"/>
      <c r="L4724"/>
      <c r="M4724" s="2"/>
      <c r="N4724"/>
      <c r="O4724" s="2"/>
      <c r="P4724"/>
      <c r="Q4724"/>
      <c r="R4724"/>
    </row>
    <row r="4725" spans="2:18">
      <c r="B4725"/>
      <c r="C4725"/>
      <c r="D4725"/>
      <c r="E4725"/>
      <c r="F4725"/>
      <c r="G4725"/>
      <c r="H4725"/>
      <c r="I4725"/>
      <c r="J4725"/>
      <c r="K4725"/>
      <c r="L4725"/>
      <c r="M4725" s="2"/>
      <c r="N4725"/>
      <c r="O4725" s="2"/>
      <c r="P4725"/>
      <c r="Q4725"/>
      <c r="R4725"/>
    </row>
    <row r="4726" spans="2:18">
      <c r="B4726"/>
      <c r="C4726"/>
      <c r="D4726"/>
      <c r="E4726"/>
      <c r="F4726"/>
      <c r="G4726"/>
      <c r="H4726"/>
      <c r="I4726"/>
      <c r="J4726"/>
      <c r="K4726"/>
      <c r="L4726"/>
      <c r="M4726" s="2"/>
      <c r="N4726"/>
      <c r="O4726" s="2"/>
      <c r="P4726"/>
      <c r="Q4726"/>
      <c r="R4726"/>
    </row>
    <row r="4727" spans="2:18">
      <c r="B4727"/>
      <c r="C4727"/>
      <c r="D4727"/>
      <c r="E4727"/>
      <c r="F4727"/>
      <c r="G4727"/>
      <c r="H4727"/>
      <c r="I4727"/>
      <c r="J4727"/>
      <c r="K4727"/>
      <c r="L4727"/>
      <c r="M4727" s="2"/>
      <c r="N4727"/>
      <c r="O4727" s="2"/>
      <c r="P4727"/>
      <c r="Q4727"/>
      <c r="R4727"/>
    </row>
    <row r="4728" spans="2:18">
      <c r="B4728"/>
      <c r="C4728"/>
      <c r="D4728"/>
      <c r="E4728"/>
      <c r="F4728"/>
      <c r="G4728"/>
      <c r="H4728"/>
      <c r="I4728"/>
      <c r="J4728"/>
      <c r="K4728"/>
      <c r="L4728"/>
      <c r="M4728" s="2"/>
      <c r="N4728"/>
      <c r="O4728" s="2"/>
      <c r="P4728"/>
      <c r="Q4728"/>
      <c r="R4728"/>
    </row>
    <row r="4729" spans="2:18">
      <c r="B4729"/>
      <c r="C4729"/>
      <c r="D4729"/>
      <c r="E4729"/>
      <c r="F4729"/>
      <c r="G4729"/>
      <c r="H4729"/>
      <c r="I4729"/>
      <c r="J4729"/>
      <c r="K4729"/>
      <c r="L4729"/>
      <c r="M4729" s="2"/>
      <c r="N4729"/>
      <c r="O4729" s="2"/>
      <c r="P4729"/>
      <c r="Q4729"/>
      <c r="R4729"/>
    </row>
    <row r="4730" spans="2:18">
      <c r="B4730"/>
      <c r="C4730"/>
      <c r="D4730"/>
      <c r="E4730"/>
      <c r="F4730"/>
      <c r="G4730"/>
      <c r="H4730"/>
      <c r="I4730"/>
      <c r="J4730"/>
      <c r="K4730"/>
      <c r="L4730"/>
      <c r="M4730" s="2"/>
      <c r="N4730"/>
      <c r="O4730" s="2"/>
      <c r="P4730"/>
      <c r="Q4730"/>
      <c r="R4730"/>
    </row>
    <row r="4731" spans="2:18">
      <c r="B4731"/>
      <c r="C4731"/>
      <c r="D4731"/>
      <c r="E4731"/>
      <c r="F4731"/>
      <c r="G4731"/>
      <c r="H4731"/>
      <c r="I4731"/>
      <c r="J4731"/>
      <c r="K4731"/>
      <c r="L4731"/>
      <c r="M4731" s="2"/>
      <c r="N4731"/>
      <c r="O4731" s="2"/>
      <c r="P4731"/>
      <c r="Q4731"/>
      <c r="R4731"/>
    </row>
    <row r="4732" spans="2:18">
      <c r="B4732"/>
      <c r="C4732"/>
      <c r="D4732"/>
      <c r="E4732"/>
      <c r="F4732"/>
      <c r="G4732"/>
      <c r="H4732"/>
      <c r="I4732"/>
      <c r="J4732"/>
      <c r="K4732"/>
      <c r="L4732"/>
      <c r="M4732" s="2"/>
      <c r="N4732"/>
      <c r="O4732" s="2"/>
      <c r="P4732"/>
      <c r="Q4732"/>
      <c r="R4732"/>
    </row>
    <row r="4733" spans="2:18">
      <c r="B4733"/>
      <c r="C4733"/>
      <c r="D4733"/>
      <c r="E4733"/>
      <c r="F4733"/>
      <c r="G4733"/>
      <c r="H4733"/>
      <c r="I4733"/>
      <c r="J4733"/>
      <c r="K4733"/>
      <c r="L4733"/>
      <c r="M4733" s="2"/>
      <c r="N4733"/>
      <c r="O4733" s="2"/>
      <c r="P4733"/>
      <c r="Q4733"/>
      <c r="R4733"/>
    </row>
    <row r="4734" spans="2:18">
      <c r="B4734"/>
      <c r="C4734"/>
      <c r="D4734"/>
      <c r="E4734"/>
      <c r="F4734"/>
      <c r="G4734"/>
      <c r="H4734"/>
      <c r="I4734"/>
      <c r="J4734"/>
      <c r="K4734"/>
      <c r="L4734"/>
      <c r="M4734" s="2"/>
      <c r="N4734"/>
      <c r="O4734" s="2"/>
      <c r="P4734"/>
      <c r="Q4734"/>
      <c r="R4734"/>
    </row>
    <row r="4735" spans="2:18">
      <c r="B4735"/>
      <c r="C4735"/>
      <c r="D4735"/>
      <c r="E4735"/>
      <c r="F4735"/>
      <c r="G4735"/>
      <c r="H4735"/>
      <c r="I4735"/>
      <c r="J4735"/>
      <c r="K4735"/>
      <c r="L4735"/>
      <c r="M4735" s="2"/>
      <c r="N4735"/>
      <c r="O4735" s="2"/>
      <c r="P4735"/>
      <c r="Q4735"/>
      <c r="R4735"/>
    </row>
    <row r="4736" spans="2:18">
      <c r="B4736"/>
      <c r="C4736"/>
      <c r="D4736"/>
      <c r="E4736"/>
      <c r="F4736"/>
      <c r="G4736"/>
      <c r="H4736"/>
      <c r="I4736"/>
      <c r="J4736"/>
      <c r="K4736"/>
      <c r="L4736"/>
      <c r="M4736" s="2"/>
      <c r="N4736"/>
      <c r="O4736" s="2"/>
      <c r="P4736"/>
      <c r="Q4736"/>
      <c r="R4736"/>
    </row>
    <row r="4737" spans="2:18">
      <c r="B4737"/>
      <c r="C4737"/>
      <c r="D4737"/>
      <c r="E4737"/>
      <c r="F4737"/>
      <c r="G4737"/>
      <c r="H4737"/>
      <c r="I4737"/>
      <c r="J4737"/>
      <c r="K4737"/>
      <c r="L4737"/>
      <c r="M4737" s="2"/>
      <c r="N4737"/>
      <c r="O4737" s="2"/>
      <c r="P4737"/>
      <c r="Q4737"/>
      <c r="R4737"/>
    </row>
    <row r="4738" spans="2:18">
      <c r="B4738"/>
      <c r="C4738"/>
      <c r="D4738"/>
      <c r="E4738"/>
      <c r="F4738"/>
      <c r="G4738"/>
      <c r="H4738"/>
      <c r="I4738"/>
      <c r="J4738"/>
      <c r="K4738"/>
      <c r="L4738"/>
      <c r="M4738" s="2"/>
      <c r="N4738"/>
      <c r="O4738" s="2"/>
      <c r="P4738"/>
      <c r="Q4738"/>
      <c r="R4738"/>
    </row>
    <row r="4739" spans="2:18">
      <c r="B4739"/>
      <c r="C4739"/>
      <c r="D4739"/>
      <c r="E4739"/>
      <c r="F4739"/>
      <c r="G4739"/>
      <c r="H4739"/>
      <c r="I4739"/>
      <c r="J4739"/>
      <c r="K4739"/>
      <c r="L4739"/>
      <c r="M4739" s="2"/>
      <c r="N4739"/>
      <c r="O4739" s="2"/>
      <c r="P4739"/>
      <c r="Q4739"/>
      <c r="R4739"/>
    </row>
    <row r="4740" spans="2:18">
      <c r="B4740"/>
      <c r="C4740"/>
      <c r="D4740"/>
      <c r="E4740"/>
      <c r="F4740"/>
      <c r="G4740"/>
      <c r="H4740"/>
      <c r="I4740"/>
      <c r="J4740"/>
      <c r="K4740"/>
      <c r="L4740"/>
      <c r="M4740" s="2"/>
      <c r="N4740"/>
      <c r="O4740" s="2"/>
      <c r="P4740"/>
      <c r="Q4740"/>
      <c r="R4740"/>
    </row>
    <row r="4741" spans="2:18">
      <c r="B4741"/>
      <c r="C4741"/>
      <c r="D4741"/>
      <c r="E4741"/>
      <c r="F4741"/>
      <c r="G4741"/>
      <c r="H4741"/>
      <c r="I4741"/>
      <c r="J4741"/>
      <c r="K4741"/>
      <c r="L4741"/>
      <c r="M4741" s="2"/>
      <c r="N4741"/>
      <c r="O4741" s="2"/>
      <c r="P4741"/>
      <c r="Q4741"/>
      <c r="R4741"/>
    </row>
    <row r="4742" spans="2:18">
      <c r="B4742"/>
      <c r="C4742"/>
      <c r="D4742"/>
      <c r="E4742"/>
      <c r="F4742"/>
      <c r="G4742"/>
      <c r="H4742"/>
      <c r="I4742"/>
      <c r="J4742"/>
      <c r="K4742"/>
      <c r="L4742"/>
      <c r="M4742" s="2"/>
      <c r="N4742"/>
      <c r="O4742" s="2"/>
      <c r="P4742"/>
      <c r="Q4742"/>
      <c r="R4742"/>
    </row>
    <row r="4743" spans="2:18">
      <c r="B4743"/>
      <c r="C4743"/>
      <c r="D4743"/>
      <c r="E4743"/>
      <c r="F4743"/>
      <c r="G4743"/>
      <c r="H4743"/>
      <c r="I4743"/>
      <c r="J4743"/>
      <c r="K4743"/>
      <c r="L4743"/>
      <c r="M4743" s="2"/>
      <c r="N4743"/>
      <c r="O4743" s="2"/>
      <c r="P4743"/>
      <c r="Q4743"/>
      <c r="R4743"/>
    </row>
    <row r="4744" spans="2:18">
      <c r="B4744"/>
      <c r="C4744"/>
      <c r="D4744"/>
      <c r="E4744"/>
      <c r="F4744"/>
      <c r="G4744"/>
      <c r="H4744"/>
      <c r="I4744"/>
      <c r="J4744"/>
      <c r="K4744"/>
      <c r="L4744"/>
      <c r="M4744" s="2"/>
      <c r="N4744"/>
      <c r="O4744" s="2"/>
      <c r="P4744"/>
      <c r="Q4744"/>
      <c r="R4744"/>
    </row>
    <row r="4745" spans="2:18">
      <c r="B4745"/>
      <c r="C4745"/>
      <c r="D4745"/>
      <c r="E4745"/>
      <c r="F4745"/>
      <c r="G4745"/>
      <c r="H4745"/>
      <c r="I4745"/>
      <c r="J4745"/>
      <c r="K4745"/>
      <c r="L4745"/>
      <c r="M4745" s="2"/>
      <c r="N4745"/>
      <c r="O4745" s="2"/>
      <c r="P4745"/>
      <c r="Q4745"/>
      <c r="R4745"/>
    </row>
    <row r="4746" spans="2:18">
      <c r="B4746"/>
      <c r="C4746"/>
      <c r="D4746"/>
      <c r="E4746"/>
      <c r="F4746"/>
      <c r="G4746"/>
      <c r="H4746"/>
      <c r="I4746"/>
      <c r="J4746"/>
      <c r="K4746"/>
      <c r="L4746"/>
      <c r="M4746" s="2"/>
      <c r="N4746"/>
      <c r="O4746" s="2"/>
      <c r="P4746"/>
      <c r="Q4746"/>
      <c r="R4746"/>
    </row>
    <row r="4747" spans="2:18">
      <c r="B4747"/>
      <c r="C4747"/>
      <c r="D4747"/>
      <c r="E4747"/>
      <c r="F4747"/>
      <c r="G4747"/>
      <c r="H4747"/>
      <c r="I4747"/>
      <c r="J4747"/>
      <c r="K4747"/>
      <c r="L4747"/>
      <c r="M4747" s="2"/>
      <c r="N4747"/>
      <c r="O4747" s="2"/>
      <c r="P4747"/>
      <c r="Q4747"/>
      <c r="R4747"/>
    </row>
    <row r="4748" spans="2:18">
      <c r="B4748"/>
      <c r="C4748"/>
      <c r="D4748"/>
      <c r="E4748"/>
      <c r="F4748"/>
      <c r="G4748"/>
      <c r="H4748"/>
      <c r="I4748"/>
      <c r="J4748"/>
      <c r="K4748"/>
      <c r="L4748"/>
      <c r="M4748" s="2"/>
      <c r="N4748"/>
      <c r="O4748" s="2"/>
      <c r="P4748"/>
      <c r="Q4748"/>
      <c r="R4748"/>
    </row>
    <row r="4749" spans="2:18">
      <c r="B4749"/>
      <c r="C4749"/>
      <c r="D4749"/>
      <c r="E4749"/>
      <c r="F4749"/>
      <c r="G4749"/>
      <c r="H4749"/>
      <c r="I4749"/>
      <c r="J4749"/>
      <c r="K4749"/>
      <c r="L4749"/>
      <c r="M4749" s="2"/>
      <c r="N4749"/>
      <c r="O4749" s="2"/>
      <c r="P4749"/>
      <c r="Q4749"/>
      <c r="R4749"/>
    </row>
    <row r="4750" spans="2:18">
      <c r="B4750"/>
      <c r="C4750"/>
      <c r="D4750"/>
      <c r="E4750"/>
      <c r="F4750"/>
      <c r="G4750"/>
      <c r="H4750"/>
      <c r="I4750"/>
      <c r="J4750"/>
      <c r="K4750"/>
      <c r="L4750"/>
      <c r="M4750" s="2"/>
      <c r="N4750"/>
      <c r="O4750" s="2"/>
      <c r="P4750"/>
      <c r="Q4750"/>
      <c r="R4750"/>
    </row>
    <row r="4751" spans="2:18">
      <c r="B4751"/>
      <c r="C4751"/>
      <c r="D4751"/>
      <c r="E4751"/>
      <c r="F4751"/>
      <c r="G4751"/>
      <c r="H4751"/>
      <c r="I4751"/>
      <c r="J4751"/>
      <c r="K4751"/>
      <c r="L4751"/>
      <c r="M4751" s="2"/>
      <c r="N4751"/>
      <c r="O4751" s="2"/>
      <c r="P4751"/>
      <c r="Q4751"/>
      <c r="R4751"/>
    </row>
    <row r="4752" spans="2:18">
      <c r="B4752"/>
      <c r="C4752"/>
      <c r="D4752"/>
      <c r="E4752"/>
      <c r="F4752"/>
      <c r="G4752"/>
      <c r="H4752"/>
      <c r="I4752"/>
      <c r="J4752"/>
      <c r="K4752"/>
      <c r="L4752"/>
      <c r="M4752" s="2"/>
      <c r="N4752"/>
      <c r="O4752" s="2"/>
      <c r="P4752"/>
      <c r="Q4752"/>
      <c r="R4752"/>
    </row>
    <row r="4753" spans="2:18">
      <c r="B4753"/>
      <c r="C4753"/>
      <c r="D4753"/>
      <c r="E4753"/>
      <c r="F4753"/>
      <c r="G4753"/>
      <c r="H4753"/>
      <c r="I4753"/>
      <c r="J4753"/>
      <c r="K4753"/>
      <c r="L4753"/>
      <c r="M4753" s="2"/>
      <c r="N4753"/>
      <c r="O4753" s="2"/>
      <c r="P4753"/>
      <c r="Q4753"/>
      <c r="R4753"/>
    </row>
    <row r="4754" spans="2:18">
      <c r="B4754"/>
      <c r="C4754"/>
      <c r="D4754"/>
      <c r="E4754"/>
      <c r="F4754"/>
      <c r="G4754"/>
      <c r="H4754"/>
      <c r="I4754"/>
      <c r="J4754"/>
      <c r="K4754"/>
      <c r="L4754"/>
      <c r="M4754" s="2"/>
      <c r="N4754"/>
      <c r="O4754" s="2"/>
      <c r="P4754"/>
      <c r="Q4754"/>
      <c r="R4754"/>
    </row>
    <row r="4755" spans="2:18">
      <c r="B4755"/>
      <c r="C4755"/>
      <c r="D4755"/>
      <c r="E4755"/>
      <c r="F4755"/>
      <c r="G4755"/>
      <c r="H4755"/>
      <c r="I4755"/>
      <c r="J4755"/>
      <c r="K4755"/>
      <c r="L4755"/>
      <c r="M4755" s="2"/>
      <c r="N4755"/>
      <c r="O4755" s="2"/>
      <c r="P4755"/>
      <c r="Q4755"/>
      <c r="R4755"/>
    </row>
    <row r="4756" spans="2:18">
      <c r="B4756"/>
      <c r="C4756"/>
      <c r="D4756"/>
      <c r="E4756"/>
      <c r="F4756"/>
      <c r="G4756"/>
      <c r="H4756"/>
      <c r="I4756"/>
      <c r="J4756"/>
      <c r="K4756"/>
      <c r="L4756"/>
      <c r="M4756" s="2"/>
      <c r="N4756"/>
      <c r="O4756" s="2"/>
      <c r="P4756"/>
      <c r="Q4756"/>
      <c r="R4756"/>
    </row>
    <row r="4757" spans="2:18">
      <c r="B4757"/>
      <c r="C4757"/>
      <c r="D4757"/>
      <c r="E4757"/>
      <c r="F4757"/>
      <c r="G4757"/>
      <c r="H4757"/>
      <c r="I4757"/>
      <c r="J4757"/>
      <c r="K4757"/>
      <c r="L4757"/>
      <c r="M4757" s="2"/>
      <c r="N4757"/>
      <c r="O4757" s="2"/>
      <c r="P4757"/>
      <c r="Q4757"/>
      <c r="R4757"/>
    </row>
    <row r="4758" spans="2:18">
      <c r="B4758"/>
      <c r="C4758"/>
      <c r="D4758"/>
      <c r="E4758"/>
      <c r="F4758"/>
      <c r="G4758"/>
      <c r="H4758"/>
      <c r="I4758"/>
      <c r="J4758"/>
      <c r="K4758"/>
      <c r="L4758"/>
      <c r="M4758" s="2"/>
      <c r="N4758"/>
      <c r="O4758" s="2"/>
      <c r="P4758"/>
      <c r="Q4758"/>
      <c r="R4758"/>
    </row>
    <row r="4759" spans="2:18">
      <c r="B4759"/>
      <c r="C4759"/>
      <c r="D4759"/>
      <c r="E4759"/>
      <c r="F4759"/>
      <c r="G4759"/>
      <c r="H4759"/>
      <c r="I4759"/>
      <c r="J4759"/>
      <c r="K4759"/>
      <c r="L4759"/>
      <c r="M4759" s="2"/>
      <c r="N4759"/>
      <c r="O4759" s="2"/>
      <c r="P4759"/>
      <c r="Q4759"/>
      <c r="R4759"/>
    </row>
    <row r="4760" spans="2:18">
      <c r="B4760"/>
      <c r="C4760"/>
      <c r="D4760"/>
      <c r="E4760"/>
      <c r="F4760"/>
      <c r="G4760"/>
      <c r="H4760"/>
      <c r="I4760"/>
      <c r="J4760"/>
      <c r="K4760"/>
      <c r="L4760"/>
      <c r="M4760" s="2"/>
      <c r="N4760"/>
      <c r="O4760" s="2"/>
      <c r="P4760"/>
      <c r="Q4760"/>
      <c r="R4760"/>
    </row>
    <row r="4761" spans="2:18">
      <c r="B4761"/>
      <c r="C4761"/>
      <c r="D4761"/>
      <c r="E4761"/>
      <c r="F4761"/>
      <c r="G4761"/>
      <c r="H4761"/>
      <c r="I4761"/>
      <c r="J4761"/>
      <c r="K4761"/>
      <c r="L4761"/>
      <c r="M4761" s="2"/>
      <c r="N4761"/>
      <c r="O4761" s="2"/>
      <c r="P4761"/>
      <c r="Q4761"/>
      <c r="R4761"/>
    </row>
    <row r="4762" spans="2:18">
      <c r="B4762"/>
      <c r="C4762"/>
      <c r="D4762"/>
      <c r="E4762"/>
      <c r="F4762"/>
      <c r="G4762"/>
      <c r="H4762"/>
      <c r="I4762"/>
      <c r="J4762"/>
      <c r="K4762"/>
      <c r="L4762"/>
      <c r="M4762" s="2"/>
      <c r="N4762"/>
      <c r="O4762" s="2"/>
      <c r="P4762"/>
      <c r="Q4762"/>
      <c r="R4762"/>
    </row>
    <row r="4763" spans="2:18">
      <c r="B4763"/>
      <c r="C4763"/>
      <c r="D4763"/>
      <c r="E4763"/>
      <c r="F4763"/>
      <c r="G4763"/>
      <c r="H4763"/>
      <c r="I4763"/>
      <c r="J4763"/>
      <c r="K4763"/>
      <c r="L4763"/>
      <c r="M4763" s="2"/>
      <c r="N4763"/>
      <c r="O4763" s="2"/>
      <c r="P4763"/>
      <c r="Q4763"/>
      <c r="R4763"/>
    </row>
    <row r="4764" spans="2:18">
      <c r="B4764"/>
      <c r="C4764"/>
      <c r="D4764"/>
      <c r="E4764"/>
      <c r="F4764"/>
      <c r="G4764"/>
      <c r="H4764"/>
      <c r="I4764"/>
      <c r="J4764"/>
      <c r="K4764"/>
      <c r="L4764"/>
      <c r="M4764" s="2"/>
      <c r="N4764"/>
      <c r="O4764" s="2"/>
      <c r="P4764"/>
      <c r="Q4764"/>
      <c r="R4764"/>
    </row>
    <row r="4765" spans="2:18">
      <c r="B4765"/>
      <c r="C4765"/>
      <c r="D4765"/>
      <c r="E4765"/>
      <c r="F4765"/>
      <c r="G4765"/>
      <c r="H4765"/>
      <c r="I4765"/>
      <c r="J4765"/>
      <c r="K4765"/>
      <c r="L4765"/>
      <c r="M4765" s="2"/>
      <c r="N4765"/>
      <c r="O4765" s="2"/>
      <c r="P4765"/>
      <c r="Q4765"/>
      <c r="R4765"/>
    </row>
    <row r="4766" spans="2:18">
      <c r="B4766"/>
      <c r="C4766"/>
      <c r="D4766"/>
      <c r="E4766"/>
      <c r="F4766"/>
      <c r="G4766"/>
      <c r="H4766"/>
      <c r="I4766"/>
      <c r="J4766"/>
      <c r="K4766"/>
      <c r="L4766"/>
      <c r="M4766" s="2"/>
      <c r="N4766"/>
      <c r="O4766" s="2"/>
      <c r="P4766"/>
      <c r="Q4766"/>
      <c r="R4766"/>
    </row>
    <row r="4767" spans="2:18">
      <c r="B4767"/>
      <c r="C4767"/>
      <c r="D4767"/>
      <c r="E4767"/>
      <c r="F4767"/>
      <c r="G4767"/>
      <c r="H4767"/>
      <c r="I4767"/>
      <c r="J4767"/>
      <c r="K4767"/>
      <c r="L4767"/>
      <c r="M4767" s="2"/>
      <c r="N4767"/>
      <c r="O4767" s="2"/>
      <c r="P4767"/>
      <c r="Q4767"/>
      <c r="R4767"/>
    </row>
    <row r="4768" spans="2:18">
      <c r="B4768"/>
      <c r="C4768"/>
      <c r="D4768"/>
      <c r="E4768"/>
      <c r="F4768"/>
      <c r="G4768"/>
      <c r="H4768"/>
      <c r="I4768"/>
      <c r="J4768"/>
      <c r="K4768"/>
      <c r="L4768"/>
      <c r="M4768" s="2"/>
      <c r="N4768"/>
      <c r="O4768" s="2"/>
      <c r="P4768"/>
      <c r="Q4768"/>
      <c r="R4768"/>
    </row>
    <row r="4769" spans="2:18">
      <c r="B4769"/>
      <c r="C4769"/>
      <c r="D4769"/>
      <c r="E4769"/>
      <c r="F4769"/>
      <c r="G4769"/>
      <c r="H4769"/>
      <c r="I4769"/>
      <c r="J4769"/>
      <c r="K4769"/>
      <c r="L4769"/>
      <c r="M4769" s="2"/>
      <c r="N4769"/>
      <c r="O4769" s="2"/>
      <c r="P4769"/>
      <c r="Q4769"/>
      <c r="R4769"/>
    </row>
    <row r="4770" spans="2:18">
      <c r="B4770"/>
      <c r="C4770"/>
      <c r="D4770"/>
      <c r="E4770"/>
      <c r="F4770"/>
      <c r="G4770"/>
      <c r="H4770"/>
      <c r="I4770"/>
      <c r="J4770"/>
      <c r="K4770"/>
      <c r="L4770"/>
      <c r="M4770" s="2"/>
      <c r="N4770"/>
      <c r="O4770" s="2"/>
      <c r="P4770"/>
      <c r="Q4770"/>
      <c r="R4770"/>
    </row>
    <row r="4771" spans="2:18">
      <c r="B4771"/>
      <c r="C4771"/>
      <c r="D4771"/>
      <c r="E4771"/>
      <c r="F4771"/>
      <c r="G4771"/>
      <c r="H4771"/>
      <c r="I4771"/>
      <c r="J4771"/>
      <c r="K4771"/>
      <c r="L4771"/>
      <c r="M4771" s="2"/>
      <c r="N4771"/>
      <c r="O4771" s="2"/>
      <c r="P4771"/>
      <c r="Q4771"/>
      <c r="R4771"/>
    </row>
    <row r="4772" spans="2:18">
      <c r="B4772"/>
      <c r="C4772"/>
      <c r="D4772"/>
      <c r="E4772"/>
      <c r="F4772"/>
      <c r="G4772"/>
      <c r="H4772"/>
      <c r="I4772"/>
      <c r="J4772"/>
      <c r="K4772"/>
      <c r="L4772"/>
      <c r="M4772" s="2"/>
      <c r="N4772"/>
      <c r="O4772" s="2"/>
      <c r="P4772"/>
      <c r="Q4772"/>
      <c r="R4772"/>
    </row>
    <row r="4773" spans="2:18">
      <c r="B4773"/>
      <c r="C4773"/>
      <c r="D4773"/>
      <c r="E4773"/>
      <c r="F4773"/>
      <c r="G4773"/>
      <c r="H4773"/>
      <c r="I4773"/>
      <c r="J4773"/>
      <c r="K4773"/>
      <c r="L4773"/>
      <c r="M4773" s="2"/>
      <c r="N4773"/>
      <c r="O4773" s="2"/>
      <c r="P4773"/>
      <c r="Q4773"/>
      <c r="R4773"/>
    </row>
    <row r="4774" spans="2:18">
      <c r="B4774"/>
      <c r="C4774"/>
      <c r="D4774"/>
      <c r="E4774"/>
      <c r="F4774"/>
      <c r="G4774"/>
      <c r="H4774"/>
      <c r="I4774"/>
      <c r="J4774"/>
      <c r="K4774"/>
      <c r="L4774"/>
      <c r="M4774" s="2"/>
      <c r="N4774"/>
      <c r="O4774" s="2"/>
      <c r="P4774"/>
      <c r="Q4774"/>
      <c r="R4774"/>
    </row>
    <row r="4775" spans="2:18">
      <c r="B4775"/>
      <c r="C4775"/>
      <c r="D4775"/>
      <c r="E4775"/>
      <c r="F4775"/>
      <c r="G4775"/>
      <c r="H4775"/>
      <c r="I4775"/>
      <c r="J4775"/>
      <c r="K4775"/>
      <c r="L4775"/>
      <c r="M4775" s="2"/>
      <c r="N4775"/>
      <c r="O4775" s="2"/>
      <c r="P4775"/>
      <c r="Q4775"/>
      <c r="R4775"/>
    </row>
    <row r="4776" spans="2:18">
      <c r="B4776"/>
      <c r="C4776"/>
      <c r="D4776"/>
      <c r="E4776"/>
      <c r="F4776"/>
      <c r="G4776"/>
      <c r="H4776"/>
      <c r="I4776"/>
      <c r="J4776"/>
      <c r="K4776"/>
      <c r="L4776"/>
      <c r="M4776" s="2"/>
      <c r="N4776"/>
      <c r="O4776" s="2"/>
      <c r="P4776"/>
      <c r="Q4776"/>
      <c r="R4776"/>
    </row>
    <row r="4777" spans="2:18">
      <c r="B4777"/>
      <c r="C4777"/>
      <c r="D4777"/>
      <c r="E4777"/>
      <c r="F4777"/>
      <c r="G4777"/>
      <c r="H4777"/>
      <c r="I4777"/>
      <c r="J4777"/>
      <c r="K4777"/>
      <c r="L4777"/>
      <c r="M4777" s="2"/>
      <c r="N4777"/>
      <c r="O4777" s="2"/>
      <c r="P4777"/>
      <c r="Q4777"/>
      <c r="R4777"/>
    </row>
    <row r="4778" spans="2:18">
      <c r="B4778"/>
      <c r="C4778"/>
      <c r="D4778"/>
      <c r="E4778"/>
      <c r="F4778"/>
      <c r="G4778"/>
      <c r="H4778"/>
      <c r="I4778"/>
      <c r="J4778"/>
      <c r="K4778"/>
      <c r="L4778"/>
      <c r="M4778" s="2"/>
      <c r="N4778"/>
      <c r="O4778" s="2"/>
      <c r="P4778"/>
      <c r="Q4778"/>
      <c r="R4778"/>
    </row>
    <row r="4779" spans="2:18">
      <c r="B4779"/>
      <c r="C4779"/>
      <c r="D4779"/>
      <c r="E4779"/>
      <c r="F4779"/>
      <c r="G4779"/>
      <c r="H4779"/>
      <c r="I4779"/>
      <c r="J4779"/>
      <c r="K4779"/>
      <c r="L4779"/>
      <c r="M4779" s="2"/>
      <c r="N4779"/>
      <c r="O4779" s="2"/>
      <c r="P4779"/>
      <c r="Q4779"/>
      <c r="R4779"/>
    </row>
    <row r="4780" spans="2:18">
      <c r="B4780"/>
      <c r="C4780"/>
      <c r="D4780"/>
      <c r="E4780"/>
      <c r="F4780"/>
      <c r="G4780"/>
      <c r="H4780"/>
      <c r="I4780"/>
      <c r="J4780"/>
      <c r="K4780"/>
      <c r="L4780"/>
      <c r="M4780" s="2"/>
      <c r="N4780"/>
      <c r="O4780" s="2"/>
      <c r="P4780"/>
      <c r="Q4780"/>
      <c r="R4780"/>
    </row>
    <row r="4781" spans="2:18">
      <c r="B4781"/>
      <c r="C4781"/>
      <c r="D4781"/>
      <c r="E4781"/>
      <c r="F4781"/>
      <c r="G4781"/>
      <c r="H4781"/>
      <c r="I4781"/>
      <c r="J4781"/>
      <c r="K4781"/>
      <c r="L4781"/>
      <c r="M4781" s="2"/>
      <c r="N4781"/>
      <c r="O4781" s="2"/>
      <c r="P4781"/>
      <c r="Q4781"/>
      <c r="R4781"/>
    </row>
    <row r="4782" spans="2:18">
      <c r="B4782"/>
      <c r="C4782"/>
      <c r="D4782"/>
      <c r="E4782"/>
      <c r="F4782"/>
      <c r="G4782"/>
      <c r="H4782"/>
      <c r="I4782"/>
      <c r="J4782"/>
      <c r="K4782"/>
      <c r="L4782"/>
      <c r="M4782" s="2"/>
      <c r="N4782"/>
      <c r="O4782" s="2"/>
      <c r="P4782"/>
      <c r="Q4782"/>
      <c r="R4782"/>
    </row>
    <row r="4783" spans="2:18">
      <c r="B4783"/>
      <c r="C4783"/>
      <c r="D4783"/>
      <c r="E4783"/>
      <c r="F4783"/>
      <c r="G4783"/>
      <c r="H4783"/>
      <c r="I4783"/>
      <c r="J4783"/>
      <c r="K4783"/>
      <c r="L4783"/>
      <c r="M4783" s="2"/>
      <c r="N4783"/>
      <c r="O4783" s="2"/>
      <c r="P4783"/>
      <c r="Q4783"/>
      <c r="R4783"/>
    </row>
    <row r="4784" spans="2:18">
      <c r="B4784"/>
      <c r="C4784"/>
      <c r="D4784"/>
      <c r="E4784"/>
      <c r="F4784"/>
      <c r="G4784"/>
      <c r="H4784"/>
      <c r="I4784"/>
      <c r="J4784"/>
      <c r="K4784"/>
      <c r="L4784"/>
      <c r="M4784" s="2"/>
      <c r="N4784"/>
      <c r="O4784" s="2"/>
      <c r="P4784"/>
      <c r="Q4784"/>
      <c r="R4784"/>
    </row>
    <row r="4785" spans="2:18">
      <c r="B4785"/>
      <c r="C4785"/>
      <c r="D4785"/>
      <c r="E4785"/>
      <c r="F4785"/>
      <c r="G4785"/>
      <c r="H4785"/>
      <c r="I4785"/>
      <c r="J4785"/>
      <c r="K4785"/>
      <c r="L4785"/>
      <c r="M4785" s="2"/>
      <c r="N4785"/>
      <c r="O4785" s="2"/>
      <c r="P4785"/>
      <c r="Q4785"/>
      <c r="R4785"/>
    </row>
    <row r="4786" spans="2:18">
      <c r="B4786"/>
      <c r="C4786"/>
      <c r="D4786"/>
      <c r="E4786"/>
      <c r="F4786"/>
      <c r="G4786"/>
      <c r="H4786"/>
      <c r="I4786"/>
      <c r="J4786"/>
      <c r="K4786"/>
      <c r="L4786"/>
      <c r="M4786" s="2"/>
      <c r="N4786"/>
      <c r="O4786" s="2"/>
      <c r="P4786"/>
      <c r="Q4786"/>
      <c r="R4786"/>
    </row>
    <row r="4787" spans="2:18">
      <c r="B4787"/>
      <c r="C4787"/>
      <c r="D4787"/>
      <c r="E4787"/>
      <c r="F4787"/>
      <c r="G4787"/>
      <c r="H4787"/>
      <c r="I4787"/>
      <c r="J4787"/>
      <c r="K4787"/>
      <c r="L4787"/>
      <c r="M4787" s="2"/>
      <c r="N4787"/>
      <c r="O4787" s="2"/>
      <c r="P4787"/>
      <c r="Q4787"/>
      <c r="R4787"/>
    </row>
    <row r="4788" spans="2:18">
      <c r="B4788"/>
      <c r="C4788"/>
      <c r="D4788"/>
      <c r="E4788"/>
      <c r="F4788"/>
      <c r="G4788"/>
      <c r="H4788"/>
      <c r="I4788"/>
      <c r="J4788"/>
      <c r="K4788"/>
      <c r="L4788"/>
      <c r="M4788" s="2"/>
      <c r="N4788"/>
      <c r="O4788" s="2"/>
      <c r="P4788"/>
      <c r="Q4788"/>
      <c r="R4788"/>
    </row>
    <row r="4789" spans="2:18">
      <c r="B4789"/>
      <c r="C4789"/>
      <c r="D4789"/>
      <c r="E4789"/>
      <c r="F4789"/>
      <c r="G4789"/>
      <c r="H4789"/>
      <c r="I4789"/>
      <c r="J4789"/>
      <c r="K4789"/>
      <c r="L4789"/>
      <c r="M4789" s="2"/>
      <c r="N4789"/>
      <c r="O4789" s="2"/>
      <c r="P4789"/>
      <c r="Q4789"/>
      <c r="R4789"/>
    </row>
    <row r="4790" spans="2:18">
      <c r="B4790"/>
      <c r="C4790"/>
      <c r="D4790"/>
      <c r="E4790"/>
      <c r="F4790"/>
      <c r="G4790"/>
      <c r="H4790"/>
      <c r="I4790"/>
      <c r="J4790"/>
      <c r="K4790"/>
      <c r="L4790"/>
      <c r="M4790" s="2"/>
      <c r="N4790"/>
      <c r="O4790" s="2"/>
      <c r="P4790"/>
      <c r="Q4790"/>
      <c r="R4790"/>
    </row>
    <row r="4791" spans="2:18">
      <c r="B4791"/>
      <c r="C4791"/>
      <c r="D4791"/>
      <c r="E4791"/>
      <c r="F4791"/>
      <c r="G4791"/>
      <c r="H4791"/>
      <c r="I4791"/>
      <c r="J4791"/>
      <c r="K4791"/>
      <c r="L4791"/>
      <c r="M4791" s="2"/>
      <c r="N4791"/>
      <c r="O4791" s="2"/>
      <c r="P4791"/>
      <c r="Q4791"/>
      <c r="R4791"/>
    </row>
    <row r="4792" spans="2:18">
      <c r="B4792"/>
      <c r="C4792"/>
      <c r="D4792"/>
      <c r="E4792"/>
      <c r="F4792"/>
      <c r="G4792"/>
      <c r="H4792"/>
      <c r="I4792"/>
      <c r="J4792"/>
      <c r="K4792"/>
      <c r="L4792"/>
      <c r="M4792" s="2"/>
      <c r="N4792"/>
      <c r="O4792" s="2"/>
      <c r="P4792"/>
      <c r="Q4792"/>
      <c r="R4792"/>
    </row>
    <row r="4793" spans="2:18">
      <c r="B4793"/>
      <c r="C4793"/>
      <c r="D4793"/>
      <c r="E4793"/>
      <c r="F4793"/>
      <c r="G4793"/>
      <c r="H4793"/>
      <c r="I4793"/>
      <c r="J4793"/>
      <c r="K4793"/>
      <c r="L4793"/>
      <c r="M4793" s="2"/>
      <c r="N4793"/>
      <c r="O4793" s="2"/>
      <c r="P4793"/>
      <c r="Q4793"/>
      <c r="R4793"/>
    </row>
    <row r="4794" spans="2:18">
      <c r="B4794"/>
      <c r="C4794"/>
      <c r="D4794"/>
      <c r="E4794"/>
      <c r="F4794"/>
      <c r="G4794"/>
      <c r="H4794"/>
      <c r="I4794"/>
      <c r="J4794"/>
      <c r="K4794"/>
      <c r="L4794"/>
      <c r="M4794" s="2"/>
      <c r="N4794"/>
      <c r="O4794" s="2"/>
      <c r="P4794"/>
      <c r="Q4794"/>
      <c r="R4794"/>
    </row>
    <row r="4795" spans="2:18">
      <c r="B4795"/>
      <c r="C4795"/>
      <c r="D4795"/>
      <c r="E4795"/>
      <c r="F4795"/>
      <c r="G4795"/>
      <c r="H4795"/>
      <c r="I4795"/>
      <c r="J4795"/>
      <c r="K4795"/>
      <c r="L4795"/>
      <c r="M4795" s="2"/>
      <c r="N4795"/>
      <c r="O4795" s="2"/>
      <c r="P4795"/>
      <c r="Q4795"/>
      <c r="R4795"/>
    </row>
    <row r="4796" spans="2:18">
      <c r="B4796"/>
      <c r="C4796"/>
      <c r="D4796"/>
      <c r="E4796"/>
      <c r="F4796"/>
      <c r="G4796"/>
      <c r="H4796"/>
      <c r="I4796"/>
      <c r="J4796"/>
      <c r="K4796"/>
      <c r="L4796"/>
      <c r="M4796" s="2"/>
      <c r="N4796"/>
      <c r="O4796" s="2"/>
      <c r="P4796"/>
      <c r="Q4796"/>
      <c r="R4796"/>
    </row>
    <row r="4797" spans="2:18">
      <c r="B4797"/>
      <c r="C4797"/>
      <c r="D4797"/>
      <c r="E4797"/>
      <c r="F4797"/>
      <c r="G4797"/>
      <c r="H4797"/>
      <c r="I4797"/>
      <c r="J4797"/>
      <c r="K4797"/>
      <c r="L4797"/>
      <c r="M4797" s="2"/>
      <c r="N4797"/>
      <c r="O4797" s="2"/>
      <c r="P4797"/>
      <c r="Q4797"/>
      <c r="R4797"/>
    </row>
    <row r="4798" spans="2:18">
      <c r="B4798"/>
      <c r="C4798"/>
      <c r="D4798"/>
      <c r="E4798"/>
      <c r="F4798"/>
      <c r="G4798"/>
      <c r="H4798"/>
      <c r="I4798"/>
      <c r="J4798"/>
      <c r="K4798"/>
      <c r="L4798"/>
      <c r="M4798" s="2"/>
      <c r="N4798"/>
      <c r="O4798" s="2"/>
      <c r="P4798"/>
      <c r="Q4798"/>
      <c r="R4798"/>
    </row>
    <row r="4799" spans="2:18">
      <c r="B4799"/>
      <c r="C4799"/>
      <c r="D4799"/>
      <c r="E4799"/>
      <c r="F4799"/>
      <c r="G4799"/>
      <c r="H4799"/>
      <c r="I4799"/>
      <c r="J4799"/>
      <c r="K4799"/>
      <c r="L4799"/>
      <c r="M4799" s="2"/>
      <c r="N4799"/>
      <c r="O4799" s="2"/>
      <c r="P4799"/>
      <c r="Q4799"/>
      <c r="R4799"/>
    </row>
    <row r="4800" spans="2:18">
      <c r="B4800"/>
      <c r="C4800"/>
      <c r="D4800"/>
      <c r="E4800"/>
      <c r="F4800"/>
      <c r="G4800"/>
      <c r="H4800"/>
      <c r="I4800"/>
      <c r="J4800"/>
      <c r="K4800"/>
      <c r="L4800"/>
      <c r="M4800" s="2"/>
      <c r="N4800"/>
      <c r="O4800" s="2"/>
      <c r="P4800"/>
      <c r="Q4800"/>
      <c r="R4800"/>
    </row>
    <row r="4801" spans="2:18">
      <c r="B4801"/>
      <c r="C4801"/>
      <c r="D4801"/>
      <c r="E4801"/>
      <c r="F4801"/>
      <c r="G4801"/>
      <c r="H4801"/>
      <c r="I4801"/>
      <c r="J4801"/>
      <c r="K4801"/>
      <c r="L4801"/>
      <c r="M4801" s="2"/>
      <c r="N4801"/>
      <c r="O4801" s="2"/>
      <c r="P4801"/>
      <c r="Q4801"/>
      <c r="R4801"/>
    </row>
    <row r="4802" spans="2:18">
      <c r="B4802"/>
      <c r="C4802"/>
      <c r="D4802"/>
      <c r="E4802"/>
      <c r="F4802"/>
      <c r="G4802"/>
      <c r="H4802"/>
      <c r="I4802"/>
      <c r="J4802"/>
      <c r="K4802"/>
      <c r="L4802"/>
      <c r="M4802" s="2"/>
      <c r="N4802"/>
      <c r="O4802" s="2"/>
      <c r="P4802"/>
      <c r="Q4802"/>
      <c r="R4802"/>
    </row>
    <row r="4803" spans="2:18">
      <c r="B4803"/>
      <c r="C4803"/>
      <c r="D4803"/>
      <c r="E4803"/>
      <c r="F4803"/>
      <c r="G4803"/>
      <c r="H4803"/>
      <c r="I4803"/>
      <c r="J4803"/>
      <c r="K4803"/>
      <c r="L4803"/>
      <c r="M4803" s="2"/>
      <c r="N4803"/>
      <c r="O4803" s="2"/>
      <c r="P4803"/>
      <c r="Q4803"/>
      <c r="R4803"/>
    </row>
    <row r="4804" spans="2:18">
      <c r="B4804"/>
      <c r="C4804"/>
      <c r="D4804"/>
      <c r="E4804"/>
      <c r="F4804"/>
      <c r="G4804"/>
      <c r="H4804"/>
      <c r="I4804"/>
      <c r="J4804"/>
      <c r="K4804"/>
      <c r="L4804"/>
      <c r="M4804" s="2"/>
      <c r="N4804"/>
      <c r="O4804" s="2"/>
      <c r="P4804"/>
      <c r="Q4804"/>
      <c r="R4804"/>
    </row>
    <row r="4805" spans="2:18">
      <c r="B4805"/>
      <c r="C4805"/>
      <c r="D4805"/>
      <c r="E4805"/>
      <c r="F4805"/>
      <c r="G4805"/>
      <c r="H4805"/>
      <c r="I4805"/>
      <c r="J4805"/>
      <c r="K4805"/>
      <c r="L4805"/>
      <c r="M4805" s="2"/>
      <c r="N4805"/>
      <c r="O4805" s="2"/>
      <c r="P4805"/>
      <c r="Q4805"/>
      <c r="R4805"/>
    </row>
    <row r="4806" spans="2:18">
      <c r="B4806"/>
      <c r="C4806"/>
      <c r="D4806"/>
      <c r="E4806"/>
      <c r="F4806"/>
      <c r="G4806"/>
      <c r="H4806"/>
      <c r="I4806"/>
      <c r="J4806"/>
      <c r="K4806"/>
      <c r="L4806"/>
      <c r="M4806" s="2"/>
      <c r="N4806"/>
      <c r="O4806" s="2"/>
      <c r="P4806"/>
      <c r="Q4806"/>
      <c r="R4806"/>
    </row>
    <row r="4807" spans="2:18">
      <c r="B4807"/>
      <c r="C4807"/>
      <c r="D4807"/>
      <c r="E4807"/>
      <c r="F4807"/>
      <c r="G4807"/>
      <c r="H4807"/>
      <c r="I4807"/>
      <c r="J4807"/>
      <c r="K4807"/>
      <c r="L4807"/>
      <c r="M4807" s="2"/>
      <c r="N4807"/>
      <c r="O4807" s="2"/>
      <c r="P4807"/>
      <c r="Q4807"/>
      <c r="R4807"/>
    </row>
    <row r="4808" spans="2:18">
      <c r="B4808"/>
      <c r="C4808"/>
      <c r="D4808"/>
      <c r="E4808"/>
      <c r="F4808"/>
      <c r="G4808"/>
      <c r="H4808"/>
      <c r="I4808"/>
      <c r="J4808"/>
      <c r="K4808"/>
      <c r="L4808"/>
      <c r="M4808" s="2"/>
      <c r="N4808"/>
      <c r="O4808" s="2"/>
      <c r="P4808"/>
      <c r="Q4808"/>
      <c r="R4808"/>
    </row>
    <row r="4809" spans="2:18">
      <c r="B4809"/>
      <c r="C4809"/>
      <c r="D4809"/>
      <c r="E4809"/>
      <c r="F4809"/>
      <c r="G4809"/>
      <c r="H4809"/>
      <c r="I4809"/>
      <c r="J4809"/>
      <c r="K4809"/>
      <c r="L4809"/>
      <c r="M4809" s="2"/>
      <c r="N4809"/>
      <c r="O4809" s="2"/>
      <c r="P4809"/>
      <c r="Q4809"/>
      <c r="R4809"/>
    </row>
    <row r="4810" spans="2:18">
      <c r="B4810"/>
      <c r="C4810"/>
      <c r="D4810"/>
      <c r="E4810"/>
      <c r="F4810"/>
      <c r="G4810"/>
      <c r="H4810"/>
      <c r="I4810"/>
      <c r="J4810"/>
      <c r="K4810"/>
      <c r="L4810"/>
      <c r="M4810" s="2"/>
      <c r="N4810"/>
      <c r="O4810" s="2"/>
      <c r="P4810"/>
      <c r="Q4810"/>
      <c r="R4810"/>
    </row>
    <row r="4811" spans="2:18">
      <c r="B4811"/>
      <c r="C4811"/>
      <c r="D4811"/>
      <c r="E4811"/>
      <c r="F4811"/>
      <c r="G4811"/>
      <c r="H4811"/>
      <c r="I4811"/>
      <c r="J4811"/>
      <c r="K4811"/>
      <c r="L4811"/>
      <c r="M4811" s="2"/>
      <c r="N4811"/>
      <c r="O4811" s="2"/>
      <c r="P4811"/>
      <c r="Q4811"/>
      <c r="R4811"/>
    </row>
    <row r="4812" spans="2:18">
      <c r="B4812"/>
      <c r="C4812"/>
      <c r="D4812"/>
      <c r="E4812"/>
      <c r="F4812"/>
      <c r="G4812"/>
      <c r="H4812"/>
      <c r="I4812"/>
      <c r="J4812"/>
      <c r="K4812"/>
      <c r="L4812"/>
      <c r="M4812" s="2"/>
      <c r="N4812"/>
      <c r="O4812" s="2"/>
      <c r="P4812"/>
      <c r="Q4812"/>
      <c r="R4812"/>
    </row>
    <row r="4813" spans="2:18">
      <c r="B4813"/>
      <c r="C4813"/>
      <c r="D4813"/>
      <c r="E4813"/>
      <c r="F4813"/>
      <c r="G4813"/>
      <c r="H4813"/>
      <c r="I4813"/>
      <c r="J4813"/>
      <c r="K4813"/>
      <c r="L4813"/>
      <c r="M4813" s="2"/>
      <c r="N4813"/>
      <c r="O4813" s="2"/>
      <c r="P4813"/>
      <c r="Q4813"/>
      <c r="R4813"/>
    </row>
    <row r="4814" spans="2:18">
      <c r="B4814"/>
      <c r="C4814"/>
      <c r="D4814"/>
      <c r="E4814"/>
      <c r="F4814"/>
      <c r="G4814"/>
      <c r="H4814"/>
      <c r="I4814"/>
      <c r="J4814"/>
      <c r="K4814"/>
      <c r="L4814"/>
      <c r="M4814" s="2"/>
      <c r="N4814"/>
      <c r="O4814" s="2"/>
      <c r="P4814"/>
      <c r="Q4814"/>
      <c r="R4814"/>
    </row>
    <row r="4815" spans="2:18">
      <c r="B4815"/>
      <c r="C4815"/>
      <c r="D4815"/>
      <c r="E4815"/>
      <c r="F4815"/>
      <c r="G4815"/>
      <c r="H4815"/>
      <c r="I4815"/>
      <c r="J4815"/>
      <c r="K4815"/>
      <c r="L4815"/>
      <c r="M4815" s="2"/>
      <c r="N4815"/>
      <c r="O4815" s="2"/>
      <c r="P4815"/>
      <c r="Q4815"/>
      <c r="R4815"/>
    </row>
    <row r="4816" spans="2:18">
      <c r="B4816"/>
      <c r="C4816"/>
      <c r="D4816"/>
      <c r="E4816"/>
      <c r="F4816"/>
      <c r="G4816"/>
      <c r="H4816"/>
      <c r="I4816"/>
      <c r="J4816"/>
      <c r="K4816"/>
      <c r="L4816"/>
      <c r="M4816" s="2"/>
      <c r="N4816"/>
      <c r="O4816" s="2"/>
      <c r="P4816"/>
      <c r="Q4816"/>
      <c r="R4816"/>
    </row>
    <row r="4817" spans="2:18">
      <c r="B4817"/>
      <c r="C4817"/>
      <c r="D4817"/>
      <c r="E4817"/>
      <c r="F4817"/>
      <c r="G4817"/>
      <c r="H4817"/>
      <c r="I4817"/>
      <c r="J4817"/>
      <c r="K4817"/>
      <c r="L4817"/>
      <c r="M4817" s="2"/>
      <c r="N4817"/>
      <c r="O4817" s="2"/>
      <c r="P4817"/>
      <c r="Q4817"/>
      <c r="R4817"/>
    </row>
    <row r="4818" spans="2:18">
      <c r="B4818"/>
      <c r="C4818"/>
      <c r="D4818"/>
      <c r="E4818"/>
      <c r="F4818"/>
      <c r="G4818"/>
      <c r="H4818"/>
      <c r="I4818"/>
      <c r="J4818"/>
      <c r="K4818"/>
      <c r="L4818"/>
      <c r="M4818" s="2"/>
      <c r="N4818"/>
      <c r="O4818" s="2"/>
      <c r="P4818"/>
      <c r="Q4818"/>
      <c r="R4818"/>
    </row>
    <row r="4819" spans="2:18">
      <c r="B4819"/>
      <c r="C4819"/>
      <c r="D4819"/>
      <c r="E4819"/>
      <c r="F4819"/>
      <c r="G4819"/>
      <c r="H4819"/>
      <c r="I4819"/>
      <c r="J4819"/>
      <c r="K4819"/>
      <c r="L4819"/>
      <c r="M4819" s="2"/>
      <c r="N4819"/>
      <c r="O4819" s="2"/>
      <c r="P4819"/>
      <c r="Q4819"/>
      <c r="R4819"/>
    </row>
    <row r="4820" spans="2:18">
      <c r="B4820"/>
      <c r="C4820"/>
      <c r="D4820"/>
      <c r="E4820"/>
      <c r="F4820"/>
      <c r="G4820"/>
      <c r="H4820"/>
      <c r="I4820"/>
      <c r="J4820"/>
      <c r="K4820"/>
      <c r="L4820"/>
      <c r="M4820" s="2"/>
      <c r="N4820"/>
      <c r="O4820" s="2"/>
      <c r="P4820"/>
      <c r="Q4820"/>
      <c r="R4820"/>
    </row>
    <row r="4821" spans="2:18">
      <c r="B4821"/>
      <c r="C4821"/>
      <c r="D4821"/>
      <c r="E4821"/>
      <c r="F4821"/>
      <c r="G4821"/>
      <c r="H4821"/>
      <c r="I4821"/>
      <c r="J4821"/>
      <c r="K4821"/>
      <c r="L4821"/>
      <c r="M4821" s="2"/>
      <c r="N4821"/>
      <c r="O4821" s="2"/>
      <c r="P4821"/>
      <c r="Q4821"/>
      <c r="R4821"/>
    </row>
    <row r="4822" spans="2:18">
      <c r="B4822"/>
      <c r="C4822"/>
      <c r="D4822"/>
      <c r="E4822"/>
      <c r="F4822"/>
      <c r="G4822"/>
      <c r="H4822"/>
      <c r="I4822"/>
      <c r="J4822"/>
      <c r="K4822"/>
      <c r="L4822"/>
      <c r="M4822" s="2"/>
      <c r="N4822"/>
      <c r="O4822" s="2"/>
      <c r="P4822"/>
      <c r="Q4822"/>
      <c r="R4822"/>
    </row>
    <row r="4823" spans="2:18">
      <c r="B4823"/>
      <c r="C4823"/>
      <c r="D4823"/>
      <c r="E4823"/>
      <c r="F4823"/>
      <c r="G4823"/>
      <c r="H4823"/>
      <c r="I4823"/>
      <c r="J4823"/>
      <c r="K4823"/>
      <c r="L4823"/>
      <c r="M4823" s="2"/>
      <c r="N4823"/>
      <c r="O4823" s="2"/>
      <c r="P4823"/>
      <c r="Q4823"/>
      <c r="R4823"/>
    </row>
    <row r="4824" spans="2:18">
      <c r="B4824"/>
      <c r="C4824"/>
      <c r="D4824"/>
      <c r="E4824"/>
      <c r="F4824"/>
      <c r="G4824"/>
      <c r="H4824"/>
      <c r="I4824"/>
      <c r="J4824"/>
      <c r="K4824"/>
      <c r="L4824"/>
      <c r="M4824" s="2"/>
      <c r="N4824"/>
      <c r="O4824" s="2"/>
      <c r="P4824"/>
      <c r="Q4824"/>
      <c r="R4824"/>
    </row>
    <row r="4825" spans="2:18">
      <c r="B4825"/>
      <c r="C4825"/>
      <c r="D4825"/>
      <c r="E4825"/>
      <c r="F4825"/>
      <c r="G4825"/>
      <c r="H4825"/>
      <c r="I4825"/>
      <c r="J4825"/>
      <c r="K4825"/>
      <c r="L4825"/>
      <c r="M4825" s="2"/>
      <c r="N4825"/>
      <c r="O4825" s="2"/>
      <c r="P4825"/>
      <c r="Q4825"/>
      <c r="R4825"/>
    </row>
    <row r="4826" spans="2:18">
      <c r="B4826"/>
      <c r="C4826"/>
      <c r="D4826"/>
      <c r="E4826"/>
      <c r="F4826"/>
      <c r="G4826"/>
      <c r="H4826"/>
      <c r="I4826"/>
      <c r="J4826"/>
      <c r="K4826"/>
      <c r="L4826"/>
      <c r="M4826" s="2"/>
      <c r="N4826"/>
      <c r="O4826" s="2"/>
      <c r="P4826"/>
      <c r="Q4826"/>
      <c r="R4826"/>
    </row>
    <row r="4827" spans="2:18">
      <c r="B4827"/>
      <c r="C4827"/>
      <c r="D4827"/>
      <c r="E4827"/>
      <c r="F4827"/>
      <c r="G4827"/>
      <c r="H4827"/>
      <c r="I4827"/>
      <c r="J4827"/>
      <c r="K4827"/>
      <c r="L4827"/>
      <c r="M4827" s="2"/>
      <c r="N4827"/>
      <c r="O4827" s="2"/>
      <c r="P4827"/>
      <c r="Q4827"/>
      <c r="R4827"/>
    </row>
    <row r="4828" spans="2:18">
      <c r="B4828"/>
      <c r="C4828"/>
      <c r="D4828"/>
      <c r="E4828"/>
      <c r="F4828"/>
      <c r="G4828"/>
      <c r="H4828"/>
      <c r="I4828"/>
      <c r="J4828"/>
      <c r="K4828"/>
      <c r="L4828"/>
      <c r="M4828" s="2"/>
      <c r="N4828"/>
      <c r="O4828" s="2"/>
      <c r="P4828"/>
      <c r="Q4828"/>
      <c r="R4828"/>
    </row>
    <row r="4829" spans="2:18">
      <c r="B4829"/>
      <c r="C4829"/>
      <c r="D4829"/>
      <c r="E4829"/>
      <c r="F4829"/>
      <c r="G4829"/>
      <c r="H4829"/>
      <c r="I4829"/>
      <c r="J4829"/>
      <c r="K4829"/>
      <c r="L4829"/>
      <c r="M4829" s="2"/>
      <c r="N4829"/>
      <c r="O4829" s="2"/>
      <c r="P4829"/>
      <c r="Q4829"/>
      <c r="R4829"/>
    </row>
    <row r="4830" spans="2:18">
      <c r="B4830"/>
      <c r="C4830"/>
      <c r="D4830"/>
      <c r="E4830"/>
      <c r="F4830"/>
      <c r="G4830"/>
      <c r="H4830"/>
      <c r="I4830"/>
      <c r="J4830"/>
      <c r="K4830"/>
      <c r="L4830"/>
      <c r="M4830" s="2"/>
      <c r="N4830"/>
      <c r="O4830" s="2"/>
      <c r="P4830"/>
      <c r="Q4830"/>
      <c r="R4830"/>
    </row>
    <row r="4831" spans="2:18">
      <c r="B4831"/>
      <c r="C4831"/>
      <c r="D4831"/>
      <c r="E4831"/>
      <c r="F4831"/>
      <c r="G4831"/>
      <c r="H4831"/>
      <c r="I4831"/>
      <c r="J4831"/>
      <c r="K4831"/>
      <c r="L4831"/>
      <c r="M4831" s="2"/>
      <c r="N4831"/>
      <c r="O4831" s="2"/>
      <c r="P4831"/>
      <c r="Q4831"/>
      <c r="R4831"/>
    </row>
    <row r="4832" spans="2:18">
      <c r="B4832"/>
      <c r="C4832"/>
      <c r="D4832"/>
      <c r="E4832"/>
      <c r="F4832"/>
      <c r="G4832"/>
      <c r="H4832"/>
      <c r="I4832"/>
      <c r="J4832"/>
      <c r="K4832"/>
      <c r="L4832"/>
      <c r="M4832" s="2"/>
      <c r="N4832"/>
      <c r="O4832" s="2"/>
      <c r="P4832"/>
      <c r="Q4832"/>
      <c r="R4832"/>
    </row>
    <row r="4833" spans="2:18">
      <c r="B4833"/>
      <c r="C4833"/>
      <c r="D4833"/>
      <c r="E4833"/>
      <c r="F4833"/>
      <c r="G4833"/>
      <c r="H4833"/>
      <c r="I4833"/>
      <c r="J4833"/>
      <c r="K4833"/>
      <c r="L4833"/>
      <c r="M4833" s="2"/>
      <c r="N4833"/>
      <c r="O4833" s="2"/>
      <c r="P4833"/>
      <c r="Q4833"/>
      <c r="R4833"/>
    </row>
    <row r="4834" spans="2:18">
      <c r="B4834"/>
      <c r="C4834"/>
      <c r="D4834"/>
      <c r="E4834"/>
      <c r="F4834"/>
      <c r="G4834"/>
      <c r="H4834"/>
      <c r="I4834"/>
      <c r="J4834"/>
      <c r="K4834"/>
      <c r="L4834"/>
      <c r="M4834" s="2"/>
      <c r="N4834"/>
      <c r="O4834" s="2"/>
      <c r="P4834"/>
      <c r="Q4834"/>
      <c r="R4834"/>
    </row>
    <row r="4835" spans="2:18">
      <c r="B4835"/>
      <c r="C4835"/>
      <c r="D4835"/>
      <c r="E4835"/>
      <c r="F4835"/>
      <c r="G4835"/>
      <c r="H4835"/>
      <c r="I4835"/>
      <c r="J4835"/>
      <c r="K4835"/>
      <c r="L4835"/>
      <c r="M4835" s="2"/>
      <c r="N4835"/>
      <c r="O4835" s="2"/>
      <c r="P4835"/>
      <c r="Q4835"/>
      <c r="R4835"/>
    </row>
    <row r="4836" spans="2:18">
      <c r="B4836"/>
      <c r="C4836"/>
      <c r="D4836"/>
      <c r="E4836"/>
      <c r="F4836"/>
      <c r="G4836"/>
      <c r="H4836"/>
      <c r="I4836"/>
      <c r="J4836"/>
      <c r="K4836"/>
      <c r="L4836"/>
      <c r="M4836" s="2"/>
      <c r="N4836"/>
      <c r="O4836" s="2"/>
      <c r="P4836"/>
      <c r="Q4836"/>
      <c r="R4836"/>
    </row>
    <row r="4837" spans="2:18">
      <c r="B4837"/>
      <c r="C4837"/>
      <c r="D4837"/>
      <c r="E4837"/>
      <c r="F4837"/>
      <c r="G4837"/>
      <c r="H4837"/>
      <c r="I4837"/>
      <c r="J4837"/>
      <c r="K4837"/>
      <c r="L4837"/>
      <c r="M4837" s="2"/>
      <c r="N4837"/>
      <c r="O4837" s="2"/>
      <c r="P4837"/>
      <c r="Q4837"/>
      <c r="R4837"/>
    </row>
    <row r="4838" spans="2:18">
      <c r="B4838"/>
      <c r="C4838"/>
      <c r="D4838"/>
      <c r="E4838"/>
      <c r="F4838"/>
      <c r="G4838"/>
      <c r="H4838"/>
      <c r="I4838"/>
      <c r="J4838"/>
      <c r="K4838"/>
      <c r="L4838"/>
      <c r="M4838" s="2"/>
      <c r="N4838"/>
      <c r="O4838" s="2"/>
      <c r="P4838"/>
      <c r="Q4838"/>
      <c r="R4838"/>
    </row>
    <row r="4839" spans="2:18">
      <c r="B4839"/>
      <c r="C4839"/>
      <c r="D4839"/>
      <c r="E4839"/>
      <c r="F4839"/>
      <c r="G4839"/>
      <c r="H4839"/>
      <c r="I4839"/>
      <c r="J4839"/>
      <c r="K4839"/>
      <c r="L4839"/>
      <c r="M4839" s="2"/>
      <c r="N4839"/>
      <c r="O4839" s="2"/>
      <c r="P4839"/>
      <c r="Q4839"/>
      <c r="R4839"/>
    </row>
    <row r="4840" spans="2:18">
      <c r="B4840"/>
      <c r="C4840"/>
      <c r="D4840"/>
      <c r="E4840"/>
      <c r="F4840"/>
      <c r="G4840"/>
      <c r="H4840"/>
      <c r="I4840"/>
      <c r="J4840"/>
      <c r="K4840"/>
      <c r="L4840"/>
      <c r="M4840" s="2"/>
      <c r="N4840"/>
      <c r="O4840" s="2"/>
      <c r="P4840"/>
      <c r="Q4840"/>
      <c r="R4840"/>
    </row>
    <row r="4841" spans="2:18">
      <c r="B4841"/>
      <c r="C4841"/>
      <c r="D4841"/>
      <c r="E4841"/>
      <c r="F4841"/>
      <c r="G4841"/>
      <c r="H4841"/>
      <c r="I4841"/>
      <c r="J4841"/>
      <c r="K4841"/>
      <c r="L4841"/>
      <c r="M4841" s="2"/>
      <c r="N4841"/>
      <c r="O4841" s="2"/>
      <c r="P4841"/>
      <c r="Q4841"/>
      <c r="R4841"/>
    </row>
    <row r="4842" spans="2:18">
      <c r="B4842"/>
      <c r="C4842"/>
      <c r="D4842"/>
      <c r="E4842"/>
      <c r="F4842"/>
      <c r="G4842"/>
      <c r="H4842"/>
      <c r="I4842"/>
      <c r="J4842"/>
      <c r="K4842"/>
      <c r="L4842"/>
      <c r="M4842" s="2"/>
      <c r="N4842"/>
      <c r="O4842" s="2"/>
      <c r="P4842"/>
      <c r="Q4842"/>
      <c r="R4842"/>
    </row>
    <row r="4843" spans="2:18">
      <c r="B4843"/>
      <c r="C4843"/>
      <c r="D4843"/>
      <c r="E4843"/>
      <c r="F4843"/>
      <c r="G4843"/>
      <c r="H4843"/>
      <c r="I4843"/>
      <c r="J4843"/>
      <c r="K4843"/>
      <c r="L4843"/>
      <c r="M4843" s="2"/>
      <c r="N4843"/>
      <c r="O4843" s="2"/>
      <c r="P4843"/>
      <c r="Q4843"/>
      <c r="R4843"/>
    </row>
    <row r="4844" spans="2:18">
      <c r="B4844"/>
      <c r="C4844"/>
      <c r="D4844"/>
      <c r="E4844"/>
      <c r="F4844"/>
      <c r="G4844"/>
      <c r="H4844"/>
      <c r="I4844"/>
      <c r="J4844"/>
      <c r="K4844"/>
      <c r="L4844"/>
      <c r="M4844" s="2"/>
      <c r="N4844"/>
      <c r="O4844" s="2"/>
      <c r="P4844"/>
      <c r="Q4844"/>
      <c r="R4844"/>
    </row>
    <row r="4845" spans="2:18">
      <c r="B4845"/>
      <c r="C4845"/>
      <c r="D4845"/>
      <c r="E4845"/>
      <c r="F4845"/>
      <c r="G4845"/>
      <c r="H4845"/>
      <c r="I4845"/>
      <c r="J4845"/>
      <c r="K4845"/>
      <c r="L4845"/>
      <c r="M4845" s="2"/>
      <c r="N4845"/>
      <c r="O4845" s="2"/>
      <c r="P4845"/>
      <c r="Q4845"/>
      <c r="R4845"/>
    </row>
    <row r="4846" spans="2:18">
      <c r="B4846"/>
      <c r="C4846"/>
      <c r="D4846"/>
      <c r="E4846"/>
      <c r="F4846"/>
      <c r="G4846"/>
      <c r="H4846"/>
      <c r="I4846"/>
      <c r="J4846"/>
      <c r="K4846"/>
      <c r="L4846"/>
      <c r="M4846" s="2"/>
      <c r="N4846"/>
      <c r="O4846" s="2"/>
      <c r="P4846"/>
      <c r="Q4846"/>
      <c r="R4846"/>
    </row>
    <row r="4847" spans="2:18">
      <c r="B4847"/>
      <c r="C4847"/>
      <c r="D4847"/>
      <c r="E4847"/>
      <c r="F4847"/>
      <c r="G4847"/>
      <c r="H4847"/>
      <c r="I4847"/>
      <c r="J4847"/>
      <c r="K4847"/>
      <c r="L4847"/>
      <c r="M4847" s="2"/>
      <c r="N4847"/>
      <c r="O4847" s="2"/>
      <c r="P4847"/>
      <c r="Q4847"/>
      <c r="R4847"/>
    </row>
    <row r="4848" spans="2:18">
      <c r="B4848"/>
      <c r="C4848"/>
      <c r="D4848"/>
      <c r="E4848"/>
      <c r="F4848"/>
      <c r="G4848"/>
      <c r="H4848"/>
      <c r="I4848"/>
      <c r="J4848"/>
      <c r="K4848"/>
      <c r="L4848"/>
      <c r="M4848" s="2"/>
      <c r="N4848"/>
      <c r="O4848" s="2"/>
      <c r="P4848"/>
      <c r="Q4848"/>
      <c r="R4848"/>
    </row>
    <row r="4849" spans="2:18">
      <c r="B4849"/>
      <c r="C4849"/>
      <c r="D4849"/>
      <c r="E4849"/>
      <c r="F4849"/>
      <c r="G4849"/>
      <c r="H4849"/>
      <c r="I4849"/>
      <c r="J4849"/>
      <c r="K4849"/>
      <c r="L4849"/>
      <c r="M4849" s="2"/>
      <c r="N4849"/>
      <c r="O4849" s="2"/>
      <c r="P4849"/>
      <c r="Q4849"/>
      <c r="R4849"/>
    </row>
    <row r="4850" spans="2:18">
      <c r="B4850"/>
      <c r="C4850"/>
      <c r="D4850"/>
      <c r="E4850"/>
      <c r="F4850"/>
      <c r="G4850"/>
      <c r="H4850"/>
      <c r="I4850"/>
      <c r="J4850"/>
      <c r="K4850"/>
      <c r="L4850"/>
      <c r="M4850" s="2"/>
      <c r="N4850"/>
      <c r="O4850" s="2"/>
      <c r="P4850"/>
      <c r="Q4850"/>
      <c r="R4850"/>
    </row>
    <row r="4851" spans="2:18">
      <c r="B4851"/>
      <c r="C4851"/>
      <c r="D4851"/>
      <c r="E4851"/>
      <c r="F4851"/>
      <c r="G4851"/>
      <c r="H4851"/>
      <c r="I4851"/>
      <c r="J4851"/>
      <c r="K4851"/>
      <c r="L4851"/>
      <c r="M4851" s="2"/>
      <c r="N4851"/>
      <c r="O4851" s="2"/>
      <c r="P4851"/>
      <c r="Q4851"/>
      <c r="R4851"/>
    </row>
    <row r="4852" spans="2:18">
      <c r="B4852"/>
      <c r="C4852"/>
      <c r="D4852"/>
      <c r="E4852"/>
      <c r="F4852"/>
      <c r="G4852"/>
      <c r="H4852"/>
      <c r="I4852"/>
      <c r="J4852"/>
      <c r="K4852"/>
      <c r="L4852"/>
      <c r="M4852" s="2"/>
      <c r="N4852"/>
      <c r="O4852" s="2"/>
      <c r="P4852"/>
      <c r="Q4852"/>
      <c r="R4852"/>
    </row>
    <row r="4853" spans="2:18">
      <c r="B4853"/>
      <c r="C4853"/>
      <c r="D4853"/>
      <c r="E4853"/>
      <c r="F4853"/>
      <c r="G4853"/>
      <c r="H4853"/>
      <c r="I4853"/>
      <c r="J4853"/>
      <c r="K4853"/>
      <c r="L4853"/>
      <c r="M4853" s="2"/>
      <c r="N4853"/>
      <c r="O4853" s="2"/>
      <c r="P4853"/>
      <c r="Q4853"/>
      <c r="R4853"/>
    </row>
    <row r="4854" spans="2:18">
      <c r="B4854"/>
      <c r="C4854"/>
      <c r="D4854"/>
      <c r="E4854"/>
      <c r="F4854"/>
      <c r="G4854"/>
      <c r="H4854"/>
      <c r="I4854"/>
      <c r="J4854"/>
      <c r="K4854"/>
      <c r="L4854"/>
      <c r="M4854" s="2"/>
      <c r="N4854"/>
      <c r="O4854" s="2"/>
      <c r="P4854"/>
      <c r="Q4854"/>
      <c r="R4854"/>
    </row>
    <row r="4855" spans="2:18">
      <c r="B4855"/>
      <c r="C4855"/>
      <c r="D4855"/>
      <c r="E4855"/>
      <c r="F4855"/>
      <c r="G4855"/>
      <c r="H4855"/>
      <c r="I4855"/>
      <c r="J4855"/>
      <c r="K4855"/>
      <c r="L4855"/>
      <c r="M4855" s="2"/>
      <c r="N4855"/>
      <c r="O4855" s="2"/>
      <c r="P4855"/>
      <c r="Q4855"/>
      <c r="R4855"/>
    </row>
    <row r="4856" spans="2:18">
      <c r="B4856"/>
      <c r="C4856"/>
      <c r="D4856"/>
      <c r="E4856"/>
      <c r="F4856"/>
      <c r="G4856"/>
      <c r="H4856"/>
      <c r="I4856"/>
      <c r="J4856"/>
      <c r="K4856"/>
      <c r="L4856"/>
      <c r="M4856" s="2"/>
      <c r="N4856"/>
      <c r="O4856" s="2"/>
      <c r="P4856"/>
      <c r="Q4856"/>
      <c r="R4856"/>
    </row>
    <row r="4857" spans="2:18">
      <c r="B4857"/>
      <c r="C4857"/>
      <c r="D4857"/>
      <c r="E4857"/>
      <c r="F4857"/>
      <c r="G4857"/>
      <c r="H4857"/>
      <c r="I4857"/>
      <c r="J4857"/>
      <c r="K4857"/>
      <c r="L4857"/>
      <c r="M4857" s="2"/>
      <c r="N4857"/>
      <c r="O4857" s="2"/>
      <c r="P4857"/>
      <c r="Q4857"/>
      <c r="R4857"/>
    </row>
    <row r="4858" spans="2:18">
      <c r="B4858"/>
      <c r="C4858"/>
      <c r="D4858"/>
      <c r="E4858"/>
      <c r="F4858"/>
      <c r="G4858"/>
      <c r="H4858"/>
      <c r="I4858"/>
      <c r="J4858"/>
      <c r="K4858"/>
      <c r="L4858"/>
      <c r="M4858" s="2"/>
      <c r="N4858"/>
      <c r="O4858" s="2"/>
      <c r="P4858"/>
      <c r="Q4858"/>
      <c r="R4858"/>
    </row>
    <row r="4859" spans="2:18">
      <c r="B4859"/>
      <c r="C4859"/>
      <c r="D4859"/>
      <c r="E4859"/>
      <c r="F4859"/>
      <c r="G4859"/>
      <c r="H4859"/>
      <c r="I4859"/>
      <c r="J4859"/>
      <c r="K4859"/>
      <c r="L4859"/>
      <c r="M4859" s="2"/>
      <c r="N4859"/>
      <c r="O4859" s="2"/>
      <c r="P4859"/>
      <c r="Q4859"/>
      <c r="R4859"/>
    </row>
    <row r="4860" spans="2:18">
      <c r="B4860"/>
      <c r="C4860"/>
      <c r="D4860"/>
      <c r="E4860"/>
      <c r="F4860"/>
      <c r="G4860"/>
      <c r="H4860"/>
      <c r="I4860"/>
      <c r="J4860"/>
      <c r="K4860"/>
      <c r="L4860"/>
      <c r="M4860" s="2"/>
      <c r="N4860"/>
      <c r="O4860" s="2"/>
      <c r="P4860"/>
      <c r="Q4860"/>
      <c r="R4860"/>
    </row>
    <row r="4861" spans="2:18">
      <c r="B4861"/>
      <c r="C4861"/>
      <c r="D4861"/>
      <c r="E4861"/>
      <c r="F4861"/>
      <c r="G4861"/>
      <c r="H4861"/>
      <c r="I4861"/>
      <c r="J4861"/>
      <c r="K4861"/>
      <c r="L4861"/>
      <c r="M4861" s="2"/>
      <c r="N4861"/>
      <c r="O4861" s="2"/>
      <c r="P4861"/>
      <c r="Q4861"/>
      <c r="R4861"/>
    </row>
    <row r="4862" spans="2:18">
      <c r="B4862"/>
      <c r="C4862"/>
      <c r="D4862"/>
      <c r="E4862"/>
      <c r="F4862"/>
      <c r="G4862"/>
      <c r="H4862"/>
      <c r="I4862"/>
      <c r="J4862"/>
      <c r="K4862"/>
      <c r="L4862"/>
      <c r="M4862" s="2"/>
      <c r="N4862"/>
      <c r="O4862" s="2"/>
      <c r="P4862"/>
      <c r="Q4862"/>
      <c r="R4862"/>
    </row>
    <row r="4863" spans="2:18">
      <c r="B4863"/>
      <c r="C4863"/>
      <c r="D4863"/>
      <c r="E4863"/>
      <c r="F4863"/>
      <c r="G4863"/>
      <c r="H4863"/>
      <c r="I4863"/>
      <c r="J4863"/>
      <c r="K4863"/>
      <c r="L4863"/>
      <c r="M4863" s="2"/>
      <c r="N4863"/>
      <c r="O4863" s="2"/>
      <c r="P4863"/>
      <c r="Q4863"/>
      <c r="R4863"/>
    </row>
    <row r="4864" spans="2:18">
      <c r="B4864"/>
      <c r="C4864"/>
      <c r="D4864"/>
      <c r="E4864"/>
      <c r="F4864"/>
      <c r="G4864"/>
      <c r="H4864"/>
      <c r="I4864"/>
      <c r="J4864"/>
      <c r="K4864"/>
      <c r="L4864"/>
      <c r="M4864" s="2"/>
      <c r="N4864"/>
      <c r="O4864" s="2"/>
      <c r="P4864"/>
      <c r="Q4864"/>
      <c r="R4864"/>
    </row>
    <row r="4865" spans="2:18">
      <c r="B4865"/>
      <c r="C4865"/>
      <c r="D4865"/>
      <c r="E4865"/>
      <c r="F4865"/>
      <c r="G4865"/>
      <c r="H4865"/>
      <c r="I4865"/>
      <c r="J4865"/>
      <c r="K4865"/>
      <c r="L4865"/>
      <c r="M4865" s="2"/>
      <c r="N4865"/>
      <c r="O4865" s="2"/>
      <c r="P4865"/>
      <c r="Q4865"/>
      <c r="R4865"/>
    </row>
    <row r="4866" spans="2:18">
      <c r="B4866"/>
      <c r="C4866"/>
      <c r="D4866"/>
      <c r="E4866"/>
      <c r="F4866"/>
      <c r="G4866"/>
      <c r="H4866"/>
      <c r="I4866"/>
      <c r="J4866"/>
      <c r="K4866"/>
      <c r="L4866"/>
      <c r="M4866" s="2"/>
      <c r="N4866"/>
      <c r="O4866" s="2"/>
      <c r="P4866"/>
      <c r="Q4866"/>
      <c r="R4866"/>
    </row>
    <row r="4867" spans="2:18">
      <c r="B4867"/>
      <c r="C4867"/>
      <c r="D4867"/>
      <c r="E4867"/>
      <c r="F4867"/>
      <c r="G4867"/>
      <c r="H4867"/>
      <c r="I4867"/>
      <c r="J4867"/>
      <c r="K4867"/>
      <c r="L4867"/>
      <c r="M4867" s="2"/>
      <c r="N4867"/>
      <c r="O4867" s="2"/>
      <c r="P4867"/>
      <c r="Q4867"/>
      <c r="R4867"/>
    </row>
    <row r="4868" spans="2:18">
      <c r="B4868"/>
      <c r="C4868"/>
      <c r="D4868"/>
      <c r="E4868"/>
      <c r="F4868"/>
      <c r="G4868"/>
      <c r="H4868"/>
      <c r="I4868"/>
      <c r="J4868"/>
      <c r="K4868"/>
      <c r="L4868"/>
      <c r="M4868" s="2"/>
      <c r="N4868"/>
      <c r="O4868" s="2"/>
      <c r="P4868"/>
      <c r="Q4868"/>
      <c r="R4868"/>
    </row>
    <row r="4869" spans="2:18">
      <c r="B4869"/>
      <c r="C4869"/>
      <c r="D4869"/>
      <c r="E4869"/>
      <c r="F4869"/>
      <c r="G4869"/>
      <c r="H4869"/>
      <c r="I4869"/>
      <c r="J4869"/>
      <c r="K4869"/>
      <c r="L4869"/>
      <c r="M4869" s="2"/>
      <c r="N4869"/>
      <c r="O4869" s="2"/>
      <c r="P4869"/>
      <c r="Q4869"/>
      <c r="R4869"/>
    </row>
    <row r="4870" spans="2:18">
      <c r="B4870"/>
      <c r="C4870"/>
      <c r="D4870"/>
      <c r="E4870"/>
      <c r="F4870"/>
      <c r="G4870"/>
      <c r="H4870"/>
      <c r="I4870"/>
      <c r="J4870"/>
      <c r="K4870"/>
      <c r="L4870"/>
      <c r="M4870" s="2"/>
      <c r="N4870"/>
      <c r="O4870" s="2"/>
      <c r="P4870"/>
      <c r="Q4870"/>
      <c r="R4870"/>
    </row>
    <row r="4871" spans="2:18">
      <c r="B4871"/>
      <c r="C4871"/>
      <c r="D4871"/>
      <c r="E4871"/>
      <c r="F4871"/>
      <c r="G4871"/>
      <c r="H4871"/>
      <c r="I4871"/>
      <c r="J4871"/>
      <c r="K4871"/>
      <c r="L4871"/>
      <c r="M4871" s="2"/>
      <c r="N4871"/>
      <c r="O4871" s="2"/>
      <c r="P4871"/>
      <c r="Q4871"/>
      <c r="R4871"/>
    </row>
    <row r="4872" spans="2:18">
      <c r="B4872"/>
      <c r="C4872"/>
      <c r="D4872"/>
      <c r="E4872"/>
      <c r="F4872"/>
      <c r="G4872"/>
      <c r="H4872"/>
      <c r="I4872"/>
      <c r="J4872"/>
      <c r="K4872"/>
      <c r="L4872"/>
      <c r="M4872" s="2"/>
      <c r="N4872"/>
      <c r="O4872" s="2"/>
      <c r="P4872"/>
      <c r="Q4872"/>
      <c r="R4872"/>
    </row>
    <row r="4873" spans="2:18">
      <c r="B4873"/>
      <c r="C4873"/>
      <c r="D4873"/>
      <c r="E4873"/>
      <c r="F4873"/>
      <c r="G4873"/>
      <c r="H4873"/>
      <c r="I4873"/>
      <c r="J4873"/>
      <c r="K4873"/>
      <c r="L4873"/>
      <c r="M4873" s="2"/>
      <c r="N4873"/>
      <c r="O4873" s="2"/>
      <c r="P4873"/>
      <c r="Q4873"/>
      <c r="R4873"/>
    </row>
    <row r="4874" spans="2:18">
      <c r="B4874"/>
      <c r="C4874"/>
      <c r="D4874"/>
      <c r="E4874"/>
      <c r="F4874"/>
      <c r="G4874"/>
      <c r="H4874"/>
      <c r="I4874"/>
      <c r="J4874"/>
      <c r="K4874"/>
      <c r="L4874"/>
      <c r="M4874" s="2"/>
      <c r="N4874"/>
      <c r="O4874" s="2"/>
      <c r="P4874"/>
      <c r="Q4874"/>
      <c r="R4874"/>
    </row>
    <row r="4875" spans="2:18">
      <c r="B4875"/>
      <c r="C4875"/>
      <c r="D4875"/>
      <c r="E4875"/>
      <c r="F4875"/>
      <c r="G4875"/>
      <c r="H4875"/>
      <c r="I4875"/>
      <c r="J4875"/>
      <c r="K4875"/>
      <c r="L4875"/>
      <c r="M4875" s="2"/>
      <c r="N4875"/>
      <c r="O4875" s="2"/>
      <c r="P4875"/>
      <c r="Q4875"/>
      <c r="R4875"/>
    </row>
    <row r="4876" spans="2:18">
      <c r="B4876"/>
      <c r="C4876"/>
      <c r="D4876"/>
      <c r="E4876"/>
      <c r="F4876"/>
      <c r="G4876"/>
      <c r="H4876"/>
      <c r="I4876"/>
      <c r="J4876"/>
      <c r="K4876"/>
      <c r="L4876"/>
      <c r="M4876" s="2"/>
      <c r="N4876"/>
      <c r="O4876" s="2"/>
      <c r="P4876"/>
      <c r="Q4876"/>
      <c r="R4876"/>
    </row>
    <row r="4877" spans="2:18">
      <c r="B4877"/>
      <c r="C4877"/>
      <c r="D4877"/>
      <c r="E4877"/>
      <c r="F4877"/>
      <c r="G4877"/>
      <c r="H4877"/>
      <c r="I4877"/>
      <c r="J4877"/>
      <c r="K4877"/>
      <c r="L4877"/>
      <c r="M4877" s="2"/>
      <c r="N4877"/>
      <c r="O4877" s="2"/>
      <c r="P4877"/>
      <c r="Q4877"/>
      <c r="R4877"/>
    </row>
    <row r="4878" spans="2:18">
      <c r="B4878"/>
      <c r="C4878"/>
      <c r="D4878"/>
      <c r="E4878"/>
      <c r="F4878"/>
      <c r="G4878"/>
      <c r="H4878"/>
      <c r="I4878"/>
      <c r="J4878"/>
      <c r="K4878"/>
      <c r="L4878"/>
      <c r="M4878" s="2"/>
      <c r="N4878"/>
      <c r="O4878" s="2"/>
      <c r="P4878"/>
      <c r="Q4878"/>
      <c r="R4878"/>
    </row>
    <row r="4879" spans="2:18">
      <c r="B4879"/>
      <c r="C4879"/>
      <c r="D4879"/>
      <c r="E4879"/>
      <c r="F4879"/>
      <c r="G4879"/>
      <c r="H4879"/>
      <c r="I4879"/>
      <c r="J4879"/>
      <c r="K4879"/>
      <c r="L4879"/>
      <c r="M4879" s="2"/>
      <c r="N4879"/>
      <c r="O4879" s="2"/>
      <c r="P4879"/>
      <c r="Q4879"/>
      <c r="R4879"/>
    </row>
    <row r="4880" spans="2:18">
      <c r="B4880"/>
      <c r="C4880"/>
      <c r="D4880"/>
      <c r="E4880"/>
      <c r="F4880"/>
      <c r="G4880"/>
      <c r="H4880"/>
      <c r="I4880"/>
      <c r="J4880"/>
      <c r="K4880"/>
      <c r="L4880"/>
      <c r="M4880" s="2"/>
      <c r="N4880"/>
      <c r="O4880" s="2"/>
      <c r="P4880"/>
      <c r="Q4880"/>
      <c r="R4880"/>
    </row>
    <row r="4881" spans="2:18">
      <c r="B4881"/>
      <c r="C4881"/>
      <c r="D4881"/>
      <c r="E4881"/>
      <c r="F4881"/>
      <c r="G4881"/>
      <c r="H4881"/>
      <c r="I4881"/>
      <c r="J4881"/>
      <c r="K4881"/>
      <c r="L4881"/>
      <c r="M4881" s="2"/>
      <c r="N4881"/>
      <c r="O4881" s="2"/>
      <c r="P4881"/>
      <c r="Q4881"/>
      <c r="R4881"/>
    </row>
    <row r="4882" spans="2:18">
      <c r="B4882"/>
      <c r="C4882"/>
      <c r="D4882"/>
      <c r="E4882"/>
      <c r="F4882"/>
      <c r="G4882"/>
      <c r="H4882"/>
      <c r="I4882"/>
      <c r="J4882"/>
      <c r="K4882"/>
      <c r="L4882"/>
      <c r="M4882" s="2"/>
      <c r="N4882"/>
      <c r="O4882" s="2"/>
      <c r="P4882"/>
      <c r="Q4882"/>
      <c r="R4882"/>
    </row>
    <row r="4883" spans="2:18">
      <c r="B4883"/>
      <c r="C4883"/>
      <c r="D4883"/>
      <c r="E4883"/>
      <c r="F4883"/>
      <c r="G4883"/>
      <c r="H4883"/>
      <c r="I4883"/>
      <c r="J4883"/>
      <c r="K4883"/>
      <c r="L4883"/>
      <c r="M4883" s="2"/>
      <c r="N4883"/>
      <c r="O4883" s="2"/>
      <c r="P4883"/>
      <c r="Q4883"/>
      <c r="R4883"/>
    </row>
    <row r="4884" spans="2:18">
      <c r="B4884"/>
      <c r="C4884"/>
      <c r="D4884"/>
      <c r="E4884"/>
      <c r="F4884"/>
      <c r="G4884"/>
      <c r="H4884"/>
      <c r="I4884"/>
      <c r="J4884"/>
      <c r="K4884"/>
      <c r="L4884"/>
      <c r="M4884" s="2"/>
      <c r="N4884"/>
      <c r="O4884" s="2"/>
      <c r="P4884"/>
      <c r="Q4884"/>
      <c r="R4884"/>
    </row>
    <row r="4885" spans="2:18">
      <c r="B4885"/>
      <c r="C4885"/>
      <c r="D4885"/>
      <c r="E4885"/>
      <c r="F4885"/>
      <c r="G4885"/>
      <c r="H4885"/>
      <c r="I4885"/>
      <c r="J4885"/>
      <c r="K4885"/>
      <c r="L4885"/>
      <c r="M4885" s="2"/>
      <c r="N4885"/>
      <c r="O4885" s="2"/>
      <c r="P4885"/>
      <c r="Q4885"/>
      <c r="R4885"/>
    </row>
    <row r="4886" spans="2:18">
      <c r="B4886"/>
      <c r="C4886"/>
      <c r="D4886"/>
      <c r="E4886"/>
      <c r="F4886"/>
      <c r="G4886"/>
      <c r="H4886"/>
      <c r="I4886"/>
      <c r="J4886"/>
      <c r="K4886"/>
      <c r="L4886"/>
      <c r="M4886" s="2"/>
      <c r="N4886"/>
      <c r="O4886" s="2"/>
      <c r="P4886"/>
      <c r="Q4886"/>
      <c r="R4886"/>
    </row>
    <row r="4887" spans="2:18">
      <c r="B4887"/>
      <c r="C4887"/>
      <c r="D4887"/>
      <c r="E4887"/>
      <c r="F4887"/>
      <c r="G4887"/>
      <c r="H4887"/>
      <c r="I4887"/>
      <c r="J4887"/>
      <c r="K4887"/>
      <c r="L4887"/>
      <c r="M4887" s="2"/>
      <c r="N4887"/>
      <c r="O4887" s="2"/>
      <c r="P4887"/>
      <c r="Q4887"/>
      <c r="R4887"/>
    </row>
    <row r="4888" spans="2:18">
      <c r="B4888"/>
      <c r="C4888"/>
      <c r="D4888"/>
      <c r="E4888"/>
      <c r="F4888"/>
      <c r="G4888"/>
      <c r="H4888"/>
      <c r="I4888"/>
      <c r="J4888"/>
      <c r="K4888"/>
      <c r="L4888"/>
      <c r="M4888" s="2"/>
      <c r="N4888"/>
      <c r="O4888" s="2"/>
      <c r="P4888"/>
      <c r="Q4888"/>
      <c r="R4888"/>
    </row>
    <row r="4889" spans="2:18">
      <c r="B4889"/>
      <c r="C4889"/>
      <c r="D4889"/>
      <c r="E4889"/>
      <c r="F4889"/>
      <c r="G4889"/>
      <c r="H4889"/>
      <c r="I4889"/>
      <c r="J4889"/>
      <c r="K4889"/>
      <c r="L4889"/>
      <c r="M4889" s="2"/>
      <c r="N4889"/>
      <c r="O4889" s="2"/>
      <c r="P4889"/>
      <c r="Q4889"/>
      <c r="R4889"/>
    </row>
    <row r="4890" spans="2:18">
      <c r="B4890"/>
      <c r="C4890"/>
      <c r="D4890"/>
      <c r="E4890"/>
      <c r="F4890"/>
      <c r="G4890"/>
      <c r="H4890"/>
      <c r="I4890"/>
      <c r="J4890"/>
      <c r="K4890"/>
      <c r="L4890"/>
      <c r="M4890" s="2"/>
      <c r="N4890"/>
      <c r="O4890" s="2"/>
      <c r="P4890"/>
      <c r="Q4890"/>
      <c r="R4890"/>
    </row>
    <row r="4891" spans="2:18">
      <c r="B4891"/>
      <c r="C4891"/>
      <c r="D4891"/>
      <c r="E4891"/>
      <c r="F4891"/>
      <c r="G4891"/>
      <c r="H4891"/>
      <c r="I4891"/>
      <c r="J4891"/>
      <c r="K4891"/>
      <c r="L4891"/>
      <c r="M4891" s="2"/>
      <c r="N4891"/>
      <c r="O4891" s="2"/>
      <c r="P4891"/>
      <c r="Q4891"/>
      <c r="R4891"/>
    </row>
    <row r="4892" spans="2:18">
      <c r="B4892"/>
      <c r="C4892"/>
      <c r="D4892"/>
      <c r="E4892"/>
      <c r="F4892"/>
      <c r="G4892"/>
      <c r="H4892"/>
      <c r="I4892"/>
      <c r="J4892"/>
      <c r="K4892"/>
      <c r="L4892"/>
      <c r="M4892" s="2"/>
      <c r="N4892"/>
      <c r="O4892" s="2"/>
      <c r="P4892"/>
      <c r="Q4892"/>
      <c r="R4892"/>
    </row>
    <row r="4893" spans="2:18">
      <c r="B4893"/>
      <c r="C4893"/>
      <c r="D4893"/>
      <c r="E4893"/>
      <c r="F4893"/>
      <c r="G4893"/>
      <c r="H4893"/>
      <c r="I4893"/>
      <c r="J4893"/>
      <c r="K4893"/>
      <c r="L4893"/>
      <c r="M4893" s="2"/>
      <c r="N4893"/>
      <c r="O4893" s="2"/>
      <c r="P4893"/>
      <c r="Q4893"/>
      <c r="R4893"/>
    </row>
    <row r="4894" spans="2:18">
      <c r="B4894"/>
      <c r="C4894"/>
      <c r="D4894"/>
      <c r="E4894"/>
      <c r="F4894"/>
      <c r="G4894"/>
      <c r="H4894"/>
      <c r="I4894"/>
      <c r="J4894"/>
      <c r="K4894"/>
      <c r="L4894"/>
      <c r="M4894" s="2"/>
      <c r="N4894"/>
      <c r="O4894" s="2"/>
      <c r="P4894"/>
      <c r="Q4894"/>
      <c r="R4894"/>
    </row>
    <row r="4895" spans="2:18">
      <c r="B4895"/>
      <c r="C4895"/>
      <c r="D4895"/>
      <c r="E4895"/>
      <c r="F4895"/>
      <c r="G4895"/>
      <c r="H4895"/>
      <c r="I4895"/>
      <c r="J4895"/>
      <c r="K4895"/>
      <c r="L4895"/>
      <c r="M4895" s="2"/>
      <c r="N4895"/>
      <c r="O4895" s="2"/>
      <c r="P4895"/>
      <c r="Q4895"/>
      <c r="R4895"/>
    </row>
    <row r="4896" spans="2:18">
      <c r="B4896"/>
      <c r="C4896"/>
      <c r="D4896"/>
      <c r="E4896"/>
      <c r="F4896"/>
      <c r="G4896"/>
      <c r="H4896"/>
      <c r="I4896"/>
      <c r="J4896"/>
      <c r="K4896"/>
      <c r="L4896"/>
      <c r="M4896" s="2"/>
      <c r="N4896"/>
      <c r="O4896" s="2"/>
      <c r="P4896"/>
      <c r="Q4896"/>
      <c r="R4896"/>
    </row>
    <row r="4897" spans="2:18">
      <c r="B4897"/>
      <c r="C4897"/>
      <c r="D4897"/>
      <c r="E4897"/>
      <c r="F4897"/>
      <c r="G4897"/>
      <c r="H4897"/>
      <c r="I4897"/>
      <c r="J4897"/>
      <c r="K4897"/>
      <c r="L4897"/>
      <c r="M4897" s="2"/>
      <c r="N4897"/>
      <c r="O4897" s="2"/>
      <c r="P4897"/>
      <c r="Q4897"/>
      <c r="R4897"/>
    </row>
    <row r="4898" spans="2:18">
      <c r="B4898"/>
      <c r="C4898"/>
      <c r="D4898"/>
      <c r="E4898"/>
      <c r="F4898"/>
      <c r="G4898"/>
      <c r="H4898"/>
      <c r="I4898"/>
      <c r="J4898"/>
      <c r="K4898"/>
      <c r="L4898"/>
      <c r="M4898" s="2"/>
      <c r="N4898"/>
      <c r="O4898" s="2"/>
      <c r="P4898"/>
      <c r="Q4898"/>
      <c r="R4898"/>
    </row>
    <row r="4899" spans="2:18">
      <c r="B4899"/>
      <c r="C4899"/>
      <c r="D4899"/>
      <c r="E4899"/>
      <c r="F4899"/>
      <c r="G4899"/>
      <c r="H4899"/>
      <c r="I4899"/>
      <c r="J4899"/>
      <c r="K4899"/>
      <c r="L4899"/>
      <c r="M4899" s="2"/>
      <c r="N4899"/>
      <c r="O4899" s="2"/>
      <c r="P4899"/>
      <c r="Q4899"/>
      <c r="R4899"/>
    </row>
    <row r="4900" spans="2:18">
      <c r="B4900"/>
      <c r="C4900"/>
      <c r="D4900"/>
      <c r="E4900"/>
      <c r="F4900"/>
      <c r="G4900"/>
      <c r="H4900"/>
      <c r="I4900"/>
      <c r="J4900"/>
      <c r="K4900"/>
      <c r="L4900"/>
      <c r="M4900" s="2"/>
      <c r="N4900"/>
      <c r="O4900" s="2"/>
      <c r="P4900"/>
      <c r="Q4900"/>
      <c r="R4900"/>
    </row>
    <row r="4901" spans="2:18">
      <c r="B4901"/>
      <c r="C4901"/>
      <c r="D4901"/>
      <c r="E4901"/>
      <c r="F4901"/>
      <c r="G4901"/>
      <c r="H4901"/>
      <c r="I4901"/>
      <c r="J4901"/>
      <c r="K4901"/>
      <c r="L4901"/>
      <c r="M4901" s="2"/>
      <c r="N4901"/>
      <c r="O4901" s="2"/>
      <c r="P4901"/>
      <c r="Q4901"/>
      <c r="R4901"/>
    </row>
    <row r="4902" spans="2:18">
      <c r="B4902"/>
      <c r="C4902"/>
      <c r="D4902"/>
      <c r="E4902"/>
      <c r="F4902"/>
      <c r="G4902"/>
      <c r="H4902"/>
      <c r="I4902"/>
      <c r="J4902"/>
      <c r="K4902"/>
      <c r="L4902"/>
      <c r="M4902" s="2"/>
      <c r="N4902"/>
      <c r="O4902" s="2"/>
      <c r="P4902"/>
      <c r="Q4902"/>
      <c r="R4902"/>
    </row>
    <row r="4903" spans="2:18">
      <c r="B4903"/>
      <c r="C4903"/>
      <c r="D4903"/>
      <c r="E4903"/>
      <c r="F4903"/>
      <c r="G4903"/>
      <c r="H4903"/>
      <c r="I4903"/>
      <c r="J4903"/>
      <c r="K4903"/>
      <c r="L4903"/>
      <c r="M4903" s="2"/>
      <c r="N4903"/>
      <c r="O4903" s="2"/>
      <c r="P4903"/>
      <c r="Q4903"/>
      <c r="R4903"/>
    </row>
    <row r="4904" spans="2:18">
      <c r="B4904"/>
      <c r="C4904"/>
      <c r="D4904"/>
      <c r="E4904"/>
      <c r="F4904"/>
      <c r="G4904"/>
      <c r="H4904"/>
      <c r="I4904"/>
      <c r="J4904"/>
      <c r="K4904"/>
      <c r="L4904"/>
      <c r="M4904" s="2"/>
      <c r="N4904"/>
      <c r="O4904" s="2"/>
      <c r="P4904"/>
      <c r="Q4904"/>
      <c r="R4904"/>
    </row>
    <row r="4905" spans="2:18">
      <c r="B4905"/>
      <c r="C4905"/>
      <c r="D4905"/>
      <c r="E4905"/>
      <c r="F4905"/>
      <c r="G4905"/>
      <c r="H4905"/>
      <c r="I4905"/>
      <c r="J4905"/>
      <c r="K4905"/>
      <c r="L4905"/>
      <c r="M4905" s="2"/>
      <c r="N4905"/>
      <c r="O4905" s="2"/>
      <c r="P4905"/>
      <c r="Q4905"/>
      <c r="R4905"/>
    </row>
    <row r="4906" spans="2:18">
      <c r="B4906"/>
      <c r="C4906"/>
      <c r="D4906"/>
      <c r="E4906"/>
      <c r="F4906"/>
      <c r="G4906"/>
      <c r="H4906"/>
      <c r="I4906"/>
      <c r="J4906"/>
      <c r="K4906"/>
      <c r="L4906"/>
      <c r="M4906" s="2"/>
      <c r="N4906"/>
      <c r="O4906" s="2"/>
      <c r="P4906"/>
      <c r="Q4906"/>
      <c r="R4906"/>
    </row>
    <row r="4907" spans="2:18">
      <c r="B4907"/>
      <c r="C4907"/>
      <c r="D4907"/>
      <c r="E4907"/>
      <c r="F4907"/>
      <c r="G4907"/>
      <c r="H4907"/>
      <c r="I4907"/>
      <c r="J4907"/>
      <c r="K4907"/>
      <c r="L4907"/>
      <c r="M4907" s="2"/>
      <c r="N4907"/>
      <c r="O4907" s="2"/>
      <c r="P4907"/>
      <c r="Q4907"/>
      <c r="R4907"/>
    </row>
    <row r="4908" spans="2:18">
      <c r="B4908"/>
      <c r="C4908"/>
      <c r="D4908"/>
      <c r="E4908"/>
      <c r="F4908"/>
      <c r="G4908"/>
      <c r="H4908"/>
      <c r="I4908"/>
      <c r="J4908"/>
      <c r="K4908"/>
      <c r="L4908"/>
      <c r="M4908" s="2"/>
      <c r="N4908"/>
      <c r="O4908" s="2"/>
      <c r="P4908"/>
      <c r="Q4908"/>
      <c r="R4908"/>
    </row>
    <row r="4909" spans="2:18">
      <c r="B4909"/>
      <c r="C4909"/>
      <c r="D4909"/>
      <c r="E4909"/>
      <c r="F4909"/>
      <c r="G4909"/>
      <c r="H4909"/>
      <c r="I4909"/>
      <c r="J4909"/>
      <c r="K4909"/>
      <c r="L4909"/>
      <c r="M4909" s="2"/>
      <c r="N4909"/>
      <c r="O4909" s="2"/>
      <c r="P4909"/>
      <c r="Q4909"/>
      <c r="R4909"/>
    </row>
    <row r="4910" spans="2:18">
      <c r="B4910"/>
      <c r="C4910"/>
      <c r="D4910"/>
      <c r="E4910"/>
      <c r="F4910"/>
      <c r="G4910"/>
      <c r="H4910"/>
      <c r="I4910"/>
      <c r="J4910"/>
      <c r="K4910"/>
      <c r="L4910"/>
      <c r="M4910" s="2"/>
      <c r="N4910"/>
      <c r="O4910" s="2"/>
      <c r="P4910"/>
      <c r="Q4910"/>
      <c r="R4910"/>
    </row>
    <row r="4911" spans="2:18">
      <c r="B4911"/>
      <c r="C4911"/>
      <c r="D4911"/>
      <c r="E4911"/>
      <c r="F4911"/>
      <c r="G4911"/>
      <c r="H4911"/>
      <c r="I4911"/>
      <c r="J4911"/>
      <c r="K4911"/>
      <c r="L4911"/>
      <c r="M4911" s="2"/>
      <c r="N4911"/>
      <c r="O4911" s="2"/>
      <c r="P4911"/>
      <c r="Q4911"/>
      <c r="R4911"/>
    </row>
    <row r="4912" spans="2:18">
      <c r="B4912"/>
      <c r="C4912"/>
      <c r="D4912"/>
      <c r="E4912"/>
      <c r="F4912"/>
      <c r="G4912"/>
      <c r="H4912"/>
      <c r="I4912"/>
      <c r="J4912"/>
      <c r="K4912"/>
      <c r="L4912"/>
      <c r="M4912" s="2"/>
      <c r="N4912"/>
      <c r="O4912" s="2"/>
      <c r="P4912"/>
      <c r="Q4912"/>
      <c r="R4912"/>
    </row>
    <row r="4913" spans="2:18">
      <c r="B4913"/>
      <c r="C4913"/>
      <c r="D4913"/>
      <c r="E4913"/>
      <c r="F4913"/>
      <c r="G4913"/>
      <c r="H4913"/>
      <c r="I4913"/>
      <c r="J4913"/>
      <c r="K4913"/>
      <c r="L4913"/>
      <c r="M4913" s="2"/>
      <c r="N4913"/>
      <c r="O4913" s="2"/>
      <c r="P4913"/>
      <c r="Q4913"/>
      <c r="R4913"/>
    </row>
    <row r="4914" spans="2:18">
      <c r="B4914"/>
      <c r="C4914"/>
      <c r="D4914"/>
      <c r="E4914"/>
      <c r="F4914"/>
      <c r="G4914"/>
      <c r="H4914"/>
      <c r="I4914"/>
      <c r="J4914"/>
      <c r="K4914"/>
      <c r="L4914"/>
      <c r="M4914" s="2"/>
      <c r="N4914"/>
      <c r="O4914" s="2"/>
      <c r="P4914"/>
      <c r="Q4914"/>
      <c r="R4914"/>
    </row>
    <row r="4915" spans="2:18">
      <c r="B4915"/>
      <c r="C4915"/>
      <c r="D4915"/>
      <c r="E4915"/>
      <c r="F4915"/>
      <c r="G4915"/>
      <c r="H4915"/>
      <c r="I4915"/>
      <c r="J4915"/>
      <c r="K4915"/>
      <c r="L4915"/>
      <c r="M4915" s="2"/>
      <c r="N4915"/>
      <c r="O4915" s="2"/>
      <c r="P4915"/>
      <c r="Q4915"/>
      <c r="R4915"/>
    </row>
    <row r="4916" spans="2:18">
      <c r="B4916"/>
      <c r="C4916"/>
      <c r="D4916"/>
      <c r="E4916"/>
      <c r="F4916"/>
      <c r="G4916"/>
      <c r="H4916"/>
      <c r="I4916"/>
      <c r="J4916"/>
      <c r="K4916"/>
      <c r="L4916"/>
      <c r="M4916" s="2"/>
      <c r="N4916"/>
      <c r="O4916" s="2"/>
      <c r="P4916"/>
      <c r="Q4916"/>
      <c r="R4916"/>
    </row>
    <row r="4917" spans="2:18">
      <c r="B4917"/>
      <c r="C4917"/>
      <c r="D4917"/>
      <c r="E4917"/>
      <c r="F4917"/>
      <c r="G4917"/>
      <c r="H4917"/>
      <c r="I4917"/>
      <c r="J4917"/>
      <c r="K4917"/>
      <c r="L4917"/>
      <c r="M4917" s="2"/>
      <c r="N4917"/>
      <c r="O4917" s="2"/>
      <c r="P4917"/>
      <c r="Q4917"/>
      <c r="R4917"/>
    </row>
    <row r="4918" spans="2:18">
      <c r="B4918"/>
      <c r="C4918"/>
      <c r="D4918"/>
      <c r="E4918"/>
      <c r="F4918"/>
      <c r="G4918"/>
      <c r="H4918"/>
      <c r="I4918"/>
      <c r="J4918"/>
      <c r="K4918"/>
      <c r="L4918"/>
      <c r="M4918" s="2"/>
      <c r="N4918"/>
      <c r="O4918" s="2"/>
      <c r="P4918"/>
      <c r="Q4918"/>
      <c r="R4918"/>
    </row>
    <row r="4919" spans="2:18">
      <c r="B4919"/>
      <c r="C4919"/>
      <c r="D4919"/>
      <c r="E4919"/>
      <c r="F4919"/>
      <c r="G4919"/>
      <c r="H4919"/>
      <c r="I4919"/>
      <c r="J4919"/>
      <c r="K4919"/>
      <c r="L4919"/>
      <c r="M4919" s="2"/>
      <c r="N4919"/>
      <c r="O4919" s="2"/>
      <c r="P4919"/>
      <c r="Q4919"/>
      <c r="R4919"/>
    </row>
    <row r="4920" spans="2:18">
      <c r="B4920"/>
      <c r="C4920"/>
      <c r="D4920"/>
      <c r="E4920"/>
      <c r="F4920"/>
      <c r="G4920"/>
      <c r="H4920"/>
      <c r="I4920"/>
      <c r="J4920"/>
      <c r="K4920"/>
      <c r="L4920"/>
      <c r="M4920" s="2"/>
      <c r="N4920"/>
      <c r="O4920" s="2"/>
      <c r="P4920"/>
      <c r="Q4920"/>
      <c r="R4920"/>
    </row>
    <row r="4921" spans="2:18">
      <c r="B4921"/>
      <c r="C4921"/>
      <c r="D4921"/>
      <c r="E4921"/>
      <c r="F4921"/>
      <c r="G4921"/>
      <c r="H4921"/>
      <c r="I4921"/>
      <c r="J4921"/>
      <c r="K4921"/>
      <c r="L4921"/>
      <c r="M4921" s="2"/>
      <c r="N4921"/>
      <c r="O4921" s="2"/>
      <c r="P4921"/>
      <c r="Q4921"/>
      <c r="R4921"/>
    </row>
    <row r="4922" spans="2:18">
      <c r="B4922"/>
      <c r="C4922"/>
      <c r="D4922"/>
      <c r="E4922"/>
      <c r="F4922"/>
      <c r="G4922"/>
      <c r="H4922"/>
      <c r="I4922"/>
      <c r="J4922"/>
      <c r="K4922"/>
      <c r="L4922"/>
      <c r="M4922" s="2"/>
      <c r="N4922"/>
      <c r="O4922" s="2"/>
      <c r="P4922"/>
      <c r="Q4922"/>
      <c r="R4922"/>
    </row>
    <row r="4923" spans="2:18">
      <c r="B4923"/>
      <c r="C4923"/>
      <c r="D4923"/>
      <c r="E4923"/>
      <c r="F4923"/>
      <c r="G4923"/>
      <c r="H4923"/>
      <c r="I4923"/>
      <c r="J4923"/>
      <c r="K4923"/>
      <c r="L4923"/>
      <c r="M4923" s="2"/>
      <c r="N4923"/>
      <c r="O4923" s="2"/>
      <c r="P4923"/>
      <c r="Q4923"/>
      <c r="R4923"/>
    </row>
    <row r="4924" spans="2:18">
      <c r="B4924"/>
      <c r="C4924"/>
      <c r="D4924"/>
      <c r="E4924"/>
      <c r="F4924"/>
      <c r="G4924"/>
      <c r="H4924"/>
      <c r="I4924"/>
      <c r="J4924"/>
      <c r="K4924"/>
      <c r="L4924"/>
      <c r="M4924" s="2"/>
      <c r="N4924"/>
      <c r="O4924" s="2"/>
      <c r="P4924"/>
      <c r="Q4924"/>
      <c r="R4924"/>
    </row>
    <row r="4925" spans="2:18">
      <c r="B4925"/>
      <c r="C4925"/>
      <c r="D4925"/>
      <c r="E4925"/>
      <c r="F4925"/>
      <c r="G4925"/>
      <c r="H4925"/>
      <c r="I4925"/>
      <c r="J4925"/>
      <c r="K4925"/>
      <c r="L4925"/>
      <c r="M4925" s="2"/>
      <c r="N4925"/>
      <c r="O4925" s="2"/>
      <c r="P4925"/>
      <c r="Q4925"/>
      <c r="R4925"/>
    </row>
    <row r="4926" spans="2:18">
      <c r="B4926"/>
      <c r="C4926"/>
      <c r="D4926"/>
      <c r="E4926"/>
      <c r="F4926"/>
      <c r="G4926"/>
      <c r="H4926"/>
      <c r="I4926"/>
      <c r="J4926"/>
      <c r="K4926"/>
      <c r="L4926"/>
      <c r="M4926" s="2"/>
      <c r="N4926"/>
      <c r="O4926" s="2"/>
      <c r="P4926"/>
      <c r="Q4926"/>
      <c r="R4926"/>
    </row>
    <row r="4927" spans="2:18">
      <c r="B4927"/>
      <c r="C4927"/>
      <c r="D4927"/>
      <c r="E4927"/>
      <c r="F4927"/>
      <c r="G4927"/>
      <c r="H4927"/>
      <c r="I4927"/>
      <c r="J4927"/>
      <c r="K4927"/>
      <c r="L4927"/>
      <c r="M4927" s="2"/>
      <c r="N4927"/>
      <c r="O4927" s="2"/>
      <c r="P4927"/>
      <c r="Q4927"/>
      <c r="R4927"/>
    </row>
    <row r="4928" spans="2:18">
      <c r="B4928"/>
      <c r="C4928"/>
      <c r="D4928"/>
      <c r="E4928"/>
      <c r="F4928"/>
      <c r="G4928"/>
      <c r="H4928"/>
      <c r="I4928"/>
      <c r="J4928"/>
      <c r="K4928"/>
      <c r="L4928"/>
      <c r="M4928" s="2"/>
      <c r="N4928"/>
      <c r="O4928" s="2"/>
      <c r="P4928"/>
      <c r="Q4928"/>
      <c r="R4928"/>
    </row>
    <row r="4929" spans="2:18">
      <c r="B4929"/>
      <c r="C4929"/>
      <c r="D4929"/>
      <c r="E4929"/>
      <c r="F4929"/>
      <c r="G4929"/>
      <c r="H4929"/>
      <c r="I4929"/>
      <c r="J4929"/>
      <c r="K4929"/>
      <c r="L4929"/>
      <c r="M4929" s="2"/>
      <c r="N4929"/>
      <c r="O4929" s="2"/>
      <c r="P4929"/>
      <c r="Q4929"/>
      <c r="R4929"/>
    </row>
    <row r="4930" spans="2:18">
      <c r="B4930"/>
      <c r="C4930"/>
      <c r="D4930"/>
      <c r="E4930"/>
      <c r="F4930"/>
      <c r="G4930"/>
      <c r="H4930"/>
      <c r="I4930"/>
      <c r="J4930"/>
      <c r="K4930"/>
      <c r="L4930"/>
      <c r="M4930" s="2"/>
      <c r="N4930"/>
      <c r="O4930" s="2"/>
      <c r="P4930"/>
      <c r="Q4930"/>
      <c r="R4930"/>
    </row>
    <row r="4931" spans="2:18">
      <c r="B4931"/>
      <c r="C4931"/>
      <c r="D4931"/>
      <c r="E4931"/>
      <c r="F4931"/>
      <c r="G4931"/>
      <c r="H4931"/>
      <c r="I4931"/>
      <c r="J4931"/>
      <c r="K4931"/>
      <c r="L4931"/>
      <c r="M4931" s="2"/>
      <c r="N4931"/>
      <c r="O4931" s="2"/>
      <c r="P4931"/>
      <c r="Q4931"/>
      <c r="R4931"/>
    </row>
    <row r="4932" spans="2:18">
      <c r="B4932"/>
      <c r="C4932"/>
      <c r="D4932"/>
      <c r="E4932"/>
      <c r="F4932"/>
      <c r="G4932"/>
      <c r="H4932"/>
      <c r="I4932"/>
      <c r="J4932"/>
      <c r="K4932"/>
      <c r="L4932"/>
      <c r="M4932" s="2"/>
      <c r="N4932"/>
      <c r="O4932" s="2"/>
      <c r="P4932"/>
      <c r="Q4932"/>
      <c r="R4932"/>
    </row>
    <row r="4933" spans="2:18">
      <c r="B4933"/>
      <c r="C4933"/>
      <c r="D4933"/>
      <c r="E4933"/>
      <c r="F4933"/>
      <c r="G4933"/>
      <c r="H4933"/>
      <c r="I4933"/>
      <c r="J4933"/>
      <c r="K4933"/>
      <c r="L4933"/>
      <c r="M4933" s="2"/>
      <c r="N4933"/>
      <c r="O4933" s="2"/>
      <c r="P4933"/>
      <c r="Q4933"/>
      <c r="R4933"/>
    </row>
    <row r="4934" spans="2:18">
      <c r="B4934"/>
      <c r="C4934"/>
      <c r="D4934"/>
      <c r="E4934"/>
      <c r="F4934"/>
      <c r="G4934"/>
      <c r="H4934"/>
      <c r="I4934"/>
      <c r="J4934"/>
      <c r="K4934"/>
      <c r="L4934"/>
      <c r="M4934" s="2"/>
      <c r="N4934"/>
      <c r="O4934" s="2"/>
      <c r="P4934"/>
      <c r="Q4934"/>
      <c r="R4934"/>
    </row>
    <row r="4935" spans="2:18">
      <c r="B4935"/>
      <c r="C4935"/>
      <c r="D4935"/>
      <c r="E4935"/>
      <c r="F4935"/>
      <c r="G4935"/>
      <c r="H4935"/>
      <c r="I4935"/>
      <c r="J4935"/>
      <c r="K4935"/>
      <c r="L4935"/>
      <c r="M4935" s="2"/>
      <c r="N4935"/>
      <c r="O4935" s="2"/>
      <c r="P4935"/>
      <c r="Q4935"/>
      <c r="R4935"/>
    </row>
    <row r="4936" spans="2:18">
      <c r="B4936"/>
      <c r="C4936"/>
      <c r="D4936"/>
      <c r="E4936"/>
      <c r="F4936"/>
      <c r="G4936"/>
      <c r="H4936"/>
      <c r="I4936"/>
      <c r="J4936"/>
      <c r="K4936"/>
      <c r="L4936"/>
      <c r="M4936" s="2"/>
      <c r="N4936"/>
      <c r="O4936" s="2"/>
      <c r="P4936"/>
      <c r="Q4936"/>
      <c r="R4936"/>
    </row>
    <row r="4937" spans="2:18">
      <c r="B4937"/>
      <c r="C4937"/>
      <c r="D4937"/>
      <c r="E4937"/>
      <c r="F4937"/>
      <c r="G4937"/>
      <c r="H4937"/>
      <c r="I4937"/>
      <c r="J4937"/>
      <c r="K4937"/>
      <c r="L4937"/>
      <c r="M4937" s="2"/>
      <c r="N4937"/>
      <c r="O4937" s="2"/>
      <c r="P4937"/>
      <c r="Q4937"/>
      <c r="R4937"/>
    </row>
    <row r="4938" spans="2:18">
      <c r="B4938"/>
      <c r="C4938"/>
      <c r="D4938"/>
      <c r="E4938"/>
      <c r="F4938"/>
      <c r="G4938"/>
      <c r="H4938"/>
      <c r="I4938"/>
      <c r="J4938"/>
      <c r="K4938"/>
      <c r="L4938"/>
      <c r="M4938" s="2"/>
      <c r="N4938"/>
      <c r="O4938" s="2"/>
      <c r="P4938"/>
      <c r="Q4938"/>
      <c r="R4938"/>
    </row>
    <row r="4939" spans="2:18">
      <c r="B4939"/>
      <c r="C4939"/>
      <c r="D4939"/>
      <c r="E4939"/>
      <c r="F4939"/>
      <c r="G4939"/>
      <c r="H4939"/>
      <c r="I4939"/>
      <c r="J4939"/>
      <c r="K4939"/>
      <c r="L4939"/>
      <c r="M4939" s="2"/>
      <c r="N4939"/>
      <c r="O4939" s="2"/>
      <c r="P4939"/>
      <c r="Q4939"/>
      <c r="R4939"/>
    </row>
    <row r="4940" spans="2:18">
      <c r="B4940"/>
      <c r="C4940"/>
      <c r="D4940"/>
      <c r="E4940"/>
      <c r="F4940"/>
      <c r="G4940"/>
      <c r="H4940"/>
      <c r="I4940"/>
      <c r="J4940"/>
      <c r="K4940"/>
      <c r="L4940"/>
      <c r="M4940" s="2"/>
      <c r="N4940"/>
      <c r="O4940" s="2"/>
      <c r="P4940"/>
      <c r="Q4940"/>
      <c r="R4940"/>
    </row>
    <row r="4941" spans="2:18">
      <c r="B4941"/>
      <c r="C4941"/>
      <c r="D4941"/>
      <c r="E4941"/>
      <c r="F4941"/>
      <c r="G4941"/>
      <c r="H4941"/>
      <c r="I4941"/>
      <c r="J4941"/>
      <c r="K4941"/>
      <c r="L4941"/>
      <c r="M4941" s="2"/>
      <c r="N4941"/>
      <c r="O4941" s="2"/>
      <c r="P4941"/>
      <c r="Q4941"/>
      <c r="R4941"/>
    </row>
    <row r="4942" spans="2:18">
      <c r="B4942"/>
      <c r="C4942"/>
      <c r="D4942"/>
      <c r="E4942"/>
      <c r="F4942"/>
      <c r="G4942"/>
      <c r="H4942"/>
      <c r="I4942"/>
      <c r="J4942"/>
      <c r="K4942"/>
      <c r="L4942"/>
      <c r="M4942" s="2"/>
      <c r="N4942"/>
      <c r="O4942" s="2"/>
      <c r="P4942"/>
      <c r="Q4942"/>
      <c r="R4942"/>
    </row>
    <row r="4943" spans="2:18">
      <c r="B4943"/>
      <c r="C4943"/>
      <c r="D4943"/>
      <c r="E4943"/>
      <c r="F4943"/>
      <c r="G4943"/>
      <c r="H4943"/>
      <c r="I4943"/>
      <c r="J4943"/>
      <c r="K4943"/>
      <c r="L4943"/>
      <c r="M4943" s="2"/>
      <c r="N4943"/>
      <c r="O4943" s="2"/>
      <c r="P4943"/>
      <c r="Q4943"/>
      <c r="R4943"/>
    </row>
    <row r="4944" spans="2:18">
      <c r="B4944"/>
      <c r="C4944"/>
      <c r="D4944"/>
      <c r="E4944"/>
      <c r="F4944"/>
      <c r="G4944"/>
      <c r="H4944"/>
      <c r="I4944"/>
      <c r="J4944"/>
      <c r="K4944"/>
      <c r="L4944"/>
      <c r="M4944" s="2"/>
      <c r="N4944"/>
      <c r="O4944" s="2"/>
      <c r="P4944"/>
      <c r="Q4944"/>
      <c r="R4944"/>
    </row>
    <row r="4945" spans="2:18">
      <c r="B4945"/>
      <c r="C4945"/>
      <c r="D4945"/>
      <c r="E4945"/>
      <c r="F4945"/>
      <c r="G4945"/>
      <c r="H4945"/>
      <c r="I4945"/>
      <c r="J4945"/>
      <c r="K4945"/>
      <c r="L4945"/>
      <c r="M4945" s="2"/>
      <c r="N4945"/>
      <c r="O4945" s="2"/>
      <c r="P4945"/>
      <c r="Q4945"/>
      <c r="R4945"/>
    </row>
    <row r="4946" spans="2:18">
      <c r="B4946"/>
      <c r="C4946"/>
      <c r="D4946"/>
      <c r="E4946"/>
      <c r="F4946"/>
      <c r="G4946"/>
      <c r="H4946"/>
      <c r="I4946"/>
      <c r="J4946"/>
      <c r="K4946"/>
      <c r="L4946"/>
      <c r="M4946" s="2"/>
      <c r="N4946"/>
      <c r="O4946" s="2"/>
      <c r="P4946"/>
      <c r="Q4946"/>
      <c r="R4946"/>
    </row>
    <row r="4947" spans="2:18">
      <c r="B4947"/>
      <c r="C4947"/>
      <c r="D4947"/>
      <c r="E4947"/>
      <c r="F4947"/>
      <c r="G4947"/>
      <c r="H4947"/>
      <c r="I4947"/>
      <c r="J4947"/>
      <c r="K4947"/>
      <c r="L4947"/>
      <c r="M4947" s="2"/>
      <c r="N4947"/>
      <c r="O4947" s="2"/>
      <c r="P4947"/>
      <c r="Q4947"/>
      <c r="R4947"/>
    </row>
    <row r="4948" spans="2:18">
      <c r="B4948"/>
      <c r="C4948"/>
      <c r="D4948"/>
      <c r="E4948"/>
      <c r="F4948"/>
      <c r="G4948"/>
      <c r="H4948"/>
      <c r="I4948"/>
      <c r="J4948"/>
      <c r="K4948"/>
      <c r="L4948"/>
      <c r="M4948" s="2"/>
      <c r="N4948"/>
      <c r="O4948" s="2"/>
      <c r="P4948"/>
      <c r="Q4948"/>
      <c r="R4948"/>
    </row>
    <row r="4949" spans="2:18">
      <c r="B4949"/>
      <c r="C4949"/>
      <c r="D4949"/>
      <c r="E4949"/>
      <c r="F4949"/>
      <c r="G4949"/>
      <c r="H4949"/>
      <c r="I4949"/>
      <c r="J4949"/>
      <c r="K4949"/>
      <c r="L4949"/>
      <c r="M4949" s="2"/>
      <c r="N4949"/>
      <c r="O4949" s="2"/>
      <c r="P4949"/>
      <c r="Q4949"/>
      <c r="R4949"/>
    </row>
    <row r="4950" spans="2:18">
      <c r="B4950"/>
      <c r="C4950"/>
      <c r="D4950"/>
      <c r="E4950"/>
      <c r="F4950"/>
      <c r="G4950"/>
      <c r="H4950"/>
      <c r="I4950"/>
      <c r="J4950"/>
      <c r="K4950"/>
      <c r="L4950"/>
      <c r="M4950" s="2"/>
      <c r="N4950"/>
      <c r="O4950" s="2"/>
      <c r="P4950"/>
      <c r="Q4950"/>
      <c r="R4950"/>
    </row>
    <row r="4951" spans="2:18">
      <c r="B4951"/>
      <c r="C4951"/>
      <c r="D4951"/>
      <c r="E4951"/>
      <c r="F4951"/>
      <c r="G4951"/>
      <c r="H4951"/>
      <c r="I4951"/>
      <c r="J4951"/>
      <c r="K4951"/>
      <c r="L4951"/>
      <c r="M4951" s="2"/>
      <c r="N4951"/>
      <c r="O4951" s="2"/>
      <c r="P4951"/>
      <c r="Q4951"/>
      <c r="R4951"/>
    </row>
    <row r="4952" spans="2:18">
      <c r="B4952"/>
      <c r="C4952"/>
      <c r="D4952"/>
      <c r="E4952"/>
      <c r="F4952"/>
      <c r="G4952"/>
      <c r="H4952"/>
      <c r="I4952"/>
      <c r="J4952"/>
      <c r="K4952"/>
      <c r="L4952"/>
      <c r="M4952" s="2"/>
      <c r="N4952"/>
      <c r="O4952" s="2"/>
      <c r="P4952"/>
      <c r="Q4952"/>
      <c r="R4952"/>
    </row>
    <row r="4953" spans="2:18">
      <c r="B4953"/>
      <c r="C4953"/>
      <c r="D4953"/>
      <c r="E4953"/>
      <c r="F4953"/>
      <c r="G4953"/>
      <c r="H4953"/>
      <c r="I4953"/>
      <c r="J4953"/>
      <c r="K4953"/>
      <c r="L4953"/>
      <c r="M4953" s="2"/>
      <c r="N4953"/>
      <c r="O4953" s="2"/>
      <c r="P4953"/>
      <c r="Q4953"/>
      <c r="R4953"/>
    </row>
    <row r="4954" spans="2:18">
      <c r="B4954"/>
      <c r="C4954"/>
      <c r="D4954"/>
      <c r="E4954"/>
      <c r="F4954"/>
      <c r="G4954"/>
      <c r="H4954"/>
      <c r="I4954"/>
      <c r="J4954"/>
      <c r="K4954"/>
      <c r="L4954"/>
      <c r="M4954" s="2"/>
      <c r="N4954"/>
      <c r="O4954" s="2"/>
      <c r="P4954"/>
      <c r="Q4954"/>
      <c r="R4954"/>
    </row>
    <row r="4955" spans="2:18">
      <c r="B4955"/>
      <c r="C4955"/>
      <c r="D4955"/>
      <c r="E4955"/>
      <c r="F4955"/>
      <c r="G4955"/>
      <c r="H4955"/>
      <c r="I4955"/>
      <c r="J4955"/>
      <c r="K4955"/>
      <c r="L4955"/>
      <c r="M4955" s="2"/>
      <c r="N4955"/>
      <c r="O4955" s="2"/>
      <c r="P4955"/>
      <c r="Q4955"/>
      <c r="R4955"/>
    </row>
    <row r="4956" spans="2:18">
      <c r="B4956"/>
      <c r="C4956"/>
      <c r="D4956"/>
      <c r="E4956"/>
      <c r="F4956"/>
      <c r="G4956"/>
      <c r="H4956"/>
      <c r="I4956"/>
      <c r="J4956"/>
      <c r="K4956"/>
      <c r="L4956"/>
      <c r="M4956" s="2"/>
      <c r="N4956"/>
      <c r="O4956" s="2"/>
      <c r="P4956"/>
      <c r="Q4956"/>
      <c r="R4956"/>
    </row>
    <row r="4957" spans="2:18">
      <c r="B4957"/>
      <c r="C4957"/>
      <c r="D4957"/>
      <c r="E4957"/>
      <c r="F4957"/>
      <c r="G4957"/>
      <c r="H4957"/>
      <c r="I4957"/>
      <c r="J4957"/>
      <c r="K4957"/>
      <c r="L4957"/>
      <c r="M4957" s="2"/>
      <c r="N4957"/>
      <c r="O4957" s="2"/>
      <c r="P4957"/>
      <c r="Q4957"/>
      <c r="R4957"/>
    </row>
    <row r="4958" spans="2:18">
      <c r="B4958"/>
      <c r="C4958"/>
      <c r="D4958"/>
      <c r="E4958"/>
      <c r="F4958"/>
      <c r="G4958"/>
      <c r="H4958"/>
      <c r="I4958"/>
      <c r="J4958"/>
      <c r="K4958"/>
      <c r="L4958"/>
      <c r="M4958" s="2"/>
      <c r="N4958"/>
      <c r="O4958" s="2"/>
      <c r="P4958"/>
      <c r="Q4958"/>
      <c r="R4958"/>
    </row>
    <row r="4959" spans="2:18">
      <c r="B4959"/>
      <c r="C4959"/>
      <c r="D4959"/>
      <c r="E4959"/>
      <c r="F4959"/>
      <c r="G4959"/>
      <c r="H4959"/>
      <c r="I4959"/>
      <c r="J4959"/>
      <c r="K4959"/>
      <c r="L4959"/>
      <c r="M4959" s="2"/>
      <c r="N4959"/>
      <c r="O4959" s="2"/>
      <c r="P4959"/>
      <c r="Q4959"/>
      <c r="R4959"/>
    </row>
    <row r="4960" spans="2:18">
      <c r="B4960"/>
      <c r="C4960"/>
      <c r="D4960"/>
      <c r="E4960"/>
      <c r="F4960"/>
      <c r="G4960"/>
      <c r="H4960"/>
      <c r="I4960"/>
      <c r="J4960"/>
      <c r="K4960"/>
      <c r="L4960"/>
      <c r="M4960" s="2"/>
      <c r="N4960"/>
      <c r="O4960" s="2"/>
      <c r="P4960"/>
      <c r="Q4960"/>
      <c r="R4960"/>
    </row>
    <row r="4961" spans="2:18">
      <c r="B4961"/>
      <c r="C4961"/>
      <c r="D4961"/>
      <c r="E4961"/>
      <c r="F4961"/>
      <c r="G4961"/>
      <c r="H4961"/>
      <c r="I4961"/>
      <c r="J4961"/>
      <c r="K4961"/>
      <c r="L4961"/>
      <c r="M4961" s="2"/>
      <c r="N4961"/>
      <c r="O4961" s="2"/>
      <c r="P4961"/>
      <c r="Q4961"/>
      <c r="R4961"/>
    </row>
    <row r="4962" spans="2:18">
      <c r="B4962"/>
      <c r="C4962"/>
      <c r="D4962"/>
      <c r="E4962"/>
      <c r="F4962"/>
      <c r="G4962"/>
      <c r="H4962"/>
      <c r="I4962"/>
      <c r="J4962"/>
      <c r="K4962"/>
      <c r="L4962"/>
      <c r="M4962" s="2"/>
      <c r="N4962"/>
      <c r="O4962" s="2"/>
      <c r="P4962"/>
      <c r="Q4962"/>
      <c r="R4962"/>
    </row>
    <row r="4963" spans="2:18">
      <c r="B4963"/>
      <c r="C4963"/>
      <c r="D4963"/>
      <c r="E4963"/>
      <c r="F4963"/>
      <c r="G4963"/>
      <c r="H4963"/>
      <c r="I4963"/>
      <c r="J4963"/>
      <c r="K4963"/>
      <c r="L4963"/>
      <c r="M4963" s="2"/>
      <c r="N4963"/>
      <c r="O4963" s="2"/>
      <c r="P4963"/>
      <c r="Q4963"/>
      <c r="R4963"/>
    </row>
    <row r="4964" spans="2:18">
      <c r="B4964"/>
      <c r="C4964"/>
      <c r="D4964"/>
      <c r="E4964"/>
      <c r="F4964"/>
      <c r="G4964"/>
      <c r="H4964"/>
      <c r="I4964"/>
      <c r="J4964"/>
      <c r="K4964"/>
      <c r="L4964"/>
      <c r="M4964" s="2"/>
      <c r="N4964"/>
      <c r="O4964" s="2"/>
      <c r="P4964"/>
      <c r="Q4964"/>
      <c r="R4964"/>
    </row>
    <row r="4965" spans="2:18">
      <c r="B4965"/>
      <c r="C4965"/>
      <c r="D4965"/>
      <c r="E4965"/>
      <c r="F4965"/>
      <c r="G4965"/>
      <c r="H4965"/>
      <c r="I4965"/>
      <c r="J4965"/>
      <c r="K4965"/>
      <c r="L4965"/>
      <c r="M4965" s="2"/>
      <c r="N4965"/>
      <c r="O4965" s="2"/>
      <c r="P4965"/>
      <c r="Q4965"/>
      <c r="R4965"/>
    </row>
    <row r="4966" spans="2:18">
      <c r="B4966"/>
      <c r="C4966"/>
      <c r="D4966"/>
      <c r="E4966"/>
      <c r="F4966"/>
      <c r="G4966"/>
      <c r="H4966"/>
      <c r="I4966"/>
      <c r="J4966"/>
      <c r="K4966"/>
      <c r="L4966"/>
      <c r="M4966" s="2"/>
      <c r="N4966"/>
      <c r="O4966" s="2"/>
      <c r="P4966"/>
      <c r="Q4966"/>
      <c r="R4966"/>
    </row>
    <row r="4967" spans="2:18">
      <c r="B4967"/>
      <c r="C4967"/>
      <c r="D4967"/>
      <c r="E4967"/>
      <c r="F4967"/>
      <c r="G4967"/>
      <c r="H4967"/>
      <c r="I4967"/>
      <c r="J4967"/>
      <c r="K4967"/>
      <c r="L4967"/>
      <c r="M4967" s="2"/>
      <c r="N4967"/>
      <c r="O4967" s="2"/>
      <c r="P4967"/>
      <c r="Q4967"/>
      <c r="R4967"/>
    </row>
    <row r="4968" spans="2:18">
      <c r="B4968"/>
      <c r="C4968"/>
      <c r="D4968"/>
      <c r="E4968"/>
      <c r="F4968"/>
      <c r="G4968"/>
      <c r="H4968"/>
      <c r="I4968"/>
      <c r="J4968"/>
      <c r="K4968"/>
      <c r="L4968"/>
      <c r="M4968" s="2"/>
      <c r="N4968"/>
      <c r="O4968" s="2"/>
      <c r="P4968"/>
      <c r="Q4968"/>
      <c r="R4968"/>
    </row>
    <row r="4969" spans="2:18">
      <c r="B4969"/>
      <c r="C4969"/>
      <c r="D4969"/>
      <c r="E4969"/>
      <c r="F4969"/>
      <c r="G4969"/>
      <c r="H4969"/>
      <c r="I4969"/>
      <c r="J4969"/>
      <c r="K4969"/>
      <c r="L4969"/>
      <c r="M4969" s="2"/>
      <c r="N4969"/>
      <c r="O4969" s="2"/>
      <c r="P4969"/>
      <c r="Q4969"/>
      <c r="R4969"/>
    </row>
    <row r="4970" spans="2:18">
      <c r="B4970"/>
      <c r="C4970"/>
      <c r="D4970"/>
      <c r="E4970"/>
      <c r="F4970"/>
      <c r="G4970"/>
      <c r="H4970"/>
      <c r="I4970"/>
      <c r="J4970"/>
      <c r="K4970"/>
      <c r="L4970"/>
      <c r="M4970" s="2"/>
      <c r="N4970"/>
      <c r="O4970" s="2"/>
      <c r="P4970"/>
      <c r="Q4970"/>
      <c r="R4970"/>
    </row>
    <row r="4971" spans="2:18">
      <c r="B4971"/>
      <c r="C4971"/>
      <c r="D4971"/>
      <c r="E4971"/>
      <c r="F4971"/>
      <c r="G4971"/>
      <c r="H4971"/>
      <c r="I4971"/>
      <c r="J4971"/>
      <c r="K4971"/>
      <c r="L4971"/>
      <c r="M4971" s="2"/>
      <c r="N4971"/>
      <c r="O4971" s="2"/>
      <c r="P4971"/>
      <c r="Q4971"/>
      <c r="R4971"/>
    </row>
    <row r="4972" spans="2:18">
      <c r="B4972"/>
      <c r="C4972"/>
      <c r="D4972"/>
      <c r="E4972"/>
      <c r="F4972"/>
      <c r="G4972"/>
      <c r="H4972"/>
      <c r="I4972"/>
      <c r="J4972"/>
      <c r="K4972"/>
      <c r="L4972"/>
      <c r="M4972" s="2"/>
      <c r="N4972"/>
      <c r="O4972" s="2"/>
      <c r="P4972"/>
      <c r="Q4972"/>
      <c r="R4972"/>
    </row>
    <row r="4973" spans="2:18">
      <c r="B4973"/>
      <c r="C4973"/>
      <c r="D4973"/>
      <c r="E4973"/>
      <c r="F4973"/>
      <c r="G4973"/>
      <c r="H4973"/>
      <c r="I4973"/>
      <c r="J4973"/>
      <c r="K4973"/>
      <c r="L4973"/>
      <c r="M4973" s="2"/>
      <c r="N4973"/>
      <c r="O4973" s="2"/>
      <c r="P4973"/>
      <c r="Q4973"/>
      <c r="R4973"/>
    </row>
    <row r="4974" spans="2:18">
      <c r="B4974"/>
      <c r="C4974"/>
      <c r="D4974"/>
      <c r="E4974"/>
      <c r="F4974"/>
      <c r="G4974"/>
      <c r="H4974"/>
      <c r="I4974"/>
      <c r="J4974"/>
      <c r="K4974"/>
      <c r="L4974"/>
      <c r="M4974" s="2"/>
      <c r="N4974"/>
      <c r="O4974" s="2"/>
      <c r="P4974"/>
      <c r="Q4974"/>
      <c r="R4974"/>
    </row>
    <row r="4975" spans="2:18">
      <c r="B4975"/>
      <c r="C4975"/>
      <c r="D4975"/>
      <c r="E4975"/>
      <c r="F4975"/>
      <c r="G4975"/>
      <c r="H4975"/>
      <c r="I4975"/>
      <c r="J4975"/>
      <c r="K4975"/>
      <c r="L4975"/>
      <c r="M4975" s="2"/>
      <c r="N4975"/>
      <c r="O4975" s="2"/>
      <c r="P4975"/>
      <c r="Q4975"/>
      <c r="R4975"/>
    </row>
    <row r="4976" spans="2:18">
      <c r="B4976"/>
      <c r="C4976"/>
      <c r="D4976"/>
      <c r="E4976"/>
      <c r="F4976"/>
      <c r="G4976"/>
      <c r="H4976"/>
      <c r="I4976"/>
      <c r="J4976"/>
      <c r="K4976"/>
      <c r="L4976"/>
      <c r="M4976" s="2"/>
      <c r="N4976"/>
      <c r="O4976" s="2"/>
      <c r="P4976"/>
      <c r="Q4976"/>
      <c r="R4976"/>
    </row>
    <row r="4977" spans="2:18">
      <c r="B4977"/>
      <c r="C4977"/>
      <c r="D4977"/>
      <c r="E4977"/>
      <c r="F4977"/>
      <c r="G4977"/>
      <c r="H4977"/>
      <c r="I4977"/>
      <c r="J4977"/>
      <c r="K4977"/>
      <c r="L4977"/>
      <c r="M4977" s="2"/>
      <c r="N4977"/>
      <c r="O4977" s="2"/>
      <c r="P4977"/>
      <c r="Q4977"/>
      <c r="R4977"/>
    </row>
    <row r="4978" spans="2:18">
      <c r="B4978"/>
      <c r="C4978"/>
      <c r="D4978"/>
      <c r="E4978"/>
      <c r="F4978"/>
      <c r="G4978"/>
      <c r="H4978"/>
      <c r="I4978"/>
      <c r="J4978"/>
      <c r="K4978"/>
      <c r="L4978"/>
      <c r="M4978" s="2"/>
      <c r="N4978"/>
      <c r="O4978" s="2"/>
      <c r="P4978"/>
      <c r="Q4978"/>
      <c r="R4978"/>
    </row>
    <row r="4979" spans="2:18">
      <c r="B4979"/>
      <c r="C4979"/>
      <c r="D4979"/>
      <c r="E4979"/>
      <c r="F4979"/>
      <c r="G4979"/>
      <c r="H4979"/>
      <c r="I4979"/>
      <c r="J4979"/>
      <c r="K4979"/>
      <c r="L4979"/>
      <c r="M4979" s="2"/>
      <c r="N4979"/>
      <c r="O4979" s="2"/>
      <c r="P4979"/>
      <c r="Q4979"/>
      <c r="R4979"/>
    </row>
    <row r="4980" spans="2:18">
      <c r="B4980"/>
      <c r="C4980"/>
      <c r="D4980"/>
      <c r="E4980"/>
      <c r="F4980"/>
      <c r="G4980"/>
      <c r="H4980"/>
      <c r="I4980"/>
      <c r="J4980"/>
      <c r="K4980"/>
      <c r="L4980"/>
      <c r="M4980" s="2"/>
      <c r="N4980"/>
      <c r="O4980" s="2"/>
      <c r="P4980"/>
      <c r="Q4980"/>
      <c r="R4980"/>
    </row>
    <row r="4981" spans="2:18">
      <c r="B4981"/>
      <c r="C4981"/>
      <c r="D4981"/>
      <c r="E4981"/>
      <c r="F4981"/>
      <c r="G4981"/>
      <c r="H4981"/>
      <c r="I4981"/>
      <c r="J4981"/>
      <c r="K4981"/>
      <c r="L4981"/>
      <c r="M4981" s="2"/>
      <c r="N4981"/>
      <c r="O4981" s="2"/>
      <c r="P4981"/>
      <c r="Q4981"/>
      <c r="R4981"/>
    </row>
    <row r="4982" spans="2:18">
      <c r="B4982"/>
      <c r="C4982"/>
      <c r="D4982"/>
      <c r="E4982"/>
      <c r="F4982"/>
      <c r="G4982"/>
      <c r="H4982"/>
      <c r="I4982"/>
      <c r="J4982"/>
      <c r="K4982"/>
      <c r="L4982"/>
      <c r="M4982" s="2"/>
      <c r="N4982"/>
      <c r="O4982" s="2"/>
      <c r="P4982"/>
      <c r="Q4982"/>
      <c r="R4982"/>
    </row>
    <row r="4983" spans="2:18">
      <c r="B4983"/>
      <c r="C4983"/>
      <c r="D4983"/>
      <c r="E4983"/>
      <c r="F4983"/>
      <c r="G4983"/>
      <c r="H4983"/>
      <c r="I4983"/>
      <c r="J4983"/>
      <c r="K4983"/>
      <c r="L4983"/>
      <c r="M4983" s="2"/>
      <c r="N4983"/>
      <c r="O4983" s="2"/>
      <c r="P4983"/>
      <c r="Q4983"/>
      <c r="R4983"/>
    </row>
    <row r="4984" spans="2:18">
      <c r="B4984"/>
      <c r="C4984"/>
      <c r="D4984"/>
      <c r="E4984"/>
      <c r="F4984"/>
      <c r="G4984"/>
      <c r="H4984"/>
      <c r="I4984"/>
      <c r="J4984"/>
      <c r="K4984"/>
      <c r="L4984"/>
      <c r="M4984" s="2"/>
      <c r="N4984"/>
      <c r="O4984" s="2"/>
      <c r="P4984"/>
      <c r="Q4984"/>
      <c r="R4984"/>
    </row>
    <row r="4985" spans="2:18">
      <c r="B4985"/>
      <c r="C4985"/>
      <c r="D4985"/>
      <c r="E4985"/>
      <c r="F4985"/>
      <c r="G4985"/>
      <c r="H4985"/>
      <c r="I4985"/>
      <c r="J4985"/>
      <c r="K4985"/>
      <c r="L4985"/>
      <c r="M4985" s="2"/>
      <c r="N4985"/>
      <c r="O4985" s="2"/>
      <c r="P4985"/>
      <c r="Q4985"/>
      <c r="R4985"/>
    </row>
    <row r="4986" spans="2:18">
      <c r="B4986"/>
      <c r="C4986"/>
      <c r="D4986"/>
      <c r="E4986"/>
      <c r="F4986"/>
      <c r="G4986"/>
      <c r="H4986"/>
      <c r="I4986"/>
      <c r="J4986"/>
      <c r="K4986"/>
      <c r="L4986"/>
      <c r="M4986" s="2"/>
      <c r="N4986"/>
      <c r="O4986" s="2"/>
      <c r="P4986"/>
      <c r="Q4986"/>
      <c r="R4986"/>
    </row>
    <row r="4987" spans="2:18">
      <c r="B4987"/>
      <c r="C4987"/>
      <c r="D4987"/>
      <c r="E4987"/>
      <c r="F4987"/>
      <c r="G4987"/>
      <c r="H4987"/>
      <c r="I4987"/>
      <c r="J4987"/>
      <c r="K4987"/>
      <c r="L4987"/>
      <c r="M4987" s="2"/>
      <c r="N4987"/>
      <c r="O4987" s="2"/>
      <c r="P4987"/>
      <c r="Q4987"/>
      <c r="R4987"/>
    </row>
    <row r="4988" spans="2:18">
      <c r="B4988"/>
      <c r="C4988"/>
      <c r="D4988"/>
      <c r="E4988"/>
      <c r="F4988"/>
      <c r="G4988"/>
      <c r="H4988"/>
      <c r="I4988"/>
      <c r="J4988"/>
      <c r="K4988"/>
      <c r="L4988"/>
      <c r="M4988" s="2"/>
      <c r="N4988"/>
      <c r="O4988" s="2"/>
      <c r="P4988"/>
      <c r="Q4988"/>
      <c r="R4988"/>
    </row>
    <row r="4989" spans="2:18">
      <c r="B4989"/>
      <c r="C4989"/>
      <c r="D4989"/>
      <c r="E4989"/>
      <c r="F4989"/>
      <c r="G4989"/>
      <c r="H4989"/>
      <c r="I4989"/>
      <c r="J4989"/>
      <c r="K4989"/>
      <c r="L4989"/>
      <c r="M4989" s="2"/>
      <c r="N4989"/>
      <c r="O4989" s="2"/>
      <c r="P4989"/>
      <c r="Q4989"/>
      <c r="R4989"/>
    </row>
    <row r="4990" spans="2:18">
      <c r="B4990"/>
      <c r="C4990"/>
      <c r="D4990"/>
      <c r="E4990"/>
      <c r="F4990"/>
      <c r="G4990"/>
      <c r="H4990"/>
      <c r="I4990"/>
      <c r="J4990"/>
      <c r="K4990"/>
      <c r="L4990"/>
      <c r="M4990" s="2"/>
      <c r="N4990"/>
      <c r="O4990" s="2"/>
      <c r="P4990"/>
      <c r="Q4990"/>
      <c r="R4990"/>
    </row>
    <row r="4991" spans="2:18">
      <c r="B4991"/>
      <c r="C4991"/>
      <c r="D4991"/>
      <c r="E4991"/>
      <c r="F4991"/>
      <c r="G4991"/>
      <c r="H4991"/>
      <c r="I4991"/>
      <c r="J4991"/>
      <c r="K4991"/>
      <c r="L4991"/>
      <c r="M4991" s="2"/>
      <c r="N4991"/>
      <c r="O4991" s="2"/>
      <c r="P4991"/>
      <c r="Q4991"/>
      <c r="R4991"/>
    </row>
    <row r="4992" spans="2:18">
      <c r="B4992"/>
      <c r="C4992"/>
      <c r="D4992"/>
      <c r="E4992"/>
      <c r="F4992"/>
      <c r="G4992"/>
      <c r="H4992"/>
      <c r="I4992"/>
      <c r="J4992"/>
      <c r="K4992"/>
      <c r="L4992"/>
      <c r="M4992" s="2"/>
      <c r="N4992"/>
      <c r="O4992" s="2"/>
      <c r="P4992"/>
      <c r="Q4992"/>
      <c r="R4992"/>
    </row>
    <row r="4993" spans="2:18">
      <c r="B4993"/>
      <c r="C4993"/>
      <c r="D4993"/>
      <c r="E4993"/>
      <c r="F4993"/>
      <c r="G4993"/>
      <c r="H4993"/>
      <c r="I4993"/>
      <c r="J4993"/>
      <c r="K4993"/>
      <c r="L4993"/>
      <c r="M4993" s="2"/>
      <c r="N4993"/>
      <c r="O4993" s="2"/>
      <c r="P4993"/>
      <c r="Q4993"/>
      <c r="R4993"/>
    </row>
    <row r="4994" spans="2:18">
      <c r="B4994"/>
      <c r="C4994"/>
      <c r="D4994"/>
      <c r="E4994"/>
      <c r="F4994"/>
      <c r="G4994"/>
      <c r="H4994"/>
      <c r="I4994"/>
      <c r="J4994"/>
      <c r="K4994"/>
      <c r="L4994"/>
      <c r="M4994" s="2"/>
      <c r="N4994"/>
      <c r="O4994" s="2"/>
      <c r="P4994"/>
      <c r="Q4994"/>
      <c r="R4994"/>
    </row>
    <row r="4995" spans="2:18">
      <c r="B4995"/>
      <c r="C4995"/>
      <c r="D4995"/>
      <c r="E4995"/>
      <c r="F4995"/>
      <c r="G4995"/>
      <c r="H4995"/>
      <c r="I4995"/>
      <c r="J4995"/>
      <c r="K4995"/>
      <c r="L4995"/>
      <c r="M4995" s="2"/>
      <c r="N4995"/>
      <c r="O4995" s="2"/>
      <c r="P4995"/>
      <c r="Q4995"/>
      <c r="R4995"/>
    </row>
    <row r="4996" spans="2:18">
      <c r="B4996"/>
      <c r="C4996"/>
      <c r="D4996"/>
      <c r="E4996"/>
      <c r="F4996"/>
      <c r="G4996"/>
      <c r="H4996"/>
      <c r="I4996"/>
      <c r="J4996"/>
      <c r="K4996"/>
      <c r="L4996"/>
      <c r="M4996" s="2"/>
      <c r="N4996"/>
      <c r="O4996" s="2"/>
      <c r="P4996"/>
      <c r="Q4996"/>
      <c r="R4996"/>
    </row>
    <row r="4997" spans="2:18">
      <c r="B4997"/>
      <c r="C4997"/>
      <c r="D4997"/>
      <c r="E4997"/>
      <c r="F4997"/>
      <c r="G4997"/>
      <c r="H4997"/>
      <c r="I4997"/>
      <c r="J4997"/>
      <c r="K4997"/>
      <c r="L4997"/>
      <c r="M4997" s="2"/>
      <c r="N4997"/>
      <c r="O4997" s="2"/>
      <c r="P4997"/>
      <c r="Q4997"/>
      <c r="R4997"/>
    </row>
    <row r="4998" spans="2:18">
      <c r="B4998"/>
      <c r="C4998"/>
      <c r="D4998"/>
      <c r="E4998"/>
      <c r="F4998"/>
      <c r="G4998"/>
      <c r="H4998"/>
      <c r="I4998"/>
      <c r="J4998"/>
      <c r="K4998"/>
      <c r="L4998"/>
      <c r="M4998" s="2"/>
      <c r="N4998"/>
      <c r="O4998" s="2"/>
      <c r="P4998"/>
      <c r="Q4998"/>
      <c r="R4998"/>
    </row>
    <row r="4999" spans="2:18">
      <c r="B4999"/>
      <c r="C4999"/>
      <c r="D4999"/>
      <c r="E4999"/>
      <c r="F4999"/>
      <c r="G4999"/>
      <c r="H4999"/>
      <c r="I4999"/>
      <c r="J4999"/>
      <c r="K4999"/>
      <c r="L4999"/>
      <c r="M4999" s="2"/>
      <c r="N4999"/>
      <c r="O4999" s="2"/>
      <c r="P4999"/>
      <c r="Q4999"/>
      <c r="R4999"/>
    </row>
    <row r="5000" spans="2:18">
      <c r="B5000"/>
      <c r="C5000"/>
      <c r="D5000"/>
      <c r="E5000"/>
      <c r="F5000"/>
      <c r="G5000"/>
      <c r="H5000"/>
      <c r="I5000"/>
      <c r="J5000"/>
      <c r="K5000"/>
      <c r="L5000"/>
      <c r="M5000" s="2"/>
      <c r="N5000"/>
      <c r="O5000" s="2"/>
      <c r="P5000"/>
      <c r="Q5000"/>
      <c r="R5000"/>
    </row>
    <row r="5001" spans="2:18">
      <c r="B5001"/>
      <c r="C5001"/>
      <c r="D5001"/>
      <c r="E5001"/>
      <c r="F5001"/>
      <c r="G5001"/>
      <c r="H5001"/>
      <c r="I5001"/>
      <c r="J5001"/>
      <c r="K5001"/>
      <c r="L5001"/>
      <c r="M5001" s="2"/>
      <c r="N5001"/>
      <c r="O5001" s="2"/>
      <c r="P5001"/>
      <c r="Q5001"/>
      <c r="R5001"/>
    </row>
    <row r="5002" spans="2:18">
      <c r="B5002"/>
      <c r="C5002"/>
      <c r="D5002"/>
      <c r="E5002"/>
      <c r="F5002"/>
      <c r="G5002"/>
      <c r="H5002"/>
      <c r="I5002"/>
      <c r="J5002"/>
      <c r="K5002"/>
      <c r="L5002"/>
      <c r="M5002" s="2"/>
      <c r="N5002"/>
      <c r="O5002" s="2"/>
      <c r="P5002"/>
      <c r="Q5002"/>
      <c r="R5002"/>
    </row>
    <row r="5003" spans="2:18">
      <c r="B5003"/>
      <c r="C5003"/>
      <c r="D5003"/>
      <c r="E5003"/>
      <c r="F5003"/>
      <c r="G5003"/>
      <c r="H5003"/>
      <c r="I5003"/>
      <c r="J5003"/>
      <c r="K5003"/>
      <c r="L5003"/>
      <c r="M5003" s="2"/>
      <c r="N5003"/>
      <c r="O5003" s="2"/>
      <c r="P5003"/>
      <c r="Q5003"/>
      <c r="R5003"/>
    </row>
    <row r="5004" spans="2:18">
      <c r="B5004"/>
      <c r="C5004"/>
      <c r="D5004"/>
      <c r="E5004"/>
      <c r="F5004"/>
      <c r="G5004"/>
      <c r="H5004"/>
      <c r="I5004"/>
      <c r="J5004"/>
      <c r="K5004"/>
      <c r="L5004"/>
      <c r="M5004" s="2"/>
      <c r="N5004"/>
      <c r="O5004" s="2"/>
      <c r="P5004"/>
      <c r="Q5004"/>
      <c r="R5004"/>
    </row>
    <row r="5005" spans="2:18">
      <c r="B5005"/>
      <c r="C5005"/>
      <c r="D5005"/>
      <c r="E5005"/>
      <c r="F5005"/>
      <c r="G5005"/>
      <c r="H5005"/>
      <c r="I5005"/>
      <c r="J5005"/>
      <c r="K5005"/>
      <c r="L5005"/>
      <c r="M5005" s="2"/>
      <c r="N5005"/>
      <c r="O5005" s="2"/>
      <c r="P5005"/>
      <c r="Q5005"/>
      <c r="R5005"/>
    </row>
    <row r="5006" spans="2:18">
      <c r="B5006"/>
      <c r="C5006"/>
      <c r="D5006"/>
      <c r="E5006"/>
      <c r="F5006"/>
      <c r="G5006"/>
      <c r="H5006"/>
      <c r="I5006"/>
      <c r="J5006"/>
      <c r="K5006"/>
      <c r="L5006"/>
      <c r="M5006" s="2"/>
      <c r="N5006"/>
      <c r="O5006" s="2"/>
      <c r="P5006"/>
      <c r="Q5006"/>
      <c r="R5006"/>
    </row>
    <row r="5007" spans="2:18">
      <c r="B5007"/>
      <c r="C5007"/>
      <c r="D5007"/>
      <c r="E5007"/>
      <c r="F5007"/>
      <c r="G5007"/>
      <c r="H5007"/>
      <c r="I5007"/>
      <c r="J5007"/>
      <c r="K5007"/>
      <c r="L5007"/>
      <c r="M5007" s="2"/>
      <c r="N5007"/>
      <c r="O5007" s="2"/>
      <c r="P5007"/>
      <c r="Q5007"/>
      <c r="R5007"/>
    </row>
    <row r="5008" spans="2:18">
      <c r="B5008"/>
      <c r="C5008"/>
      <c r="D5008"/>
      <c r="E5008"/>
      <c r="F5008"/>
      <c r="G5008"/>
      <c r="H5008"/>
      <c r="I5008"/>
      <c r="J5008"/>
      <c r="K5008"/>
      <c r="L5008"/>
      <c r="M5008" s="2"/>
      <c r="N5008"/>
      <c r="O5008" s="2"/>
      <c r="P5008"/>
      <c r="Q5008"/>
      <c r="R5008"/>
    </row>
    <row r="5009" spans="2:18">
      <c r="B5009"/>
      <c r="C5009"/>
      <c r="D5009"/>
      <c r="E5009"/>
      <c r="F5009"/>
      <c r="G5009"/>
      <c r="H5009"/>
      <c r="I5009"/>
      <c r="J5009"/>
      <c r="K5009"/>
      <c r="L5009"/>
      <c r="M5009" s="2"/>
      <c r="N5009"/>
      <c r="O5009" s="2"/>
      <c r="P5009"/>
      <c r="Q5009"/>
      <c r="R5009"/>
    </row>
    <row r="5010" spans="2:18">
      <c r="B5010"/>
      <c r="C5010"/>
      <c r="D5010"/>
      <c r="E5010"/>
      <c r="F5010"/>
      <c r="G5010"/>
      <c r="H5010"/>
      <c r="I5010"/>
      <c r="J5010"/>
      <c r="K5010"/>
      <c r="L5010"/>
      <c r="M5010" s="2"/>
      <c r="N5010"/>
      <c r="O5010" s="2"/>
      <c r="P5010"/>
      <c r="Q5010"/>
      <c r="R5010"/>
    </row>
    <row r="5011" spans="2:18">
      <c r="B5011"/>
      <c r="C5011"/>
      <c r="D5011"/>
      <c r="E5011"/>
      <c r="F5011"/>
      <c r="G5011"/>
      <c r="H5011"/>
      <c r="I5011"/>
      <c r="J5011"/>
      <c r="K5011"/>
      <c r="L5011"/>
      <c r="M5011" s="2"/>
      <c r="N5011"/>
      <c r="O5011" s="2"/>
      <c r="P5011"/>
      <c r="Q5011"/>
      <c r="R5011"/>
    </row>
    <row r="5012" spans="2:18">
      <c r="B5012"/>
      <c r="C5012"/>
      <c r="D5012"/>
      <c r="E5012"/>
      <c r="F5012"/>
      <c r="G5012"/>
      <c r="H5012"/>
      <c r="I5012"/>
      <c r="J5012"/>
      <c r="K5012"/>
      <c r="L5012"/>
      <c r="M5012" s="2"/>
      <c r="N5012"/>
      <c r="O5012" s="2"/>
      <c r="P5012"/>
      <c r="Q5012"/>
      <c r="R5012"/>
    </row>
    <row r="5013" spans="2:18">
      <c r="B5013"/>
      <c r="C5013"/>
      <c r="D5013"/>
      <c r="E5013"/>
      <c r="F5013"/>
      <c r="G5013"/>
      <c r="H5013"/>
      <c r="I5013"/>
      <c r="J5013"/>
      <c r="K5013"/>
      <c r="L5013"/>
      <c r="M5013" s="2"/>
      <c r="N5013"/>
      <c r="O5013" s="2"/>
      <c r="P5013"/>
      <c r="Q5013"/>
      <c r="R5013"/>
    </row>
    <row r="5014" spans="2:18">
      <c r="B5014"/>
      <c r="C5014"/>
      <c r="D5014"/>
      <c r="E5014"/>
      <c r="F5014"/>
      <c r="G5014"/>
      <c r="H5014"/>
      <c r="I5014"/>
      <c r="J5014"/>
      <c r="K5014"/>
      <c r="L5014"/>
      <c r="M5014" s="2"/>
      <c r="N5014"/>
      <c r="O5014" s="2"/>
      <c r="P5014"/>
      <c r="Q5014"/>
      <c r="R5014"/>
    </row>
    <row r="5015" spans="2:18">
      <c r="B5015"/>
      <c r="C5015"/>
      <c r="D5015"/>
      <c r="E5015"/>
      <c r="F5015"/>
      <c r="G5015"/>
      <c r="H5015"/>
      <c r="I5015"/>
      <c r="J5015"/>
      <c r="K5015"/>
      <c r="L5015"/>
      <c r="M5015" s="2"/>
      <c r="N5015"/>
      <c r="O5015" s="2"/>
      <c r="P5015"/>
      <c r="Q5015"/>
      <c r="R5015"/>
    </row>
    <row r="5016" spans="2:18">
      <c r="B5016"/>
      <c r="C5016"/>
      <c r="D5016"/>
      <c r="E5016"/>
      <c r="F5016"/>
      <c r="G5016"/>
      <c r="H5016"/>
      <c r="I5016"/>
      <c r="J5016"/>
      <c r="K5016"/>
      <c r="L5016"/>
      <c r="M5016" s="2"/>
      <c r="N5016"/>
      <c r="O5016" s="2"/>
      <c r="P5016"/>
      <c r="Q5016"/>
      <c r="R5016"/>
    </row>
    <row r="5017" spans="2:18">
      <c r="B5017"/>
      <c r="C5017"/>
      <c r="D5017"/>
      <c r="E5017"/>
      <c r="F5017"/>
      <c r="G5017"/>
      <c r="H5017"/>
      <c r="I5017"/>
      <c r="J5017"/>
      <c r="K5017"/>
      <c r="L5017"/>
      <c r="M5017" s="2"/>
      <c r="N5017"/>
      <c r="O5017" s="2"/>
      <c r="P5017"/>
      <c r="Q5017"/>
      <c r="R5017"/>
    </row>
    <row r="5018" spans="2:18">
      <c r="B5018"/>
      <c r="C5018"/>
      <c r="D5018"/>
      <c r="E5018"/>
      <c r="F5018"/>
      <c r="G5018"/>
      <c r="H5018"/>
      <c r="I5018"/>
      <c r="J5018"/>
      <c r="K5018"/>
      <c r="L5018"/>
      <c r="M5018" s="2"/>
      <c r="N5018"/>
      <c r="O5018" s="2"/>
      <c r="P5018"/>
      <c r="Q5018"/>
      <c r="R5018"/>
    </row>
    <row r="5019" spans="2:18">
      <c r="B5019"/>
      <c r="C5019"/>
      <c r="D5019"/>
      <c r="E5019"/>
      <c r="F5019"/>
      <c r="G5019"/>
      <c r="H5019"/>
      <c r="I5019"/>
      <c r="J5019"/>
      <c r="K5019"/>
      <c r="L5019"/>
      <c r="M5019" s="2"/>
      <c r="N5019"/>
      <c r="O5019" s="2"/>
      <c r="P5019"/>
      <c r="Q5019"/>
      <c r="R5019"/>
    </row>
    <row r="5020" spans="2:18">
      <c r="B5020"/>
      <c r="C5020"/>
      <c r="D5020"/>
      <c r="E5020"/>
      <c r="F5020"/>
      <c r="G5020"/>
      <c r="H5020"/>
      <c r="I5020"/>
      <c r="J5020"/>
      <c r="K5020"/>
      <c r="L5020"/>
      <c r="M5020" s="2"/>
      <c r="N5020"/>
      <c r="O5020" s="2"/>
      <c r="P5020"/>
      <c r="Q5020"/>
      <c r="R5020"/>
    </row>
    <row r="5021" spans="2:18">
      <c r="B5021"/>
      <c r="C5021"/>
      <c r="D5021"/>
      <c r="E5021"/>
      <c r="F5021"/>
      <c r="G5021"/>
      <c r="H5021"/>
      <c r="I5021"/>
      <c r="J5021"/>
      <c r="K5021"/>
      <c r="L5021"/>
      <c r="M5021" s="2"/>
      <c r="N5021"/>
      <c r="O5021" s="2"/>
      <c r="P5021"/>
      <c r="Q5021"/>
      <c r="R5021"/>
    </row>
    <row r="5022" spans="2:18">
      <c r="B5022"/>
      <c r="C5022"/>
      <c r="D5022"/>
      <c r="E5022"/>
      <c r="F5022"/>
      <c r="G5022"/>
      <c r="H5022"/>
      <c r="I5022"/>
      <c r="J5022"/>
      <c r="K5022"/>
      <c r="L5022"/>
      <c r="M5022" s="2"/>
      <c r="N5022"/>
      <c r="O5022" s="2"/>
      <c r="P5022"/>
      <c r="Q5022"/>
      <c r="R5022"/>
    </row>
    <row r="5023" spans="2:18">
      <c r="B5023"/>
      <c r="C5023"/>
      <c r="D5023"/>
      <c r="E5023"/>
      <c r="F5023"/>
      <c r="G5023"/>
      <c r="H5023"/>
      <c r="I5023"/>
      <c r="J5023"/>
      <c r="K5023"/>
      <c r="L5023"/>
      <c r="M5023" s="2"/>
      <c r="N5023"/>
      <c r="O5023" s="2"/>
      <c r="P5023"/>
      <c r="Q5023"/>
      <c r="R5023"/>
    </row>
    <row r="5024" spans="2:18">
      <c r="B5024"/>
      <c r="C5024"/>
      <c r="D5024"/>
      <c r="E5024"/>
      <c r="F5024"/>
      <c r="G5024"/>
      <c r="H5024"/>
      <c r="I5024"/>
      <c r="J5024"/>
      <c r="K5024"/>
      <c r="L5024"/>
      <c r="M5024" s="2"/>
      <c r="N5024"/>
      <c r="O5024" s="2"/>
      <c r="P5024"/>
      <c r="Q5024"/>
      <c r="R5024"/>
    </row>
    <row r="5025" spans="2:18">
      <c r="B5025"/>
      <c r="C5025"/>
      <c r="D5025"/>
      <c r="E5025"/>
      <c r="F5025"/>
      <c r="G5025"/>
      <c r="H5025"/>
      <c r="I5025"/>
      <c r="J5025"/>
      <c r="K5025"/>
      <c r="L5025"/>
      <c r="M5025" s="2"/>
      <c r="N5025"/>
      <c r="O5025" s="2"/>
      <c r="P5025"/>
      <c r="Q5025"/>
      <c r="R5025"/>
    </row>
    <row r="5026" spans="2:18">
      <c r="B5026"/>
      <c r="C5026"/>
      <c r="D5026"/>
      <c r="E5026"/>
      <c r="F5026"/>
      <c r="G5026"/>
      <c r="H5026"/>
      <c r="I5026"/>
      <c r="J5026"/>
      <c r="K5026"/>
      <c r="L5026"/>
      <c r="M5026" s="2"/>
      <c r="N5026"/>
      <c r="O5026" s="2"/>
      <c r="P5026"/>
      <c r="Q5026"/>
      <c r="R5026"/>
    </row>
    <row r="5027" spans="2:18">
      <c r="B5027"/>
      <c r="C5027"/>
      <c r="D5027"/>
      <c r="E5027"/>
      <c r="F5027"/>
      <c r="G5027"/>
      <c r="H5027"/>
      <c r="I5027"/>
      <c r="J5027"/>
      <c r="K5027"/>
      <c r="L5027"/>
      <c r="M5027" s="2"/>
      <c r="N5027"/>
      <c r="O5027" s="2"/>
      <c r="P5027"/>
      <c r="Q5027"/>
      <c r="R5027"/>
    </row>
    <row r="5028" spans="2:18">
      <c r="B5028"/>
      <c r="C5028"/>
      <c r="D5028"/>
      <c r="E5028"/>
      <c r="F5028"/>
      <c r="G5028"/>
      <c r="H5028"/>
      <c r="I5028"/>
      <c r="J5028"/>
      <c r="K5028"/>
      <c r="L5028"/>
      <c r="M5028" s="2"/>
      <c r="N5028"/>
      <c r="O5028" s="2"/>
      <c r="P5028"/>
      <c r="Q5028"/>
      <c r="R5028"/>
    </row>
    <row r="5029" spans="2:18">
      <c r="B5029"/>
      <c r="C5029"/>
      <c r="D5029"/>
      <c r="E5029"/>
      <c r="F5029"/>
      <c r="G5029"/>
      <c r="H5029"/>
      <c r="I5029"/>
      <c r="J5029"/>
      <c r="K5029"/>
      <c r="L5029"/>
      <c r="M5029" s="2"/>
      <c r="N5029"/>
      <c r="O5029" s="2"/>
      <c r="P5029"/>
      <c r="Q5029"/>
      <c r="R5029"/>
    </row>
    <row r="5030" spans="2:18">
      <c r="B5030"/>
      <c r="C5030"/>
      <c r="D5030"/>
      <c r="E5030"/>
      <c r="F5030"/>
      <c r="G5030"/>
      <c r="H5030"/>
      <c r="I5030"/>
      <c r="J5030"/>
      <c r="K5030"/>
      <c r="L5030"/>
      <c r="M5030" s="2"/>
      <c r="N5030"/>
      <c r="O5030" s="2"/>
      <c r="P5030"/>
      <c r="Q5030"/>
      <c r="R5030"/>
    </row>
    <row r="5031" spans="2:18">
      <c r="B5031"/>
      <c r="C5031"/>
      <c r="D5031"/>
      <c r="E5031"/>
      <c r="F5031"/>
      <c r="G5031"/>
      <c r="H5031"/>
      <c r="I5031"/>
      <c r="J5031"/>
      <c r="K5031"/>
      <c r="L5031"/>
      <c r="M5031" s="2"/>
      <c r="N5031"/>
      <c r="O5031" s="2"/>
      <c r="P5031"/>
      <c r="Q5031"/>
      <c r="R5031"/>
    </row>
    <row r="5032" spans="2:18">
      <c r="B5032"/>
      <c r="C5032"/>
      <c r="D5032"/>
      <c r="E5032"/>
      <c r="F5032"/>
      <c r="G5032"/>
      <c r="H5032"/>
      <c r="I5032"/>
      <c r="J5032"/>
      <c r="K5032"/>
      <c r="L5032"/>
      <c r="M5032" s="2"/>
      <c r="N5032"/>
      <c r="O5032" s="2"/>
      <c r="P5032"/>
      <c r="Q5032"/>
      <c r="R5032"/>
    </row>
    <row r="5033" spans="2:18">
      <c r="B5033"/>
      <c r="C5033"/>
      <c r="D5033"/>
      <c r="E5033"/>
      <c r="F5033"/>
      <c r="G5033"/>
      <c r="H5033"/>
      <c r="I5033"/>
      <c r="J5033"/>
      <c r="K5033"/>
      <c r="L5033"/>
      <c r="M5033" s="2"/>
      <c r="N5033"/>
      <c r="O5033" s="2"/>
      <c r="P5033"/>
      <c r="Q5033"/>
      <c r="R5033"/>
    </row>
    <row r="5034" spans="2:18">
      <c r="B5034"/>
      <c r="C5034"/>
      <c r="D5034"/>
      <c r="E5034"/>
      <c r="F5034"/>
      <c r="G5034"/>
      <c r="H5034"/>
      <c r="I5034"/>
      <c r="J5034"/>
      <c r="K5034"/>
      <c r="L5034"/>
      <c r="M5034" s="2"/>
      <c r="N5034"/>
      <c r="O5034" s="2"/>
      <c r="P5034"/>
      <c r="Q5034"/>
      <c r="R5034"/>
    </row>
    <row r="5035" spans="2:18">
      <c r="B5035"/>
      <c r="C5035"/>
      <c r="D5035"/>
      <c r="E5035"/>
      <c r="F5035"/>
      <c r="G5035"/>
      <c r="H5035"/>
      <c r="I5035"/>
      <c r="J5035"/>
      <c r="K5035"/>
      <c r="L5035"/>
      <c r="M5035" s="2"/>
      <c r="N5035"/>
      <c r="O5035" s="2"/>
      <c r="P5035"/>
      <c r="Q5035"/>
      <c r="R5035"/>
    </row>
    <row r="5036" spans="2:18">
      <c r="B5036"/>
      <c r="C5036"/>
      <c r="D5036"/>
      <c r="E5036"/>
      <c r="F5036"/>
      <c r="G5036"/>
      <c r="H5036"/>
      <c r="I5036"/>
      <c r="J5036"/>
      <c r="K5036"/>
      <c r="L5036"/>
      <c r="M5036" s="2"/>
      <c r="N5036"/>
      <c r="O5036" s="2"/>
      <c r="P5036"/>
      <c r="Q5036"/>
      <c r="R5036"/>
    </row>
    <row r="5037" spans="2:18">
      <c r="B5037"/>
      <c r="C5037"/>
      <c r="D5037"/>
      <c r="E5037"/>
      <c r="F5037"/>
      <c r="G5037"/>
      <c r="H5037"/>
      <c r="I5037"/>
      <c r="J5037"/>
      <c r="K5037"/>
      <c r="L5037"/>
      <c r="M5037" s="2"/>
      <c r="N5037"/>
      <c r="O5037" s="2"/>
      <c r="P5037"/>
      <c r="Q5037"/>
      <c r="R5037"/>
    </row>
    <row r="5038" spans="2:18">
      <c r="B5038"/>
      <c r="C5038"/>
      <c r="D5038"/>
      <c r="E5038"/>
      <c r="F5038"/>
      <c r="G5038"/>
      <c r="H5038"/>
      <c r="I5038"/>
      <c r="J5038"/>
      <c r="K5038"/>
      <c r="L5038"/>
      <c r="M5038" s="2"/>
      <c r="N5038"/>
      <c r="O5038" s="2"/>
      <c r="P5038"/>
      <c r="Q5038"/>
      <c r="R5038"/>
    </row>
    <row r="5039" spans="2:18">
      <c r="B5039"/>
      <c r="C5039"/>
      <c r="D5039"/>
      <c r="E5039"/>
      <c r="F5039"/>
      <c r="G5039"/>
      <c r="H5039"/>
      <c r="I5039"/>
      <c r="J5039"/>
      <c r="K5039"/>
      <c r="L5039"/>
      <c r="M5039" s="2"/>
      <c r="N5039"/>
      <c r="O5039" s="2"/>
      <c r="P5039"/>
      <c r="Q5039"/>
      <c r="R5039"/>
    </row>
    <row r="5040" spans="2:18">
      <c r="B5040"/>
      <c r="C5040"/>
      <c r="D5040"/>
      <c r="E5040"/>
      <c r="F5040"/>
      <c r="G5040"/>
      <c r="H5040"/>
      <c r="I5040"/>
      <c r="J5040"/>
      <c r="K5040"/>
      <c r="L5040"/>
      <c r="M5040" s="2"/>
      <c r="N5040"/>
      <c r="O5040" s="2"/>
      <c r="P5040"/>
      <c r="Q5040"/>
      <c r="R5040"/>
    </row>
    <row r="5041" spans="2:18">
      <c r="B5041"/>
      <c r="C5041"/>
      <c r="D5041"/>
      <c r="E5041"/>
      <c r="F5041"/>
      <c r="G5041"/>
      <c r="H5041"/>
      <c r="I5041"/>
      <c r="J5041"/>
      <c r="K5041"/>
      <c r="L5041"/>
      <c r="M5041" s="2"/>
      <c r="N5041"/>
      <c r="O5041" s="2"/>
      <c r="P5041"/>
      <c r="Q5041"/>
      <c r="R5041"/>
    </row>
    <row r="5042" spans="2:18">
      <c r="B5042"/>
      <c r="C5042"/>
      <c r="D5042"/>
      <c r="E5042"/>
      <c r="F5042"/>
      <c r="G5042"/>
      <c r="H5042"/>
      <c r="I5042"/>
      <c r="J5042"/>
      <c r="K5042"/>
      <c r="L5042"/>
      <c r="M5042" s="2"/>
      <c r="N5042"/>
      <c r="O5042" s="2"/>
      <c r="P5042"/>
      <c r="Q5042"/>
      <c r="R5042"/>
    </row>
    <row r="5043" spans="2:18">
      <c r="B5043"/>
      <c r="C5043"/>
      <c r="D5043"/>
      <c r="E5043"/>
      <c r="F5043"/>
      <c r="G5043"/>
      <c r="H5043"/>
      <c r="I5043"/>
      <c r="J5043"/>
      <c r="K5043"/>
      <c r="L5043"/>
      <c r="M5043" s="2"/>
      <c r="N5043"/>
      <c r="O5043" s="2"/>
      <c r="P5043"/>
      <c r="Q5043"/>
      <c r="R5043"/>
    </row>
    <row r="5044" spans="2:18">
      <c r="B5044"/>
      <c r="C5044"/>
      <c r="D5044"/>
      <c r="E5044"/>
      <c r="F5044"/>
      <c r="G5044"/>
      <c r="H5044"/>
      <c r="I5044"/>
      <c r="J5044"/>
      <c r="K5044"/>
      <c r="L5044"/>
      <c r="M5044" s="2"/>
      <c r="N5044"/>
      <c r="O5044" s="2"/>
      <c r="P5044"/>
      <c r="Q5044"/>
      <c r="R5044"/>
    </row>
    <row r="5045" spans="2:18">
      <c r="B5045"/>
      <c r="C5045"/>
      <c r="D5045"/>
      <c r="E5045"/>
      <c r="F5045"/>
      <c r="G5045"/>
      <c r="H5045"/>
      <c r="I5045"/>
      <c r="J5045"/>
      <c r="K5045"/>
      <c r="L5045"/>
      <c r="M5045" s="2"/>
      <c r="N5045"/>
      <c r="O5045" s="2"/>
      <c r="P5045"/>
      <c r="Q5045"/>
      <c r="R5045"/>
    </row>
    <row r="5046" spans="2:18">
      <c r="B5046"/>
      <c r="C5046"/>
      <c r="D5046"/>
      <c r="E5046"/>
      <c r="F5046"/>
      <c r="G5046"/>
      <c r="H5046"/>
      <c r="I5046"/>
      <c r="J5046"/>
      <c r="K5046"/>
      <c r="L5046"/>
      <c r="M5046" s="2"/>
      <c r="N5046"/>
      <c r="O5046" s="2"/>
      <c r="P5046"/>
      <c r="Q5046"/>
      <c r="R5046"/>
    </row>
    <row r="5047" spans="2:18">
      <c r="B5047"/>
      <c r="C5047"/>
      <c r="D5047"/>
      <c r="E5047"/>
      <c r="F5047"/>
      <c r="G5047"/>
      <c r="H5047"/>
      <c r="I5047"/>
      <c r="J5047"/>
      <c r="K5047"/>
      <c r="L5047"/>
      <c r="M5047" s="2"/>
      <c r="N5047"/>
      <c r="O5047" s="2"/>
      <c r="P5047"/>
      <c r="Q5047"/>
      <c r="R5047"/>
    </row>
    <row r="5048" spans="2:18">
      <c r="B5048"/>
      <c r="C5048"/>
      <c r="D5048"/>
      <c r="E5048"/>
      <c r="F5048"/>
      <c r="G5048"/>
      <c r="H5048"/>
      <c r="I5048"/>
      <c r="J5048"/>
      <c r="K5048"/>
      <c r="L5048"/>
      <c r="M5048" s="2"/>
      <c r="N5048"/>
      <c r="O5048" s="2"/>
      <c r="P5048"/>
      <c r="Q5048"/>
      <c r="R5048"/>
    </row>
    <row r="5049" spans="2:18">
      <c r="B5049"/>
      <c r="C5049"/>
      <c r="D5049"/>
      <c r="E5049"/>
      <c r="F5049"/>
      <c r="G5049"/>
      <c r="H5049"/>
      <c r="I5049"/>
      <c r="J5049"/>
      <c r="K5049"/>
      <c r="L5049"/>
      <c r="M5049" s="2"/>
      <c r="N5049"/>
      <c r="O5049" s="2"/>
      <c r="P5049"/>
      <c r="Q5049"/>
      <c r="R5049"/>
    </row>
    <row r="5050" spans="2:18">
      <c r="B5050"/>
      <c r="C5050"/>
      <c r="D5050"/>
      <c r="E5050"/>
      <c r="F5050"/>
      <c r="G5050"/>
      <c r="H5050"/>
      <c r="I5050"/>
      <c r="J5050"/>
      <c r="K5050"/>
      <c r="L5050"/>
      <c r="M5050" s="2"/>
      <c r="N5050"/>
      <c r="O5050" s="2"/>
      <c r="P5050"/>
      <c r="Q5050"/>
      <c r="R5050"/>
    </row>
    <row r="5051" spans="2:18">
      <c r="B5051"/>
      <c r="C5051"/>
      <c r="D5051"/>
      <c r="E5051"/>
      <c r="F5051"/>
      <c r="G5051"/>
      <c r="H5051"/>
      <c r="I5051"/>
      <c r="J5051"/>
      <c r="K5051"/>
      <c r="L5051"/>
      <c r="M5051" s="2"/>
      <c r="N5051"/>
      <c r="O5051" s="2"/>
      <c r="P5051"/>
      <c r="Q5051"/>
      <c r="R5051"/>
    </row>
    <row r="5052" spans="2:18">
      <c r="B5052"/>
      <c r="C5052"/>
      <c r="D5052"/>
      <c r="E5052"/>
      <c r="F5052"/>
      <c r="G5052"/>
      <c r="H5052"/>
      <c r="I5052"/>
      <c r="J5052"/>
      <c r="K5052"/>
      <c r="L5052"/>
      <c r="M5052" s="2"/>
      <c r="N5052"/>
      <c r="O5052" s="2"/>
      <c r="P5052"/>
      <c r="Q5052"/>
      <c r="R5052"/>
    </row>
    <row r="5053" spans="2:18">
      <c r="B5053"/>
      <c r="C5053"/>
      <c r="D5053"/>
      <c r="E5053"/>
      <c r="F5053"/>
      <c r="G5053"/>
      <c r="H5053"/>
      <c r="I5053"/>
      <c r="J5053"/>
      <c r="K5053"/>
      <c r="L5053"/>
      <c r="M5053" s="2"/>
      <c r="N5053"/>
      <c r="O5053" s="2"/>
      <c r="P5053"/>
      <c r="Q5053"/>
      <c r="R5053"/>
    </row>
    <row r="5054" spans="2:18">
      <c r="B5054"/>
      <c r="C5054"/>
      <c r="D5054"/>
      <c r="E5054"/>
      <c r="F5054"/>
      <c r="G5054"/>
      <c r="H5054"/>
      <c r="I5054"/>
      <c r="J5054"/>
      <c r="K5054"/>
      <c r="L5054"/>
      <c r="M5054" s="2"/>
      <c r="N5054"/>
      <c r="O5054" s="2"/>
      <c r="P5054"/>
      <c r="Q5054"/>
      <c r="R5054"/>
    </row>
    <row r="5055" spans="2:18">
      <c r="B5055"/>
      <c r="C5055"/>
      <c r="D5055"/>
      <c r="E5055"/>
      <c r="F5055"/>
      <c r="G5055"/>
      <c r="H5055"/>
      <c r="I5055"/>
      <c r="J5055"/>
      <c r="K5055"/>
      <c r="L5055"/>
      <c r="M5055" s="2"/>
      <c r="N5055"/>
      <c r="O5055" s="2"/>
      <c r="P5055"/>
      <c r="Q5055"/>
      <c r="R5055"/>
    </row>
    <row r="5056" spans="2:18">
      <c r="B5056"/>
      <c r="C5056"/>
      <c r="D5056"/>
      <c r="E5056"/>
      <c r="F5056"/>
      <c r="G5056"/>
      <c r="H5056"/>
      <c r="I5056"/>
      <c r="J5056"/>
      <c r="K5056"/>
      <c r="L5056"/>
      <c r="M5056" s="2"/>
      <c r="N5056"/>
      <c r="O5056" s="2"/>
      <c r="P5056"/>
      <c r="Q5056"/>
      <c r="R5056"/>
    </row>
    <row r="5057" spans="2:18">
      <c r="B5057"/>
      <c r="C5057"/>
      <c r="D5057"/>
      <c r="E5057"/>
      <c r="F5057"/>
      <c r="G5057"/>
      <c r="H5057"/>
      <c r="I5057"/>
      <c r="J5057"/>
      <c r="K5057"/>
      <c r="L5057"/>
      <c r="M5057" s="2"/>
      <c r="N5057"/>
      <c r="O5057" s="2"/>
      <c r="P5057"/>
      <c r="Q5057"/>
      <c r="R5057"/>
    </row>
    <row r="5058" spans="2:18">
      <c r="B5058"/>
      <c r="C5058"/>
      <c r="D5058"/>
      <c r="E5058"/>
      <c r="F5058"/>
      <c r="G5058"/>
      <c r="H5058"/>
      <c r="I5058"/>
      <c r="J5058"/>
      <c r="K5058"/>
      <c r="L5058"/>
      <c r="M5058" s="2"/>
      <c r="N5058"/>
      <c r="O5058" s="2"/>
      <c r="P5058"/>
      <c r="Q5058"/>
      <c r="R5058"/>
    </row>
    <row r="5059" spans="2:18">
      <c r="B5059"/>
      <c r="C5059"/>
      <c r="D5059"/>
      <c r="E5059"/>
      <c r="F5059"/>
      <c r="G5059"/>
      <c r="H5059"/>
      <c r="I5059"/>
      <c r="J5059"/>
      <c r="K5059"/>
      <c r="L5059"/>
      <c r="M5059" s="2"/>
      <c r="N5059"/>
      <c r="O5059" s="2"/>
      <c r="P5059"/>
      <c r="Q5059"/>
      <c r="R5059"/>
    </row>
    <row r="5060" spans="2:18">
      <c r="B5060"/>
      <c r="C5060"/>
      <c r="D5060"/>
      <c r="E5060"/>
      <c r="F5060"/>
      <c r="G5060"/>
      <c r="H5060"/>
      <c r="I5060"/>
      <c r="J5060"/>
      <c r="K5060"/>
      <c r="L5060"/>
      <c r="M5060" s="2"/>
      <c r="N5060"/>
      <c r="O5060" s="2"/>
      <c r="P5060"/>
      <c r="Q5060"/>
      <c r="R5060"/>
    </row>
    <row r="5061" spans="2:18">
      <c r="B5061"/>
      <c r="C5061"/>
      <c r="D5061"/>
      <c r="E5061"/>
      <c r="F5061"/>
      <c r="G5061"/>
      <c r="H5061"/>
      <c r="I5061"/>
      <c r="J5061"/>
      <c r="K5061"/>
      <c r="L5061"/>
      <c r="M5061" s="2"/>
      <c r="N5061"/>
      <c r="O5061" s="2"/>
      <c r="P5061"/>
      <c r="Q5061"/>
      <c r="R5061"/>
    </row>
    <row r="5062" spans="2:18">
      <c r="B5062"/>
      <c r="C5062"/>
      <c r="D5062"/>
      <c r="E5062"/>
      <c r="F5062"/>
      <c r="G5062"/>
      <c r="H5062"/>
      <c r="I5062"/>
      <c r="J5062"/>
      <c r="K5062"/>
      <c r="L5062"/>
      <c r="M5062" s="2"/>
      <c r="N5062"/>
      <c r="O5062" s="2"/>
      <c r="P5062"/>
      <c r="Q5062"/>
      <c r="R5062"/>
    </row>
    <row r="5063" spans="2:18">
      <c r="B5063"/>
      <c r="C5063"/>
      <c r="D5063"/>
      <c r="E5063"/>
      <c r="F5063"/>
      <c r="G5063"/>
      <c r="H5063"/>
      <c r="I5063"/>
      <c r="J5063"/>
      <c r="K5063"/>
      <c r="L5063"/>
      <c r="M5063" s="2"/>
      <c r="N5063"/>
      <c r="O5063" s="2"/>
      <c r="P5063"/>
      <c r="Q5063"/>
      <c r="R5063"/>
    </row>
    <row r="5064" spans="2:18">
      <c r="B5064"/>
      <c r="C5064"/>
      <c r="D5064"/>
      <c r="E5064"/>
      <c r="F5064"/>
      <c r="G5064"/>
      <c r="H5064"/>
      <c r="I5064"/>
      <c r="J5064"/>
      <c r="K5064"/>
      <c r="L5064"/>
      <c r="M5064" s="2"/>
      <c r="N5064"/>
      <c r="O5064" s="2"/>
      <c r="P5064"/>
      <c r="Q5064"/>
      <c r="R5064"/>
    </row>
    <row r="5065" spans="2:18">
      <c r="B5065"/>
      <c r="C5065"/>
      <c r="D5065"/>
      <c r="E5065"/>
      <c r="F5065"/>
      <c r="G5065"/>
      <c r="H5065"/>
      <c r="I5065"/>
      <c r="J5065"/>
      <c r="K5065"/>
      <c r="L5065"/>
      <c r="M5065" s="2"/>
      <c r="N5065"/>
      <c r="O5065" s="2"/>
      <c r="P5065"/>
      <c r="Q5065"/>
      <c r="R5065"/>
    </row>
    <row r="5066" spans="2:18">
      <c r="B5066"/>
      <c r="C5066"/>
      <c r="D5066"/>
      <c r="E5066"/>
      <c r="F5066"/>
      <c r="G5066"/>
      <c r="H5066"/>
      <c r="I5066"/>
      <c r="J5066"/>
      <c r="K5066"/>
      <c r="L5066"/>
      <c r="M5066" s="2"/>
      <c r="N5066"/>
      <c r="O5066" s="2"/>
      <c r="P5066"/>
      <c r="Q5066"/>
      <c r="R5066"/>
    </row>
    <row r="5067" spans="2:18">
      <c r="B5067"/>
      <c r="C5067"/>
      <c r="D5067"/>
      <c r="E5067"/>
      <c r="F5067"/>
      <c r="G5067"/>
      <c r="H5067"/>
      <c r="I5067"/>
      <c r="J5067"/>
      <c r="K5067"/>
      <c r="L5067"/>
      <c r="M5067" s="2"/>
      <c r="N5067"/>
      <c r="O5067" s="2"/>
      <c r="P5067"/>
      <c r="Q5067"/>
      <c r="R5067"/>
    </row>
    <row r="5068" spans="2:18">
      <c r="B5068"/>
      <c r="C5068"/>
      <c r="D5068"/>
      <c r="E5068"/>
      <c r="F5068"/>
      <c r="G5068"/>
      <c r="H5068"/>
      <c r="I5068"/>
      <c r="J5068"/>
      <c r="K5068"/>
      <c r="L5068"/>
      <c r="M5068" s="2"/>
      <c r="N5068"/>
      <c r="O5068" s="2"/>
      <c r="P5068"/>
      <c r="Q5068"/>
      <c r="R5068"/>
    </row>
    <row r="5069" spans="2:18">
      <c r="B5069"/>
      <c r="C5069"/>
      <c r="D5069"/>
      <c r="E5069"/>
      <c r="F5069"/>
      <c r="G5069"/>
      <c r="H5069"/>
      <c r="I5069"/>
      <c r="J5069"/>
      <c r="K5069"/>
      <c r="L5069"/>
      <c r="M5069" s="2"/>
      <c r="N5069"/>
      <c r="O5069" s="2"/>
      <c r="P5069"/>
      <c r="Q5069"/>
      <c r="R5069"/>
    </row>
    <row r="5070" spans="2:18">
      <c r="B5070"/>
      <c r="C5070"/>
      <c r="D5070"/>
      <c r="E5070"/>
      <c r="F5070"/>
      <c r="G5070"/>
      <c r="H5070"/>
      <c r="I5070"/>
      <c r="J5070"/>
      <c r="K5070"/>
      <c r="L5070"/>
      <c r="M5070" s="2"/>
      <c r="N5070"/>
      <c r="O5070" s="2"/>
      <c r="P5070"/>
      <c r="Q5070"/>
      <c r="R5070"/>
    </row>
    <row r="5071" spans="2:18">
      <c r="B5071"/>
      <c r="C5071"/>
      <c r="D5071"/>
      <c r="E5071"/>
      <c r="F5071"/>
      <c r="G5071"/>
      <c r="H5071"/>
      <c r="I5071"/>
      <c r="J5071"/>
      <c r="K5071"/>
      <c r="L5071"/>
      <c r="M5071" s="2"/>
      <c r="N5071"/>
      <c r="O5071" s="2"/>
      <c r="P5071"/>
      <c r="Q5071"/>
      <c r="R5071"/>
    </row>
    <row r="5072" spans="2:18">
      <c r="B5072"/>
      <c r="C5072"/>
      <c r="D5072"/>
      <c r="E5072"/>
      <c r="F5072"/>
      <c r="G5072"/>
      <c r="H5072"/>
      <c r="I5072"/>
      <c r="J5072"/>
      <c r="K5072"/>
      <c r="L5072"/>
      <c r="M5072" s="2"/>
      <c r="N5072"/>
      <c r="O5072" s="2"/>
      <c r="P5072"/>
      <c r="Q5072"/>
      <c r="R5072"/>
    </row>
    <row r="5073" spans="2:18">
      <c r="B5073"/>
      <c r="C5073"/>
      <c r="D5073"/>
      <c r="E5073"/>
      <c r="F5073"/>
      <c r="G5073"/>
      <c r="H5073"/>
      <c r="I5073"/>
      <c r="J5073"/>
      <c r="K5073"/>
      <c r="L5073"/>
      <c r="M5073" s="2"/>
      <c r="N5073"/>
      <c r="O5073" s="2"/>
      <c r="P5073"/>
      <c r="Q5073"/>
      <c r="R5073"/>
    </row>
    <row r="5074" spans="2:18">
      <c r="B5074"/>
      <c r="C5074"/>
      <c r="D5074"/>
      <c r="E5074"/>
      <c r="F5074"/>
      <c r="G5074"/>
      <c r="H5074"/>
      <c r="I5074"/>
      <c r="J5074"/>
      <c r="K5074"/>
      <c r="L5074"/>
      <c r="M5074" s="2"/>
      <c r="N5074"/>
      <c r="O5074" s="2"/>
      <c r="P5074"/>
      <c r="Q5074"/>
      <c r="R5074"/>
    </row>
    <row r="5075" spans="2:18">
      <c r="B5075"/>
      <c r="C5075"/>
      <c r="D5075"/>
      <c r="E5075"/>
      <c r="F5075"/>
      <c r="G5075"/>
      <c r="H5075"/>
      <c r="I5075"/>
      <c r="J5075"/>
      <c r="K5075"/>
      <c r="L5075"/>
      <c r="M5075" s="2"/>
      <c r="N5075"/>
      <c r="O5075" s="2"/>
      <c r="P5075"/>
      <c r="Q5075"/>
      <c r="R5075"/>
    </row>
    <row r="5076" spans="2:18">
      <c r="B5076"/>
      <c r="C5076"/>
      <c r="D5076"/>
      <c r="E5076"/>
      <c r="F5076"/>
      <c r="G5076"/>
      <c r="H5076"/>
      <c r="I5076"/>
      <c r="J5076"/>
      <c r="K5076"/>
      <c r="L5076"/>
      <c r="M5076" s="2"/>
      <c r="N5076"/>
      <c r="O5076" s="2"/>
      <c r="P5076"/>
      <c r="Q5076"/>
      <c r="R5076"/>
    </row>
    <row r="5077" spans="2:18">
      <c r="B5077"/>
      <c r="C5077"/>
      <c r="D5077"/>
      <c r="E5077"/>
      <c r="F5077"/>
      <c r="G5077"/>
      <c r="H5077"/>
      <c r="I5077"/>
      <c r="J5077"/>
      <c r="K5077"/>
      <c r="L5077"/>
      <c r="M5077" s="2"/>
      <c r="N5077"/>
      <c r="O5077" s="2"/>
      <c r="P5077"/>
      <c r="Q5077"/>
      <c r="R5077"/>
    </row>
    <row r="5078" spans="2:18">
      <c r="B5078"/>
      <c r="C5078"/>
      <c r="D5078"/>
      <c r="E5078"/>
      <c r="F5078"/>
      <c r="G5078"/>
      <c r="H5078"/>
      <c r="I5078"/>
      <c r="J5078"/>
      <c r="K5078"/>
      <c r="L5078"/>
      <c r="M5078" s="2"/>
      <c r="N5078"/>
      <c r="O5078" s="2"/>
      <c r="P5078"/>
      <c r="Q5078"/>
      <c r="R5078"/>
    </row>
    <row r="5079" spans="2:18">
      <c r="B5079"/>
      <c r="C5079"/>
      <c r="D5079"/>
      <c r="E5079"/>
      <c r="F5079"/>
      <c r="G5079"/>
      <c r="H5079"/>
      <c r="I5079"/>
      <c r="J5079"/>
      <c r="K5079"/>
      <c r="L5079"/>
      <c r="M5079" s="2"/>
      <c r="N5079"/>
      <c r="O5079" s="2"/>
      <c r="P5079"/>
      <c r="Q5079"/>
      <c r="R5079"/>
    </row>
    <row r="5080" spans="2:18">
      <c r="B5080"/>
      <c r="C5080"/>
      <c r="D5080"/>
      <c r="E5080"/>
      <c r="F5080"/>
      <c r="G5080"/>
      <c r="H5080"/>
      <c r="I5080"/>
      <c r="J5080"/>
      <c r="K5080"/>
      <c r="L5080"/>
      <c r="M5080" s="2"/>
      <c r="N5080"/>
      <c r="O5080" s="2"/>
      <c r="P5080"/>
      <c r="Q5080"/>
      <c r="R5080"/>
    </row>
    <row r="5081" spans="2:18">
      <c r="B5081"/>
      <c r="C5081"/>
      <c r="D5081"/>
      <c r="E5081"/>
      <c r="F5081"/>
      <c r="G5081"/>
      <c r="H5081"/>
      <c r="I5081"/>
      <c r="J5081"/>
      <c r="K5081"/>
      <c r="L5081"/>
      <c r="M5081" s="2"/>
      <c r="N5081"/>
      <c r="O5081" s="2"/>
      <c r="P5081"/>
      <c r="Q5081"/>
      <c r="R5081"/>
    </row>
    <row r="5082" spans="2:18">
      <c r="B5082"/>
      <c r="C5082"/>
      <c r="D5082"/>
      <c r="E5082"/>
      <c r="F5082"/>
      <c r="G5082"/>
      <c r="H5082"/>
      <c r="I5082"/>
      <c r="J5082"/>
      <c r="K5082"/>
      <c r="L5082"/>
      <c r="M5082" s="2"/>
      <c r="N5082"/>
      <c r="O5082" s="2"/>
      <c r="P5082"/>
      <c r="Q5082"/>
      <c r="R5082"/>
    </row>
    <row r="5083" spans="2:18">
      <c r="B5083"/>
      <c r="C5083"/>
      <c r="D5083"/>
      <c r="E5083"/>
      <c r="F5083"/>
      <c r="G5083"/>
      <c r="H5083"/>
      <c r="I5083"/>
      <c r="J5083"/>
      <c r="K5083"/>
      <c r="L5083"/>
      <c r="M5083" s="2"/>
      <c r="N5083"/>
      <c r="O5083" s="2"/>
      <c r="P5083"/>
      <c r="Q5083"/>
      <c r="R5083"/>
    </row>
    <row r="5084" spans="2:18">
      <c r="B5084"/>
      <c r="C5084"/>
      <c r="D5084"/>
      <c r="E5084"/>
      <c r="F5084"/>
      <c r="G5084"/>
      <c r="H5084"/>
      <c r="I5084"/>
      <c r="J5084"/>
      <c r="K5084"/>
      <c r="L5084"/>
      <c r="M5084" s="2"/>
      <c r="N5084"/>
      <c r="O5084" s="2"/>
      <c r="P5084"/>
      <c r="Q5084"/>
      <c r="R5084"/>
    </row>
    <row r="5085" spans="2:18">
      <c r="B5085"/>
      <c r="C5085"/>
      <c r="D5085"/>
      <c r="E5085"/>
      <c r="F5085"/>
      <c r="G5085"/>
      <c r="H5085"/>
      <c r="I5085"/>
      <c r="J5085"/>
      <c r="K5085"/>
      <c r="L5085"/>
      <c r="M5085" s="2"/>
      <c r="N5085"/>
      <c r="O5085" s="2"/>
      <c r="P5085"/>
      <c r="Q5085"/>
      <c r="R5085"/>
    </row>
    <row r="5086" spans="2:18">
      <c r="B5086"/>
      <c r="C5086"/>
      <c r="D5086"/>
      <c r="E5086"/>
      <c r="F5086"/>
      <c r="G5086"/>
      <c r="H5086"/>
      <c r="I5086"/>
      <c r="J5086"/>
      <c r="K5086"/>
      <c r="L5086"/>
      <c r="M5086" s="2"/>
      <c r="N5086"/>
      <c r="O5086" s="2"/>
      <c r="P5086"/>
      <c r="Q5086"/>
      <c r="R5086"/>
    </row>
    <row r="5087" spans="2:18">
      <c r="B5087"/>
      <c r="C5087"/>
      <c r="D5087"/>
      <c r="E5087"/>
      <c r="F5087"/>
      <c r="G5087"/>
      <c r="H5087"/>
      <c r="I5087"/>
      <c r="J5087"/>
      <c r="K5087"/>
      <c r="L5087"/>
      <c r="M5087" s="2"/>
      <c r="N5087"/>
      <c r="O5087" s="2"/>
      <c r="P5087"/>
      <c r="Q5087"/>
      <c r="R5087"/>
    </row>
    <row r="5088" spans="2:18">
      <c r="B5088"/>
      <c r="C5088"/>
      <c r="D5088"/>
      <c r="E5088"/>
      <c r="F5088"/>
      <c r="G5088"/>
      <c r="H5088"/>
      <c r="I5088"/>
      <c r="J5088"/>
      <c r="K5088"/>
      <c r="L5088"/>
      <c r="M5088" s="2"/>
      <c r="N5088"/>
      <c r="O5088" s="2"/>
      <c r="P5088"/>
      <c r="Q5088"/>
      <c r="R5088"/>
    </row>
    <row r="5089" spans="2:18">
      <c r="B5089"/>
      <c r="C5089"/>
      <c r="D5089"/>
      <c r="E5089"/>
      <c r="F5089"/>
      <c r="G5089"/>
      <c r="H5089"/>
      <c r="I5089"/>
      <c r="J5089"/>
      <c r="K5089"/>
      <c r="L5089"/>
      <c r="M5089" s="2"/>
      <c r="N5089"/>
      <c r="O5089" s="2"/>
      <c r="P5089"/>
      <c r="Q5089"/>
      <c r="R5089"/>
    </row>
    <row r="5090" spans="2:18">
      <c r="B5090"/>
      <c r="C5090"/>
      <c r="D5090"/>
      <c r="E5090"/>
      <c r="F5090"/>
      <c r="G5090"/>
      <c r="H5090"/>
      <c r="I5090"/>
      <c r="J5090"/>
      <c r="K5090"/>
      <c r="L5090"/>
      <c r="M5090" s="2"/>
      <c r="N5090"/>
      <c r="O5090" s="2"/>
      <c r="P5090"/>
      <c r="Q5090"/>
      <c r="R5090"/>
    </row>
    <row r="5091" spans="2:18">
      <c r="B5091"/>
      <c r="C5091"/>
      <c r="D5091"/>
      <c r="E5091"/>
      <c r="F5091"/>
      <c r="G5091"/>
      <c r="H5091"/>
      <c r="I5091"/>
      <c r="J5091"/>
      <c r="K5091"/>
      <c r="L5091"/>
      <c r="M5091" s="2"/>
      <c r="N5091"/>
      <c r="O5091" s="2"/>
      <c r="P5091"/>
      <c r="Q5091"/>
      <c r="R5091"/>
    </row>
    <row r="5092" spans="2:18">
      <c r="B5092"/>
      <c r="C5092"/>
      <c r="D5092"/>
      <c r="E5092"/>
      <c r="F5092"/>
      <c r="G5092"/>
      <c r="H5092"/>
      <c r="I5092"/>
      <c r="J5092"/>
      <c r="K5092"/>
      <c r="L5092"/>
      <c r="M5092" s="2"/>
      <c r="N5092"/>
      <c r="O5092" s="2"/>
      <c r="P5092"/>
      <c r="Q5092"/>
      <c r="R5092"/>
    </row>
    <row r="5093" spans="2:18">
      <c r="B5093"/>
      <c r="C5093"/>
      <c r="D5093"/>
      <c r="E5093"/>
      <c r="F5093"/>
      <c r="G5093"/>
      <c r="H5093"/>
      <c r="I5093"/>
      <c r="J5093"/>
      <c r="K5093"/>
      <c r="L5093"/>
      <c r="M5093" s="2"/>
      <c r="N5093"/>
      <c r="O5093" s="2"/>
      <c r="P5093"/>
      <c r="Q5093"/>
      <c r="R5093"/>
    </row>
    <row r="5094" spans="2:18">
      <c r="B5094"/>
      <c r="C5094"/>
      <c r="D5094"/>
      <c r="E5094"/>
      <c r="F5094"/>
      <c r="G5094"/>
      <c r="H5094"/>
      <c r="I5094"/>
      <c r="J5094"/>
      <c r="K5094"/>
      <c r="L5094"/>
      <c r="M5094" s="2"/>
      <c r="N5094"/>
      <c r="O5094" s="2"/>
      <c r="P5094"/>
      <c r="Q5094"/>
      <c r="R5094"/>
    </row>
    <row r="5095" spans="2:18">
      <c r="B5095"/>
      <c r="C5095"/>
      <c r="D5095"/>
      <c r="E5095"/>
      <c r="F5095"/>
      <c r="G5095"/>
      <c r="H5095"/>
      <c r="I5095"/>
      <c r="J5095"/>
      <c r="K5095"/>
      <c r="L5095"/>
      <c r="M5095" s="2"/>
      <c r="N5095"/>
      <c r="O5095" s="2"/>
      <c r="P5095"/>
      <c r="Q5095"/>
      <c r="R5095"/>
    </row>
    <row r="5096" spans="2:18">
      <c r="B5096"/>
      <c r="C5096"/>
      <c r="D5096"/>
      <c r="E5096"/>
      <c r="F5096"/>
      <c r="G5096"/>
      <c r="H5096"/>
      <c r="I5096"/>
      <c r="J5096"/>
      <c r="K5096"/>
      <c r="L5096"/>
      <c r="M5096" s="2"/>
      <c r="N5096"/>
      <c r="O5096" s="2"/>
      <c r="P5096"/>
      <c r="Q5096"/>
      <c r="R5096"/>
    </row>
    <row r="5097" spans="2:18">
      <c r="B5097"/>
      <c r="C5097"/>
      <c r="D5097"/>
      <c r="E5097"/>
      <c r="F5097"/>
      <c r="G5097"/>
      <c r="H5097"/>
      <c r="I5097"/>
      <c r="J5097"/>
      <c r="K5097"/>
      <c r="L5097"/>
      <c r="M5097" s="2"/>
      <c r="N5097"/>
      <c r="O5097" s="2"/>
      <c r="P5097"/>
      <c r="Q5097"/>
      <c r="R5097"/>
    </row>
    <row r="5098" spans="2:18">
      <c r="B5098"/>
      <c r="C5098"/>
      <c r="D5098"/>
      <c r="E5098"/>
      <c r="F5098"/>
      <c r="G5098"/>
      <c r="H5098"/>
      <c r="I5098"/>
      <c r="J5098"/>
      <c r="K5098"/>
      <c r="L5098"/>
      <c r="M5098" s="2"/>
      <c r="N5098"/>
      <c r="O5098" s="2"/>
      <c r="P5098"/>
      <c r="Q5098"/>
      <c r="R5098"/>
    </row>
    <row r="5099" spans="2:18">
      <c r="B5099"/>
      <c r="C5099"/>
      <c r="D5099"/>
      <c r="E5099"/>
      <c r="F5099"/>
      <c r="G5099"/>
      <c r="H5099"/>
      <c r="I5099"/>
      <c r="J5099"/>
      <c r="K5099"/>
      <c r="L5099"/>
      <c r="M5099" s="2"/>
      <c r="N5099"/>
      <c r="O5099" s="2"/>
      <c r="P5099"/>
      <c r="Q5099"/>
      <c r="R5099"/>
    </row>
    <row r="5100" spans="2:18">
      <c r="B5100"/>
      <c r="C5100"/>
      <c r="D5100"/>
      <c r="E5100"/>
      <c r="F5100"/>
      <c r="G5100"/>
      <c r="H5100"/>
      <c r="I5100"/>
      <c r="J5100"/>
      <c r="K5100"/>
      <c r="L5100"/>
      <c r="M5100" s="2"/>
      <c r="N5100"/>
      <c r="O5100" s="2"/>
      <c r="P5100"/>
      <c r="Q5100"/>
      <c r="R5100"/>
    </row>
    <row r="5101" spans="2:18">
      <c r="B5101"/>
      <c r="C5101"/>
      <c r="D5101"/>
      <c r="E5101"/>
      <c r="F5101"/>
      <c r="G5101"/>
      <c r="H5101"/>
      <c r="I5101"/>
      <c r="J5101"/>
      <c r="K5101"/>
      <c r="L5101"/>
      <c r="M5101" s="2"/>
      <c r="N5101"/>
      <c r="O5101" s="2"/>
      <c r="P5101"/>
      <c r="Q5101"/>
      <c r="R5101"/>
    </row>
    <row r="5102" spans="2:18">
      <c r="B5102"/>
      <c r="C5102"/>
      <c r="D5102"/>
      <c r="E5102"/>
      <c r="F5102"/>
      <c r="G5102"/>
      <c r="H5102"/>
      <c r="I5102"/>
      <c r="J5102"/>
      <c r="K5102"/>
      <c r="L5102"/>
      <c r="M5102" s="2"/>
      <c r="N5102"/>
      <c r="O5102" s="2"/>
      <c r="P5102"/>
      <c r="Q5102"/>
      <c r="R5102"/>
    </row>
    <row r="5103" spans="2:18">
      <c r="B5103"/>
      <c r="C5103"/>
      <c r="D5103"/>
      <c r="E5103"/>
      <c r="F5103"/>
      <c r="G5103"/>
      <c r="H5103"/>
      <c r="I5103"/>
      <c r="J5103"/>
      <c r="K5103"/>
      <c r="L5103"/>
      <c r="M5103" s="2"/>
      <c r="N5103"/>
      <c r="O5103" s="2"/>
      <c r="P5103"/>
      <c r="Q5103"/>
      <c r="R5103"/>
    </row>
    <row r="5104" spans="2:18">
      <c r="B5104"/>
      <c r="C5104"/>
      <c r="D5104"/>
      <c r="E5104"/>
      <c r="F5104"/>
      <c r="G5104"/>
      <c r="H5104"/>
      <c r="I5104"/>
      <c r="J5104"/>
      <c r="K5104"/>
      <c r="L5104"/>
      <c r="M5104" s="2"/>
      <c r="N5104"/>
      <c r="O5104" s="2"/>
      <c r="P5104"/>
      <c r="Q5104"/>
      <c r="R5104"/>
    </row>
    <row r="5105" spans="2:18">
      <c r="B5105"/>
      <c r="C5105"/>
      <c r="D5105"/>
      <c r="E5105"/>
      <c r="F5105"/>
      <c r="G5105"/>
      <c r="H5105"/>
      <c r="I5105"/>
      <c r="J5105"/>
      <c r="K5105"/>
      <c r="L5105"/>
      <c r="M5105" s="2"/>
      <c r="N5105"/>
      <c r="O5105" s="2"/>
      <c r="P5105"/>
      <c r="Q5105"/>
      <c r="R5105"/>
    </row>
    <row r="5106" spans="2:18">
      <c r="B5106"/>
      <c r="C5106"/>
      <c r="D5106"/>
      <c r="E5106"/>
      <c r="F5106"/>
      <c r="G5106"/>
      <c r="H5106"/>
      <c r="I5106"/>
      <c r="J5106"/>
      <c r="K5106"/>
      <c r="L5106"/>
      <c r="M5106" s="2"/>
      <c r="N5106"/>
      <c r="O5106" s="2"/>
      <c r="P5106"/>
      <c r="Q5106"/>
      <c r="R5106"/>
    </row>
    <row r="5107" spans="2:18">
      <c r="B5107"/>
      <c r="C5107"/>
      <c r="D5107"/>
      <c r="E5107"/>
      <c r="F5107"/>
      <c r="G5107"/>
      <c r="H5107"/>
      <c r="I5107"/>
      <c r="J5107"/>
      <c r="K5107"/>
      <c r="L5107"/>
      <c r="M5107" s="2"/>
      <c r="N5107"/>
      <c r="O5107" s="2"/>
      <c r="P5107"/>
      <c r="Q5107"/>
      <c r="R5107"/>
    </row>
    <row r="5108" spans="2:18">
      <c r="B5108"/>
      <c r="C5108"/>
      <c r="D5108"/>
      <c r="E5108"/>
      <c r="F5108"/>
      <c r="G5108"/>
      <c r="H5108"/>
      <c r="I5108"/>
      <c r="J5108"/>
      <c r="K5108"/>
      <c r="L5108"/>
      <c r="M5108" s="2"/>
      <c r="N5108"/>
      <c r="O5108" s="2"/>
      <c r="P5108"/>
      <c r="Q5108"/>
      <c r="R5108"/>
    </row>
    <row r="5109" spans="2:18">
      <c r="B5109"/>
      <c r="C5109"/>
      <c r="D5109"/>
      <c r="E5109"/>
      <c r="F5109"/>
      <c r="G5109"/>
      <c r="H5109"/>
      <c r="I5109"/>
      <c r="J5109"/>
      <c r="K5109"/>
      <c r="L5109"/>
      <c r="M5109" s="2"/>
      <c r="N5109"/>
      <c r="O5109" s="2"/>
      <c r="P5109"/>
      <c r="Q5109"/>
      <c r="R5109"/>
    </row>
    <row r="5110" spans="2:18">
      <c r="B5110"/>
      <c r="C5110"/>
      <c r="D5110"/>
      <c r="E5110"/>
      <c r="F5110"/>
      <c r="G5110"/>
      <c r="H5110"/>
      <c r="I5110"/>
      <c r="J5110"/>
      <c r="K5110"/>
      <c r="L5110"/>
      <c r="M5110" s="2"/>
      <c r="N5110"/>
      <c r="O5110" s="2"/>
      <c r="P5110"/>
      <c r="Q5110"/>
      <c r="R5110"/>
    </row>
    <row r="5111" spans="2:18">
      <c r="B5111"/>
      <c r="C5111"/>
      <c r="D5111"/>
      <c r="E5111"/>
      <c r="F5111"/>
      <c r="G5111"/>
      <c r="H5111"/>
      <c r="I5111"/>
      <c r="J5111"/>
      <c r="K5111"/>
      <c r="L5111"/>
      <c r="M5111" s="2"/>
      <c r="N5111"/>
      <c r="O5111" s="2"/>
      <c r="P5111"/>
      <c r="Q5111"/>
      <c r="R5111"/>
    </row>
    <row r="5112" spans="2:18">
      <c r="B5112"/>
      <c r="C5112"/>
      <c r="D5112"/>
      <c r="E5112"/>
      <c r="F5112"/>
      <c r="G5112"/>
      <c r="H5112"/>
      <c r="I5112"/>
      <c r="J5112"/>
      <c r="K5112"/>
      <c r="L5112"/>
      <c r="M5112" s="2"/>
      <c r="N5112"/>
      <c r="O5112" s="2"/>
      <c r="P5112"/>
      <c r="Q5112"/>
      <c r="R5112"/>
    </row>
    <row r="5113" spans="2:18">
      <c r="B5113"/>
      <c r="C5113"/>
      <c r="D5113"/>
      <c r="E5113"/>
      <c r="F5113"/>
      <c r="G5113"/>
      <c r="H5113"/>
      <c r="I5113"/>
      <c r="J5113"/>
      <c r="K5113"/>
      <c r="L5113"/>
      <c r="M5113" s="2"/>
      <c r="N5113"/>
      <c r="O5113" s="2"/>
      <c r="P5113"/>
      <c r="Q5113"/>
      <c r="R5113"/>
    </row>
    <row r="5114" spans="2:18">
      <c r="B5114"/>
      <c r="C5114"/>
      <c r="D5114"/>
      <c r="E5114"/>
      <c r="F5114"/>
      <c r="G5114"/>
      <c r="H5114"/>
      <c r="I5114"/>
      <c r="J5114"/>
      <c r="K5114"/>
      <c r="L5114"/>
      <c r="M5114" s="2"/>
      <c r="N5114"/>
      <c r="O5114" s="2"/>
      <c r="P5114"/>
      <c r="Q5114"/>
      <c r="R5114"/>
    </row>
    <row r="5115" spans="2:18">
      <c r="B5115"/>
      <c r="C5115"/>
      <c r="D5115"/>
      <c r="E5115"/>
      <c r="F5115"/>
      <c r="G5115"/>
      <c r="H5115"/>
      <c r="I5115"/>
      <c r="J5115"/>
      <c r="K5115"/>
      <c r="L5115"/>
      <c r="M5115" s="2"/>
      <c r="N5115"/>
      <c r="O5115" s="2"/>
      <c r="P5115"/>
      <c r="Q5115"/>
      <c r="R5115"/>
    </row>
    <row r="5116" spans="2:18">
      <c r="B5116"/>
      <c r="C5116"/>
      <c r="D5116"/>
      <c r="E5116"/>
      <c r="F5116"/>
      <c r="G5116"/>
      <c r="H5116"/>
      <c r="I5116"/>
      <c r="J5116"/>
      <c r="K5116"/>
      <c r="L5116"/>
      <c r="M5116" s="2"/>
      <c r="N5116"/>
      <c r="O5116" s="2"/>
      <c r="P5116"/>
      <c r="Q5116"/>
      <c r="R5116"/>
    </row>
    <row r="5117" spans="2:18">
      <c r="B5117"/>
      <c r="C5117"/>
      <c r="D5117"/>
      <c r="E5117"/>
      <c r="F5117"/>
      <c r="G5117"/>
      <c r="H5117"/>
      <c r="I5117"/>
      <c r="J5117"/>
      <c r="K5117"/>
      <c r="L5117"/>
      <c r="M5117" s="2"/>
      <c r="N5117"/>
      <c r="O5117" s="2"/>
      <c r="P5117"/>
      <c r="Q5117"/>
      <c r="R5117"/>
    </row>
    <row r="5118" spans="2:18">
      <c r="B5118"/>
      <c r="C5118"/>
      <c r="D5118"/>
      <c r="E5118"/>
      <c r="F5118"/>
      <c r="G5118"/>
      <c r="H5118"/>
      <c r="I5118"/>
      <c r="J5118"/>
      <c r="K5118"/>
      <c r="L5118"/>
      <c r="M5118" s="2"/>
      <c r="N5118"/>
      <c r="O5118" s="2"/>
      <c r="P5118"/>
      <c r="Q5118"/>
      <c r="R5118"/>
    </row>
    <row r="5119" spans="2:18">
      <c r="B5119"/>
      <c r="C5119"/>
      <c r="D5119"/>
      <c r="E5119"/>
      <c r="F5119"/>
      <c r="G5119"/>
      <c r="H5119"/>
      <c r="I5119"/>
      <c r="J5119"/>
      <c r="K5119"/>
      <c r="L5119"/>
      <c r="M5119" s="2"/>
      <c r="N5119"/>
      <c r="O5119" s="2"/>
      <c r="P5119"/>
      <c r="Q5119"/>
      <c r="R5119"/>
    </row>
    <row r="5120" spans="2:18">
      <c r="B5120"/>
      <c r="C5120"/>
      <c r="D5120"/>
      <c r="E5120"/>
      <c r="F5120"/>
      <c r="G5120"/>
      <c r="H5120"/>
      <c r="I5120"/>
      <c r="J5120"/>
      <c r="K5120"/>
      <c r="L5120"/>
      <c r="M5120" s="2"/>
      <c r="N5120"/>
      <c r="O5120" s="2"/>
      <c r="P5120"/>
      <c r="Q5120"/>
      <c r="R5120"/>
    </row>
    <row r="5121" spans="2:18">
      <c r="B5121"/>
      <c r="C5121"/>
      <c r="D5121"/>
      <c r="E5121"/>
      <c r="F5121"/>
      <c r="G5121"/>
      <c r="H5121"/>
      <c r="I5121"/>
      <c r="J5121"/>
      <c r="K5121"/>
      <c r="L5121"/>
      <c r="M5121" s="2"/>
      <c r="N5121"/>
      <c r="O5121" s="2"/>
      <c r="P5121"/>
      <c r="Q5121"/>
      <c r="R5121"/>
    </row>
    <row r="5122" spans="2:18">
      <c r="B5122"/>
      <c r="C5122"/>
      <c r="D5122"/>
      <c r="E5122"/>
      <c r="F5122"/>
      <c r="G5122"/>
      <c r="H5122"/>
      <c r="I5122"/>
      <c r="J5122"/>
      <c r="K5122"/>
      <c r="L5122"/>
      <c r="M5122" s="2"/>
      <c r="N5122"/>
      <c r="O5122" s="2"/>
      <c r="P5122"/>
      <c r="Q5122"/>
      <c r="R5122"/>
    </row>
    <row r="5123" spans="2:18">
      <c r="B5123"/>
      <c r="C5123"/>
      <c r="D5123"/>
      <c r="E5123"/>
      <c r="F5123"/>
      <c r="G5123"/>
      <c r="H5123"/>
      <c r="I5123"/>
      <c r="J5123"/>
      <c r="K5123"/>
      <c r="L5123"/>
      <c r="M5123" s="2"/>
      <c r="N5123"/>
      <c r="O5123" s="2"/>
      <c r="P5123"/>
      <c r="Q5123"/>
      <c r="R5123"/>
    </row>
    <row r="5124" spans="2:18">
      <c r="B5124"/>
      <c r="C5124"/>
      <c r="D5124"/>
      <c r="E5124"/>
      <c r="F5124"/>
      <c r="G5124"/>
      <c r="H5124"/>
      <c r="I5124"/>
      <c r="J5124"/>
      <c r="K5124"/>
      <c r="L5124"/>
      <c r="M5124" s="2"/>
      <c r="N5124"/>
      <c r="O5124" s="2"/>
      <c r="P5124"/>
      <c r="Q5124"/>
      <c r="R5124"/>
    </row>
    <row r="5125" spans="2:18">
      <c r="B5125"/>
      <c r="C5125"/>
      <c r="D5125"/>
      <c r="E5125"/>
      <c r="F5125"/>
      <c r="G5125"/>
      <c r="H5125"/>
      <c r="I5125"/>
      <c r="J5125"/>
      <c r="K5125"/>
      <c r="L5125"/>
      <c r="M5125" s="2"/>
      <c r="N5125"/>
      <c r="O5125" s="2"/>
      <c r="P5125"/>
      <c r="Q5125"/>
      <c r="R5125"/>
    </row>
    <row r="5126" spans="2:18">
      <c r="B5126"/>
      <c r="C5126"/>
      <c r="D5126"/>
      <c r="E5126"/>
      <c r="F5126"/>
      <c r="G5126"/>
      <c r="H5126"/>
      <c r="I5126"/>
      <c r="J5126"/>
      <c r="K5126"/>
      <c r="L5126"/>
      <c r="M5126" s="2"/>
      <c r="N5126"/>
      <c r="O5126" s="2"/>
      <c r="P5126"/>
      <c r="Q5126"/>
      <c r="R5126"/>
    </row>
    <row r="5127" spans="2:18">
      <c r="B5127"/>
      <c r="C5127"/>
      <c r="D5127"/>
      <c r="E5127"/>
      <c r="F5127"/>
      <c r="G5127"/>
      <c r="H5127"/>
      <c r="I5127"/>
      <c r="J5127"/>
      <c r="K5127"/>
      <c r="L5127"/>
      <c r="M5127" s="2"/>
      <c r="N5127"/>
      <c r="O5127" s="2"/>
      <c r="P5127"/>
      <c r="Q5127"/>
      <c r="R5127"/>
    </row>
    <row r="5128" spans="2:18">
      <c r="B5128"/>
      <c r="C5128"/>
      <c r="D5128"/>
      <c r="E5128"/>
      <c r="F5128"/>
      <c r="G5128"/>
      <c r="H5128"/>
      <c r="I5128"/>
      <c r="J5128"/>
      <c r="K5128"/>
      <c r="L5128"/>
      <c r="M5128" s="2"/>
      <c r="N5128"/>
      <c r="O5128" s="2"/>
      <c r="P5128"/>
      <c r="Q5128"/>
      <c r="R5128"/>
    </row>
    <row r="5129" spans="2:18">
      <c r="B5129"/>
      <c r="C5129"/>
      <c r="D5129"/>
      <c r="E5129"/>
      <c r="F5129"/>
      <c r="G5129"/>
      <c r="H5129"/>
      <c r="I5129"/>
      <c r="J5129"/>
      <c r="K5129"/>
      <c r="L5129"/>
      <c r="M5129" s="2"/>
      <c r="N5129"/>
      <c r="O5129" s="2"/>
      <c r="P5129"/>
      <c r="Q5129"/>
      <c r="R5129"/>
    </row>
    <row r="5130" spans="2:18">
      <c r="B5130"/>
      <c r="C5130"/>
      <c r="D5130"/>
      <c r="E5130"/>
      <c r="F5130"/>
      <c r="G5130"/>
      <c r="H5130"/>
      <c r="I5130"/>
      <c r="J5130"/>
      <c r="K5130"/>
      <c r="L5130"/>
      <c r="M5130" s="2"/>
      <c r="N5130"/>
      <c r="O5130" s="2"/>
      <c r="P5130"/>
      <c r="Q5130"/>
      <c r="R5130"/>
    </row>
    <row r="5131" spans="2:18">
      <c r="B5131"/>
      <c r="C5131"/>
      <c r="D5131"/>
      <c r="E5131"/>
      <c r="F5131"/>
      <c r="G5131"/>
      <c r="H5131"/>
      <c r="I5131"/>
      <c r="J5131"/>
      <c r="K5131"/>
      <c r="L5131"/>
      <c r="M5131" s="2"/>
      <c r="N5131"/>
      <c r="O5131" s="2"/>
      <c r="P5131"/>
      <c r="Q5131"/>
      <c r="R5131"/>
    </row>
    <row r="5132" spans="2:18">
      <c r="B5132"/>
      <c r="C5132"/>
      <c r="D5132"/>
      <c r="E5132"/>
      <c r="F5132"/>
      <c r="G5132"/>
      <c r="H5132"/>
      <c r="I5132"/>
      <c r="J5132"/>
      <c r="K5132"/>
      <c r="L5132"/>
      <c r="M5132" s="2"/>
      <c r="N5132"/>
      <c r="O5132" s="2"/>
      <c r="P5132"/>
      <c r="Q5132"/>
      <c r="R5132"/>
    </row>
    <row r="5133" spans="2:18">
      <c r="B5133"/>
      <c r="C5133"/>
      <c r="D5133"/>
      <c r="E5133"/>
      <c r="F5133"/>
      <c r="G5133"/>
      <c r="H5133"/>
      <c r="I5133"/>
      <c r="J5133"/>
      <c r="K5133"/>
      <c r="L5133"/>
      <c r="M5133" s="2"/>
      <c r="N5133"/>
      <c r="O5133" s="2"/>
      <c r="P5133"/>
      <c r="Q5133"/>
      <c r="R5133"/>
    </row>
    <row r="5134" spans="2:18">
      <c r="B5134"/>
      <c r="C5134"/>
      <c r="D5134"/>
      <c r="E5134"/>
      <c r="F5134"/>
      <c r="G5134"/>
      <c r="H5134"/>
      <c r="I5134"/>
      <c r="J5134"/>
      <c r="K5134"/>
      <c r="L5134"/>
      <c r="M5134" s="2"/>
      <c r="N5134"/>
      <c r="O5134" s="2"/>
      <c r="P5134"/>
      <c r="Q5134"/>
      <c r="R5134"/>
    </row>
    <row r="5135" spans="2:18">
      <c r="B5135"/>
      <c r="C5135"/>
      <c r="D5135"/>
      <c r="E5135"/>
      <c r="F5135"/>
      <c r="G5135"/>
      <c r="H5135"/>
      <c r="I5135"/>
      <c r="J5135"/>
      <c r="K5135"/>
      <c r="L5135"/>
      <c r="M5135" s="2"/>
      <c r="N5135"/>
      <c r="O5135" s="2"/>
      <c r="P5135"/>
      <c r="Q5135"/>
      <c r="R5135"/>
    </row>
    <row r="5136" spans="2:18">
      <c r="B5136"/>
      <c r="C5136"/>
      <c r="D5136"/>
      <c r="E5136"/>
      <c r="F5136"/>
      <c r="G5136"/>
      <c r="H5136"/>
      <c r="I5136"/>
      <c r="J5136"/>
      <c r="K5136"/>
      <c r="L5136"/>
      <c r="M5136" s="2"/>
      <c r="N5136"/>
      <c r="O5136" s="2"/>
      <c r="P5136"/>
      <c r="Q5136"/>
      <c r="R5136"/>
    </row>
    <row r="5137" spans="2:18">
      <c r="B5137"/>
      <c r="C5137"/>
      <c r="D5137"/>
      <c r="E5137"/>
      <c r="F5137"/>
      <c r="G5137"/>
      <c r="H5137"/>
      <c r="I5137"/>
      <c r="J5137"/>
      <c r="K5137"/>
      <c r="L5137"/>
      <c r="M5137" s="2"/>
      <c r="N5137"/>
      <c r="O5137" s="2"/>
      <c r="P5137"/>
      <c r="Q5137"/>
      <c r="R5137"/>
    </row>
    <row r="5138" spans="2:18">
      <c r="B5138"/>
      <c r="C5138"/>
      <c r="D5138"/>
      <c r="E5138"/>
      <c r="F5138"/>
      <c r="G5138"/>
      <c r="H5138"/>
      <c r="I5138"/>
      <c r="J5138"/>
      <c r="K5138"/>
      <c r="L5138"/>
      <c r="M5138" s="2"/>
      <c r="N5138"/>
      <c r="O5138" s="2"/>
      <c r="P5138"/>
      <c r="Q5138"/>
      <c r="R5138"/>
    </row>
    <row r="5139" spans="2:18">
      <c r="B5139"/>
      <c r="C5139"/>
      <c r="D5139"/>
      <c r="E5139"/>
      <c r="F5139"/>
      <c r="G5139"/>
      <c r="H5139"/>
      <c r="I5139"/>
      <c r="J5139"/>
      <c r="K5139"/>
      <c r="L5139"/>
      <c r="M5139" s="2"/>
      <c r="N5139"/>
      <c r="O5139" s="2"/>
      <c r="P5139"/>
      <c r="Q5139"/>
      <c r="R5139"/>
    </row>
    <row r="5140" spans="2:18">
      <c r="B5140"/>
      <c r="C5140"/>
      <c r="D5140"/>
      <c r="E5140"/>
      <c r="F5140"/>
      <c r="G5140"/>
      <c r="H5140"/>
      <c r="I5140"/>
      <c r="J5140"/>
      <c r="K5140"/>
      <c r="L5140"/>
      <c r="M5140" s="2"/>
      <c r="N5140"/>
      <c r="O5140" s="2"/>
      <c r="P5140"/>
      <c r="Q5140"/>
      <c r="R5140"/>
    </row>
    <row r="5141" spans="2:18">
      <c r="B5141"/>
      <c r="C5141"/>
      <c r="D5141"/>
      <c r="E5141"/>
      <c r="F5141"/>
      <c r="G5141"/>
      <c r="H5141"/>
      <c r="I5141"/>
      <c r="J5141"/>
      <c r="K5141"/>
      <c r="L5141"/>
      <c r="M5141" s="2"/>
      <c r="N5141"/>
      <c r="O5141" s="2"/>
      <c r="P5141"/>
      <c r="Q5141"/>
      <c r="R5141"/>
    </row>
    <row r="5142" spans="2:18">
      <c r="B5142"/>
      <c r="C5142"/>
      <c r="D5142"/>
      <c r="E5142"/>
      <c r="F5142"/>
      <c r="G5142"/>
      <c r="H5142"/>
      <c r="I5142"/>
      <c r="J5142"/>
      <c r="K5142"/>
      <c r="L5142"/>
      <c r="M5142" s="2"/>
      <c r="N5142"/>
      <c r="O5142" s="2"/>
      <c r="P5142"/>
      <c r="Q5142"/>
      <c r="R5142"/>
    </row>
    <row r="5143" spans="2:18">
      <c r="B5143"/>
      <c r="C5143"/>
      <c r="D5143"/>
      <c r="E5143"/>
      <c r="F5143"/>
      <c r="G5143"/>
      <c r="H5143"/>
      <c r="I5143"/>
      <c r="J5143"/>
      <c r="K5143"/>
      <c r="L5143"/>
      <c r="M5143" s="2"/>
      <c r="N5143"/>
      <c r="O5143" s="2"/>
      <c r="P5143"/>
      <c r="Q5143"/>
      <c r="R5143"/>
    </row>
    <row r="5144" spans="2:18">
      <c r="B5144"/>
      <c r="C5144"/>
      <c r="D5144"/>
      <c r="E5144"/>
      <c r="F5144"/>
      <c r="G5144"/>
      <c r="H5144"/>
      <c r="I5144"/>
      <c r="J5144"/>
      <c r="K5144"/>
      <c r="L5144"/>
      <c r="M5144" s="2"/>
      <c r="N5144"/>
      <c r="O5144" s="2"/>
      <c r="P5144"/>
      <c r="Q5144"/>
      <c r="R5144"/>
    </row>
    <row r="5145" spans="2:18">
      <c r="B5145"/>
      <c r="C5145"/>
      <c r="D5145"/>
      <c r="E5145"/>
      <c r="F5145"/>
      <c r="G5145"/>
      <c r="H5145"/>
      <c r="I5145"/>
      <c r="J5145"/>
      <c r="K5145"/>
      <c r="L5145"/>
      <c r="M5145" s="2"/>
      <c r="N5145"/>
      <c r="O5145" s="2"/>
      <c r="P5145"/>
      <c r="Q5145"/>
      <c r="R5145"/>
    </row>
    <row r="5146" spans="2:18">
      <c r="B5146"/>
      <c r="C5146"/>
      <c r="D5146"/>
      <c r="E5146"/>
      <c r="F5146"/>
      <c r="G5146"/>
      <c r="H5146"/>
      <c r="I5146"/>
      <c r="J5146"/>
      <c r="K5146"/>
      <c r="L5146"/>
      <c r="M5146" s="2"/>
      <c r="N5146"/>
      <c r="O5146" s="2"/>
      <c r="P5146"/>
      <c r="Q5146"/>
      <c r="R5146"/>
    </row>
    <row r="5147" spans="2:18">
      <c r="B5147"/>
      <c r="C5147"/>
      <c r="D5147"/>
      <c r="E5147"/>
      <c r="F5147"/>
      <c r="G5147"/>
      <c r="H5147"/>
      <c r="I5147"/>
      <c r="J5147"/>
      <c r="K5147"/>
      <c r="L5147"/>
      <c r="M5147" s="2"/>
      <c r="N5147"/>
      <c r="O5147" s="2"/>
      <c r="P5147"/>
      <c r="Q5147"/>
      <c r="R5147"/>
    </row>
    <row r="5148" spans="2:18">
      <c r="B5148"/>
      <c r="C5148"/>
      <c r="D5148"/>
      <c r="E5148"/>
      <c r="F5148"/>
      <c r="G5148"/>
      <c r="H5148"/>
      <c r="I5148"/>
      <c r="J5148"/>
      <c r="K5148"/>
      <c r="L5148"/>
      <c r="M5148" s="2"/>
      <c r="N5148"/>
      <c r="O5148" s="2"/>
      <c r="P5148"/>
      <c r="Q5148"/>
      <c r="R5148"/>
    </row>
    <row r="5149" spans="2:18">
      <c r="B5149"/>
      <c r="C5149"/>
      <c r="D5149"/>
      <c r="E5149"/>
      <c r="F5149"/>
      <c r="G5149"/>
      <c r="H5149"/>
      <c r="I5149"/>
      <c r="J5149"/>
      <c r="K5149"/>
      <c r="L5149"/>
      <c r="M5149" s="2"/>
      <c r="N5149"/>
      <c r="O5149" s="2"/>
      <c r="P5149"/>
      <c r="Q5149"/>
      <c r="R5149"/>
    </row>
    <row r="5150" spans="2:18">
      <c r="B5150"/>
      <c r="C5150"/>
      <c r="D5150"/>
      <c r="E5150"/>
      <c r="F5150"/>
      <c r="G5150"/>
      <c r="H5150"/>
      <c r="I5150"/>
      <c r="J5150"/>
      <c r="K5150"/>
      <c r="L5150"/>
      <c r="M5150" s="2"/>
      <c r="N5150"/>
      <c r="O5150" s="2"/>
      <c r="P5150"/>
      <c r="Q5150"/>
      <c r="R5150"/>
    </row>
    <row r="5151" spans="2:18">
      <c r="B5151"/>
      <c r="C5151"/>
      <c r="D5151"/>
      <c r="E5151"/>
      <c r="F5151"/>
      <c r="G5151"/>
      <c r="H5151"/>
      <c r="I5151"/>
      <c r="J5151"/>
      <c r="K5151"/>
      <c r="L5151"/>
      <c r="M5151" s="2"/>
      <c r="N5151"/>
      <c r="O5151" s="2"/>
      <c r="P5151"/>
      <c r="Q5151"/>
      <c r="R5151"/>
    </row>
    <row r="5152" spans="2:18">
      <c r="B5152"/>
      <c r="C5152"/>
      <c r="D5152"/>
      <c r="E5152"/>
      <c r="F5152"/>
      <c r="G5152"/>
      <c r="H5152"/>
      <c r="I5152"/>
      <c r="J5152"/>
      <c r="K5152"/>
      <c r="L5152"/>
      <c r="M5152" s="2"/>
      <c r="N5152"/>
      <c r="O5152" s="2"/>
      <c r="P5152"/>
      <c r="Q5152"/>
      <c r="R5152"/>
    </row>
    <row r="5153" spans="2:18">
      <c r="B5153"/>
      <c r="C5153"/>
      <c r="D5153"/>
      <c r="E5153"/>
      <c r="F5153"/>
      <c r="G5153"/>
      <c r="H5153"/>
      <c r="I5153"/>
      <c r="J5153"/>
      <c r="K5153"/>
      <c r="L5153"/>
      <c r="M5153" s="2"/>
      <c r="N5153"/>
      <c r="O5153" s="2"/>
      <c r="P5153"/>
      <c r="Q5153"/>
      <c r="R5153"/>
    </row>
    <row r="5154" spans="2:18">
      <c r="B5154"/>
      <c r="C5154"/>
      <c r="D5154"/>
      <c r="E5154"/>
      <c r="F5154"/>
      <c r="G5154"/>
      <c r="H5154"/>
      <c r="I5154"/>
      <c r="J5154"/>
      <c r="K5154"/>
      <c r="L5154"/>
      <c r="M5154" s="2"/>
      <c r="N5154"/>
      <c r="O5154" s="2"/>
      <c r="P5154"/>
      <c r="Q5154"/>
      <c r="R5154"/>
    </row>
    <row r="5155" spans="2:18">
      <c r="B5155"/>
      <c r="C5155"/>
      <c r="D5155"/>
      <c r="E5155"/>
      <c r="F5155"/>
      <c r="G5155"/>
      <c r="H5155"/>
      <c r="I5155"/>
      <c r="J5155"/>
      <c r="K5155"/>
      <c r="L5155"/>
      <c r="M5155" s="2"/>
      <c r="N5155"/>
      <c r="O5155" s="2"/>
      <c r="P5155"/>
      <c r="Q5155"/>
      <c r="R5155"/>
    </row>
    <row r="5156" spans="2:18">
      <c r="B5156"/>
      <c r="C5156"/>
      <c r="D5156"/>
      <c r="E5156"/>
      <c r="F5156"/>
      <c r="G5156"/>
      <c r="H5156"/>
      <c r="I5156"/>
      <c r="J5156"/>
      <c r="K5156"/>
      <c r="L5156"/>
      <c r="M5156" s="2"/>
      <c r="N5156"/>
      <c r="O5156" s="2"/>
      <c r="P5156"/>
      <c r="Q5156"/>
      <c r="R5156"/>
    </row>
    <row r="5157" spans="2:18">
      <c r="B5157"/>
      <c r="C5157"/>
      <c r="D5157"/>
      <c r="E5157"/>
      <c r="F5157"/>
      <c r="G5157"/>
      <c r="H5157"/>
      <c r="I5157"/>
      <c r="J5157"/>
      <c r="K5157"/>
      <c r="L5157"/>
      <c r="M5157" s="2"/>
      <c r="N5157"/>
      <c r="O5157" s="2"/>
      <c r="P5157"/>
      <c r="Q5157"/>
      <c r="R5157"/>
    </row>
    <row r="5158" spans="2:18">
      <c r="B5158"/>
      <c r="C5158"/>
      <c r="D5158"/>
      <c r="E5158"/>
      <c r="F5158"/>
      <c r="G5158"/>
      <c r="H5158"/>
      <c r="I5158"/>
      <c r="J5158"/>
      <c r="K5158"/>
      <c r="L5158"/>
      <c r="M5158" s="2"/>
      <c r="N5158"/>
      <c r="O5158" s="2"/>
      <c r="P5158"/>
      <c r="Q5158"/>
      <c r="R5158"/>
    </row>
    <row r="5159" spans="2:18">
      <c r="B5159"/>
      <c r="C5159"/>
      <c r="D5159"/>
      <c r="E5159"/>
      <c r="F5159"/>
      <c r="G5159"/>
      <c r="H5159"/>
      <c r="I5159"/>
      <c r="J5159"/>
      <c r="K5159"/>
      <c r="L5159"/>
      <c r="M5159" s="2"/>
      <c r="N5159"/>
      <c r="O5159" s="2"/>
      <c r="P5159"/>
      <c r="Q5159"/>
      <c r="R5159"/>
    </row>
    <row r="5160" spans="2:18">
      <c r="B5160"/>
      <c r="C5160"/>
      <c r="D5160"/>
      <c r="E5160"/>
      <c r="F5160"/>
      <c r="G5160"/>
      <c r="H5160"/>
      <c r="I5160"/>
      <c r="J5160"/>
      <c r="K5160"/>
      <c r="L5160"/>
      <c r="M5160" s="2"/>
      <c r="N5160"/>
      <c r="O5160" s="2"/>
      <c r="P5160"/>
      <c r="Q5160"/>
      <c r="R5160"/>
    </row>
    <row r="5161" spans="2:18">
      <c r="B5161"/>
      <c r="C5161"/>
      <c r="D5161"/>
      <c r="E5161"/>
      <c r="F5161"/>
      <c r="G5161"/>
      <c r="H5161"/>
      <c r="I5161"/>
      <c r="J5161"/>
      <c r="K5161"/>
      <c r="L5161"/>
      <c r="M5161" s="2"/>
      <c r="N5161"/>
      <c r="O5161" s="2"/>
      <c r="P5161"/>
      <c r="Q5161"/>
      <c r="R5161"/>
    </row>
    <row r="5162" spans="2:18">
      <c r="B5162"/>
      <c r="C5162"/>
      <c r="D5162"/>
      <c r="E5162"/>
      <c r="F5162"/>
      <c r="G5162"/>
      <c r="H5162"/>
      <c r="I5162"/>
      <c r="J5162"/>
      <c r="K5162"/>
      <c r="L5162"/>
      <c r="M5162" s="2"/>
      <c r="N5162"/>
      <c r="O5162" s="2"/>
      <c r="P5162"/>
      <c r="Q5162"/>
      <c r="R5162"/>
    </row>
    <row r="5163" spans="2:18">
      <c r="B5163"/>
      <c r="C5163"/>
      <c r="D5163"/>
      <c r="E5163"/>
      <c r="F5163"/>
      <c r="G5163"/>
      <c r="H5163"/>
      <c r="I5163"/>
      <c r="J5163"/>
      <c r="K5163"/>
      <c r="L5163"/>
      <c r="M5163" s="2"/>
      <c r="N5163"/>
      <c r="O5163" s="2"/>
      <c r="P5163"/>
      <c r="Q5163"/>
      <c r="R5163"/>
    </row>
    <row r="5164" spans="2:18">
      <c r="B5164"/>
      <c r="C5164"/>
      <c r="D5164"/>
      <c r="E5164"/>
      <c r="F5164"/>
      <c r="G5164"/>
      <c r="H5164"/>
      <c r="I5164"/>
      <c r="J5164"/>
      <c r="K5164"/>
      <c r="L5164"/>
      <c r="M5164" s="2"/>
      <c r="N5164"/>
      <c r="O5164" s="2"/>
      <c r="P5164"/>
      <c r="Q5164"/>
      <c r="R5164"/>
    </row>
    <row r="5165" spans="2:18">
      <c r="B5165"/>
      <c r="C5165"/>
      <c r="D5165"/>
      <c r="E5165"/>
      <c r="F5165"/>
      <c r="G5165"/>
      <c r="H5165"/>
      <c r="I5165"/>
      <c r="J5165"/>
      <c r="K5165"/>
      <c r="L5165"/>
      <c r="M5165" s="2"/>
      <c r="N5165"/>
      <c r="O5165" s="2"/>
      <c r="P5165"/>
      <c r="Q5165"/>
      <c r="R5165"/>
    </row>
    <row r="5166" spans="2:18">
      <c r="B5166"/>
      <c r="C5166"/>
      <c r="D5166"/>
      <c r="E5166"/>
      <c r="F5166"/>
      <c r="G5166"/>
      <c r="H5166"/>
      <c r="I5166"/>
      <c r="J5166"/>
      <c r="K5166"/>
      <c r="L5166"/>
      <c r="M5166" s="2"/>
      <c r="N5166"/>
      <c r="O5166" s="2"/>
      <c r="P5166"/>
      <c r="Q5166"/>
      <c r="R5166"/>
    </row>
    <row r="5167" spans="2:18">
      <c r="B5167"/>
      <c r="C5167"/>
      <c r="D5167"/>
      <c r="E5167"/>
      <c r="F5167"/>
      <c r="G5167"/>
      <c r="H5167"/>
      <c r="I5167"/>
      <c r="J5167"/>
      <c r="K5167"/>
      <c r="L5167"/>
      <c r="M5167" s="2"/>
      <c r="N5167"/>
      <c r="O5167" s="2"/>
      <c r="P5167"/>
      <c r="Q5167"/>
      <c r="R5167"/>
    </row>
    <row r="5168" spans="2:18">
      <c r="B5168"/>
      <c r="C5168"/>
      <c r="D5168"/>
      <c r="E5168"/>
      <c r="F5168"/>
      <c r="G5168"/>
      <c r="H5168"/>
      <c r="I5168"/>
      <c r="J5168"/>
      <c r="K5168"/>
      <c r="L5168"/>
      <c r="M5168" s="2"/>
      <c r="N5168"/>
      <c r="O5168" s="2"/>
      <c r="P5168"/>
      <c r="Q5168"/>
      <c r="R5168"/>
    </row>
    <row r="5169" spans="2:18">
      <c r="B5169"/>
      <c r="C5169"/>
      <c r="D5169"/>
      <c r="E5169"/>
      <c r="F5169"/>
      <c r="G5169"/>
      <c r="H5169"/>
      <c r="I5169"/>
      <c r="J5169"/>
      <c r="K5169"/>
      <c r="L5169"/>
      <c r="M5169" s="2"/>
      <c r="N5169"/>
      <c r="O5169" s="2"/>
      <c r="P5169"/>
      <c r="Q5169"/>
      <c r="R5169"/>
    </row>
    <row r="5170" spans="2:18">
      <c r="B5170"/>
      <c r="C5170"/>
      <c r="D5170"/>
      <c r="E5170"/>
      <c r="F5170"/>
      <c r="G5170"/>
      <c r="H5170"/>
      <c r="I5170"/>
      <c r="J5170"/>
      <c r="K5170"/>
      <c r="L5170"/>
      <c r="M5170" s="2"/>
      <c r="N5170"/>
      <c r="O5170" s="2"/>
      <c r="P5170"/>
      <c r="Q5170"/>
      <c r="R5170"/>
    </row>
    <row r="5171" spans="2:18">
      <c r="B5171"/>
      <c r="C5171"/>
      <c r="D5171"/>
      <c r="E5171"/>
      <c r="F5171"/>
      <c r="G5171"/>
      <c r="H5171"/>
      <c r="I5171"/>
      <c r="J5171"/>
      <c r="K5171"/>
      <c r="L5171"/>
      <c r="M5171" s="2"/>
      <c r="N5171"/>
      <c r="O5171" s="2"/>
      <c r="P5171"/>
      <c r="Q5171"/>
      <c r="R5171"/>
    </row>
    <row r="5172" spans="2:18">
      <c r="B5172"/>
      <c r="C5172"/>
      <c r="D5172"/>
      <c r="E5172"/>
      <c r="F5172"/>
      <c r="G5172"/>
      <c r="H5172"/>
      <c r="I5172"/>
      <c r="J5172"/>
      <c r="K5172"/>
      <c r="L5172"/>
      <c r="M5172" s="2"/>
      <c r="N5172"/>
      <c r="O5172" s="2"/>
      <c r="P5172"/>
      <c r="Q5172"/>
      <c r="R5172"/>
    </row>
    <row r="5173" spans="2:18">
      <c r="B5173"/>
      <c r="C5173"/>
      <c r="D5173"/>
      <c r="E5173"/>
      <c r="F5173"/>
      <c r="G5173"/>
      <c r="H5173"/>
      <c r="I5173"/>
      <c r="J5173"/>
      <c r="K5173"/>
      <c r="L5173"/>
      <c r="M5173" s="2"/>
      <c r="N5173"/>
      <c r="O5173" s="2"/>
      <c r="P5173"/>
      <c r="Q5173"/>
      <c r="R5173"/>
    </row>
    <row r="5174" spans="2:18">
      <c r="B5174"/>
      <c r="C5174"/>
      <c r="D5174"/>
      <c r="E5174"/>
      <c r="F5174"/>
      <c r="G5174"/>
      <c r="H5174"/>
      <c r="I5174"/>
      <c r="J5174"/>
      <c r="K5174"/>
      <c r="L5174"/>
      <c r="M5174" s="2"/>
      <c r="N5174"/>
      <c r="O5174" s="2"/>
      <c r="P5174"/>
      <c r="Q5174"/>
      <c r="R5174"/>
    </row>
    <row r="5175" spans="2:18">
      <c r="B5175"/>
      <c r="C5175"/>
      <c r="D5175"/>
      <c r="E5175"/>
      <c r="F5175"/>
      <c r="G5175"/>
      <c r="H5175"/>
      <c r="I5175"/>
      <c r="J5175"/>
      <c r="K5175"/>
      <c r="L5175"/>
      <c r="M5175" s="2"/>
      <c r="N5175"/>
      <c r="O5175" s="2"/>
      <c r="P5175"/>
      <c r="Q5175"/>
      <c r="R5175"/>
    </row>
    <row r="5176" spans="2:18">
      <c r="B5176"/>
      <c r="C5176"/>
      <c r="D5176"/>
      <c r="E5176"/>
      <c r="F5176"/>
      <c r="G5176"/>
      <c r="H5176"/>
      <c r="I5176"/>
      <c r="J5176"/>
      <c r="K5176"/>
      <c r="L5176"/>
      <c r="M5176" s="2"/>
      <c r="N5176"/>
      <c r="O5176" s="2"/>
      <c r="P5176"/>
      <c r="Q5176"/>
      <c r="R5176"/>
    </row>
    <row r="5177" spans="2:18">
      <c r="B5177"/>
      <c r="C5177"/>
      <c r="D5177"/>
      <c r="E5177"/>
      <c r="F5177"/>
      <c r="G5177"/>
      <c r="H5177"/>
      <c r="I5177"/>
      <c r="J5177"/>
      <c r="K5177"/>
      <c r="L5177"/>
      <c r="M5177" s="2"/>
      <c r="N5177"/>
      <c r="O5177" s="2"/>
      <c r="P5177"/>
      <c r="Q5177"/>
      <c r="R5177"/>
    </row>
    <row r="5178" spans="2:18">
      <c r="B5178"/>
      <c r="C5178"/>
      <c r="D5178"/>
      <c r="E5178"/>
      <c r="F5178"/>
      <c r="G5178"/>
      <c r="H5178"/>
      <c r="I5178"/>
      <c r="J5178"/>
      <c r="K5178"/>
      <c r="L5178"/>
      <c r="M5178" s="2"/>
      <c r="N5178"/>
      <c r="O5178" s="2"/>
      <c r="P5178"/>
      <c r="Q5178"/>
      <c r="R5178"/>
    </row>
    <row r="5179" spans="2:18">
      <c r="B5179"/>
      <c r="C5179"/>
      <c r="D5179"/>
      <c r="E5179"/>
      <c r="F5179"/>
      <c r="G5179"/>
      <c r="H5179"/>
      <c r="I5179"/>
      <c r="J5179"/>
      <c r="K5179"/>
      <c r="L5179"/>
      <c r="M5179" s="2"/>
      <c r="N5179"/>
      <c r="O5179" s="2"/>
      <c r="P5179"/>
      <c r="Q5179"/>
      <c r="R5179"/>
    </row>
    <row r="5180" spans="2:18">
      <c r="B5180"/>
      <c r="C5180"/>
      <c r="D5180"/>
      <c r="E5180"/>
      <c r="F5180"/>
      <c r="G5180"/>
      <c r="H5180"/>
      <c r="I5180"/>
      <c r="J5180"/>
      <c r="K5180"/>
      <c r="L5180"/>
      <c r="M5180" s="2"/>
      <c r="N5180"/>
      <c r="O5180" s="2"/>
      <c r="P5180"/>
      <c r="Q5180"/>
      <c r="R5180"/>
    </row>
    <row r="5181" spans="2:18">
      <c r="B5181"/>
      <c r="C5181"/>
      <c r="D5181"/>
      <c r="E5181"/>
      <c r="F5181"/>
      <c r="G5181"/>
      <c r="H5181"/>
      <c r="I5181"/>
      <c r="J5181"/>
      <c r="K5181"/>
      <c r="L5181"/>
      <c r="M5181" s="2"/>
      <c r="N5181"/>
      <c r="O5181" s="2"/>
      <c r="P5181"/>
      <c r="Q5181"/>
      <c r="R5181"/>
    </row>
    <row r="5182" spans="2:18">
      <c r="B5182"/>
      <c r="C5182"/>
      <c r="D5182"/>
      <c r="E5182"/>
      <c r="F5182"/>
      <c r="G5182"/>
      <c r="H5182"/>
      <c r="I5182"/>
      <c r="J5182"/>
      <c r="K5182"/>
      <c r="L5182"/>
      <c r="M5182" s="2"/>
      <c r="N5182"/>
      <c r="O5182" s="2"/>
      <c r="P5182"/>
      <c r="Q5182"/>
      <c r="R5182"/>
    </row>
    <row r="5183" spans="2:18">
      <c r="B5183"/>
      <c r="C5183"/>
      <c r="D5183"/>
      <c r="E5183"/>
      <c r="F5183"/>
      <c r="G5183"/>
      <c r="H5183"/>
      <c r="I5183"/>
      <c r="J5183"/>
      <c r="K5183"/>
      <c r="L5183"/>
      <c r="M5183" s="2"/>
      <c r="N5183"/>
      <c r="O5183" s="2"/>
      <c r="P5183"/>
      <c r="Q5183"/>
      <c r="R5183"/>
    </row>
    <row r="5184" spans="2:18">
      <c r="B5184"/>
      <c r="C5184"/>
      <c r="D5184"/>
      <c r="E5184"/>
      <c r="F5184"/>
      <c r="G5184"/>
      <c r="H5184"/>
      <c r="I5184"/>
      <c r="J5184"/>
      <c r="K5184"/>
      <c r="L5184"/>
      <c r="M5184" s="2"/>
      <c r="N5184"/>
      <c r="O5184" s="2"/>
      <c r="P5184"/>
      <c r="Q5184"/>
      <c r="R5184"/>
    </row>
    <row r="5185" spans="2:18">
      <c r="B5185"/>
      <c r="C5185"/>
      <c r="D5185"/>
      <c r="E5185"/>
      <c r="F5185"/>
      <c r="G5185"/>
      <c r="H5185"/>
      <c r="I5185"/>
      <c r="J5185"/>
      <c r="K5185"/>
      <c r="L5185"/>
      <c r="M5185" s="2"/>
      <c r="N5185"/>
      <c r="O5185" s="2"/>
      <c r="P5185"/>
      <c r="Q5185"/>
      <c r="R5185"/>
    </row>
    <row r="5186" spans="2:18">
      <c r="B5186"/>
      <c r="C5186"/>
      <c r="D5186"/>
      <c r="E5186"/>
      <c r="F5186"/>
      <c r="G5186"/>
      <c r="H5186"/>
      <c r="I5186"/>
      <c r="J5186"/>
      <c r="K5186"/>
      <c r="L5186"/>
      <c r="M5186" s="2"/>
      <c r="N5186"/>
      <c r="O5186" s="2"/>
      <c r="P5186"/>
      <c r="Q5186"/>
      <c r="R5186"/>
    </row>
    <row r="5187" spans="2:18">
      <c r="B5187"/>
      <c r="C5187"/>
      <c r="D5187"/>
      <c r="E5187"/>
      <c r="F5187"/>
      <c r="G5187"/>
      <c r="H5187"/>
      <c r="I5187"/>
      <c r="J5187"/>
      <c r="K5187"/>
      <c r="L5187"/>
      <c r="M5187" s="2"/>
      <c r="N5187"/>
      <c r="O5187" s="2"/>
      <c r="P5187"/>
      <c r="Q5187"/>
      <c r="R5187"/>
    </row>
    <row r="5188" spans="2:18">
      <c r="B5188"/>
      <c r="C5188"/>
      <c r="D5188"/>
      <c r="E5188"/>
      <c r="F5188"/>
      <c r="G5188"/>
      <c r="H5188"/>
      <c r="I5188"/>
      <c r="J5188"/>
      <c r="K5188"/>
      <c r="L5188"/>
      <c r="M5188" s="2"/>
      <c r="N5188"/>
      <c r="O5188" s="2"/>
      <c r="P5188"/>
      <c r="Q5188"/>
      <c r="R5188"/>
    </row>
    <row r="5189" spans="2:18">
      <c r="B5189"/>
      <c r="C5189"/>
      <c r="D5189"/>
      <c r="E5189"/>
      <c r="F5189"/>
      <c r="G5189"/>
      <c r="H5189"/>
      <c r="I5189"/>
      <c r="J5189"/>
      <c r="K5189"/>
      <c r="L5189"/>
      <c r="M5189" s="2"/>
      <c r="N5189"/>
      <c r="O5189" s="2"/>
      <c r="P5189"/>
      <c r="Q5189"/>
      <c r="R5189"/>
    </row>
    <row r="5190" spans="2:18">
      <c r="B5190"/>
      <c r="C5190"/>
      <c r="D5190"/>
      <c r="E5190"/>
      <c r="F5190"/>
      <c r="G5190"/>
      <c r="H5190"/>
      <c r="I5190"/>
      <c r="J5190"/>
      <c r="K5190"/>
      <c r="L5190"/>
      <c r="M5190" s="2"/>
      <c r="N5190"/>
      <c r="O5190" s="2"/>
      <c r="P5190"/>
      <c r="Q5190"/>
      <c r="R5190"/>
    </row>
    <row r="5191" spans="2:18">
      <c r="B5191"/>
      <c r="C5191"/>
      <c r="D5191"/>
      <c r="E5191"/>
      <c r="F5191"/>
      <c r="G5191"/>
      <c r="H5191"/>
      <c r="I5191"/>
      <c r="J5191"/>
      <c r="K5191"/>
      <c r="L5191"/>
      <c r="M5191" s="2"/>
      <c r="N5191"/>
      <c r="O5191" s="2"/>
      <c r="P5191"/>
      <c r="Q5191"/>
      <c r="R5191"/>
    </row>
    <row r="5192" spans="2:18">
      <c r="B5192"/>
      <c r="C5192"/>
      <c r="D5192"/>
      <c r="E5192"/>
      <c r="F5192"/>
      <c r="G5192"/>
      <c r="H5192"/>
      <c r="I5192"/>
      <c r="J5192"/>
      <c r="K5192"/>
      <c r="L5192"/>
      <c r="M5192" s="2"/>
      <c r="N5192"/>
      <c r="O5192" s="2"/>
      <c r="P5192"/>
      <c r="Q5192"/>
      <c r="R5192"/>
    </row>
    <row r="5193" spans="2:18">
      <c r="B5193"/>
      <c r="C5193"/>
      <c r="D5193"/>
      <c r="E5193"/>
      <c r="F5193"/>
      <c r="G5193"/>
      <c r="H5193"/>
      <c r="I5193"/>
      <c r="J5193"/>
      <c r="K5193"/>
      <c r="L5193"/>
      <c r="M5193" s="2"/>
      <c r="N5193"/>
      <c r="O5193" s="2"/>
      <c r="P5193"/>
      <c r="Q5193"/>
      <c r="R5193"/>
    </row>
    <row r="5194" spans="2:18">
      <c r="B5194"/>
      <c r="C5194"/>
      <c r="D5194"/>
      <c r="E5194"/>
      <c r="F5194"/>
      <c r="G5194"/>
      <c r="H5194"/>
      <c r="I5194"/>
      <c r="J5194"/>
      <c r="K5194"/>
      <c r="L5194"/>
      <c r="M5194" s="2"/>
      <c r="N5194"/>
      <c r="O5194" s="2"/>
      <c r="P5194"/>
      <c r="Q5194"/>
      <c r="R5194"/>
    </row>
    <row r="5195" spans="2:18">
      <c r="B5195"/>
      <c r="C5195"/>
      <c r="D5195"/>
      <c r="E5195"/>
      <c r="F5195"/>
      <c r="G5195"/>
      <c r="H5195"/>
      <c r="I5195"/>
      <c r="J5195"/>
      <c r="K5195"/>
      <c r="L5195"/>
      <c r="M5195" s="2"/>
      <c r="N5195"/>
      <c r="O5195" s="2"/>
      <c r="P5195"/>
      <c r="Q5195"/>
      <c r="R5195"/>
    </row>
    <row r="5196" spans="2:18">
      <c r="B5196"/>
      <c r="C5196"/>
      <c r="D5196"/>
      <c r="E5196"/>
      <c r="F5196"/>
      <c r="G5196"/>
      <c r="H5196"/>
      <c r="I5196"/>
      <c r="J5196"/>
      <c r="K5196"/>
      <c r="L5196"/>
      <c r="M5196" s="2"/>
      <c r="N5196"/>
      <c r="O5196" s="2"/>
      <c r="P5196"/>
      <c r="Q5196"/>
      <c r="R5196"/>
    </row>
    <row r="5197" spans="2:18">
      <c r="B5197"/>
      <c r="C5197"/>
      <c r="D5197"/>
      <c r="E5197"/>
      <c r="F5197"/>
      <c r="G5197"/>
      <c r="H5197"/>
      <c r="I5197"/>
      <c r="J5197"/>
      <c r="K5197"/>
      <c r="L5197"/>
      <c r="M5197" s="2"/>
      <c r="N5197"/>
      <c r="O5197" s="2"/>
      <c r="P5197"/>
      <c r="Q5197"/>
      <c r="R5197"/>
    </row>
    <row r="5198" spans="2:18">
      <c r="B5198"/>
      <c r="C5198"/>
      <c r="D5198"/>
      <c r="E5198"/>
      <c r="F5198"/>
      <c r="G5198"/>
      <c r="H5198"/>
      <c r="I5198"/>
      <c r="J5198"/>
      <c r="K5198"/>
      <c r="L5198"/>
      <c r="M5198" s="2"/>
      <c r="N5198"/>
      <c r="O5198" s="2"/>
      <c r="P5198"/>
      <c r="Q5198"/>
      <c r="R5198"/>
    </row>
    <row r="5199" spans="2:18">
      <c r="B5199"/>
      <c r="C5199"/>
      <c r="D5199"/>
      <c r="E5199"/>
      <c r="F5199"/>
      <c r="G5199"/>
      <c r="H5199"/>
      <c r="I5199"/>
      <c r="J5199"/>
      <c r="K5199"/>
      <c r="L5199"/>
      <c r="M5199" s="2"/>
      <c r="N5199"/>
      <c r="O5199" s="2"/>
      <c r="P5199"/>
      <c r="Q5199"/>
      <c r="R5199"/>
    </row>
    <row r="5200" spans="2:18">
      <c r="B5200"/>
      <c r="C5200"/>
      <c r="D5200"/>
      <c r="E5200"/>
      <c r="F5200"/>
      <c r="G5200"/>
      <c r="H5200"/>
      <c r="I5200"/>
      <c r="J5200"/>
      <c r="K5200"/>
      <c r="L5200"/>
      <c r="M5200" s="2"/>
      <c r="N5200"/>
      <c r="O5200" s="2"/>
      <c r="P5200"/>
      <c r="Q5200"/>
      <c r="R5200"/>
    </row>
    <row r="5201" spans="2:18">
      <c r="B5201"/>
      <c r="C5201"/>
      <c r="D5201"/>
      <c r="E5201"/>
      <c r="F5201"/>
      <c r="G5201"/>
      <c r="H5201"/>
      <c r="I5201"/>
      <c r="J5201"/>
      <c r="K5201"/>
      <c r="L5201"/>
      <c r="M5201" s="2"/>
      <c r="N5201"/>
      <c r="O5201" s="2"/>
      <c r="P5201"/>
      <c r="Q5201"/>
      <c r="R5201"/>
    </row>
    <row r="5202" spans="2:18">
      <c r="B5202"/>
      <c r="C5202"/>
      <c r="D5202"/>
      <c r="E5202"/>
      <c r="F5202"/>
      <c r="G5202"/>
      <c r="H5202"/>
      <c r="I5202"/>
      <c r="J5202"/>
      <c r="K5202"/>
      <c r="L5202"/>
      <c r="M5202" s="2"/>
      <c r="N5202"/>
      <c r="O5202" s="2"/>
      <c r="P5202"/>
      <c r="Q5202"/>
      <c r="R5202"/>
    </row>
    <row r="5203" spans="2:18">
      <c r="B5203"/>
      <c r="C5203"/>
      <c r="D5203"/>
      <c r="E5203"/>
      <c r="F5203"/>
      <c r="G5203"/>
      <c r="H5203"/>
      <c r="I5203"/>
      <c r="J5203"/>
      <c r="K5203"/>
      <c r="L5203"/>
      <c r="M5203" s="2"/>
      <c r="N5203"/>
      <c r="O5203" s="2"/>
      <c r="P5203"/>
      <c r="Q5203"/>
      <c r="R5203"/>
    </row>
    <row r="5204" spans="2:18">
      <c r="B5204"/>
      <c r="C5204"/>
      <c r="D5204"/>
      <c r="E5204"/>
      <c r="F5204"/>
      <c r="G5204"/>
      <c r="H5204"/>
      <c r="I5204"/>
      <c r="J5204"/>
      <c r="K5204"/>
      <c r="L5204"/>
      <c r="M5204" s="2"/>
      <c r="N5204"/>
      <c r="O5204" s="2"/>
      <c r="P5204"/>
      <c r="Q5204"/>
      <c r="R5204"/>
    </row>
    <row r="5205" spans="2:18">
      <c r="B5205"/>
      <c r="C5205"/>
      <c r="D5205"/>
      <c r="E5205"/>
      <c r="F5205"/>
      <c r="G5205"/>
      <c r="H5205"/>
      <c r="I5205"/>
      <c r="J5205"/>
      <c r="K5205"/>
      <c r="L5205"/>
      <c r="M5205" s="2"/>
      <c r="N5205"/>
      <c r="O5205" s="2"/>
      <c r="P5205"/>
      <c r="Q5205"/>
      <c r="R5205"/>
    </row>
    <row r="5206" spans="2:18">
      <c r="B5206"/>
      <c r="C5206"/>
      <c r="D5206"/>
      <c r="E5206"/>
      <c r="F5206"/>
      <c r="G5206"/>
      <c r="H5206"/>
      <c r="I5206"/>
      <c r="J5206"/>
      <c r="K5206"/>
      <c r="L5206"/>
      <c r="M5206" s="2"/>
      <c r="N5206"/>
      <c r="O5206" s="2"/>
      <c r="P5206"/>
      <c r="Q5206"/>
      <c r="R5206"/>
    </row>
    <row r="5207" spans="2:18">
      <c r="B5207"/>
      <c r="C5207"/>
      <c r="D5207"/>
      <c r="E5207"/>
      <c r="F5207"/>
      <c r="G5207"/>
      <c r="H5207"/>
      <c r="I5207"/>
      <c r="J5207"/>
      <c r="K5207"/>
      <c r="L5207"/>
      <c r="M5207" s="2"/>
      <c r="N5207"/>
      <c r="O5207" s="2"/>
      <c r="P5207"/>
      <c r="Q5207"/>
      <c r="R5207"/>
    </row>
    <row r="5208" spans="2:18">
      <c r="B5208"/>
      <c r="C5208"/>
      <c r="D5208"/>
      <c r="E5208"/>
      <c r="F5208"/>
      <c r="G5208"/>
      <c r="H5208"/>
      <c r="I5208"/>
      <c r="J5208"/>
      <c r="K5208"/>
      <c r="L5208"/>
      <c r="M5208" s="2"/>
      <c r="N5208"/>
      <c r="O5208" s="2"/>
      <c r="P5208"/>
      <c r="Q5208"/>
      <c r="R5208"/>
    </row>
    <row r="5209" spans="2:18">
      <c r="B5209"/>
      <c r="C5209"/>
      <c r="D5209"/>
      <c r="E5209"/>
      <c r="F5209"/>
      <c r="G5209"/>
      <c r="H5209"/>
      <c r="I5209"/>
      <c r="J5209"/>
      <c r="K5209"/>
      <c r="L5209"/>
      <c r="M5209" s="2"/>
      <c r="N5209"/>
      <c r="O5209" s="2"/>
      <c r="P5209"/>
      <c r="Q5209"/>
      <c r="R5209"/>
    </row>
    <row r="5210" spans="2:18">
      <c r="B5210"/>
      <c r="C5210"/>
      <c r="D5210"/>
      <c r="E5210"/>
      <c r="F5210"/>
      <c r="G5210"/>
      <c r="H5210"/>
      <c r="I5210"/>
      <c r="J5210"/>
      <c r="K5210"/>
      <c r="L5210"/>
      <c r="M5210" s="2"/>
      <c r="N5210"/>
      <c r="O5210" s="2"/>
      <c r="P5210"/>
      <c r="Q5210"/>
      <c r="R5210"/>
    </row>
    <row r="5211" spans="2:18">
      <c r="B5211"/>
      <c r="C5211"/>
      <c r="D5211"/>
      <c r="E5211"/>
      <c r="F5211"/>
      <c r="G5211"/>
      <c r="H5211"/>
      <c r="I5211"/>
      <c r="J5211"/>
      <c r="K5211"/>
      <c r="L5211"/>
      <c r="M5211" s="2"/>
      <c r="N5211"/>
      <c r="O5211" s="2"/>
      <c r="P5211"/>
      <c r="Q5211"/>
      <c r="R5211"/>
    </row>
    <row r="5212" spans="2:18">
      <c r="B5212"/>
      <c r="C5212"/>
      <c r="D5212"/>
      <c r="E5212"/>
      <c r="F5212"/>
      <c r="G5212"/>
      <c r="H5212"/>
      <c r="I5212"/>
      <c r="J5212"/>
      <c r="K5212"/>
      <c r="L5212"/>
      <c r="M5212" s="2"/>
      <c r="N5212"/>
      <c r="O5212" s="2"/>
      <c r="P5212"/>
      <c r="Q5212"/>
      <c r="R5212"/>
    </row>
    <row r="5213" spans="2:18">
      <c r="B5213"/>
      <c r="C5213"/>
      <c r="D5213"/>
      <c r="E5213"/>
      <c r="F5213"/>
      <c r="G5213"/>
      <c r="H5213"/>
      <c r="I5213"/>
      <c r="J5213"/>
      <c r="K5213"/>
      <c r="L5213"/>
      <c r="M5213" s="2"/>
      <c r="N5213"/>
      <c r="O5213" s="2"/>
      <c r="P5213"/>
      <c r="Q5213"/>
      <c r="R5213"/>
    </row>
    <row r="5214" spans="2:18">
      <c r="B5214"/>
      <c r="C5214"/>
      <c r="D5214"/>
      <c r="E5214"/>
      <c r="F5214"/>
      <c r="G5214"/>
      <c r="H5214"/>
      <c r="I5214"/>
      <c r="J5214"/>
      <c r="K5214"/>
      <c r="L5214"/>
      <c r="M5214" s="2"/>
      <c r="N5214"/>
      <c r="O5214" s="2"/>
      <c r="P5214"/>
      <c r="Q5214"/>
      <c r="R5214"/>
    </row>
    <row r="5215" spans="2:18">
      <c r="B5215"/>
      <c r="C5215"/>
      <c r="D5215"/>
      <c r="E5215"/>
      <c r="F5215"/>
      <c r="G5215"/>
      <c r="H5215"/>
      <c r="I5215"/>
      <c r="J5215"/>
      <c r="K5215"/>
      <c r="L5215"/>
      <c r="M5215" s="2"/>
      <c r="N5215"/>
      <c r="O5215" s="2"/>
      <c r="P5215"/>
      <c r="Q5215"/>
      <c r="R5215"/>
    </row>
    <row r="5216" spans="2:18">
      <c r="B5216"/>
      <c r="C5216"/>
      <c r="D5216"/>
      <c r="E5216"/>
      <c r="F5216"/>
      <c r="G5216"/>
      <c r="H5216"/>
      <c r="I5216"/>
      <c r="J5216"/>
      <c r="K5216"/>
      <c r="L5216"/>
      <c r="M5216" s="2"/>
      <c r="N5216"/>
      <c r="O5216" s="2"/>
      <c r="P5216"/>
      <c r="Q5216"/>
      <c r="R5216"/>
    </row>
    <row r="5217" spans="2:18">
      <c r="B5217"/>
      <c r="C5217"/>
      <c r="D5217"/>
      <c r="E5217"/>
      <c r="F5217"/>
      <c r="G5217"/>
      <c r="H5217"/>
      <c r="I5217"/>
      <c r="J5217"/>
      <c r="K5217"/>
      <c r="L5217"/>
      <c r="M5217" s="2"/>
      <c r="N5217"/>
      <c r="O5217" s="2"/>
      <c r="P5217"/>
      <c r="Q5217"/>
      <c r="R5217"/>
    </row>
    <row r="5218" spans="2:18">
      <c r="B5218"/>
      <c r="C5218"/>
      <c r="D5218"/>
      <c r="E5218"/>
      <c r="F5218"/>
      <c r="G5218"/>
      <c r="H5218"/>
      <c r="I5218"/>
      <c r="J5218"/>
      <c r="K5218"/>
      <c r="L5218"/>
      <c r="M5218" s="2"/>
      <c r="N5218"/>
      <c r="O5218" s="2"/>
      <c r="P5218"/>
      <c r="Q5218"/>
      <c r="R5218"/>
    </row>
    <row r="5219" spans="2:18">
      <c r="B5219"/>
      <c r="C5219"/>
      <c r="D5219"/>
      <c r="E5219"/>
      <c r="F5219"/>
      <c r="G5219"/>
      <c r="H5219"/>
      <c r="I5219"/>
      <c r="J5219"/>
      <c r="K5219"/>
      <c r="L5219"/>
      <c r="M5219" s="2"/>
      <c r="N5219"/>
      <c r="O5219" s="2"/>
      <c r="P5219"/>
      <c r="Q5219"/>
      <c r="R5219"/>
    </row>
    <row r="5220" spans="2:18">
      <c r="B5220"/>
      <c r="C5220"/>
      <c r="D5220"/>
      <c r="E5220"/>
      <c r="F5220"/>
      <c r="G5220"/>
      <c r="H5220"/>
      <c r="I5220"/>
      <c r="J5220"/>
      <c r="K5220"/>
      <c r="L5220"/>
      <c r="M5220" s="2"/>
      <c r="N5220"/>
      <c r="O5220" s="2"/>
      <c r="P5220"/>
      <c r="Q5220"/>
      <c r="R5220"/>
    </row>
    <row r="5221" spans="2:18">
      <c r="B5221"/>
      <c r="C5221"/>
      <c r="D5221"/>
      <c r="E5221"/>
      <c r="F5221"/>
      <c r="G5221"/>
      <c r="H5221"/>
      <c r="I5221"/>
      <c r="J5221"/>
      <c r="K5221"/>
      <c r="L5221"/>
      <c r="M5221" s="2"/>
      <c r="N5221"/>
      <c r="O5221" s="2"/>
      <c r="P5221"/>
      <c r="Q5221"/>
      <c r="R5221"/>
    </row>
    <row r="5222" spans="2:18">
      <c r="B5222"/>
      <c r="C5222"/>
      <c r="D5222"/>
      <c r="E5222"/>
      <c r="F5222"/>
      <c r="G5222"/>
      <c r="H5222"/>
      <c r="I5222"/>
      <c r="J5222"/>
      <c r="K5222"/>
      <c r="L5222"/>
      <c r="M5222" s="2"/>
      <c r="N5222"/>
      <c r="O5222" s="2"/>
      <c r="P5222"/>
      <c r="Q5222"/>
      <c r="R5222"/>
    </row>
    <row r="5223" spans="2:18">
      <c r="B5223"/>
      <c r="C5223"/>
      <c r="D5223"/>
      <c r="E5223"/>
      <c r="F5223"/>
      <c r="G5223"/>
      <c r="H5223"/>
      <c r="I5223"/>
      <c r="J5223"/>
      <c r="K5223"/>
      <c r="L5223"/>
      <c r="M5223" s="2"/>
      <c r="N5223"/>
      <c r="O5223" s="2"/>
      <c r="P5223"/>
      <c r="Q5223"/>
      <c r="R5223"/>
    </row>
    <row r="5224" spans="2:18">
      <c r="B5224"/>
      <c r="C5224"/>
      <c r="D5224"/>
      <c r="E5224"/>
      <c r="F5224"/>
      <c r="G5224"/>
      <c r="H5224"/>
      <c r="I5224"/>
      <c r="J5224"/>
      <c r="K5224"/>
      <c r="L5224"/>
      <c r="M5224" s="2"/>
      <c r="N5224"/>
      <c r="O5224" s="2"/>
      <c r="P5224"/>
      <c r="Q5224"/>
      <c r="R5224"/>
    </row>
    <row r="5225" spans="2:18">
      <c r="B5225"/>
      <c r="C5225"/>
      <c r="D5225"/>
      <c r="E5225"/>
      <c r="F5225"/>
      <c r="G5225"/>
      <c r="H5225"/>
      <c r="I5225"/>
      <c r="J5225"/>
      <c r="K5225"/>
      <c r="L5225"/>
      <c r="M5225" s="2"/>
      <c r="N5225"/>
      <c r="O5225" s="2"/>
      <c r="P5225"/>
      <c r="Q5225"/>
      <c r="R5225"/>
    </row>
    <row r="5226" spans="2:18">
      <c r="B5226"/>
      <c r="C5226"/>
      <c r="D5226"/>
      <c r="E5226"/>
      <c r="F5226"/>
      <c r="G5226"/>
      <c r="H5226"/>
      <c r="I5226"/>
      <c r="J5226"/>
      <c r="K5226"/>
      <c r="L5226"/>
      <c r="M5226" s="2"/>
      <c r="N5226"/>
      <c r="O5226" s="2"/>
      <c r="P5226"/>
      <c r="Q5226"/>
      <c r="R5226"/>
    </row>
    <row r="5227" spans="2:18">
      <c r="B5227"/>
      <c r="C5227"/>
      <c r="D5227"/>
      <c r="E5227"/>
      <c r="F5227"/>
      <c r="G5227"/>
      <c r="H5227"/>
      <c r="I5227"/>
      <c r="J5227"/>
      <c r="K5227"/>
      <c r="L5227"/>
      <c r="M5227" s="2"/>
      <c r="N5227"/>
      <c r="O5227" s="2"/>
      <c r="P5227"/>
      <c r="Q5227"/>
      <c r="R5227"/>
    </row>
    <row r="5228" spans="2:18">
      <c r="B5228"/>
      <c r="C5228"/>
      <c r="D5228"/>
      <c r="E5228"/>
      <c r="F5228"/>
      <c r="G5228"/>
      <c r="H5228"/>
      <c r="I5228"/>
      <c r="J5228"/>
      <c r="K5228"/>
      <c r="L5228"/>
      <c r="M5228" s="2"/>
      <c r="N5228"/>
      <c r="O5228" s="2"/>
      <c r="P5228"/>
      <c r="Q5228"/>
      <c r="R5228"/>
    </row>
    <row r="5229" spans="2:18">
      <c r="B5229"/>
      <c r="C5229"/>
      <c r="D5229"/>
      <c r="E5229"/>
      <c r="F5229"/>
      <c r="G5229"/>
      <c r="H5229"/>
      <c r="I5229"/>
      <c r="J5229"/>
      <c r="K5229"/>
      <c r="L5229"/>
      <c r="M5229" s="2"/>
      <c r="N5229"/>
      <c r="O5229" s="2"/>
      <c r="P5229"/>
      <c r="Q5229"/>
      <c r="R5229"/>
    </row>
    <row r="5230" spans="2:18">
      <c r="B5230"/>
      <c r="C5230"/>
      <c r="D5230"/>
      <c r="E5230"/>
      <c r="F5230"/>
      <c r="G5230"/>
      <c r="H5230"/>
      <c r="I5230"/>
      <c r="J5230"/>
      <c r="K5230"/>
      <c r="L5230"/>
      <c r="M5230" s="2"/>
      <c r="N5230"/>
      <c r="O5230" s="2"/>
      <c r="P5230"/>
      <c r="Q5230"/>
      <c r="R5230"/>
    </row>
    <row r="5231" spans="2:18">
      <c r="B5231"/>
      <c r="C5231"/>
      <c r="D5231"/>
      <c r="E5231"/>
      <c r="F5231"/>
      <c r="G5231"/>
      <c r="H5231"/>
      <c r="I5231"/>
      <c r="J5231"/>
      <c r="K5231"/>
      <c r="L5231"/>
      <c r="M5231" s="2"/>
      <c r="N5231"/>
      <c r="O5231" s="2"/>
      <c r="P5231"/>
      <c r="Q5231"/>
      <c r="R5231"/>
    </row>
    <row r="5232" spans="2:18">
      <c r="B5232"/>
      <c r="C5232"/>
      <c r="D5232"/>
      <c r="E5232"/>
      <c r="F5232"/>
      <c r="G5232"/>
      <c r="H5232"/>
      <c r="I5232"/>
      <c r="J5232"/>
      <c r="K5232"/>
      <c r="L5232"/>
      <c r="M5232" s="2"/>
      <c r="N5232"/>
      <c r="O5232" s="2"/>
      <c r="P5232"/>
      <c r="Q5232"/>
      <c r="R5232"/>
    </row>
    <row r="5233" spans="2:18">
      <c r="B5233"/>
      <c r="C5233"/>
      <c r="D5233"/>
      <c r="E5233"/>
      <c r="F5233"/>
      <c r="G5233"/>
      <c r="H5233"/>
      <c r="I5233"/>
      <c r="J5233"/>
      <c r="K5233"/>
      <c r="L5233"/>
      <c r="M5233" s="2"/>
      <c r="N5233"/>
      <c r="O5233" s="2"/>
      <c r="P5233"/>
      <c r="Q5233"/>
      <c r="R5233"/>
    </row>
    <row r="5234" spans="2:18">
      <c r="B5234"/>
      <c r="C5234"/>
      <c r="D5234"/>
      <c r="E5234"/>
      <c r="F5234"/>
      <c r="G5234"/>
      <c r="H5234"/>
      <c r="I5234"/>
      <c r="J5234"/>
      <c r="K5234"/>
      <c r="L5234"/>
      <c r="M5234" s="2"/>
      <c r="N5234"/>
      <c r="O5234" s="2"/>
      <c r="P5234"/>
      <c r="Q5234"/>
      <c r="R5234"/>
    </row>
    <row r="5235" spans="2:18">
      <c r="B5235"/>
      <c r="C5235"/>
      <c r="D5235"/>
      <c r="E5235"/>
      <c r="F5235"/>
      <c r="G5235"/>
      <c r="H5235"/>
      <c r="I5235"/>
      <c r="J5235"/>
      <c r="K5235"/>
      <c r="L5235"/>
      <c r="M5235" s="2"/>
      <c r="N5235"/>
      <c r="O5235" s="2"/>
      <c r="P5235"/>
      <c r="Q5235"/>
      <c r="R5235"/>
    </row>
    <row r="5236" spans="2:18">
      <c r="B5236"/>
      <c r="C5236"/>
      <c r="D5236"/>
      <c r="E5236"/>
      <c r="F5236"/>
      <c r="G5236"/>
      <c r="H5236"/>
      <c r="I5236"/>
      <c r="J5236"/>
      <c r="K5236"/>
      <c r="L5236"/>
      <c r="M5236" s="2"/>
      <c r="N5236"/>
      <c r="O5236" s="2"/>
      <c r="P5236"/>
      <c r="Q5236"/>
      <c r="R5236"/>
    </row>
    <row r="5237" spans="2:18">
      <c r="B5237"/>
      <c r="C5237"/>
      <c r="D5237"/>
      <c r="E5237"/>
      <c r="F5237"/>
      <c r="G5237"/>
      <c r="H5237"/>
      <c r="I5237"/>
      <c r="J5237"/>
      <c r="K5237"/>
      <c r="L5237"/>
      <c r="M5237" s="2"/>
      <c r="N5237"/>
      <c r="O5237" s="2"/>
      <c r="P5237"/>
      <c r="Q5237"/>
      <c r="R5237"/>
    </row>
    <row r="5238" spans="2:18">
      <c r="B5238"/>
      <c r="C5238"/>
      <c r="D5238"/>
      <c r="E5238"/>
      <c r="F5238"/>
      <c r="G5238"/>
      <c r="H5238"/>
      <c r="I5238"/>
      <c r="J5238"/>
      <c r="K5238"/>
      <c r="L5238"/>
      <c r="M5238" s="2"/>
      <c r="N5238"/>
      <c r="O5238" s="2"/>
      <c r="P5238"/>
      <c r="Q5238"/>
      <c r="R5238"/>
    </row>
    <row r="5239" spans="2:18">
      <c r="B5239"/>
      <c r="C5239"/>
      <c r="D5239"/>
      <c r="E5239"/>
      <c r="F5239"/>
      <c r="G5239"/>
      <c r="H5239"/>
      <c r="I5239"/>
      <c r="J5239"/>
      <c r="K5239"/>
      <c r="L5239"/>
      <c r="M5239" s="2"/>
      <c r="N5239"/>
      <c r="O5239" s="2"/>
      <c r="P5239"/>
      <c r="Q5239"/>
      <c r="R5239"/>
    </row>
    <row r="5240" spans="2:18">
      <c r="B5240"/>
      <c r="C5240"/>
      <c r="D5240"/>
      <c r="E5240"/>
      <c r="F5240"/>
      <c r="G5240"/>
      <c r="H5240"/>
      <c r="I5240"/>
      <c r="J5240"/>
      <c r="K5240"/>
      <c r="L5240"/>
      <c r="M5240" s="2"/>
      <c r="N5240"/>
      <c r="O5240" s="2"/>
      <c r="P5240"/>
      <c r="Q5240"/>
      <c r="R5240"/>
    </row>
    <row r="5241" spans="2:18">
      <c r="B5241"/>
      <c r="C5241"/>
      <c r="D5241"/>
      <c r="E5241"/>
      <c r="F5241"/>
      <c r="G5241"/>
      <c r="H5241"/>
      <c r="I5241"/>
      <c r="J5241"/>
      <c r="K5241"/>
      <c r="L5241"/>
      <c r="M5241" s="2"/>
      <c r="N5241"/>
      <c r="O5241" s="2"/>
      <c r="P5241"/>
      <c r="Q5241"/>
      <c r="R5241"/>
    </row>
    <row r="5242" spans="2:18">
      <c r="B5242"/>
      <c r="C5242"/>
      <c r="D5242"/>
      <c r="E5242"/>
      <c r="F5242"/>
      <c r="G5242"/>
      <c r="H5242"/>
      <c r="I5242"/>
      <c r="J5242"/>
      <c r="K5242"/>
      <c r="L5242"/>
      <c r="M5242" s="2"/>
      <c r="N5242"/>
      <c r="O5242" s="2"/>
      <c r="P5242"/>
      <c r="Q5242"/>
      <c r="R5242"/>
    </row>
    <row r="5243" spans="2:18">
      <c r="B5243"/>
      <c r="C5243"/>
      <c r="D5243"/>
      <c r="E5243"/>
      <c r="F5243"/>
      <c r="G5243"/>
      <c r="H5243"/>
      <c r="I5243"/>
      <c r="J5243"/>
      <c r="K5243"/>
      <c r="L5243"/>
      <c r="M5243" s="2"/>
      <c r="N5243"/>
      <c r="O5243" s="2"/>
      <c r="P5243"/>
      <c r="Q5243"/>
      <c r="R5243"/>
    </row>
    <row r="5244" spans="2:18">
      <c r="B5244"/>
      <c r="C5244"/>
      <c r="D5244"/>
      <c r="E5244"/>
      <c r="F5244"/>
      <c r="G5244"/>
      <c r="H5244"/>
      <c r="I5244"/>
      <c r="J5244"/>
      <c r="K5244"/>
      <c r="L5244"/>
      <c r="M5244" s="2"/>
      <c r="N5244"/>
      <c r="O5244" s="2"/>
      <c r="P5244"/>
      <c r="Q5244"/>
      <c r="R5244"/>
    </row>
    <row r="5245" spans="2:18">
      <c r="B5245"/>
      <c r="C5245"/>
      <c r="D5245"/>
      <c r="E5245"/>
      <c r="F5245"/>
      <c r="G5245"/>
      <c r="H5245"/>
      <c r="I5245"/>
      <c r="J5245"/>
      <c r="K5245"/>
      <c r="L5245"/>
      <c r="M5245" s="2"/>
      <c r="N5245"/>
      <c r="O5245" s="2"/>
      <c r="P5245"/>
      <c r="Q5245"/>
      <c r="R5245"/>
    </row>
    <row r="5246" spans="2:18">
      <c r="B5246"/>
      <c r="C5246"/>
      <c r="D5246"/>
      <c r="E5246"/>
      <c r="F5246"/>
      <c r="G5246"/>
      <c r="H5246"/>
      <c r="I5246"/>
      <c r="J5246"/>
      <c r="K5246"/>
      <c r="L5246"/>
      <c r="M5246" s="2"/>
      <c r="N5246"/>
      <c r="O5246" s="2"/>
      <c r="P5246"/>
      <c r="Q5246"/>
      <c r="R5246"/>
    </row>
    <row r="5247" spans="2:18">
      <c r="B5247"/>
      <c r="C5247"/>
      <c r="D5247"/>
      <c r="E5247"/>
      <c r="F5247"/>
      <c r="G5247"/>
      <c r="H5247"/>
      <c r="I5247"/>
      <c r="J5247"/>
      <c r="K5247"/>
      <c r="L5247"/>
      <c r="M5247" s="2"/>
      <c r="N5247"/>
      <c r="O5247" s="2"/>
      <c r="P5247"/>
      <c r="Q5247"/>
      <c r="R5247"/>
    </row>
    <row r="5248" spans="2:18">
      <c r="B5248"/>
      <c r="C5248"/>
      <c r="D5248"/>
      <c r="E5248"/>
      <c r="F5248"/>
      <c r="G5248"/>
      <c r="H5248"/>
      <c r="I5248"/>
      <c r="J5248"/>
      <c r="K5248"/>
      <c r="L5248"/>
      <c r="M5248" s="2"/>
      <c r="N5248"/>
      <c r="O5248" s="2"/>
      <c r="P5248"/>
      <c r="Q5248"/>
      <c r="R5248"/>
    </row>
    <row r="5249" spans="2:18">
      <c r="B5249"/>
      <c r="C5249"/>
      <c r="D5249"/>
      <c r="E5249"/>
      <c r="F5249"/>
      <c r="G5249"/>
      <c r="H5249"/>
      <c r="I5249"/>
      <c r="J5249"/>
      <c r="K5249"/>
      <c r="L5249"/>
      <c r="M5249" s="2"/>
      <c r="N5249"/>
      <c r="O5249" s="2"/>
      <c r="P5249"/>
      <c r="Q5249"/>
      <c r="R5249"/>
    </row>
    <row r="5250" spans="2:18">
      <c r="B5250"/>
      <c r="C5250"/>
      <c r="D5250"/>
      <c r="E5250"/>
      <c r="F5250"/>
      <c r="G5250"/>
      <c r="H5250"/>
      <c r="I5250"/>
      <c r="J5250"/>
      <c r="K5250"/>
      <c r="L5250"/>
      <c r="M5250" s="2"/>
      <c r="N5250"/>
      <c r="O5250" s="2"/>
      <c r="P5250"/>
      <c r="Q5250"/>
      <c r="R5250"/>
    </row>
    <row r="5251" spans="2:18">
      <c r="B5251"/>
      <c r="C5251"/>
      <c r="D5251"/>
      <c r="E5251"/>
      <c r="F5251"/>
      <c r="G5251"/>
      <c r="H5251"/>
      <c r="I5251"/>
      <c r="J5251"/>
      <c r="K5251"/>
      <c r="L5251"/>
      <c r="M5251" s="2"/>
      <c r="N5251"/>
      <c r="O5251" s="2"/>
      <c r="P5251"/>
      <c r="Q5251"/>
      <c r="R5251"/>
    </row>
    <row r="5252" spans="2:18">
      <c r="B5252"/>
      <c r="C5252"/>
      <c r="D5252"/>
      <c r="E5252"/>
      <c r="F5252"/>
      <c r="G5252"/>
      <c r="H5252"/>
      <c r="I5252"/>
      <c r="J5252"/>
      <c r="K5252"/>
      <c r="L5252"/>
      <c r="M5252" s="2"/>
      <c r="N5252"/>
      <c r="O5252" s="2"/>
      <c r="P5252"/>
      <c r="Q5252"/>
      <c r="R5252"/>
    </row>
    <row r="5253" spans="2:18">
      <c r="B5253"/>
      <c r="C5253"/>
      <c r="D5253"/>
      <c r="E5253"/>
      <c r="F5253"/>
      <c r="G5253"/>
      <c r="H5253"/>
      <c r="I5253"/>
      <c r="J5253"/>
      <c r="K5253"/>
      <c r="L5253"/>
      <c r="M5253" s="2"/>
      <c r="N5253"/>
      <c r="O5253" s="2"/>
      <c r="P5253"/>
      <c r="Q5253"/>
      <c r="R5253"/>
    </row>
    <row r="5254" spans="2:18">
      <c r="B5254"/>
      <c r="C5254"/>
      <c r="D5254"/>
      <c r="E5254"/>
      <c r="F5254"/>
      <c r="G5254"/>
      <c r="H5254"/>
      <c r="I5254"/>
      <c r="J5254"/>
      <c r="K5254"/>
      <c r="L5254"/>
      <c r="M5254" s="2"/>
      <c r="N5254"/>
      <c r="O5254" s="2"/>
      <c r="P5254"/>
      <c r="Q5254"/>
      <c r="R5254"/>
    </row>
    <row r="5255" spans="2:18">
      <c r="B5255"/>
      <c r="C5255"/>
      <c r="D5255"/>
      <c r="E5255"/>
      <c r="F5255"/>
      <c r="G5255"/>
      <c r="H5255"/>
      <c r="I5255"/>
      <c r="J5255"/>
      <c r="K5255"/>
      <c r="L5255"/>
      <c r="M5255" s="2"/>
      <c r="N5255"/>
      <c r="O5255" s="2"/>
      <c r="P5255"/>
      <c r="Q5255"/>
      <c r="R5255"/>
    </row>
    <row r="5256" spans="2:18">
      <c r="B5256"/>
      <c r="C5256"/>
      <c r="D5256"/>
      <c r="E5256"/>
      <c r="F5256"/>
      <c r="G5256"/>
      <c r="H5256"/>
      <c r="I5256"/>
      <c r="J5256"/>
      <c r="K5256"/>
      <c r="L5256"/>
      <c r="M5256" s="2"/>
      <c r="N5256"/>
      <c r="O5256" s="2"/>
      <c r="P5256"/>
      <c r="Q5256"/>
      <c r="R5256"/>
    </row>
    <row r="5257" spans="2:18">
      <c r="B5257"/>
      <c r="C5257"/>
      <c r="D5257"/>
      <c r="E5257"/>
      <c r="F5257"/>
      <c r="G5257"/>
      <c r="H5257"/>
      <c r="I5257"/>
      <c r="J5257"/>
      <c r="K5257"/>
      <c r="L5257"/>
      <c r="M5257" s="2"/>
      <c r="N5257"/>
      <c r="O5257" s="2"/>
      <c r="P5257"/>
      <c r="Q5257"/>
      <c r="R5257"/>
    </row>
    <row r="5258" spans="2:18">
      <c r="B5258"/>
      <c r="C5258"/>
      <c r="D5258"/>
      <c r="E5258"/>
      <c r="F5258"/>
      <c r="G5258"/>
      <c r="H5258"/>
      <c r="I5258"/>
      <c r="J5258"/>
      <c r="K5258"/>
      <c r="L5258"/>
      <c r="M5258" s="2"/>
      <c r="N5258"/>
      <c r="O5258" s="2"/>
      <c r="P5258"/>
      <c r="Q5258"/>
      <c r="R5258"/>
    </row>
    <row r="5259" spans="2:18">
      <c r="B5259"/>
      <c r="C5259"/>
      <c r="D5259"/>
      <c r="E5259"/>
      <c r="F5259"/>
      <c r="G5259"/>
      <c r="H5259"/>
      <c r="I5259"/>
      <c r="J5259"/>
      <c r="K5259"/>
      <c r="L5259"/>
      <c r="M5259" s="2"/>
      <c r="N5259"/>
      <c r="O5259" s="2"/>
      <c r="P5259"/>
      <c r="Q5259"/>
      <c r="R5259"/>
    </row>
    <row r="5260" spans="2:18">
      <c r="B5260"/>
      <c r="C5260"/>
      <c r="D5260"/>
      <c r="E5260"/>
      <c r="F5260"/>
      <c r="G5260"/>
      <c r="H5260"/>
      <c r="I5260"/>
      <c r="J5260"/>
      <c r="K5260"/>
      <c r="L5260"/>
      <c r="M5260" s="2"/>
      <c r="N5260"/>
      <c r="O5260" s="2"/>
      <c r="P5260"/>
      <c r="Q5260"/>
      <c r="R5260"/>
    </row>
    <row r="5261" spans="2:18">
      <c r="B5261"/>
      <c r="C5261"/>
      <c r="D5261"/>
      <c r="E5261"/>
      <c r="F5261"/>
      <c r="G5261"/>
      <c r="H5261"/>
      <c r="I5261"/>
      <c r="J5261"/>
      <c r="K5261"/>
      <c r="L5261"/>
      <c r="M5261" s="2"/>
      <c r="N5261"/>
      <c r="O5261" s="2"/>
      <c r="P5261"/>
      <c r="Q5261"/>
      <c r="R5261"/>
    </row>
    <row r="5262" spans="2:18">
      <c r="B5262"/>
      <c r="C5262"/>
      <c r="D5262"/>
      <c r="E5262"/>
      <c r="F5262"/>
      <c r="G5262"/>
      <c r="H5262"/>
      <c r="I5262"/>
      <c r="J5262"/>
      <c r="K5262"/>
      <c r="L5262"/>
      <c r="M5262" s="2"/>
      <c r="N5262"/>
      <c r="O5262" s="2"/>
      <c r="P5262"/>
      <c r="Q5262"/>
      <c r="R5262"/>
    </row>
    <row r="5263" spans="2:18">
      <c r="B5263"/>
      <c r="C5263"/>
      <c r="D5263"/>
      <c r="E5263"/>
      <c r="F5263"/>
      <c r="G5263"/>
      <c r="H5263"/>
      <c r="I5263"/>
      <c r="J5263"/>
      <c r="K5263"/>
      <c r="L5263"/>
      <c r="M5263" s="2"/>
      <c r="N5263"/>
      <c r="O5263" s="2"/>
      <c r="P5263"/>
      <c r="Q5263"/>
      <c r="R5263"/>
    </row>
    <row r="5264" spans="2:18">
      <c r="B5264"/>
      <c r="C5264"/>
      <c r="D5264"/>
      <c r="E5264"/>
      <c r="F5264"/>
      <c r="G5264"/>
      <c r="H5264"/>
      <c r="I5264"/>
      <c r="J5264"/>
      <c r="K5264"/>
      <c r="L5264"/>
      <c r="M5264" s="2"/>
      <c r="N5264"/>
      <c r="O5264" s="2"/>
      <c r="P5264"/>
      <c r="Q5264"/>
      <c r="R5264"/>
    </row>
    <row r="5265" spans="2:18">
      <c r="B5265"/>
      <c r="C5265"/>
      <c r="D5265"/>
      <c r="E5265"/>
      <c r="F5265"/>
      <c r="G5265"/>
      <c r="H5265"/>
      <c r="I5265"/>
      <c r="J5265"/>
      <c r="K5265"/>
      <c r="L5265"/>
      <c r="M5265" s="2"/>
      <c r="N5265"/>
      <c r="O5265" s="2"/>
      <c r="P5265"/>
      <c r="Q5265"/>
      <c r="R5265"/>
    </row>
    <row r="5266" spans="2:18">
      <c r="B5266"/>
      <c r="C5266"/>
      <c r="D5266"/>
      <c r="E5266"/>
      <c r="F5266"/>
      <c r="G5266"/>
      <c r="H5266"/>
      <c r="I5266"/>
      <c r="J5266"/>
      <c r="K5266"/>
      <c r="L5266"/>
      <c r="M5266" s="2"/>
      <c r="N5266"/>
      <c r="O5266" s="2"/>
      <c r="P5266"/>
      <c r="Q5266"/>
      <c r="R5266"/>
    </row>
    <row r="5267" spans="2:18">
      <c r="B5267"/>
      <c r="C5267"/>
      <c r="D5267"/>
      <c r="E5267"/>
      <c r="F5267"/>
      <c r="G5267"/>
      <c r="H5267"/>
      <c r="I5267"/>
      <c r="J5267"/>
      <c r="K5267"/>
      <c r="L5267"/>
      <c r="M5267" s="2"/>
      <c r="N5267"/>
      <c r="O5267" s="2"/>
      <c r="P5267"/>
      <c r="Q5267"/>
      <c r="R5267"/>
    </row>
    <row r="5268" spans="2:18">
      <c r="B5268"/>
      <c r="C5268"/>
      <c r="D5268"/>
      <c r="E5268"/>
      <c r="F5268"/>
      <c r="G5268"/>
      <c r="H5268"/>
      <c r="I5268"/>
      <c r="J5268"/>
      <c r="K5268"/>
      <c r="L5268"/>
      <c r="M5268" s="2"/>
      <c r="N5268"/>
      <c r="O5268" s="2"/>
      <c r="P5268"/>
      <c r="Q5268"/>
      <c r="R5268"/>
    </row>
    <row r="5269" spans="2:18">
      <c r="B5269"/>
      <c r="C5269"/>
      <c r="D5269"/>
      <c r="E5269"/>
      <c r="F5269"/>
      <c r="G5269"/>
      <c r="H5269"/>
      <c r="I5269"/>
      <c r="J5269"/>
      <c r="K5269"/>
      <c r="L5269"/>
      <c r="M5269" s="2"/>
      <c r="N5269"/>
      <c r="O5269" s="2"/>
      <c r="P5269"/>
      <c r="Q5269"/>
      <c r="R5269"/>
    </row>
    <row r="5270" spans="2:18">
      <c r="B5270"/>
      <c r="C5270"/>
      <c r="D5270"/>
      <c r="E5270"/>
      <c r="F5270"/>
      <c r="G5270"/>
      <c r="H5270"/>
      <c r="I5270"/>
      <c r="J5270"/>
      <c r="K5270"/>
      <c r="L5270"/>
      <c r="M5270" s="2"/>
      <c r="N5270"/>
      <c r="O5270" s="2"/>
      <c r="P5270"/>
      <c r="Q5270"/>
      <c r="R5270"/>
    </row>
    <row r="5271" spans="2:18">
      <c r="B5271"/>
      <c r="C5271"/>
      <c r="D5271"/>
      <c r="E5271"/>
      <c r="F5271"/>
      <c r="G5271"/>
      <c r="H5271"/>
      <c r="I5271"/>
      <c r="J5271"/>
      <c r="K5271"/>
      <c r="L5271"/>
      <c r="M5271" s="2"/>
      <c r="N5271"/>
      <c r="O5271" s="2"/>
      <c r="P5271"/>
      <c r="Q5271"/>
      <c r="R5271"/>
    </row>
    <row r="5272" spans="2:18">
      <c r="B5272"/>
      <c r="C5272"/>
      <c r="D5272"/>
      <c r="E5272"/>
      <c r="F5272"/>
      <c r="G5272"/>
      <c r="H5272"/>
      <c r="I5272"/>
      <c r="J5272"/>
      <c r="K5272"/>
      <c r="L5272"/>
      <c r="M5272" s="2"/>
      <c r="N5272"/>
      <c r="O5272" s="2"/>
      <c r="P5272"/>
      <c r="Q5272"/>
      <c r="R5272"/>
    </row>
    <row r="5273" spans="2:18">
      <c r="B5273"/>
      <c r="C5273"/>
      <c r="D5273"/>
      <c r="E5273"/>
      <c r="F5273"/>
      <c r="G5273"/>
      <c r="H5273"/>
      <c r="I5273"/>
      <c r="J5273"/>
      <c r="K5273"/>
      <c r="L5273"/>
      <c r="M5273" s="2"/>
      <c r="N5273"/>
      <c r="O5273" s="2"/>
      <c r="P5273"/>
      <c r="Q5273"/>
      <c r="R5273"/>
    </row>
    <row r="5274" spans="2:18">
      <c r="B5274"/>
      <c r="C5274"/>
      <c r="D5274"/>
      <c r="E5274"/>
      <c r="F5274"/>
      <c r="G5274"/>
      <c r="H5274"/>
      <c r="I5274"/>
      <c r="J5274"/>
      <c r="K5274"/>
      <c r="L5274"/>
      <c r="M5274" s="2"/>
      <c r="N5274"/>
      <c r="O5274" s="2"/>
      <c r="P5274"/>
      <c r="Q5274"/>
      <c r="R5274"/>
    </row>
    <row r="5275" spans="2:18">
      <c r="B5275"/>
      <c r="C5275"/>
      <c r="D5275"/>
      <c r="E5275"/>
      <c r="F5275"/>
      <c r="G5275"/>
      <c r="H5275"/>
      <c r="I5275"/>
      <c r="J5275"/>
      <c r="K5275"/>
      <c r="L5275"/>
      <c r="M5275" s="2"/>
      <c r="N5275"/>
      <c r="O5275" s="2"/>
      <c r="P5275"/>
      <c r="Q5275"/>
      <c r="R5275"/>
    </row>
    <row r="5276" spans="2:18">
      <c r="B5276"/>
      <c r="C5276"/>
      <c r="D5276"/>
      <c r="E5276"/>
      <c r="F5276"/>
      <c r="G5276"/>
      <c r="H5276"/>
      <c r="I5276"/>
      <c r="J5276"/>
      <c r="K5276"/>
      <c r="L5276"/>
      <c r="M5276" s="2"/>
      <c r="N5276"/>
      <c r="O5276" s="2"/>
      <c r="P5276"/>
      <c r="Q5276"/>
      <c r="R5276"/>
    </row>
    <row r="5277" spans="2:18">
      <c r="B5277"/>
      <c r="C5277"/>
      <c r="D5277"/>
      <c r="E5277"/>
      <c r="F5277"/>
      <c r="G5277"/>
      <c r="H5277"/>
      <c r="I5277"/>
      <c r="J5277"/>
      <c r="K5277"/>
      <c r="L5277"/>
      <c r="M5277" s="2"/>
      <c r="N5277"/>
      <c r="O5277" s="2"/>
      <c r="P5277"/>
      <c r="Q5277"/>
      <c r="R5277"/>
    </row>
    <row r="5278" spans="2:18">
      <c r="B5278"/>
      <c r="C5278"/>
      <c r="D5278"/>
      <c r="E5278"/>
      <c r="F5278"/>
      <c r="G5278"/>
      <c r="H5278"/>
      <c r="I5278"/>
      <c r="J5278"/>
      <c r="K5278"/>
      <c r="L5278"/>
      <c r="M5278" s="2"/>
      <c r="N5278"/>
      <c r="O5278" s="2"/>
      <c r="P5278"/>
      <c r="Q5278"/>
      <c r="R5278"/>
    </row>
    <row r="5279" spans="2:18">
      <c r="B5279"/>
      <c r="C5279"/>
      <c r="D5279"/>
      <c r="E5279"/>
      <c r="F5279"/>
      <c r="G5279"/>
      <c r="H5279"/>
      <c r="I5279"/>
      <c r="J5279"/>
      <c r="K5279"/>
      <c r="L5279"/>
      <c r="M5279" s="2"/>
      <c r="N5279"/>
      <c r="O5279" s="2"/>
      <c r="P5279"/>
      <c r="Q5279"/>
      <c r="R5279"/>
    </row>
    <row r="5280" spans="2:18">
      <c r="B5280"/>
      <c r="C5280"/>
      <c r="D5280"/>
      <c r="E5280"/>
      <c r="F5280"/>
      <c r="G5280"/>
      <c r="H5280"/>
      <c r="I5280"/>
      <c r="J5280"/>
      <c r="K5280"/>
      <c r="L5280"/>
      <c r="M5280" s="2"/>
      <c r="N5280"/>
      <c r="O5280" s="2"/>
      <c r="P5280"/>
      <c r="Q5280"/>
      <c r="R5280"/>
    </row>
    <row r="5281" spans="2:18">
      <c r="B5281"/>
      <c r="C5281"/>
      <c r="D5281"/>
      <c r="E5281"/>
      <c r="F5281"/>
      <c r="G5281"/>
      <c r="H5281"/>
      <c r="I5281"/>
      <c r="J5281"/>
      <c r="K5281"/>
      <c r="L5281"/>
      <c r="M5281" s="2"/>
      <c r="N5281"/>
      <c r="O5281" s="2"/>
      <c r="P5281"/>
      <c r="Q5281"/>
      <c r="R5281"/>
    </row>
    <row r="5282" spans="2:18">
      <c r="B5282"/>
      <c r="C5282"/>
      <c r="D5282"/>
      <c r="E5282"/>
      <c r="F5282"/>
      <c r="G5282"/>
      <c r="H5282"/>
      <c r="I5282"/>
      <c r="J5282"/>
      <c r="K5282"/>
      <c r="L5282"/>
      <c r="M5282" s="2"/>
      <c r="N5282"/>
      <c r="O5282" s="2"/>
      <c r="P5282"/>
      <c r="Q5282"/>
      <c r="R5282"/>
    </row>
    <row r="5283" spans="2:18">
      <c r="B5283"/>
      <c r="C5283"/>
      <c r="D5283"/>
      <c r="E5283"/>
      <c r="F5283"/>
      <c r="G5283"/>
      <c r="H5283"/>
      <c r="I5283"/>
      <c r="J5283"/>
      <c r="K5283"/>
      <c r="L5283"/>
      <c r="M5283" s="2"/>
      <c r="N5283"/>
      <c r="O5283" s="2"/>
      <c r="P5283"/>
      <c r="Q5283"/>
      <c r="R5283"/>
    </row>
    <row r="5284" spans="2:18">
      <c r="B5284"/>
      <c r="C5284"/>
      <c r="D5284"/>
      <c r="E5284"/>
      <c r="F5284"/>
      <c r="G5284"/>
      <c r="H5284"/>
      <c r="I5284"/>
      <c r="J5284"/>
      <c r="K5284"/>
      <c r="L5284"/>
      <c r="M5284" s="2"/>
      <c r="N5284"/>
      <c r="O5284" s="2"/>
      <c r="P5284"/>
      <c r="Q5284"/>
      <c r="R5284"/>
    </row>
    <row r="5285" spans="2:18">
      <c r="B5285"/>
      <c r="C5285"/>
      <c r="D5285"/>
      <c r="E5285"/>
      <c r="F5285"/>
      <c r="G5285"/>
      <c r="H5285"/>
      <c r="I5285"/>
      <c r="J5285"/>
      <c r="K5285"/>
      <c r="L5285"/>
      <c r="M5285" s="2"/>
      <c r="N5285"/>
      <c r="O5285" s="2"/>
      <c r="P5285"/>
      <c r="Q5285"/>
      <c r="R5285"/>
    </row>
    <row r="5286" spans="2:18">
      <c r="B5286"/>
      <c r="C5286"/>
      <c r="D5286"/>
      <c r="E5286"/>
      <c r="F5286"/>
      <c r="G5286"/>
      <c r="H5286"/>
      <c r="I5286"/>
      <c r="J5286"/>
      <c r="K5286"/>
      <c r="L5286"/>
      <c r="M5286" s="2"/>
      <c r="N5286"/>
      <c r="O5286" s="2"/>
      <c r="P5286"/>
      <c r="Q5286"/>
      <c r="R5286"/>
    </row>
    <row r="5287" spans="2:18">
      <c r="B5287"/>
      <c r="C5287"/>
      <c r="D5287"/>
      <c r="E5287"/>
      <c r="F5287"/>
      <c r="G5287"/>
      <c r="H5287"/>
      <c r="I5287"/>
      <c r="J5287"/>
      <c r="K5287"/>
      <c r="L5287"/>
      <c r="M5287" s="2"/>
      <c r="N5287"/>
      <c r="O5287" s="2"/>
      <c r="P5287"/>
      <c r="Q5287"/>
      <c r="R5287"/>
    </row>
    <row r="5288" spans="2:18">
      <c r="B5288"/>
      <c r="C5288"/>
      <c r="D5288"/>
      <c r="E5288"/>
      <c r="F5288"/>
      <c r="G5288"/>
      <c r="H5288"/>
      <c r="I5288"/>
      <c r="J5288"/>
      <c r="K5288"/>
      <c r="L5288"/>
      <c r="M5288" s="2"/>
      <c r="N5288"/>
      <c r="O5288" s="2"/>
      <c r="P5288"/>
      <c r="Q5288"/>
      <c r="R5288"/>
    </row>
    <row r="5289" spans="2:18">
      <c r="B5289"/>
      <c r="C5289"/>
      <c r="D5289"/>
      <c r="E5289"/>
      <c r="F5289"/>
      <c r="G5289"/>
      <c r="H5289"/>
      <c r="I5289"/>
      <c r="J5289"/>
      <c r="K5289"/>
      <c r="L5289"/>
      <c r="M5289" s="2"/>
      <c r="N5289"/>
      <c r="O5289" s="2"/>
      <c r="P5289"/>
      <c r="Q5289"/>
      <c r="R5289"/>
    </row>
    <row r="5290" spans="2:18">
      <c r="B5290"/>
      <c r="C5290"/>
      <c r="D5290"/>
      <c r="E5290"/>
      <c r="F5290"/>
      <c r="G5290"/>
      <c r="H5290"/>
      <c r="I5290"/>
      <c r="J5290"/>
      <c r="K5290"/>
      <c r="L5290"/>
      <c r="M5290" s="2"/>
      <c r="N5290"/>
      <c r="O5290" s="2"/>
      <c r="P5290"/>
      <c r="Q5290"/>
      <c r="R5290"/>
    </row>
    <row r="5291" spans="2:18">
      <c r="B5291"/>
      <c r="C5291"/>
      <c r="D5291"/>
      <c r="E5291"/>
      <c r="F5291"/>
      <c r="G5291"/>
      <c r="H5291"/>
      <c r="I5291"/>
      <c r="J5291"/>
      <c r="K5291"/>
      <c r="L5291"/>
      <c r="M5291" s="2"/>
      <c r="N5291"/>
      <c r="O5291" s="2"/>
      <c r="P5291"/>
      <c r="Q5291"/>
      <c r="R5291"/>
    </row>
    <row r="5292" spans="2:18">
      <c r="B5292"/>
      <c r="C5292"/>
      <c r="D5292"/>
      <c r="E5292"/>
      <c r="F5292"/>
      <c r="G5292"/>
      <c r="H5292"/>
      <c r="I5292"/>
      <c r="J5292"/>
      <c r="K5292"/>
      <c r="L5292"/>
      <c r="M5292" s="2"/>
      <c r="N5292"/>
      <c r="O5292" s="2"/>
      <c r="P5292"/>
      <c r="Q5292"/>
      <c r="R5292"/>
    </row>
    <row r="5293" spans="2:18">
      <c r="B5293"/>
      <c r="C5293"/>
      <c r="D5293"/>
      <c r="E5293"/>
      <c r="F5293"/>
      <c r="G5293"/>
      <c r="H5293"/>
      <c r="I5293"/>
      <c r="J5293"/>
      <c r="K5293"/>
      <c r="L5293"/>
      <c r="M5293" s="2"/>
      <c r="N5293"/>
      <c r="O5293" s="2"/>
      <c r="P5293"/>
      <c r="Q5293"/>
      <c r="R5293"/>
    </row>
    <row r="5294" spans="2:18">
      <c r="B5294"/>
      <c r="C5294"/>
      <c r="D5294"/>
      <c r="E5294"/>
      <c r="F5294"/>
      <c r="G5294"/>
      <c r="H5294"/>
      <c r="I5294"/>
      <c r="J5294"/>
      <c r="K5294"/>
      <c r="L5294"/>
      <c r="M5294" s="2"/>
      <c r="N5294"/>
      <c r="O5294" s="2"/>
      <c r="P5294"/>
      <c r="Q5294"/>
      <c r="R5294"/>
    </row>
    <row r="5295" spans="2:18">
      <c r="B5295"/>
      <c r="C5295"/>
      <c r="D5295"/>
      <c r="E5295"/>
      <c r="F5295"/>
      <c r="G5295"/>
      <c r="H5295"/>
      <c r="I5295"/>
      <c r="J5295"/>
      <c r="K5295"/>
      <c r="L5295"/>
      <c r="M5295" s="2"/>
      <c r="N5295"/>
      <c r="O5295" s="2"/>
      <c r="P5295"/>
      <c r="Q5295"/>
      <c r="R5295"/>
    </row>
    <row r="5296" spans="2:18">
      <c r="B5296"/>
      <c r="C5296"/>
      <c r="D5296"/>
      <c r="E5296"/>
      <c r="F5296"/>
      <c r="G5296"/>
      <c r="H5296"/>
      <c r="I5296"/>
      <c r="J5296"/>
      <c r="K5296"/>
      <c r="L5296"/>
      <c r="M5296" s="2"/>
      <c r="N5296"/>
      <c r="O5296" s="2"/>
      <c r="P5296"/>
      <c r="Q5296"/>
      <c r="R5296"/>
    </row>
    <row r="5297" spans="2:18">
      <c r="B5297"/>
      <c r="C5297"/>
      <c r="D5297"/>
      <c r="E5297"/>
      <c r="F5297"/>
      <c r="G5297"/>
      <c r="H5297"/>
      <c r="I5297"/>
      <c r="J5297"/>
      <c r="K5297"/>
      <c r="L5297"/>
      <c r="M5297" s="2"/>
      <c r="N5297"/>
      <c r="O5297" s="2"/>
      <c r="P5297"/>
      <c r="Q5297"/>
      <c r="R5297"/>
    </row>
    <row r="5298" spans="2:18">
      <c r="B5298"/>
      <c r="C5298"/>
      <c r="D5298"/>
      <c r="E5298"/>
      <c r="F5298"/>
      <c r="G5298"/>
      <c r="H5298"/>
      <c r="I5298"/>
      <c r="J5298"/>
      <c r="K5298"/>
      <c r="L5298"/>
      <c r="M5298" s="2"/>
      <c r="N5298"/>
      <c r="O5298" s="2"/>
      <c r="P5298"/>
      <c r="Q5298"/>
      <c r="R5298"/>
    </row>
    <row r="5299" spans="2:18">
      <c r="B5299"/>
      <c r="C5299"/>
      <c r="D5299"/>
      <c r="E5299"/>
      <c r="F5299"/>
      <c r="G5299"/>
      <c r="H5299"/>
      <c r="I5299"/>
      <c r="J5299"/>
      <c r="K5299"/>
      <c r="L5299"/>
      <c r="M5299" s="2"/>
      <c r="N5299"/>
      <c r="O5299" s="2"/>
      <c r="P5299"/>
      <c r="Q5299"/>
      <c r="R5299"/>
    </row>
    <row r="5300" spans="2:18">
      <c r="B5300"/>
      <c r="C5300"/>
      <c r="D5300"/>
      <c r="E5300"/>
      <c r="F5300"/>
      <c r="G5300"/>
      <c r="H5300"/>
      <c r="I5300"/>
      <c r="J5300"/>
      <c r="K5300"/>
      <c r="L5300"/>
      <c r="M5300" s="2"/>
      <c r="N5300"/>
      <c r="O5300" s="2"/>
      <c r="P5300"/>
      <c r="Q5300"/>
      <c r="R5300"/>
    </row>
    <row r="5301" spans="2:18">
      <c r="B5301"/>
      <c r="C5301"/>
      <c r="D5301"/>
      <c r="E5301"/>
      <c r="F5301"/>
      <c r="G5301"/>
      <c r="H5301"/>
      <c r="I5301"/>
      <c r="J5301"/>
      <c r="K5301"/>
      <c r="L5301"/>
      <c r="M5301" s="2"/>
      <c r="N5301"/>
      <c r="O5301" s="2"/>
      <c r="P5301"/>
      <c r="Q5301"/>
      <c r="R5301"/>
    </row>
    <row r="5302" spans="2:18">
      <c r="B5302"/>
      <c r="C5302"/>
      <c r="D5302"/>
      <c r="E5302"/>
      <c r="F5302"/>
      <c r="G5302"/>
      <c r="H5302"/>
      <c r="I5302"/>
      <c r="J5302"/>
      <c r="K5302"/>
      <c r="L5302"/>
      <c r="M5302" s="2"/>
      <c r="N5302"/>
      <c r="O5302" s="2"/>
      <c r="P5302"/>
      <c r="Q5302"/>
      <c r="R5302"/>
    </row>
    <row r="5303" spans="2:18">
      <c r="B5303"/>
      <c r="C5303"/>
      <c r="D5303"/>
      <c r="E5303"/>
      <c r="F5303"/>
      <c r="G5303"/>
      <c r="H5303"/>
      <c r="I5303"/>
      <c r="J5303"/>
      <c r="K5303"/>
      <c r="L5303"/>
      <c r="M5303" s="2"/>
      <c r="N5303"/>
      <c r="O5303" s="2"/>
      <c r="P5303"/>
      <c r="Q5303"/>
      <c r="R5303"/>
    </row>
    <row r="5304" spans="2:18">
      <c r="B5304"/>
      <c r="C5304"/>
      <c r="D5304"/>
      <c r="E5304"/>
      <c r="F5304"/>
      <c r="G5304"/>
      <c r="H5304"/>
      <c r="I5304"/>
      <c r="J5304"/>
      <c r="K5304"/>
      <c r="L5304"/>
      <c r="M5304" s="2"/>
      <c r="N5304"/>
      <c r="O5304" s="2"/>
      <c r="P5304"/>
      <c r="Q5304"/>
      <c r="R5304"/>
    </row>
    <row r="5305" spans="2:18">
      <c r="B5305"/>
      <c r="C5305"/>
      <c r="D5305"/>
      <c r="E5305"/>
      <c r="F5305"/>
      <c r="G5305"/>
      <c r="H5305"/>
      <c r="I5305"/>
      <c r="J5305"/>
      <c r="K5305"/>
      <c r="L5305"/>
      <c r="M5305" s="2"/>
      <c r="N5305"/>
      <c r="O5305" s="2"/>
      <c r="P5305"/>
      <c r="Q5305"/>
      <c r="R5305"/>
    </row>
    <row r="5306" spans="2:18">
      <c r="B5306"/>
      <c r="C5306"/>
      <c r="D5306"/>
      <c r="E5306"/>
      <c r="F5306"/>
      <c r="G5306"/>
      <c r="H5306"/>
      <c r="I5306"/>
      <c r="J5306"/>
      <c r="K5306"/>
      <c r="L5306"/>
      <c r="M5306" s="2"/>
      <c r="N5306"/>
      <c r="O5306" s="2"/>
      <c r="P5306"/>
      <c r="Q5306"/>
      <c r="R5306"/>
    </row>
    <row r="5307" spans="2:18">
      <c r="B5307"/>
      <c r="C5307"/>
      <c r="D5307"/>
      <c r="E5307"/>
      <c r="F5307"/>
      <c r="G5307"/>
      <c r="H5307"/>
      <c r="I5307"/>
      <c r="J5307"/>
      <c r="K5307"/>
      <c r="L5307"/>
      <c r="M5307" s="2"/>
      <c r="N5307"/>
      <c r="O5307" s="2"/>
      <c r="P5307"/>
      <c r="Q5307"/>
      <c r="R5307"/>
    </row>
    <row r="5308" spans="2:18">
      <c r="B5308"/>
      <c r="C5308"/>
      <c r="D5308"/>
      <c r="E5308"/>
      <c r="F5308"/>
      <c r="G5308"/>
      <c r="H5308"/>
      <c r="I5308"/>
      <c r="J5308"/>
      <c r="K5308"/>
      <c r="L5308"/>
      <c r="M5308" s="2"/>
      <c r="N5308"/>
      <c r="O5308" s="2"/>
      <c r="P5308"/>
      <c r="Q5308"/>
      <c r="R5308"/>
    </row>
    <row r="5309" spans="2:18">
      <c r="B5309"/>
      <c r="C5309"/>
      <c r="D5309"/>
      <c r="E5309"/>
      <c r="F5309"/>
      <c r="G5309"/>
      <c r="H5309"/>
      <c r="I5309"/>
      <c r="J5309"/>
      <c r="K5309"/>
      <c r="L5309"/>
      <c r="M5309" s="2"/>
      <c r="N5309"/>
      <c r="O5309" s="2"/>
      <c r="P5309"/>
      <c r="Q5309"/>
      <c r="R5309"/>
    </row>
    <row r="5310" spans="2:18">
      <c r="B5310"/>
      <c r="C5310"/>
      <c r="D5310"/>
      <c r="E5310"/>
      <c r="F5310"/>
      <c r="G5310"/>
      <c r="H5310"/>
      <c r="I5310"/>
      <c r="J5310"/>
      <c r="K5310"/>
      <c r="L5310"/>
      <c r="M5310" s="2"/>
      <c r="N5310"/>
      <c r="O5310" s="2"/>
      <c r="P5310"/>
      <c r="Q5310"/>
      <c r="R5310"/>
    </row>
    <row r="5311" spans="2:18">
      <c r="B5311"/>
      <c r="C5311"/>
      <c r="D5311"/>
      <c r="E5311"/>
      <c r="F5311"/>
      <c r="G5311"/>
      <c r="H5311"/>
      <c r="I5311"/>
      <c r="J5311"/>
      <c r="K5311"/>
      <c r="L5311"/>
      <c r="M5311" s="2"/>
      <c r="N5311"/>
      <c r="O5311" s="2"/>
      <c r="P5311"/>
      <c r="Q5311"/>
      <c r="R5311"/>
    </row>
    <row r="5312" spans="2:18">
      <c r="B5312"/>
      <c r="C5312"/>
      <c r="D5312"/>
      <c r="E5312"/>
      <c r="F5312"/>
      <c r="G5312"/>
      <c r="H5312"/>
      <c r="I5312"/>
      <c r="J5312"/>
      <c r="K5312"/>
      <c r="L5312"/>
      <c r="M5312" s="2"/>
      <c r="N5312"/>
      <c r="O5312" s="2"/>
      <c r="P5312"/>
      <c r="Q5312"/>
      <c r="R5312"/>
    </row>
    <row r="5313" spans="2:18">
      <c r="B5313"/>
      <c r="C5313"/>
      <c r="D5313"/>
      <c r="E5313"/>
      <c r="F5313"/>
      <c r="G5313"/>
      <c r="H5313"/>
      <c r="I5313"/>
      <c r="J5313"/>
      <c r="K5313"/>
      <c r="L5313"/>
      <c r="M5313" s="2"/>
      <c r="N5313"/>
      <c r="O5313" s="2"/>
      <c r="P5313"/>
      <c r="Q5313"/>
      <c r="R5313"/>
    </row>
    <row r="5314" spans="2:18">
      <c r="B5314"/>
      <c r="C5314"/>
      <c r="D5314"/>
      <c r="E5314"/>
      <c r="F5314"/>
      <c r="G5314"/>
      <c r="H5314"/>
      <c r="I5314"/>
      <c r="J5314"/>
      <c r="K5314"/>
      <c r="L5314"/>
      <c r="M5314" s="2"/>
      <c r="N5314"/>
      <c r="O5314" s="2"/>
      <c r="P5314"/>
      <c r="Q5314"/>
      <c r="R5314"/>
    </row>
    <row r="5315" spans="2:18">
      <c r="B5315"/>
      <c r="C5315"/>
      <c r="D5315"/>
      <c r="E5315"/>
      <c r="F5315"/>
      <c r="G5315"/>
      <c r="H5315"/>
      <c r="I5315"/>
      <c r="J5315"/>
      <c r="K5315"/>
      <c r="L5315"/>
      <c r="M5315" s="2"/>
      <c r="N5315"/>
      <c r="O5315" s="2"/>
      <c r="P5315"/>
      <c r="Q5315"/>
      <c r="R5315"/>
    </row>
    <row r="5316" spans="2:18">
      <c r="B5316"/>
      <c r="C5316"/>
      <c r="D5316"/>
      <c r="E5316"/>
      <c r="F5316"/>
      <c r="G5316"/>
      <c r="H5316"/>
      <c r="I5316"/>
      <c r="J5316"/>
      <c r="K5316"/>
      <c r="L5316"/>
      <c r="M5316" s="2"/>
      <c r="N5316"/>
      <c r="O5316" s="2"/>
      <c r="P5316"/>
      <c r="Q5316"/>
      <c r="R5316"/>
    </row>
    <row r="5317" spans="2:18">
      <c r="B5317"/>
      <c r="C5317"/>
      <c r="D5317"/>
      <c r="E5317"/>
      <c r="F5317"/>
      <c r="G5317"/>
      <c r="H5317"/>
      <c r="I5317"/>
      <c r="J5317"/>
      <c r="K5317"/>
      <c r="L5317"/>
      <c r="M5317" s="2"/>
      <c r="N5317"/>
      <c r="O5317" s="2"/>
      <c r="P5317"/>
      <c r="Q5317"/>
      <c r="R5317"/>
    </row>
    <row r="5318" spans="2:18">
      <c r="B5318"/>
      <c r="C5318"/>
      <c r="D5318"/>
      <c r="E5318"/>
      <c r="F5318"/>
      <c r="G5318"/>
      <c r="H5318"/>
      <c r="I5318"/>
      <c r="J5318"/>
      <c r="K5318"/>
      <c r="L5318"/>
      <c r="M5318" s="2"/>
      <c r="N5318"/>
      <c r="O5318" s="2"/>
      <c r="P5318"/>
      <c r="Q5318"/>
      <c r="R5318"/>
    </row>
    <row r="5319" spans="2:18">
      <c r="B5319"/>
      <c r="C5319"/>
      <c r="D5319"/>
      <c r="E5319"/>
      <c r="F5319"/>
      <c r="G5319"/>
      <c r="H5319"/>
      <c r="I5319"/>
      <c r="J5319"/>
      <c r="K5319"/>
      <c r="L5319"/>
      <c r="M5319" s="2"/>
      <c r="N5319"/>
      <c r="O5319" s="2"/>
      <c r="P5319"/>
      <c r="Q5319"/>
      <c r="R5319"/>
    </row>
    <row r="5320" spans="2:18">
      <c r="B5320"/>
      <c r="C5320"/>
      <c r="D5320"/>
      <c r="E5320"/>
      <c r="F5320"/>
      <c r="G5320"/>
      <c r="H5320"/>
      <c r="I5320"/>
      <c r="J5320"/>
      <c r="K5320"/>
      <c r="L5320"/>
      <c r="M5320" s="2"/>
      <c r="N5320"/>
      <c r="O5320" s="2"/>
      <c r="P5320"/>
      <c r="Q5320"/>
      <c r="R5320"/>
    </row>
    <row r="5321" spans="2:18">
      <c r="B5321"/>
      <c r="C5321"/>
      <c r="D5321"/>
      <c r="E5321"/>
      <c r="F5321"/>
      <c r="G5321"/>
      <c r="H5321"/>
      <c r="I5321"/>
      <c r="J5321"/>
      <c r="K5321"/>
      <c r="L5321"/>
      <c r="M5321" s="2"/>
      <c r="N5321"/>
      <c r="O5321" s="2"/>
      <c r="P5321"/>
      <c r="Q5321"/>
      <c r="R5321"/>
    </row>
    <row r="5322" spans="2:18">
      <c r="B5322"/>
      <c r="C5322"/>
      <c r="D5322"/>
      <c r="E5322"/>
      <c r="F5322"/>
      <c r="G5322"/>
      <c r="H5322"/>
      <c r="I5322"/>
      <c r="J5322"/>
      <c r="K5322"/>
      <c r="L5322"/>
      <c r="M5322" s="2"/>
      <c r="N5322"/>
      <c r="O5322" s="2"/>
      <c r="P5322"/>
      <c r="Q5322"/>
      <c r="R5322"/>
    </row>
    <row r="5323" spans="2:18">
      <c r="B5323"/>
      <c r="C5323"/>
      <c r="D5323"/>
      <c r="E5323"/>
      <c r="F5323"/>
      <c r="G5323"/>
      <c r="H5323"/>
      <c r="I5323"/>
      <c r="J5323"/>
      <c r="K5323"/>
      <c r="L5323"/>
      <c r="M5323" s="2"/>
      <c r="N5323"/>
      <c r="O5323" s="2"/>
      <c r="P5323"/>
      <c r="Q5323"/>
      <c r="R5323"/>
    </row>
    <row r="5324" spans="2:18">
      <c r="B5324"/>
      <c r="C5324"/>
      <c r="D5324"/>
      <c r="E5324"/>
      <c r="F5324"/>
      <c r="G5324"/>
      <c r="H5324"/>
      <c r="I5324"/>
      <c r="J5324"/>
      <c r="K5324"/>
      <c r="L5324"/>
      <c r="M5324" s="2"/>
      <c r="N5324"/>
      <c r="O5324" s="2"/>
      <c r="P5324"/>
      <c r="Q5324"/>
      <c r="R5324"/>
    </row>
    <row r="5325" spans="2:18">
      <c r="B5325"/>
      <c r="C5325"/>
      <c r="D5325"/>
      <c r="E5325"/>
      <c r="F5325"/>
      <c r="G5325"/>
      <c r="H5325"/>
      <c r="I5325"/>
      <c r="J5325"/>
      <c r="K5325"/>
      <c r="L5325"/>
      <c r="M5325" s="2"/>
      <c r="N5325"/>
      <c r="O5325" s="2"/>
      <c r="P5325"/>
      <c r="Q5325"/>
      <c r="R5325"/>
    </row>
    <row r="5326" spans="2:18">
      <c r="B5326"/>
      <c r="C5326"/>
      <c r="D5326"/>
      <c r="E5326"/>
      <c r="F5326"/>
      <c r="G5326"/>
      <c r="H5326"/>
      <c r="I5326"/>
      <c r="J5326"/>
      <c r="K5326"/>
      <c r="L5326"/>
      <c r="M5326" s="2"/>
      <c r="N5326"/>
      <c r="O5326" s="2"/>
      <c r="P5326"/>
      <c r="Q5326"/>
      <c r="R5326"/>
    </row>
    <row r="5327" spans="2:18">
      <c r="B5327"/>
      <c r="C5327"/>
      <c r="D5327"/>
      <c r="E5327"/>
      <c r="F5327"/>
      <c r="G5327"/>
      <c r="H5327"/>
      <c r="I5327"/>
      <c r="J5327"/>
      <c r="K5327"/>
      <c r="L5327"/>
      <c r="M5327" s="2"/>
      <c r="N5327"/>
      <c r="O5327" s="2"/>
      <c r="P5327"/>
      <c r="Q5327"/>
      <c r="R5327"/>
    </row>
    <row r="5328" spans="2:18">
      <c r="B5328"/>
      <c r="C5328"/>
      <c r="D5328"/>
      <c r="E5328"/>
      <c r="F5328"/>
      <c r="G5328"/>
      <c r="H5328"/>
      <c r="I5328"/>
      <c r="J5328"/>
      <c r="K5328"/>
      <c r="L5328"/>
      <c r="M5328" s="2"/>
      <c r="N5328"/>
      <c r="O5328" s="2"/>
      <c r="P5328"/>
      <c r="Q5328"/>
      <c r="R5328"/>
    </row>
    <row r="5329" spans="2:18">
      <c r="B5329"/>
      <c r="C5329"/>
      <c r="D5329"/>
      <c r="E5329"/>
      <c r="F5329"/>
      <c r="G5329"/>
      <c r="H5329"/>
      <c r="I5329"/>
      <c r="J5329"/>
      <c r="K5329"/>
      <c r="L5329"/>
      <c r="M5329" s="2"/>
      <c r="N5329"/>
      <c r="O5329" s="2"/>
      <c r="P5329"/>
      <c r="Q5329"/>
      <c r="R5329"/>
    </row>
    <row r="5330" spans="2:18">
      <c r="B5330"/>
      <c r="C5330"/>
      <c r="D5330"/>
      <c r="E5330"/>
      <c r="F5330"/>
      <c r="G5330"/>
      <c r="H5330"/>
      <c r="I5330"/>
      <c r="J5330"/>
      <c r="K5330"/>
      <c r="L5330"/>
      <c r="M5330" s="2"/>
      <c r="N5330"/>
      <c r="O5330" s="2"/>
      <c r="P5330"/>
      <c r="Q5330"/>
      <c r="R5330"/>
    </row>
    <row r="5331" spans="2:18">
      <c r="B5331"/>
      <c r="C5331"/>
      <c r="D5331"/>
      <c r="E5331"/>
      <c r="F5331"/>
      <c r="G5331"/>
      <c r="H5331"/>
      <c r="I5331"/>
      <c r="J5331"/>
      <c r="K5331"/>
      <c r="L5331"/>
      <c r="M5331" s="2"/>
      <c r="N5331"/>
      <c r="O5331" s="2"/>
      <c r="P5331"/>
      <c r="Q5331"/>
      <c r="R5331"/>
    </row>
    <row r="5332" spans="2:18">
      <c r="B5332"/>
      <c r="C5332"/>
      <c r="D5332"/>
      <c r="E5332"/>
      <c r="F5332"/>
      <c r="G5332"/>
      <c r="H5332"/>
      <c r="I5332"/>
      <c r="J5332"/>
      <c r="K5332"/>
      <c r="L5332"/>
      <c r="M5332" s="2"/>
      <c r="N5332"/>
      <c r="O5332" s="2"/>
      <c r="P5332"/>
      <c r="Q5332"/>
      <c r="R5332"/>
    </row>
    <row r="5333" spans="2:18">
      <c r="B5333"/>
      <c r="C5333"/>
      <c r="D5333"/>
      <c r="E5333"/>
      <c r="F5333"/>
      <c r="G5333"/>
      <c r="H5333"/>
      <c r="I5333"/>
      <c r="J5333"/>
      <c r="K5333"/>
      <c r="L5333"/>
      <c r="M5333" s="2"/>
      <c r="N5333"/>
      <c r="O5333" s="2"/>
      <c r="P5333"/>
      <c r="Q5333"/>
      <c r="R5333"/>
    </row>
    <row r="5334" spans="2:18">
      <c r="B5334"/>
      <c r="C5334"/>
      <c r="D5334"/>
      <c r="E5334"/>
      <c r="F5334"/>
      <c r="G5334"/>
      <c r="H5334"/>
      <c r="I5334"/>
      <c r="J5334"/>
      <c r="K5334"/>
      <c r="L5334"/>
      <c r="M5334" s="2"/>
      <c r="N5334"/>
      <c r="O5334" s="2"/>
      <c r="P5334"/>
      <c r="Q5334"/>
      <c r="R5334"/>
    </row>
    <row r="5335" spans="2:18">
      <c r="B5335"/>
      <c r="C5335"/>
      <c r="D5335"/>
      <c r="E5335"/>
      <c r="F5335"/>
      <c r="G5335"/>
      <c r="H5335"/>
      <c r="I5335"/>
      <c r="J5335"/>
      <c r="K5335"/>
      <c r="L5335"/>
      <c r="M5335" s="2"/>
      <c r="N5335"/>
      <c r="O5335" s="2"/>
      <c r="P5335"/>
      <c r="Q5335"/>
      <c r="R5335"/>
    </row>
    <row r="5336" spans="2:18">
      <c r="B5336"/>
      <c r="C5336"/>
      <c r="D5336"/>
      <c r="E5336"/>
      <c r="F5336"/>
      <c r="G5336"/>
      <c r="H5336"/>
      <c r="I5336"/>
      <c r="J5336"/>
      <c r="K5336"/>
      <c r="L5336"/>
      <c r="M5336" s="2"/>
      <c r="N5336"/>
      <c r="O5336" s="2"/>
      <c r="P5336"/>
      <c r="Q5336"/>
      <c r="R5336"/>
    </row>
    <row r="5337" spans="2:18">
      <c r="B5337"/>
      <c r="C5337"/>
      <c r="D5337"/>
      <c r="E5337"/>
      <c r="F5337"/>
      <c r="G5337"/>
      <c r="H5337"/>
      <c r="I5337"/>
      <c r="J5337"/>
      <c r="K5337"/>
      <c r="L5337"/>
      <c r="M5337" s="2"/>
      <c r="N5337"/>
      <c r="O5337" s="2"/>
      <c r="P5337"/>
      <c r="Q5337"/>
      <c r="R5337"/>
    </row>
    <row r="5338" spans="2:18">
      <c r="B5338"/>
      <c r="C5338"/>
      <c r="D5338"/>
      <c r="E5338"/>
      <c r="F5338"/>
      <c r="G5338"/>
      <c r="H5338"/>
      <c r="I5338"/>
      <c r="J5338"/>
      <c r="K5338"/>
      <c r="L5338"/>
      <c r="M5338" s="2"/>
      <c r="N5338"/>
      <c r="O5338" s="2"/>
      <c r="P5338"/>
      <c r="Q5338"/>
      <c r="R5338"/>
    </row>
    <row r="5339" spans="2:18">
      <c r="B5339"/>
      <c r="C5339"/>
      <c r="D5339"/>
      <c r="E5339"/>
      <c r="F5339"/>
      <c r="G5339"/>
      <c r="H5339"/>
      <c r="I5339"/>
      <c r="J5339"/>
      <c r="K5339"/>
      <c r="L5339"/>
      <c r="M5339" s="2"/>
      <c r="N5339"/>
      <c r="O5339" s="2"/>
      <c r="P5339"/>
      <c r="Q5339"/>
      <c r="R5339"/>
    </row>
    <row r="5340" spans="2:18">
      <c r="B5340"/>
      <c r="C5340"/>
      <c r="D5340"/>
      <c r="E5340"/>
      <c r="F5340"/>
      <c r="G5340"/>
      <c r="H5340"/>
      <c r="I5340"/>
      <c r="J5340"/>
      <c r="K5340"/>
      <c r="L5340"/>
      <c r="M5340" s="2"/>
      <c r="N5340"/>
      <c r="O5340" s="2"/>
      <c r="P5340"/>
      <c r="Q5340"/>
      <c r="R5340"/>
    </row>
    <row r="5341" spans="2:18">
      <c r="B5341"/>
      <c r="C5341"/>
      <c r="D5341"/>
      <c r="E5341"/>
      <c r="F5341"/>
      <c r="G5341"/>
      <c r="H5341"/>
      <c r="I5341"/>
      <c r="J5341"/>
      <c r="K5341"/>
      <c r="L5341"/>
      <c r="M5341" s="2"/>
      <c r="N5341"/>
      <c r="O5341" s="2"/>
      <c r="P5341"/>
      <c r="Q5341"/>
      <c r="R5341"/>
    </row>
    <row r="5342" spans="2:18">
      <c r="B5342"/>
      <c r="C5342"/>
      <c r="D5342"/>
      <c r="E5342"/>
      <c r="F5342"/>
      <c r="G5342"/>
      <c r="H5342"/>
      <c r="I5342"/>
      <c r="J5342"/>
      <c r="K5342"/>
      <c r="L5342"/>
      <c r="M5342" s="2"/>
      <c r="N5342"/>
      <c r="O5342" s="2"/>
      <c r="P5342"/>
      <c r="Q5342"/>
      <c r="R5342"/>
    </row>
    <row r="5343" spans="2:18">
      <c r="B5343"/>
      <c r="C5343"/>
      <c r="D5343"/>
      <c r="E5343"/>
      <c r="F5343"/>
      <c r="G5343"/>
      <c r="H5343"/>
      <c r="I5343"/>
      <c r="J5343"/>
      <c r="K5343"/>
      <c r="L5343"/>
      <c r="M5343" s="2"/>
      <c r="N5343"/>
      <c r="O5343" s="2"/>
      <c r="P5343"/>
      <c r="Q5343"/>
      <c r="R5343"/>
    </row>
    <row r="5344" spans="2:18">
      <c r="B5344"/>
      <c r="C5344"/>
      <c r="D5344"/>
      <c r="E5344"/>
      <c r="F5344"/>
      <c r="G5344"/>
      <c r="H5344"/>
      <c r="I5344"/>
      <c r="J5344"/>
      <c r="K5344"/>
      <c r="L5344"/>
      <c r="M5344" s="2"/>
      <c r="N5344"/>
      <c r="O5344" s="2"/>
      <c r="P5344"/>
      <c r="Q5344"/>
      <c r="R5344"/>
    </row>
    <row r="5345" spans="2:18">
      <c r="B5345"/>
      <c r="C5345"/>
      <c r="D5345"/>
      <c r="E5345"/>
      <c r="F5345"/>
      <c r="G5345"/>
      <c r="H5345"/>
      <c r="I5345"/>
      <c r="J5345"/>
      <c r="K5345"/>
      <c r="L5345"/>
      <c r="M5345" s="2"/>
      <c r="N5345"/>
      <c r="O5345" s="2"/>
      <c r="P5345"/>
      <c r="Q5345"/>
      <c r="R5345"/>
    </row>
    <row r="5346" spans="2:18">
      <c r="B5346"/>
      <c r="C5346"/>
      <c r="D5346"/>
      <c r="E5346"/>
      <c r="F5346"/>
      <c r="G5346"/>
      <c r="H5346"/>
      <c r="I5346"/>
      <c r="J5346"/>
      <c r="K5346"/>
      <c r="L5346"/>
      <c r="M5346" s="2"/>
      <c r="N5346"/>
      <c r="O5346" s="2"/>
      <c r="P5346"/>
      <c r="Q5346"/>
      <c r="R5346"/>
    </row>
    <row r="5347" spans="2:18">
      <c r="B5347"/>
      <c r="C5347"/>
      <c r="D5347"/>
      <c r="E5347"/>
      <c r="F5347"/>
      <c r="G5347"/>
      <c r="H5347"/>
      <c r="I5347"/>
      <c r="J5347"/>
      <c r="K5347"/>
      <c r="L5347"/>
      <c r="M5347" s="2"/>
      <c r="N5347"/>
      <c r="O5347" s="2"/>
      <c r="P5347"/>
      <c r="Q5347"/>
      <c r="R5347"/>
    </row>
    <row r="5348" spans="2:18">
      <c r="B5348"/>
      <c r="C5348"/>
      <c r="D5348"/>
      <c r="E5348"/>
      <c r="F5348"/>
      <c r="G5348"/>
      <c r="H5348"/>
      <c r="I5348"/>
      <c r="J5348"/>
      <c r="K5348"/>
      <c r="L5348"/>
      <c r="M5348" s="2"/>
      <c r="N5348"/>
      <c r="O5348" s="2"/>
      <c r="P5348"/>
      <c r="Q5348"/>
      <c r="R5348"/>
    </row>
    <row r="5349" spans="2:18">
      <c r="B5349"/>
      <c r="C5349"/>
      <c r="D5349"/>
      <c r="E5349"/>
      <c r="F5349"/>
      <c r="G5349"/>
      <c r="H5349"/>
      <c r="I5349"/>
      <c r="J5349"/>
      <c r="K5349"/>
      <c r="L5349"/>
      <c r="M5349" s="2"/>
      <c r="N5349"/>
      <c r="O5349" s="2"/>
      <c r="P5349"/>
      <c r="Q5349"/>
      <c r="R5349"/>
    </row>
    <row r="5350" spans="2:18">
      <c r="B5350"/>
      <c r="C5350"/>
      <c r="D5350"/>
      <c r="E5350"/>
      <c r="F5350"/>
      <c r="G5350"/>
      <c r="H5350"/>
      <c r="I5350"/>
      <c r="J5350"/>
      <c r="K5350"/>
      <c r="L5350"/>
      <c r="M5350" s="2"/>
      <c r="N5350"/>
      <c r="O5350" s="2"/>
      <c r="P5350"/>
      <c r="Q5350"/>
      <c r="R5350"/>
    </row>
    <row r="5351" spans="2:18">
      <c r="B5351"/>
      <c r="C5351"/>
      <c r="D5351"/>
      <c r="E5351"/>
      <c r="F5351"/>
      <c r="G5351"/>
      <c r="H5351"/>
      <c r="I5351"/>
      <c r="J5351"/>
      <c r="K5351"/>
      <c r="L5351"/>
      <c r="M5351" s="2"/>
      <c r="N5351"/>
      <c r="O5351" s="2"/>
      <c r="P5351"/>
      <c r="Q5351"/>
      <c r="R5351"/>
    </row>
    <row r="5352" spans="2:18">
      <c r="B5352"/>
      <c r="C5352"/>
      <c r="D5352"/>
      <c r="E5352"/>
      <c r="F5352"/>
      <c r="G5352"/>
      <c r="H5352"/>
      <c r="I5352"/>
      <c r="J5352"/>
      <c r="K5352"/>
      <c r="L5352"/>
      <c r="M5352" s="2"/>
      <c r="N5352"/>
      <c r="O5352" s="2"/>
      <c r="P5352"/>
      <c r="Q5352"/>
      <c r="R5352"/>
    </row>
    <row r="5353" spans="2:18">
      <c r="B5353"/>
      <c r="C5353"/>
      <c r="D5353"/>
      <c r="E5353"/>
      <c r="F5353"/>
      <c r="G5353"/>
      <c r="H5353"/>
      <c r="I5353"/>
      <c r="J5353"/>
      <c r="K5353"/>
      <c r="L5353"/>
      <c r="M5353" s="2"/>
      <c r="N5353"/>
      <c r="O5353" s="2"/>
      <c r="P5353"/>
      <c r="Q5353"/>
      <c r="R5353"/>
    </row>
    <row r="5354" spans="2:18">
      <c r="B5354"/>
      <c r="C5354"/>
      <c r="D5354"/>
      <c r="E5354"/>
      <c r="F5354"/>
      <c r="G5354"/>
      <c r="H5354"/>
      <c r="I5354"/>
      <c r="J5354"/>
      <c r="K5354"/>
      <c r="L5354"/>
      <c r="M5354" s="2"/>
      <c r="N5354"/>
      <c r="O5354" s="2"/>
      <c r="P5354"/>
      <c r="Q5354"/>
      <c r="R5354"/>
    </row>
    <row r="5355" spans="2:18">
      <c r="B5355"/>
      <c r="C5355"/>
      <c r="D5355"/>
      <c r="E5355"/>
      <c r="F5355"/>
      <c r="G5355"/>
      <c r="H5355"/>
      <c r="I5355"/>
      <c r="J5355"/>
      <c r="K5355"/>
      <c r="L5355"/>
      <c r="M5355" s="2"/>
      <c r="N5355"/>
      <c r="O5355" s="2"/>
      <c r="P5355"/>
      <c r="Q5355"/>
      <c r="R5355"/>
    </row>
    <row r="5356" spans="2:18">
      <c r="B5356"/>
      <c r="C5356"/>
      <c r="D5356"/>
      <c r="E5356"/>
      <c r="F5356"/>
      <c r="G5356"/>
      <c r="H5356"/>
      <c r="I5356"/>
      <c r="J5356"/>
      <c r="K5356"/>
      <c r="L5356"/>
      <c r="M5356" s="2"/>
      <c r="N5356"/>
      <c r="O5356" s="2"/>
      <c r="P5356"/>
      <c r="Q5356"/>
      <c r="R5356"/>
    </row>
    <row r="5357" spans="2:18">
      <c r="B5357"/>
      <c r="C5357"/>
      <c r="D5357"/>
      <c r="E5357"/>
      <c r="F5357"/>
      <c r="G5357"/>
      <c r="H5357"/>
      <c r="I5357"/>
      <c r="J5357"/>
      <c r="K5357"/>
      <c r="L5357"/>
      <c r="M5357" s="2"/>
      <c r="N5357"/>
      <c r="O5357" s="2"/>
      <c r="P5357"/>
      <c r="Q5357"/>
      <c r="R5357"/>
    </row>
    <row r="5358" spans="2:18">
      <c r="B5358"/>
      <c r="C5358"/>
      <c r="D5358"/>
      <c r="E5358"/>
      <c r="F5358"/>
      <c r="G5358"/>
      <c r="H5358"/>
      <c r="I5358"/>
      <c r="J5358"/>
      <c r="K5358"/>
      <c r="L5358"/>
      <c r="M5358" s="2"/>
      <c r="N5358"/>
      <c r="O5358" s="2"/>
      <c r="P5358"/>
      <c r="Q5358"/>
      <c r="R5358"/>
    </row>
    <row r="5359" spans="2:18">
      <c r="B5359"/>
      <c r="C5359"/>
      <c r="D5359"/>
      <c r="E5359"/>
      <c r="F5359"/>
      <c r="G5359"/>
      <c r="H5359"/>
      <c r="I5359"/>
      <c r="J5359"/>
      <c r="K5359"/>
      <c r="L5359"/>
      <c r="M5359" s="2"/>
      <c r="N5359"/>
      <c r="O5359" s="2"/>
      <c r="P5359"/>
      <c r="Q5359"/>
      <c r="R5359"/>
    </row>
    <row r="5360" spans="2:18">
      <c r="B5360"/>
      <c r="C5360"/>
      <c r="D5360"/>
      <c r="E5360"/>
      <c r="F5360"/>
      <c r="G5360"/>
      <c r="H5360"/>
      <c r="I5360"/>
      <c r="J5360"/>
      <c r="K5360"/>
      <c r="L5360"/>
      <c r="M5360" s="2"/>
      <c r="N5360"/>
      <c r="O5360" s="2"/>
      <c r="P5360"/>
      <c r="Q5360"/>
      <c r="R5360"/>
    </row>
    <row r="5361" spans="2:18">
      <c r="B5361"/>
      <c r="C5361"/>
      <c r="D5361"/>
      <c r="E5361"/>
      <c r="F5361"/>
      <c r="G5361"/>
      <c r="H5361"/>
      <c r="I5361"/>
      <c r="J5361"/>
      <c r="K5361"/>
      <c r="L5361"/>
      <c r="M5361" s="2"/>
      <c r="N5361"/>
      <c r="O5361" s="2"/>
      <c r="P5361"/>
      <c r="Q5361"/>
      <c r="R5361"/>
    </row>
    <row r="5362" spans="2:18">
      <c r="B5362"/>
      <c r="C5362"/>
      <c r="D5362"/>
      <c r="E5362"/>
      <c r="F5362"/>
      <c r="G5362"/>
      <c r="H5362"/>
      <c r="I5362"/>
      <c r="J5362"/>
      <c r="K5362"/>
      <c r="L5362"/>
      <c r="M5362" s="2"/>
      <c r="N5362"/>
      <c r="O5362" s="2"/>
      <c r="P5362"/>
      <c r="Q5362"/>
      <c r="R5362"/>
    </row>
    <row r="5363" spans="2:18">
      <c r="B5363"/>
      <c r="C5363"/>
      <c r="D5363"/>
      <c r="E5363"/>
      <c r="F5363"/>
      <c r="G5363"/>
      <c r="H5363"/>
      <c r="I5363"/>
      <c r="J5363"/>
      <c r="K5363"/>
      <c r="L5363"/>
      <c r="M5363" s="2"/>
      <c r="N5363"/>
      <c r="O5363" s="2"/>
      <c r="P5363"/>
      <c r="Q5363"/>
      <c r="R5363"/>
    </row>
    <row r="5364" spans="2:18">
      <c r="B5364"/>
      <c r="C5364"/>
      <c r="D5364"/>
      <c r="E5364"/>
      <c r="F5364"/>
      <c r="G5364"/>
      <c r="H5364"/>
      <c r="I5364"/>
      <c r="J5364"/>
      <c r="K5364"/>
      <c r="L5364"/>
      <c r="M5364" s="2"/>
      <c r="N5364"/>
      <c r="O5364" s="2"/>
      <c r="P5364"/>
      <c r="Q5364"/>
      <c r="R5364"/>
    </row>
    <row r="5365" spans="2:18">
      <c r="B5365"/>
      <c r="C5365"/>
      <c r="D5365"/>
      <c r="E5365"/>
      <c r="F5365"/>
      <c r="G5365"/>
      <c r="H5365"/>
      <c r="I5365"/>
      <c r="J5365"/>
      <c r="K5365"/>
      <c r="L5365"/>
      <c r="M5365" s="2"/>
      <c r="N5365"/>
      <c r="O5365" s="2"/>
      <c r="P5365"/>
      <c r="Q5365"/>
      <c r="R5365"/>
    </row>
    <row r="5366" spans="2:18">
      <c r="B5366"/>
      <c r="C5366"/>
      <c r="D5366"/>
      <c r="E5366"/>
      <c r="F5366"/>
      <c r="G5366"/>
      <c r="H5366"/>
      <c r="I5366"/>
      <c r="J5366"/>
      <c r="K5366"/>
      <c r="L5366"/>
      <c r="M5366" s="2"/>
      <c r="N5366"/>
      <c r="O5366" s="2"/>
      <c r="P5366"/>
      <c r="Q5366"/>
      <c r="R5366"/>
    </row>
    <row r="5367" spans="2:18">
      <c r="B5367"/>
      <c r="C5367"/>
      <c r="D5367"/>
      <c r="E5367"/>
      <c r="F5367"/>
      <c r="G5367"/>
      <c r="H5367"/>
      <c r="I5367"/>
      <c r="J5367"/>
      <c r="K5367"/>
      <c r="L5367"/>
      <c r="M5367" s="2"/>
      <c r="N5367"/>
      <c r="O5367" s="2"/>
      <c r="P5367"/>
      <c r="Q5367"/>
      <c r="R5367"/>
    </row>
    <row r="5368" spans="2:18">
      <c r="B5368"/>
      <c r="C5368"/>
      <c r="D5368"/>
      <c r="E5368"/>
      <c r="F5368"/>
      <c r="G5368"/>
      <c r="H5368"/>
      <c r="I5368"/>
      <c r="J5368"/>
      <c r="K5368"/>
      <c r="L5368"/>
      <c r="M5368" s="2"/>
      <c r="N5368"/>
      <c r="O5368" s="2"/>
      <c r="P5368"/>
      <c r="Q5368"/>
      <c r="R5368"/>
    </row>
    <row r="5369" spans="2:18">
      <c r="B5369"/>
      <c r="C5369"/>
      <c r="D5369"/>
      <c r="E5369"/>
      <c r="F5369"/>
      <c r="G5369"/>
      <c r="H5369"/>
      <c r="I5369"/>
      <c r="J5369"/>
      <c r="K5369"/>
      <c r="L5369"/>
      <c r="M5369" s="2"/>
      <c r="N5369"/>
      <c r="O5369" s="2"/>
      <c r="P5369"/>
      <c r="Q5369"/>
      <c r="R5369"/>
    </row>
    <row r="5370" spans="2:18">
      <c r="B5370"/>
      <c r="C5370"/>
      <c r="D5370"/>
      <c r="E5370"/>
      <c r="F5370"/>
      <c r="G5370"/>
      <c r="H5370"/>
      <c r="I5370"/>
      <c r="J5370"/>
      <c r="K5370"/>
      <c r="L5370"/>
      <c r="M5370" s="2"/>
      <c r="N5370"/>
      <c r="O5370" s="2"/>
      <c r="P5370"/>
      <c r="Q5370"/>
      <c r="R5370"/>
    </row>
    <row r="5371" spans="2:18">
      <c r="B5371"/>
      <c r="C5371"/>
      <c r="D5371"/>
      <c r="E5371"/>
      <c r="F5371"/>
      <c r="G5371"/>
      <c r="H5371"/>
      <c r="I5371"/>
      <c r="J5371"/>
      <c r="K5371"/>
      <c r="L5371"/>
      <c r="M5371" s="2"/>
      <c r="N5371"/>
      <c r="O5371" s="2"/>
      <c r="P5371"/>
      <c r="Q5371"/>
      <c r="R5371"/>
    </row>
    <row r="5372" spans="2:18">
      <c r="B5372"/>
      <c r="C5372"/>
      <c r="D5372"/>
      <c r="E5372"/>
      <c r="F5372"/>
      <c r="G5372"/>
      <c r="H5372"/>
      <c r="I5372"/>
      <c r="J5372"/>
      <c r="K5372"/>
      <c r="L5372"/>
      <c r="M5372" s="2"/>
      <c r="N5372"/>
      <c r="O5372" s="2"/>
      <c r="P5372"/>
      <c r="Q5372"/>
      <c r="R5372"/>
    </row>
    <row r="5373" spans="2:18">
      <c r="B5373"/>
      <c r="C5373"/>
      <c r="D5373"/>
      <c r="E5373"/>
      <c r="F5373"/>
      <c r="G5373"/>
      <c r="H5373"/>
      <c r="I5373"/>
      <c r="J5373"/>
      <c r="K5373"/>
      <c r="L5373"/>
      <c r="M5373" s="2"/>
      <c r="N5373"/>
      <c r="O5373" s="2"/>
      <c r="P5373"/>
      <c r="Q5373"/>
      <c r="R5373"/>
    </row>
    <row r="5374" spans="2:18">
      <c r="B5374"/>
      <c r="C5374"/>
      <c r="D5374"/>
      <c r="E5374"/>
      <c r="F5374"/>
      <c r="G5374"/>
      <c r="H5374"/>
      <c r="I5374"/>
      <c r="J5374"/>
      <c r="K5374"/>
      <c r="L5374"/>
      <c r="M5374" s="2"/>
      <c r="N5374"/>
      <c r="O5374" s="2"/>
      <c r="P5374"/>
      <c r="Q5374"/>
      <c r="R5374"/>
    </row>
    <row r="5375" spans="2:18">
      <c r="B5375"/>
      <c r="C5375"/>
      <c r="D5375"/>
      <c r="E5375"/>
      <c r="F5375"/>
      <c r="G5375"/>
      <c r="H5375"/>
      <c r="I5375"/>
      <c r="J5375"/>
      <c r="K5375"/>
      <c r="L5375"/>
      <c r="M5375" s="2"/>
      <c r="N5375"/>
      <c r="O5375" s="2"/>
      <c r="P5375"/>
      <c r="Q5375"/>
      <c r="R5375"/>
    </row>
    <row r="5376" spans="2:18">
      <c r="B5376"/>
      <c r="C5376"/>
      <c r="D5376"/>
      <c r="E5376"/>
      <c r="F5376"/>
      <c r="G5376"/>
      <c r="H5376"/>
      <c r="I5376"/>
      <c r="J5376"/>
      <c r="K5376"/>
      <c r="L5376"/>
      <c r="M5376" s="2"/>
      <c r="N5376"/>
      <c r="O5376" s="2"/>
      <c r="P5376"/>
      <c r="Q5376"/>
      <c r="R5376"/>
    </row>
    <row r="5377" spans="2:18">
      <c r="B5377"/>
      <c r="C5377"/>
      <c r="D5377"/>
      <c r="E5377"/>
      <c r="F5377"/>
      <c r="G5377"/>
      <c r="H5377"/>
      <c r="I5377"/>
      <c r="J5377"/>
      <c r="K5377"/>
      <c r="L5377"/>
      <c r="M5377" s="2"/>
      <c r="N5377"/>
      <c r="O5377" s="2"/>
      <c r="P5377"/>
      <c r="Q5377"/>
      <c r="R5377"/>
    </row>
    <row r="5378" spans="2:18">
      <c r="B5378"/>
      <c r="C5378"/>
      <c r="D5378"/>
      <c r="E5378"/>
      <c r="F5378"/>
      <c r="G5378"/>
      <c r="H5378"/>
      <c r="I5378"/>
      <c r="J5378"/>
      <c r="K5378"/>
      <c r="L5378"/>
      <c r="M5378" s="2"/>
      <c r="N5378"/>
      <c r="O5378" s="2"/>
      <c r="P5378"/>
      <c r="Q5378"/>
      <c r="R5378"/>
    </row>
    <row r="5379" spans="2:18">
      <c r="B5379"/>
      <c r="C5379"/>
      <c r="D5379"/>
      <c r="E5379"/>
      <c r="F5379"/>
      <c r="G5379"/>
      <c r="H5379"/>
      <c r="I5379"/>
      <c r="J5379"/>
      <c r="K5379"/>
      <c r="L5379"/>
      <c r="M5379" s="2"/>
      <c r="N5379"/>
      <c r="O5379" s="2"/>
      <c r="P5379"/>
      <c r="Q5379"/>
      <c r="R5379"/>
    </row>
    <row r="5380" spans="2:18">
      <c r="B5380"/>
      <c r="C5380"/>
      <c r="D5380"/>
      <c r="E5380"/>
      <c r="F5380"/>
      <c r="G5380"/>
      <c r="H5380"/>
      <c r="I5380"/>
      <c r="J5380"/>
      <c r="K5380"/>
      <c r="L5380"/>
      <c r="M5380" s="2"/>
      <c r="N5380"/>
      <c r="O5380" s="2"/>
      <c r="P5380"/>
      <c r="Q5380"/>
      <c r="R5380"/>
    </row>
    <row r="5381" spans="2:18">
      <c r="B5381"/>
      <c r="C5381"/>
      <c r="D5381"/>
      <c r="E5381"/>
      <c r="F5381"/>
      <c r="G5381"/>
      <c r="H5381"/>
      <c r="I5381"/>
      <c r="J5381"/>
      <c r="K5381"/>
      <c r="L5381"/>
      <c r="M5381" s="2"/>
      <c r="N5381"/>
      <c r="O5381" s="2"/>
      <c r="P5381"/>
      <c r="Q5381"/>
      <c r="R5381"/>
    </row>
    <row r="5382" spans="2:18">
      <c r="B5382"/>
      <c r="C5382"/>
      <c r="D5382"/>
      <c r="E5382"/>
      <c r="F5382"/>
      <c r="G5382"/>
      <c r="H5382"/>
      <c r="I5382"/>
      <c r="J5382"/>
      <c r="K5382"/>
      <c r="L5382"/>
      <c r="M5382" s="2"/>
      <c r="N5382"/>
      <c r="O5382" s="2"/>
      <c r="P5382"/>
      <c r="Q5382"/>
      <c r="R5382"/>
    </row>
    <row r="5383" spans="2:18">
      <c r="B5383"/>
      <c r="C5383"/>
      <c r="D5383"/>
      <c r="E5383"/>
      <c r="F5383"/>
      <c r="G5383"/>
      <c r="H5383"/>
      <c r="I5383"/>
      <c r="J5383"/>
      <c r="K5383"/>
      <c r="L5383"/>
      <c r="M5383" s="2"/>
      <c r="N5383"/>
      <c r="O5383" s="2"/>
      <c r="P5383"/>
      <c r="Q5383"/>
      <c r="R5383"/>
    </row>
    <row r="5384" spans="2:18">
      <c r="B5384"/>
      <c r="C5384"/>
      <c r="D5384"/>
      <c r="E5384"/>
      <c r="F5384"/>
      <c r="G5384"/>
      <c r="H5384"/>
      <c r="I5384"/>
      <c r="J5384"/>
      <c r="K5384"/>
      <c r="L5384"/>
      <c r="M5384" s="2"/>
      <c r="N5384"/>
      <c r="O5384" s="2"/>
      <c r="P5384"/>
      <c r="Q5384"/>
      <c r="R5384"/>
    </row>
    <row r="5385" spans="2:18">
      <c r="B5385"/>
      <c r="C5385"/>
      <c r="D5385"/>
      <c r="E5385"/>
      <c r="F5385"/>
      <c r="G5385"/>
      <c r="H5385"/>
      <c r="I5385"/>
      <c r="J5385"/>
      <c r="K5385"/>
      <c r="L5385"/>
      <c r="M5385" s="2"/>
      <c r="N5385"/>
      <c r="O5385" s="2"/>
      <c r="P5385"/>
      <c r="Q5385"/>
      <c r="R5385"/>
    </row>
    <row r="5386" spans="2:18">
      <c r="B5386"/>
      <c r="C5386"/>
      <c r="D5386"/>
      <c r="E5386"/>
      <c r="F5386"/>
      <c r="G5386"/>
      <c r="H5386"/>
      <c r="I5386"/>
      <c r="J5386"/>
      <c r="K5386"/>
      <c r="L5386"/>
      <c r="M5386" s="2"/>
      <c r="N5386"/>
      <c r="O5386" s="2"/>
      <c r="P5386"/>
      <c r="Q5386"/>
      <c r="R5386"/>
    </row>
    <row r="5387" spans="2:18">
      <c r="B5387"/>
      <c r="C5387"/>
      <c r="D5387"/>
      <c r="E5387"/>
      <c r="F5387"/>
      <c r="G5387"/>
      <c r="H5387"/>
      <c r="I5387"/>
      <c r="J5387"/>
      <c r="K5387"/>
      <c r="L5387"/>
      <c r="M5387" s="2"/>
      <c r="N5387"/>
      <c r="O5387" s="2"/>
      <c r="P5387"/>
      <c r="Q5387"/>
      <c r="R5387"/>
    </row>
    <row r="5388" spans="2:18">
      <c r="B5388"/>
      <c r="C5388"/>
      <c r="D5388"/>
      <c r="E5388"/>
      <c r="F5388"/>
      <c r="G5388"/>
      <c r="H5388"/>
      <c r="I5388"/>
      <c r="J5388"/>
      <c r="K5388"/>
      <c r="L5388"/>
      <c r="M5388" s="2"/>
      <c r="N5388"/>
      <c r="O5388" s="2"/>
      <c r="P5388"/>
      <c r="Q5388"/>
      <c r="R5388"/>
    </row>
    <row r="5389" spans="2:18">
      <c r="B5389"/>
      <c r="C5389"/>
      <c r="D5389"/>
      <c r="E5389"/>
      <c r="F5389"/>
      <c r="G5389"/>
      <c r="H5389"/>
      <c r="I5389"/>
      <c r="J5389"/>
      <c r="K5389"/>
      <c r="L5389"/>
      <c r="M5389" s="2"/>
      <c r="N5389"/>
      <c r="O5389" s="2"/>
      <c r="P5389"/>
      <c r="Q5389"/>
      <c r="R5389"/>
    </row>
    <row r="5390" spans="2:18">
      <c r="B5390"/>
      <c r="C5390"/>
      <c r="D5390"/>
      <c r="E5390"/>
      <c r="F5390"/>
      <c r="G5390"/>
      <c r="H5390"/>
      <c r="I5390"/>
      <c r="J5390"/>
      <c r="K5390"/>
      <c r="L5390"/>
      <c r="M5390" s="2"/>
      <c r="N5390"/>
      <c r="O5390" s="2"/>
      <c r="P5390"/>
      <c r="Q5390"/>
      <c r="R5390"/>
    </row>
    <row r="5391" spans="2:18">
      <c r="B5391"/>
      <c r="C5391"/>
      <c r="D5391"/>
      <c r="E5391"/>
      <c r="F5391"/>
      <c r="G5391"/>
      <c r="H5391"/>
      <c r="I5391"/>
      <c r="J5391"/>
      <c r="K5391"/>
      <c r="L5391"/>
      <c r="M5391" s="2"/>
      <c r="N5391"/>
      <c r="O5391" s="2"/>
      <c r="P5391"/>
      <c r="Q5391"/>
      <c r="R5391"/>
    </row>
    <row r="5392" spans="2:18">
      <c r="B5392"/>
      <c r="C5392"/>
      <c r="D5392"/>
      <c r="E5392"/>
      <c r="F5392"/>
      <c r="G5392"/>
      <c r="H5392"/>
      <c r="I5392"/>
      <c r="J5392"/>
      <c r="K5392"/>
      <c r="L5392"/>
      <c r="M5392" s="2"/>
      <c r="N5392"/>
      <c r="O5392" s="2"/>
      <c r="P5392"/>
      <c r="Q5392"/>
      <c r="R5392"/>
    </row>
    <row r="5393" spans="2:18">
      <c r="B5393"/>
      <c r="C5393"/>
      <c r="D5393"/>
      <c r="E5393"/>
      <c r="F5393"/>
      <c r="G5393"/>
      <c r="H5393"/>
      <c r="I5393"/>
      <c r="J5393"/>
      <c r="K5393"/>
      <c r="L5393"/>
      <c r="M5393" s="2"/>
      <c r="N5393"/>
      <c r="O5393" s="2"/>
      <c r="P5393"/>
      <c r="Q5393"/>
      <c r="R5393"/>
    </row>
    <row r="5394" spans="2:18">
      <c r="B5394"/>
      <c r="C5394"/>
      <c r="D5394"/>
      <c r="E5394"/>
      <c r="F5394"/>
      <c r="G5394"/>
      <c r="H5394"/>
      <c r="I5394"/>
      <c r="J5394"/>
      <c r="K5394"/>
      <c r="L5394"/>
      <c r="M5394" s="2"/>
      <c r="N5394"/>
      <c r="O5394" s="2"/>
      <c r="P5394"/>
      <c r="Q5394"/>
      <c r="R5394"/>
    </row>
    <row r="5395" spans="2:18">
      <c r="B5395"/>
      <c r="C5395"/>
      <c r="D5395"/>
      <c r="E5395"/>
      <c r="F5395"/>
      <c r="G5395"/>
      <c r="H5395"/>
      <c r="I5395"/>
      <c r="J5395"/>
      <c r="K5395"/>
      <c r="L5395"/>
      <c r="M5395" s="2"/>
      <c r="N5395"/>
      <c r="O5395" s="2"/>
      <c r="P5395"/>
      <c r="Q5395"/>
      <c r="R5395"/>
    </row>
    <row r="5396" spans="2:18">
      <c r="B5396"/>
      <c r="C5396"/>
      <c r="D5396"/>
      <c r="E5396"/>
      <c r="F5396"/>
      <c r="G5396"/>
      <c r="H5396"/>
      <c r="I5396"/>
      <c r="J5396"/>
      <c r="K5396"/>
      <c r="L5396"/>
      <c r="M5396" s="2"/>
      <c r="N5396"/>
      <c r="O5396" s="2"/>
      <c r="P5396"/>
      <c r="Q5396"/>
      <c r="R5396"/>
    </row>
    <row r="5397" spans="2:18">
      <c r="B5397"/>
      <c r="C5397"/>
      <c r="D5397"/>
      <c r="E5397"/>
      <c r="F5397"/>
      <c r="G5397"/>
      <c r="H5397"/>
      <c r="I5397"/>
      <c r="J5397"/>
      <c r="K5397"/>
      <c r="L5397"/>
      <c r="M5397" s="2"/>
      <c r="N5397"/>
      <c r="O5397" s="2"/>
      <c r="P5397"/>
      <c r="Q5397"/>
      <c r="R5397"/>
    </row>
    <row r="5398" spans="2:18">
      <c r="B5398"/>
      <c r="C5398"/>
      <c r="D5398"/>
      <c r="E5398"/>
      <c r="F5398"/>
      <c r="G5398"/>
      <c r="H5398"/>
      <c r="I5398"/>
      <c r="J5398"/>
      <c r="K5398"/>
      <c r="L5398"/>
      <c r="M5398" s="2"/>
      <c r="N5398"/>
      <c r="O5398" s="2"/>
      <c r="P5398"/>
      <c r="Q5398"/>
      <c r="R5398"/>
    </row>
    <row r="5399" spans="2:18">
      <c r="B5399"/>
      <c r="C5399"/>
      <c r="D5399"/>
      <c r="E5399"/>
      <c r="F5399"/>
      <c r="G5399"/>
      <c r="H5399"/>
      <c r="I5399"/>
      <c r="J5399"/>
      <c r="K5399"/>
      <c r="L5399"/>
      <c r="M5399" s="2"/>
      <c r="N5399"/>
      <c r="O5399" s="2"/>
      <c r="P5399"/>
      <c r="Q5399"/>
      <c r="R5399"/>
    </row>
    <row r="5400" spans="2:18">
      <c r="B5400"/>
      <c r="C5400"/>
      <c r="D5400"/>
      <c r="E5400"/>
      <c r="F5400"/>
      <c r="G5400"/>
      <c r="H5400"/>
      <c r="I5400"/>
      <c r="J5400"/>
      <c r="K5400"/>
      <c r="L5400"/>
      <c r="M5400" s="2"/>
      <c r="N5400"/>
      <c r="O5400" s="2"/>
      <c r="P5400"/>
      <c r="Q5400"/>
      <c r="R5400"/>
    </row>
    <row r="5401" spans="2:18">
      <c r="B5401"/>
      <c r="C5401"/>
      <c r="D5401"/>
      <c r="E5401"/>
      <c r="F5401"/>
      <c r="G5401"/>
      <c r="H5401"/>
      <c r="I5401"/>
      <c r="J5401"/>
      <c r="K5401"/>
      <c r="L5401"/>
      <c r="M5401" s="2"/>
      <c r="N5401"/>
      <c r="O5401" s="2"/>
      <c r="P5401"/>
      <c r="Q5401"/>
      <c r="R5401"/>
    </row>
    <row r="5402" spans="2:18">
      <c r="B5402"/>
      <c r="C5402"/>
      <c r="D5402"/>
      <c r="E5402"/>
      <c r="F5402"/>
      <c r="G5402"/>
      <c r="H5402"/>
      <c r="I5402"/>
      <c r="J5402"/>
      <c r="K5402"/>
      <c r="L5402"/>
      <c r="M5402" s="2"/>
      <c r="N5402"/>
      <c r="O5402" s="2"/>
      <c r="P5402"/>
      <c r="Q5402"/>
      <c r="R5402"/>
    </row>
    <row r="5403" spans="2:18">
      <c r="B5403"/>
      <c r="C5403"/>
      <c r="D5403"/>
      <c r="E5403"/>
      <c r="F5403"/>
      <c r="G5403"/>
      <c r="H5403"/>
      <c r="I5403"/>
      <c r="J5403"/>
      <c r="K5403"/>
      <c r="L5403"/>
      <c r="M5403" s="2"/>
      <c r="N5403"/>
      <c r="O5403" s="2"/>
      <c r="P5403"/>
      <c r="Q5403"/>
      <c r="R5403"/>
    </row>
    <row r="5404" spans="2:18">
      <c r="B5404"/>
      <c r="C5404"/>
      <c r="D5404"/>
      <c r="E5404"/>
      <c r="F5404"/>
      <c r="G5404"/>
      <c r="H5404"/>
      <c r="I5404"/>
      <c r="J5404"/>
      <c r="K5404"/>
      <c r="L5404"/>
      <c r="M5404" s="2"/>
      <c r="N5404"/>
      <c r="O5404" s="2"/>
      <c r="P5404"/>
      <c r="Q5404"/>
      <c r="R5404"/>
    </row>
    <row r="5405" spans="2:18">
      <c r="B5405"/>
      <c r="C5405"/>
      <c r="D5405"/>
      <c r="E5405"/>
      <c r="F5405"/>
      <c r="G5405"/>
      <c r="H5405"/>
      <c r="I5405"/>
      <c r="J5405"/>
      <c r="K5405"/>
      <c r="L5405"/>
      <c r="M5405" s="2"/>
      <c r="N5405"/>
      <c r="O5405" s="2"/>
      <c r="P5405"/>
      <c r="Q5405"/>
      <c r="R5405"/>
    </row>
    <row r="5406" spans="2:18">
      <c r="B5406"/>
      <c r="C5406"/>
      <c r="D5406"/>
      <c r="E5406"/>
      <c r="F5406"/>
      <c r="G5406"/>
      <c r="H5406"/>
      <c r="I5406"/>
      <c r="J5406"/>
      <c r="K5406"/>
      <c r="L5406"/>
      <c r="M5406" s="2"/>
      <c r="N5406"/>
      <c r="O5406" s="2"/>
      <c r="P5406"/>
      <c r="Q5406"/>
      <c r="R5406"/>
    </row>
    <row r="5407" spans="2:18">
      <c r="B5407"/>
      <c r="C5407"/>
      <c r="D5407"/>
      <c r="E5407"/>
      <c r="F5407"/>
      <c r="G5407"/>
      <c r="H5407"/>
      <c r="I5407"/>
      <c r="J5407"/>
      <c r="K5407"/>
      <c r="L5407"/>
      <c r="M5407" s="2"/>
      <c r="N5407"/>
      <c r="O5407" s="2"/>
      <c r="P5407"/>
      <c r="Q5407"/>
      <c r="R5407"/>
    </row>
    <row r="5408" spans="2:18">
      <c r="B5408"/>
      <c r="C5408"/>
      <c r="D5408"/>
      <c r="E5408"/>
      <c r="F5408"/>
      <c r="G5408"/>
      <c r="H5408"/>
      <c r="I5408"/>
      <c r="J5408"/>
      <c r="K5408"/>
      <c r="L5408"/>
      <c r="M5408" s="2"/>
      <c r="N5408"/>
      <c r="O5408" s="2"/>
      <c r="P5408"/>
      <c r="Q5408"/>
      <c r="R5408"/>
    </row>
    <row r="5409" spans="2:18">
      <c r="B5409"/>
      <c r="C5409"/>
      <c r="D5409"/>
      <c r="E5409"/>
      <c r="F5409"/>
      <c r="G5409"/>
      <c r="H5409"/>
      <c r="I5409"/>
      <c r="J5409"/>
      <c r="K5409"/>
      <c r="L5409"/>
      <c r="M5409" s="2"/>
      <c r="N5409"/>
      <c r="O5409" s="2"/>
      <c r="P5409"/>
      <c r="Q5409"/>
      <c r="R5409"/>
    </row>
    <row r="5410" spans="2:18">
      <c r="B5410"/>
      <c r="C5410"/>
      <c r="D5410"/>
      <c r="E5410"/>
      <c r="F5410"/>
      <c r="G5410"/>
      <c r="H5410"/>
      <c r="I5410"/>
      <c r="J5410"/>
      <c r="K5410"/>
      <c r="L5410"/>
      <c r="M5410" s="2"/>
      <c r="N5410"/>
      <c r="O5410" s="2"/>
      <c r="P5410"/>
      <c r="Q5410"/>
      <c r="R5410"/>
    </row>
    <row r="5411" spans="2:18">
      <c r="B5411"/>
      <c r="C5411"/>
      <c r="D5411"/>
      <c r="E5411"/>
      <c r="F5411"/>
      <c r="G5411"/>
      <c r="H5411"/>
      <c r="I5411"/>
      <c r="J5411"/>
      <c r="K5411"/>
      <c r="L5411"/>
      <c r="M5411" s="2"/>
      <c r="N5411"/>
      <c r="O5411" s="2"/>
      <c r="P5411"/>
      <c r="Q5411"/>
      <c r="R5411"/>
    </row>
    <row r="5412" spans="2:18">
      <c r="B5412"/>
      <c r="C5412"/>
      <c r="D5412"/>
      <c r="E5412"/>
      <c r="F5412"/>
      <c r="G5412"/>
      <c r="H5412"/>
      <c r="I5412"/>
      <c r="J5412"/>
      <c r="K5412"/>
      <c r="L5412"/>
      <c r="M5412" s="2"/>
      <c r="N5412"/>
      <c r="O5412" s="2"/>
      <c r="P5412"/>
      <c r="Q5412"/>
      <c r="R5412"/>
    </row>
    <row r="5413" spans="2:18">
      <c r="B5413"/>
      <c r="C5413"/>
      <c r="D5413"/>
      <c r="E5413"/>
      <c r="F5413"/>
      <c r="G5413"/>
      <c r="H5413"/>
      <c r="I5413"/>
      <c r="J5413"/>
      <c r="K5413"/>
      <c r="L5413"/>
      <c r="M5413" s="2"/>
      <c r="N5413"/>
      <c r="O5413" s="2"/>
      <c r="P5413"/>
      <c r="Q5413"/>
      <c r="R5413"/>
    </row>
    <row r="5414" spans="2:18">
      <c r="B5414"/>
      <c r="C5414"/>
      <c r="D5414"/>
      <c r="E5414"/>
      <c r="F5414"/>
      <c r="G5414"/>
      <c r="H5414"/>
      <c r="I5414"/>
      <c r="J5414"/>
      <c r="K5414"/>
      <c r="L5414"/>
      <c r="M5414" s="2"/>
      <c r="N5414"/>
      <c r="O5414" s="2"/>
      <c r="P5414"/>
      <c r="Q5414"/>
      <c r="R5414"/>
    </row>
    <row r="5415" spans="2:18">
      <c r="B5415"/>
      <c r="C5415"/>
      <c r="D5415"/>
      <c r="E5415"/>
      <c r="F5415"/>
      <c r="G5415"/>
      <c r="H5415"/>
      <c r="I5415"/>
      <c r="J5415"/>
      <c r="K5415"/>
      <c r="L5415"/>
      <c r="M5415" s="2"/>
      <c r="N5415"/>
      <c r="O5415" s="2"/>
      <c r="P5415"/>
      <c r="Q5415"/>
      <c r="R5415"/>
    </row>
    <row r="5416" spans="2:18">
      <c r="B5416"/>
      <c r="C5416"/>
      <c r="D5416"/>
      <c r="E5416"/>
      <c r="F5416"/>
      <c r="G5416"/>
      <c r="H5416"/>
      <c r="I5416"/>
      <c r="J5416"/>
      <c r="K5416"/>
      <c r="L5416"/>
      <c r="M5416" s="2"/>
      <c r="N5416"/>
      <c r="O5416" s="2"/>
      <c r="P5416"/>
      <c r="Q5416"/>
      <c r="R5416"/>
    </row>
    <row r="5417" spans="2:18">
      <c r="B5417"/>
      <c r="C5417"/>
      <c r="D5417"/>
      <c r="E5417"/>
      <c r="F5417"/>
      <c r="G5417"/>
      <c r="H5417"/>
      <c r="I5417"/>
      <c r="J5417"/>
      <c r="K5417"/>
      <c r="L5417"/>
      <c r="M5417" s="2"/>
      <c r="N5417"/>
      <c r="O5417" s="2"/>
      <c r="P5417"/>
      <c r="Q5417"/>
      <c r="R5417"/>
    </row>
    <row r="5418" spans="2:18">
      <c r="B5418"/>
      <c r="C5418"/>
      <c r="D5418"/>
      <c r="E5418"/>
      <c r="F5418"/>
      <c r="G5418"/>
      <c r="H5418"/>
      <c r="I5418"/>
      <c r="J5418"/>
      <c r="K5418"/>
      <c r="L5418"/>
      <c r="M5418" s="2"/>
      <c r="N5418"/>
      <c r="O5418" s="2"/>
      <c r="P5418"/>
      <c r="Q5418"/>
      <c r="R5418"/>
    </row>
    <row r="5419" spans="2:18">
      <c r="B5419"/>
      <c r="C5419"/>
      <c r="D5419"/>
      <c r="E5419"/>
      <c r="F5419"/>
      <c r="G5419"/>
      <c r="H5419"/>
      <c r="I5419"/>
      <c r="J5419"/>
      <c r="K5419"/>
      <c r="L5419"/>
      <c r="M5419" s="2"/>
      <c r="N5419"/>
      <c r="O5419" s="2"/>
      <c r="P5419"/>
      <c r="Q5419"/>
      <c r="R5419"/>
    </row>
    <row r="5420" spans="2:18">
      <c r="B5420"/>
      <c r="C5420"/>
      <c r="D5420"/>
      <c r="E5420"/>
      <c r="F5420"/>
      <c r="G5420"/>
      <c r="H5420"/>
      <c r="I5420"/>
      <c r="J5420"/>
      <c r="K5420"/>
      <c r="L5420"/>
      <c r="M5420" s="2"/>
      <c r="N5420"/>
      <c r="O5420" s="2"/>
      <c r="P5420"/>
      <c r="Q5420"/>
      <c r="R5420"/>
    </row>
    <row r="5421" spans="2:18">
      <c r="B5421"/>
      <c r="C5421"/>
      <c r="D5421"/>
      <c r="E5421"/>
      <c r="F5421"/>
      <c r="G5421"/>
      <c r="H5421"/>
      <c r="I5421"/>
      <c r="J5421"/>
      <c r="K5421"/>
      <c r="L5421"/>
      <c r="M5421" s="2"/>
      <c r="N5421"/>
      <c r="O5421" s="2"/>
      <c r="P5421"/>
      <c r="Q5421"/>
      <c r="R5421"/>
    </row>
    <row r="5422" spans="2:18">
      <c r="B5422"/>
      <c r="C5422"/>
      <c r="D5422"/>
      <c r="E5422"/>
      <c r="F5422"/>
      <c r="G5422"/>
      <c r="H5422"/>
      <c r="I5422"/>
      <c r="J5422"/>
      <c r="K5422"/>
      <c r="L5422"/>
      <c r="M5422" s="2"/>
      <c r="N5422"/>
      <c r="O5422" s="2"/>
      <c r="P5422"/>
      <c r="Q5422"/>
      <c r="R5422"/>
    </row>
    <row r="5423" spans="2:18">
      <c r="B5423"/>
      <c r="C5423"/>
      <c r="D5423"/>
      <c r="E5423"/>
      <c r="F5423"/>
      <c r="G5423"/>
      <c r="H5423"/>
      <c r="I5423"/>
      <c r="J5423"/>
      <c r="K5423"/>
      <c r="L5423"/>
      <c r="M5423" s="2"/>
      <c r="N5423"/>
      <c r="O5423" s="2"/>
      <c r="P5423"/>
      <c r="Q5423"/>
      <c r="R5423"/>
    </row>
    <row r="5424" spans="2:18">
      <c r="B5424"/>
      <c r="C5424"/>
      <c r="D5424"/>
      <c r="E5424"/>
      <c r="F5424"/>
      <c r="G5424"/>
      <c r="H5424"/>
      <c r="I5424"/>
      <c r="J5424"/>
      <c r="K5424"/>
      <c r="L5424"/>
      <c r="M5424" s="2"/>
      <c r="N5424"/>
      <c r="O5424" s="2"/>
      <c r="P5424"/>
      <c r="Q5424"/>
      <c r="R5424"/>
    </row>
    <row r="5425" spans="2:18">
      <c r="B5425"/>
      <c r="C5425"/>
      <c r="D5425"/>
      <c r="E5425"/>
      <c r="F5425"/>
      <c r="G5425"/>
      <c r="H5425"/>
      <c r="I5425"/>
      <c r="J5425"/>
      <c r="K5425"/>
      <c r="L5425"/>
      <c r="M5425" s="2"/>
      <c r="N5425"/>
      <c r="O5425" s="2"/>
      <c r="P5425"/>
      <c r="Q5425"/>
      <c r="R5425"/>
    </row>
    <row r="5426" spans="2:18">
      <c r="B5426"/>
      <c r="C5426"/>
      <c r="D5426"/>
      <c r="E5426"/>
      <c r="F5426"/>
      <c r="G5426"/>
      <c r="H5426"/>
      <c r="I5426"/>
      <c r="J5426"/>
      <c r="K5426"/>
      <c r="L5426"/>
      <c r="M5426" s="2"/>
      <c r="N5426"/>
      <c r="O5426" s="2"/>
      <c r="P5426"/>
      <c r="Q5426"/>
      <c r="R5426"/>
    </row>
    <row r="5427" spans="2:18">
      <c r="B5427"/>
      <c r="C5427"/>
      <c r="D5427"/>
      <c r="E5427"/>
      <c r="F5427"/>
      <c r="G5427"/>
      <c r="H5427"/>
      <c r="I5427"/>
      <c r="J5427"/>
      <c r="K5427"/>
      <c r="L5427"/>
      <c r="M5427" s="2"/>
      <c r="N5427"/>
      <c r="O5427" s="2"/>
      <c r="P5427"/>
      <c r="Q5427"/>
      <c r="R5427"/>
    </row>
    <row r="5428" spans="2:18">
      <c r="B5428"/>
      <c r="C5428"/>
      <c r="D5428"/>
      <c r="E5428"/>
      <c r="F5428"/>
      <c r="G5428"/>
      <c r="H5428"/>
      <c r="I5428"/>
      <c r="J5428"/>
      <c r="K5428"/>
      <c r="L5428"/>
      <c r="M5428" s="2"/>
      <c r="N5428"/>
      <c r="O5428" s="2"/>
      <c r="P5428"/>
      <c r="Q5428"/>
      <c r="R5428"/>
    </row>
    <row r="5429" spans="2:18">
      <c r="B5429"/>
      <c r="C5429"/>
      <c r="D5429"/>
      <c r="E5429"/>
      <c r="F5429"/>
      <c r="G5429"/>
      <c r="H5429"/>
      <c r="I5429"/>
      <c r="J5429"/>
      <c r="K5429"/>
      <c r="L5429"/>
      <c r="M5429" s="2"/>
      <c r="N5429"/>
      <c r="O5429" s="2"/>
      <c r="P5429"/>
      <c r="Q5429"/>
      <c r="R5429"/>
    </row>
    <row r="5430" spans="2:18">
      <c r="B5430"/>
      <c r="C5430"/>
      <c r="D5430"/>
      <c r="E5430"/>
      <c r="F5430"/>
      <c r="G5430"/>
      <c r="H5430"/>
      <c r="I5430"/>
      <c r="J5430"/>
      <c r="K5430"/>
      <c r="L5430"/>
      <c r="M5430" s="2"/>
      <c r="N5430"/>
      <c r="O5430" s="2"/>
      <c r="P5430"/>
      <c r="Q5430"/>
      <c r="R5430"/>
    </row>
    <row r="5431" spans="2:18">
      <c r="B5431"/>
      <c r="C5431"/>
      <c r="D5431"/>
      <c r="E5431"/>
      <c r="F5431"/>
      <c r="G5431"/>
      <c r="H5431"/>
      <c r="I5431"/>
      <c r="J5431"/>
      <c r="K5431"/>
      <c r="L5431"/>
      <c r="M5431" s="2"/>
      <c r="N5431"/>
      <c r="O5431" s="2"/>
      <c r="P5431"/>
      <c r="Q5431"/>
      <c r="R5431"/>
    </row>
    <row r="5432" spans="2:18">
      <c r="B5432"/>
      <c r="C5432"/>
      <c r="D5432"/>
      <c r="E5432"/>
      <c r="F5432"/>
      <c r="G5432"/>
      <c r="H5432"/>
      <c r="I5432"/>
      <c r="J5432"/>
      <c r="K5432"/>
      <c r="L5432"/>
      <c r="M5432" s="2"/>
      <c r="N5432"/>
      <c r="O5432" s="2"/>
      <c r="P5432"/>
      <c r="Q5432"/>
      <c r="R5432"/>
    </row>
    <row r="5433" spans="2:18">
      <c r="B5433"/>
      <c r="C5433"/>
      <c r="D5433"/>
      <c r="E5433"/>
      <c r="F5433"/>
      <c r="G5433"/>
      <c r="H5433"/>
      <c r="I5433"/>
      <c r="J5433"/>
      <c r="K5433"/>
      <c r="L5433"/>
      <c r="M5433" s="2"/>
      <c r="N5433"/>
      <c r="O5433" s="2"/>
      <c r="P5433"/>
      <c r="Q5433"/>
      <c r="R5433"/>
    </row>
    <row r="5434" spans="2:18">
      <c r="B5434"/>
      <c r="C5434"/>
      <c r="D5434"/>
      <c r="E5434"/>
      <c r="F5434"/>
      <c r="G5434"/>
      <c r="H5434"/>
      <c r="I5434"/>
      <c r="J5434"/>
      <c r="K5434"/>
      <c r="L5434"/>
      <c r="M5434" s="2"/>
      <c r="N5434"/>
      <c r="O5434" s="2"/>
      <c r="P5434"/>
      <c r="Q5434"/>
      <c r="R5434"/>
    </row>
    <row r="5435" spans="2:18">
      <c r="B5435"/>
      <c r="C5435"/>
      <c r="D5435"/>
      <c r="E5435"/>
      <c r="F5435"/>
      <c r="G5435"/>
      <c r="H5435"/>
      <c r="I5435"/>
      <c r="J5435"/>
      <c r="K5435"/>
      <c r="L5435"/>
      <c r="M5435" s="2"/>
      <c r="N5435"/>
      <c r="O5435" s="2"/>
      <c r="P5435"/>
      <c r="Q5435"/>
      <c r="R5435"/>
    </row>
    <row r="5436" spans="2:18">
      <c r="B5436"/>
      <c r="C5436"/>
      <c r="D5436"/>
      <c r="E5436"/>
      <c r="F5436"/>
      <c r="G5436"/>
      <c r="H5436"/>
      <c r="I5436"/>
      <c r="J5436"/>
      <c r="K5436"/>
      <c r="L5436"/>
      <c r="M5436" s="2"/>
      <c r="N5436"/>
      <c r="O5436" s="2"/>
      <c r="P5436"/>
      <c r="Q5436"/>
      <c r="R5436"/>
    </row>
    <row r="5437" spans="2:18">
      <c r="B5437"/>
      <c r="C5437"/>
      <c r="D5437"/>
      <c r="E5437"/>
      <c r="F5437"/>
      <c r="G5437"/>
      <c r="H5437"/>
      <c r="I5437"/>
      <c r="J5437"/>
      <c r="K5437"/>
      <c r="L5437"/>
      <c r="M5437" s="2"/>
      <c r="N5437"/>
      <c r="O5437" s="2"/>
      <c r="P5437"/>
      <c r="Q5437"/>
      <c r="R5437"/>
    </row>
    <row r="5438" spans="2:18">
      <c r="B5438"/>
      <c r="C5438"/>
      <c r="D5438"/>
      <c r="E5438"/>
      <c r="F5438"/>
      <c r="G5438"/>
      <c r="H5438"/>
      <c r="I5438"/>
      <c r="J5438"/>
      <c r="K5438"/>
      <c r="L5438"/>
      <c r="M5438" s="2"/>
      <c r="N5438"/>
      <c r="O5438" s="2"/>
      <c r="P5438"/>
      <c r="Q5438"/>
      <c r="R5438"/>
    </row>
    <row r="5439" spans="2:18">
      <c r="B5439"/>
      <c r="C5439"/>
      <c r="D5439"/>
      <c r="E5439"/>
      <c r="F5439"/>
      <c r="G5439"/>
      <c r="H5439"/>
      <c r="I5439"/>
      <c r="J5439"/>
      <c r="K5439"/>
      <c r="L5439"/>
      <c r="M5439" s="2"/>
      <c r="N5439"/>
      <c r="O5439" s="2"/>
      <c r="P5439"/>
      <c r="Q5439"/>
      <c r="R5439"/>
    </row>
    <row r="5440" spans="2:18">
      <c r="B5440"/>
      <c r="C5440"/>
      <c r="D5440"/>
      <c r="E5440"/>
      <c r="F5440"/>
      <c r="G5440"/>
      <c r="H5440"/>
      <c r="I5440"/>
      <c r="J5440"/>
      <c r="K5440"/>
      <c r="L5440"/>
      <c r="M5440" s="2"/>
      <c r="N5440"/>
      <c r="O5440" s="2"/>
      <c r="P5440"/>
      <c r="Q5440"/>
      <c r="R5440"/>
    </row>
    <row r="5441" spans="2:18">
      <c r="B5441"/>
      <c r="C5441"/>
      <c r="D5441"/>
      <c r="E5441"/>
      <c r="F5441"/>
      <c r="G5441"/>
      <c r="H5441"/>
      <c r="I5441"/>
      <c r="J5441"/>
      <c r="K5441"/>
      <c r="L5441"/>
      <c r="M5441" s="2"/>
      <c r="N5441"/>
      <c r="O5441" s="2"/>
      <c r="P5441"/>
      <c r="Q5441"/>
      <c r="R5441"/>
    </row>
    <row r="5442" spans="2:18">
      <c r="B5442"/>
      <c r="C5442"/>
      <c r="D5442"/>
      <c r="E5442"/>
      <c r="F5442"/>
      <c r="G5442"/>
      <c r="H5442"/>
      <c r="I5442"/>
      <c r="J5442"/>
      <c r="K5442"/>
      <c r="L5442"/>
      <c r="M5442" s="2"/>
      <c r="N5442"/>
      <c r="O5442" s="2"/>
      <c r="P5442"/>
      <c r="Q5442"/>
      <c r="R5442"/>
    </row>
    <row r="5443" spans="2:18">
      <c r="B5443"/>
      <c r="C5443"/>
      <c r="D5443"/>
      <c r="E5443"/>
      <c r="F5443"/>
      <c r="G5443"/>
      <c r="H5443"/>
      <c r="I5443"/>
      <c r="J5443"/>
      <c r="K5443"/>
      <c r="L5443"/>
      <c r="M5443" s="2"/>
      <c r="N5443"/>
      <c r="O5443" s="2"/>
      <c r="P5443"/>
      <c r="Q5443"/>
      <c r="R5443"/>
    </row>
    <row r="5444" spans="2:18">
      <c r="B5444"/>
      <c r="C5444"/>
      <c r="D5444"/>
      <c r="E5444"/>
      <c r="F5444"/>
      <c r="G5444"/>
      <c r="H5444"/>
      <c r="I5444"/>
      <c r="J5444"/>
      <c r="K5444"/>
      <c r="L5444"/>
      <c r="M5444" s="2"/>
      <c r="N5444"/>
      <c r="O5444" s="2"/>
      <c r="P5444"/>
      <c r="Q5444"/>
      <c r="R5444"/>
    </row>
    <row r="5445" spans="2:18">
      <c r="B5445"/>
      <c r="C5445"/>
      <c r="D5445"/>
      <c r="E5445"/>
      <c r="F5445"/>
      <c r="G5445"/>
      <c r="H5445"/>
      <c r="I5445"/>
      <c r="J5445"/>
      <c r="K5445"/>
      <c r="L5445"/>
      <c r="M5445" s="2"/>
      <c r="N5445"/>
      <c r="O5445" s="2"/>
      <c r="P5445"/>
      <c r="Q5445"/>
      <c r="R5445"/>
    </row>
    <row r="5446" spans="2:18">
      <c r="B5446"/>
      <c r="C5446"/>
      <c r="D5446"/>
      <c r="E5446"/>
      <c r="F5446"/>
      <c r="G5446"/>
      <c r="H5446"/>
      <c r="I5446"/>
      <c r="J5446"/>
      <c r="K5446"/>
      <c r="L5446"/>
      <c r="M5446" s="2"/>
      <c r="N5446"/>
      <c r="O5446" s="2"/>
      <c r="P5446"/>
      <c r="Q5446"/>
      <c r="R5446"/>
    </row>
    <row r="5447" spans="2:18">
      <c r="B5447"/>
      <c r="C5447"/>
      <c r="D5447"/>
      <c r="E5447"/>
      <c r="F5447"/>
      <c r="G5447"/>
      <c r="H5447"/>
      <c r="I5447"/>
      <c r="J5447"/>
      <c r="K5447"/>
      <c r="L5447"/>
      <c r="M5447" s="2"/>
      <c r="N5447"/>
      <c r="O5447" s="2"/>
      <c r="P5447"/>
      <c r="Q5447"/>
      <c r="R5447"/>
    </row>
    <row r="5448" spans="2:18">
      <c r="B5448"/>
      <c r="C5448"/>
      <c r="D5448"/>
      <c r="E5448"/>
      <c r="F5448"/>
      <c r="G5448"/>
      <c r="H5448"/>
      <c r="I5448"/>
      <c r="J5448"/>
      <c r="K5448"/>
      <c r="L5448"/>
      <c r="M5448" s="2"/>
      <c r="N5448"/>
      <c r="O5448" s="2"/>
      <c r="P5448"/>
      <c r="Q5448"/>
      <c r="R5448"/>
    </row>
    <row r="5449" spans="2:18">
      <c r="B5449"/>
      <c r="C5449"/>
      <c r="D5449"/>
      <c r="E5449"/>
      <c r="F5449"/>
      <c r="G5449"/>
      <c r="H5449"/>
      <c r="I5449"/>
      <c r="J5449"/>
      <c r="K5449"/>
      <c r="L5449"/>
      <c r="M5449" s="2"/>
      <c r="N5449"/>
      <c r="O5449" s="2"/>
      <c r="P5449"/>
      <c r="Q5449"/>
      <c r="R5449"/>
    </row>
    <row r="5450" spans="2:18">
      <c r="B5450"/>
      <c r="C5450"/>
      <c r="D5450"/>
      <c r="E5450"/>
      <c r="F5450"/>
      <c r="G5450"/>
      <c r="H5450"/>
      <c r="I5450"/>
      <c r="J5450"/>
      <c r="K5450"/>
      <c r="L5450"/>
      <c r="M5450" s="2"/>
      <c r="N5450"/>
      <c r="O5450" s="2"/>
      <c r="P5450"/>
      <c r="Q5450"/>
      <c r="R5450"/>
    </row>
    <row r="5451" spans="2:18">
      <c r="B5451"/>
      <c r="C5451"/>
      <c r="D5451"/>
      <c r="E5451"/>
      <c r="F5451"/>
      <c r="G5451"/>
      <c r="H5451"/>
      <c r="I5451"/>
      <c r="J5451"/>
      <c r="K5451"/>
      <c r="L5451"/>
      <c r="M5451" s="2"/>
      <c r="N5451"/>
      <c r="O5451" s="2"/>
      <c r="P5451"/>
      <c r="Q5451"/>
      <c r="R5451"/>
    </row>
    <row r="5452" spans="2:18">
      <c r="B5452"/>
      <c r="C5452"/>
      <c r="D5452"/>
      <c r="E5452"/>
      <c r="F5452"/>
      <c r="G5452"/>
      <c r="H5452"/>
      <c r="I5452"/>
      <c r="J5452"/>
      <c r="K5452"/>
      <c r="L5452"/>
      <c r="M5452" s="2"/>
      <c r="N5452"/>
      <c r="O5452" s="2"/>
      <c r="P5452"/>
      <c r="Q5452"/>
      <c r="R5452"/>
    </row>
    <row r="5453" spans="2:18">
      <c r="B5453"/>
      <c r="C5453"/>
      <c r="D5453"/>
      <c r="E5453"/>
      <c r="F5453"/>
      <c r="G5453"/>
      <c r="H5453"/>
      <c r="I5453"/>
      <c r="J5453"/>
      <c r="K5453"/>
      <c r="L5453"/>
      <c r="M5453" s="2"/>
      <c r="N5453"/>
      <c r="O5453" s="2"/>
      <c r="P5453"/>
      <c r="Q5453"/>
      <c r="R5453"/>
    </row>
    <row r="5454" spans="2:18">
      <c r="B5454"/>
      <c r="C5454"/>
      <c r="D5454"/>
      <c r="E5454"/>
      <c r="F5454"/>
      <c r="G5454"/>
      <c r="H5454"/>
      <c r="I5454"/>
      <c r="J5454"/>
      <c r="K5454"/>
      <c r="L5454"/>
      <c r="M5454" s="2"/>
      <c r="N5454"/>
      <c r="O5454" s="2"/>
      <c r="P5454"/>
      <c r="Q5454"/>
      <c r="R5454"/>
    </row>
    <row r="5455" spans="2:18">
      <c r="B5455"/>
      <c r="C5455"/>
      <c r="D5455"/>
      <c r="E5455"/>
      <c r="F5455"/>
      <c r="G5455"/>
      <c r="H5455"/>
      <c r="I5455"/>
      <c r="J5455"/>
      <c r="K5455"/>
      <c r="L5455"/>
      <c r="M5455" s="2"/>
      <c r="N5455"/>
      <c r="O5455" s="2"/>
      <c r="P5455"/>
      <c r="Q5455"/>
      <c r="R5455"/>
    </row>
    <row r="5456" spans="2:18">
      <c r="B5456"/>
      <c r="C5456"/>
      <c r="D5456"/>
      <c r="E5456"/>
      <c r="F5456"/>
      <c r="G5456"/>
      <c r="H5456"/>
      <c r="I5456"/>
      <c r="J5456"/>
      <c r="K5456"/>
      <c r="L5456"/>
      <c r="M5456" s="2"/>
      <c r="N5456"/>
      <c r="O5456" s="2"/>
      <c r="P5456"/>
      <c r="Q5456"/>
      <c r="R5456"/>
    </row>
    <row r="5457" spans="2:18">
      <c r="B5457"/>
      <c r="C5457"/>
      <c r="D5457"/>
      <c r="E5457"/>
      <c r="F5457"/>
      <c r="G5457"/>
      <c r="H5457"/>
      <c r="I5457"/>
      <c r="J5457"/>
      <c r="K5457"/>
      <c r="L5457"/>
      <c r="M5457" s="2"/>
      <c r="N5457"/>
      <c r="O5457" s="2"/>
      <c r="P5457"/>
      <c r="Q5457"/>
      <c r="R5457"/>
    </row>
    <row r="5458" spans="2:18">
      <c r="B5458"/>
      <c r="C5458"/>
      <c r="D5458"/>
      <c r="E5458"/>
      <c r="F5458"/>
      <c r="G5458"/>
      <c r="H5458"/>
      <c r="I5458"/>
      <c r="J5458"/>
      <c r="K5458"/>
      <c r="L5458"/>
      <c r="M5458" s="2"/>
      <c r="N5458"/>
      <c r="O5458" s="2"/>
      <c r="P5458"/>
      <c r="Q5458"/>
      <c r="R5458"/>
    </row>
    <row r="5459" spans="2:18">
      <c r="B5459"/>
      <c r="C5459"/>
      <c r="D5459"/>
      <c r="E5459"/>
      <c r="F5459"/>
      <c r="G5459"/>
      <c r="H5459"/>
      <c r="I5459"/>
      <c r="J5459"/>
      <c r="K5459"/>
      <c r="L5459"/>
      <c r="M5459" s="2"/>
      <c r="N5459"/>
      <c r="O5459" s="2"/>
      <c r="P5459"/>
      <c r="Q5459"/>
      <c r="R5459"/>
    </row>
    <row r="5460" spans="2:18">
      <c r="B5460"/>
      <c r="C5460"/>
      <c r="D5460"/>
      <c r="E5460"/>
      <c r="F5460"/>
      <c r="G5460"/>
      <c r="H5460"/>
      <c r="I5460"/>
      <c r="J5460"/>
      <c r="K5460"/>
      <c r="L5460"/>
      <c r="M5460" s="2"/>
      <c r="N5460"/>
      <c r="O5460" s="2"/>
      <c r="P5460"/>
      <c r="Q5460"/>
      <c r="R5460"/>
    </row>
    <row r="5461" spans="2:18">
      <c r="B5461"/>
      <c r="C5461"/>
      <c r="D5461"/>
      <c r="E5461"/>
      <c r="F5461"/>
      <c r="G5461"/>
      <c r="H5461"/>
      <c r="I5461"/>
      <c r="J5461"/>
      <c r="K5461"/>
      <c r="L5461"/>
      <c r="M5461" s="2"/>
      <c r="N5461"/>
      <c r="O5461" s="2"/>
      <c r="P5461"/>
      <c r="Q5461"/>
      <c r="R5461"/>
    </row>
    <row r="5462" spans="2:18">
      <c r="B5462"/>
      <c r="C5462"/>
      <c r="D5462"/>
      <c r="E5462"/>
      <c r="F5462"/>
      <c r="G5462"/>
      <c r="H5462"/>
      <c r="I5462"/>
      <c r="J5462"/>
      <c r="K5462"/>
      <c r="L5462"/>
      <c r="M5462" s="2"/>
      <c r="N5462"/>
      <c r="O5462" s="2"/>
      <c r="P5462"/>
      <c r="Q5462"/>
      <c r="R5462"/>
    </row>
    <row r="5463" spans="2:18">
      <c r="B5463"/>
      <c r="C5463"/>
      <c r="D5463"/>
      <c r="E5463"/>
      <c r="F5463"/>
      <c r="G5463"/>
      <c r="H5463"/>
      <c r="I5463"/>
      <c r="J5463"/>
      <c r="K5463"/>
      <c r="L5463"/>
      <c r="M5463" s="2"/>
      <c r="N5463"/>
      <c r="O5463" s="2"/>
      <c r="P5463"/>
      <c r="Q5463"/>
      <c r="R5463"/>
    </row>
    <row r="5464" spans="2:18">
      <c r="B5464"/>
      <c r="C5464"/>
      <c r="D5464"/>
      <c r="E5464"/>
      <c r="F5464"/>
      <c r="G5464"/>
      <c r="H5464"/>
      <c r="I5464"/>
      <c r="J5464"/>
      <c r="K5464"/>
      <c r="L5464"/>
      <c r="M5464" s="2"/>
      <c r="N5464"/>
      <c r="O5464" s="2"/>
      <c r="P5464"/>
      <c r="Q5464"/>
      <c r="R5464"/>
    </row>
    <row r="5465" spans="2:18">
      <c r="B5465"/>
      <c r="C5465"/>
      <c r="D5465"/>
      <c r="E5465"/>
      <c r="F5465"/>
      <c r="G5465"/>
      <c r="H5465"/>
      <c r="I5465"/>
      <c r="J5465"/>
      <c r="K5465"/>
      <c r="L5465"/>
      <c r="M5465" s="2"/>
      <c r="N5465"/>
      <c r="O5465" s="2"/>
      <c r="P5465"/>
      <c r="Q5465"/>
      <c r="R5465"/>
    </row>
    <row r="5466" spans="2:18">
      <c r="B5466"/>
      <c r="C5466"/>
      <c r="D5466"/>
      <c r="E5466"/>
      <c r="F5466"/>
      <c r="G5466"/>
      <c r="H5466"/>
      <c r="I5466"/>
      <c r="J5466"/>
      <c r="K5466"/>
      <c r="L5466"/>
      <c r="M5466" s="2"/>
      <c r="N5466"/>
      <c r="O5466" s="2"/>
      <c r="P5466"/>
      <c r="Q5466"/>
      <c r="R5466"/>
    </row>
    <row r="5467" spans="2:18">
      <c r="B5467"/>
      <c r="C5467"/>
      <c r="D5467"/>
      <c r="E5467"/>
      <c r="F5467"/>
      <c r="G5467"/>
      <c r="H5467"/>
      <c r="I5467"/>
      <c r="J5467"/>
      <c r="K5467"/>
      <c r="L5467"/>
      <c r="M5467" s="2"/>
      <c r="N5467"/>
      <c r="O5467" s="2"/>
      <c r="P5467"/>
      <c r="Q5467"/>
      <c r="R5467"/>
    </row>
    <row r="5468" spans="2:18">
      <c r="B5468"/>
      <c r="C5468"/>
      <c r="D5468"/>
      <c r="E5468"/>
      <c r="F5468"/>
      <c r="G5468"/>
      <c r="H5468"/>
      <c r="I5468"/>
      <c r="J5468"/>
      <c r="K5468"/>
      <c r="L5468"/>
      <c r="M5468" s="2"/>
      <c r="N5468"/>
      <c r="O5468" s="2"/>
      <c r="P5468"/>
      <c r="Q5468"/>
      <c r="R5468"/>
    </row>
    <row r="5469" spans="2:18">
      <c r="B5469"/>
      <c r="C5469"/>
      <c r="D5469"/>
      <c r="E5469"/>
      <c r="F5469"/>
      <c r="G5469"/>
      <c r="H5469"/>
      <c r="I5469"/>
      <c r="J5469"/>
      <c r="K5469"/>
      <c r="L5469"/>
      <c r="M5469" s="2"/>
      <c r="N5469"/>
      <c r="O5469" s="2"/>
      <c r="P5469"/>
      <c r="Q5469"/>
      <c r="R5469"/>
    </row>
    <row r="5470" spans="2:18">
      <c r="B5470"/>
      <c r="C5470"/>
      <c r="D5470"/>
      <c r="E5470"/>
      <c r="F5470"/>
      <c r="G5470"/>
      <c r="H5470"/>
      <c r="I5470"/>
      <c r="J5470"/>
      <c r="K5470"/>
      <c r="L5470"/>
      <c r="M5470" s="2"/>
      <c r="N5470"/>
      <c r="O5470" s="2"/>
      <c r="P5470"/>
      <c r="Q5470"/>
      <c r="R5470"/>
    </row>
    <row r="5471" spans="2:18">
      <c r="B5471"/>
      <c r="C5471"/>
      <c r="D5471"/>
      <c r="E5471"/>
      <c r="F5471"/>
      <c r="G5471"/>
      <c r="H5471"/>
      <c r="I5471"/>
      <c r="J5471"/>
      <c r="K5471"/>
      <c r="L5471"/>
      <c r="M5471" s="2"/>
      <c r="N5471"/>
      <c r="O5471" s="2"/>
      <c r="P5471"/>
      <c r="Q5471"/>
      <c r="R5471"/>
    </row>
    <row r="5472" spans="2:18">
      <c r="B5472"/>
      <c r="C5472"/>
      <c r="D5472"/>
      <c r="E5472"/>
      <c r="F5472"/>
      <c r="G5472"/>
      <c r="H5472"/>
      <c r="I5472"/>
      <c r="J5472"/>
      <c r="K5472"/>
      <c r="L5472"/>
      <c r="M5472" s="2"/>
      <c r="N5472"/>
      <c r="O5472" s="2"/>
      <c r="P5472"/>
      <c r="Q5472"/>
      <c r="R5472"/>
    </row>
    <row r="5473" spans="2:18">
      <c r="B5473"/>
      <c r="C5473"/>
      <c r="D5473"/>
      <c r="E5473"/>
      <c r="F5473"/>
      <c r="G5473"/>
      <c r="H5473"/>
      <c r="I5473"/>
      <c r="J5473"/>
      <c r="K5473"/>
      <c r="L5473"/>
      <c r="M5473" s="2"/>
      <c r="N5473"/>
      <c r="O5473" s="2"/>
      <c r="P5473"/>
      <c r="Q5473"/>
      <c r="R5473"/>
    </row>
    <row r="5474" spans="2:18">
      <c r="B5474"/>
      <c r="C5474"/>
      <c r="D5474"/>
      <c r="E5474"/>
      <c r="F5474"/>
      <c r="G5474"/>
      <c r="H5474"/>
      <c r="I5474"/>
      <c r="J5474"/>
      <c r="K5474"/>
      <c r="L5474"/>
      <c r="M5474" s="2"/>
      <c r="N5474"/>
      <c r="O5474" s="2"/>
      <c r="P5474"/>
      <c r="Q5474"/>
      <c r="R5474"/>
    </row>
    <row r="5475" spans="2:18">
      <c r="B5475"/>
      <c r="C5475"/>
      <c r="D5475"/>
      <c r="E5475"/>
      <c r="F5475"/>
      <c r="G5475"/>
      <c r="H5475"/>
      <c r="I5475"/>
      <c r="J5475"/>
      <c r="K5475"/>
      <c r="L5475"/>
      <c r="M5475" s="2"/>
      <c r="N5475"/>
      <c r="O5475" s="2"/>
      <c r="P5475"/>
      <c r="Q5475"/>
      <c r="R5475"/>
    </row>
    <row r="5476" spans="2:18">
      <c r="B5476"/>
      <c r="C5476"/>
      <c r="D5476"/>
      <c r="E5476"/>
      <c r="F5476"/>
      <c r="G5476"/>
      <c r="H5476"/>
      <c r="I5476"/>
      <c r="J5476"/>
      <c r="K5476"/>
      <c r="L5476"/>
      <c r="M5476" s="2"/>
      <c r="N5476"/>
      <c r="O5476" s="2"/>
      <c r="P5476"/>
      <c r="Q5476"/>
      <c r="R5476"/>
    </row>
    <row r="5477" spans="2:18">
      <c r="B5477"/>
      <c r="C5477"/>
      <c r="D5477"/>
      <c r="E5477"/>
      <c r="F5477"/>
      <c r="G5477"/>
      <c r="H5477"/>
      <c r="I5477"/>
      <c r="J5477"/>
      <c r="K5477"/>
      <c r="L5477"/>
      <c r="M5477" s="2"/>
      <c r="N5477"/>
      <c r="O5477" s="2"/>
      <c r="P5477"/>
      <c r="Q5477"/>
      <c r="R5477"/>
    </row>
    <row r="5478" spans="2:18">
      <c r="B5478"/>
      <c r="C5478"/>
      <c r="D5478"/>
      <c r="E5478"/>
      <c r="F5478"/>
      <c r="G5478"/>
      <c r="H5478"/>
      <c r="I5478"/>
      <c r="J5478"/>
      <c r="K5478"/>
      <c r="L5478"/>
      <c r="M5478" s="2"/>
      <c r="N5478"/>
      <c r="O5478" s="2"/>
      <c r="P5478"/>
      <c r="Q5478"/>
      <c r="R5478"/>
    </row>
    <row r="5479" spans="2:18">
      <c r="B5479"/>
      <c r="C5479"/>
      <c r="D5479"/>
      <c r="E5479"/>
      <c r="F5479"/>
      <c r="G5479"/>
      <c r="H5479"/>
      <c r="I5479"/>
      <c r="J5479"/>
      <c r="K5479"/>
      <c r="L5479"/>
      <c r="M5479" s="2"/>
      <c r="N5479"/>
      <c r="O5479" s="2"/>
      <c r="P5479"/>
      <c r="Q5479"/>
      <c r="R5479"/>
    </row>
    <row r="5480" spans="2:18">
      <c r="B5480"/>
      <c r="C5480"/>
      <c r="D5480"/>
      <c r="E5480"/>
      <c r="F5480"/>
      <c r="G5480"/>
      <c r="H5480"/>
      <c r="I5480"/>
      <c r="J5480"/>
      <c r="K5480"/>
      <c r="L5480"/>
      <c r="M5480" s="2"/>
      <c r="N5480"/>
      <c r="O5480" s="2"/>
      <c r="P5480"/>
      <c r="Q5480"/>
      <c r="R5480"/>
    </row>
    <row r="5481" spans="2:18">
      <c r="B5481"/>
      <c r="C5481"/>
      <c r="D5481"/>
      <c r="E5481"/>
      <c r="F5481"/>
      <c r="G5481"/>
      <c r="H5481"/>
      <c r="I5481"/>
      <c r="J5481"/>
      <c r="K5481"/>
      <c r="L5481"/>
      <c r="M5481" s="2"/>
      <c r="N5481"/>
      <c r="O5481" s="2"/>
      <c r="P5481"/>
      <c r="Q5481"/>
      <c r="R5481"/>
    </row>
    <row r="5482" spans="2:18">
      <c r="B5482"/>
      <c r="C5482"/>
      <c r="D5482"/>
      <c r="E5482"/>
      <c r="F5482"/>
      <c r="G5482"/>
      <c r="H5482"/>
      <c r="I5482"/>
      <c r="J5482"/>
      <c r="K5482"/>
      <c r="L5482"/>
      <c r="M5482" s="2"/>
      <c r="N5482"/>
      <c r="O5482" s="2"/>
      <c r="P5482"/>
      <c r="Q5482"/>
      <c r="R5482"/>
    </row>
    <row r="5483" spans="2:18">
      <c r="B5483"/>
      <c r="C5483"/>
      <c r="D5483"/>
      <c r="E5483"/>
      <c r="F5483"/>
      <c r="G5483"/>
      <c r="H5483"/>
      <c r="I5483"/>
      <c r="J5483"/>
      <c r="K5483"/>
      <c r="L5483"/>
      <c r="M5483" s="2"/>
      <c r="N5483"/>
      <c r="O5483" s="2"/>
      <c r="P5483"/>
      <c r="Q5483"/>
      <c r="R5483"/>
    </row>
    <row r="5484" spans="2:18">
      <c r="B5484"/>
      <c r="C5484"/>
      <c r="D5484"/>
      <c r="E5484"/>
      <c r="F5484"/>
      <c r="G5484"/>
      <c r="H5484"/>
      <c r="I5484"/>
      <c r="J5484"/>
      <c r="K5484"/>
      <c r="L5484"/>
      <c r="M5484" s="2"/>
      <c r="N5484"/>
      <c r="O5484" s="2"/>
      <c r="P5484"/>
      <c r="Q5484"/>
      <c r="R5484"/>
    </row>
    <row r="5485" spans="2:18">
      <c r="B5485"/>
      <c r="C5485"/>
      <c r="D5485"/>
      <c r="E5485"/>
      <c r="F5485"/>
      <c r="G5485"/>
      <c r="H5485"/>
      <c r="I5485"/>
      <c r="J5485"/>
      <c r="K5485"/>
      <c r="L5485"/>
      <c r="M5485" s="2"/>
      <c r="N5485"/>
      <c r="O5485" s="2"/>
      <c r="P5485"/>
      <c r="Q5485"/>
      <c r="R5485"/>
    </row>
    <row r="5486" spans="2:18">
      <c r="B5486"/>
      <c r="C5486"/>
      <c r="D5486"/>
      <c r="E5486"/>
      <c r="F5486"/>
      <c r="G5486"/>
      <c r="H5486"/>
      <c r="I5486"/>
      <c r="J5486"/>
      <c r="K5486"/>
      <c r="L5486"/>
      <c r="M5486" s="2"/>
      <c r="N5486"/>
      <c r="O5486" s="2"/>
      <c r="P5486"/>
      <c r="Q5486"/>
      <c r="R5486"/>
    </row>
    <row r="5487" spans="2:18">
      <c r="B5487"/>
      <c r="C5487"/>
      <c r="D5487"/>
      <c r="E5487"/>
      <c r="F5487"/>
      <c r="G5487"/>
      <c r="H5487"/>
      <c r="I5487"/>
      <c r="J5487"/>
      <c r="K5487"/>
      <c r="L5487"/>
      <c r="M5487" s="2"/>
      <c r="N5487"/>
      <c r="O5487" s="2"/>
      <c r="P5487"/>
      <c r="Q5487"/>
      <c r="R5487"/>
    </row>
    <row r="5488" spans="2:18">
      <c r="B5488"/>
      <c r="C5488"/>
      <c r="D5488"/>
      <c r="E5488"/>
      <c r="F5488"/>
      <c r="G5488"/>
      <c r="H5488"/>
      <c r="I5488"/>
      <c r="J5488"/>
      <c r="K5488"/>
      <c r="L5488"/>
      <c r="M5488" s="2"/>
      <c r="N5488"/>
      <c r="O5488" s="2"/>
      <c r="P5488"/>
      <c r="Q5488"/>
      <c r="R5488"/>
    </row>
    <row r="5489" spans="2:18">
      <c r="B5489"/>
      <c r="C5489"/>
      <c r="D5489"/>
      <c r="E5489"/>
      <c r="F5489"/>
      <c r="G5489"/>
      <c r="H5489"/>
      <c r="I5489"/>
      <c r="J5489"/>
      <c r="K5489"/>
      <c r="L5489"/>
      <c r="M5489" s="2"/>
      <c r="N5489"/>
      <c r="O5489" s="2"/>
      <c r="P5489"/>
      <c r="Q5489"/>
      <c r="R5489"/>
    </row>
    <row r="5490" spans="2:18">
      <c r="B5490"/>
      <c r="C5490"/>
      <c r="D5490"/>
      <c r="E5490"/>
      <c r="F5490"/>
      <c r="G5490"/>
      <c r="H5490"/>
      <c r="I5490"/>
      <c r="J5490"/>
      <c r="K5490"/>
      <c r="L5490"/>
      <c r="M5490" s="2"/>
      <c r="N5490"/>
      <c r="O5490" s="2"/>
      <c r="P5490"/>
      <c r="Q5490"/>
      <c r="R5490"/>
    </row>
    <row r="5491" spans="2:18">
      <c r="B5491"/>
      <c r="C5491"/>
      <c r="D5491"/>
      <c r="E5491"/>
      <c r="F5491"/>
      <c r="G5491"/>
      <c r="H5491"/>
      <c r="I5491"/>
      <c r="J5491"/>
      <c r="K5491"/>
      <c r="L5491"/>
      <c r="M5491" s="2"/>
      <c r="N5491"/>
      <c r="O5491" s="2"/>
      <c r="P5491"/>
      <c r="Q5491"/>
      <c r="R5491"/>
    </row>
    <row r="5492" spans="2:18">
      <c r="B5492"/>
      <c r="C5492"/>
      <c r="D5492"/>
      <c r="E5492"/>
      <c r="F5492"/>
      <c r="G5492"/>
      <c r="H5492"/>
      <c r="I5492"/>
      <c r="J5492"/>
      <c r="K5492"/>
      <c r="L5492"/>
      <c r="M5492" s="2"/>
      <c r="N5492"/>
      <c r="O5492" s="2"/>
      <c r="P5492"/>
      <c r="Q5492"/>
      <c r="R5492"/>
    </row>
    <row r="5493" spans="2:18">
      <c r="B5493"/>
      <c r="C5493"/>
      <c r="D5493"/>
      <c r="E5493"/>
      <c r="F5493"/>
      <c r="G5493"/>
      <c r="H5493"/>
      <c r="I5493"/>
      <c r="J5493"/>
      <c r="K5493"/>
      <c r="L5493"/>
      <c r="M5493" s="2"/>
      <c r="N5493"/>
      <c r="O5493" s="2"/>
      <c r="P5493"/>
      <c r="Q5493"/>
      <c r="R5493"/>
    </row>
    <row r="5494" spans="2:18">
      <c r="B5494"/>
      <c r="C5494"/>
      <c r="D5494"/>
      <c r="E5494"/>
      <c r="F5494"/>
      <c r="G5494"/>
      <c r="H5494"/>
      <c r="I5494"/>
      <c r="J5494"/>
      <c r="K5494"/>
      <c r="L5494"/>
      <c r="M5494" s="2"/>
      <c r="N5494"/>
      <c r="O5494" s="2"/>
      <c r="P5494"/>
      <c r="Q5494"/>
      <c r="R5494"/>
    </row>
    <row r="5495" spans="2:18">
      <c r="B5495"/>
      <c r="C5495"/>
      <c r="D5495"/>
      <c r="E5495"/>
      <c r="F5495"/>
      <c r="G5495"/>
      <c r="H5495"/>
      <c r="I5495"/>
      <c r="J5495"/>
      <c r="K5495"/>
      <c r="L5495"/>
      <c r="M5495" s="2"/>
      <c r="N5495"/>
      <c r="O5495" s="2"/>
      <c r="P5495"/>
      <c r="Q5495"/>
      <c r="R5495"/>
    </row>
    <row r="5496" spans="2:18">
      <c r="B5496"/>
      <c r="C5496"/>
      <c r="D5496"/>
      <c r="E5496"/>
      <c r="F5496"/>
      <c r="G5496"/>
      <c r="H5496"/>
      <c r="I5496"/>
      <c r="J5496"/>
      <c r="K5496"/>
      <c r="L5496"/>
      <c r="M5496" s="2"/>
      <c r="N5496"/>
      <c r="O5496" s="2"/>
      <c r="P5496"/>
      <c r="Q5496"/>
      <c r="R5496"/>
    </row>
    <row r="5497" spans="2:18">
      <c r="B5497"/>
      <c r="C5497"/>
      <c r="D5497"/>
      <c r="E5497"/>
      <c r="F5497"/>
      <c r="G5497"/>
      <c r="H5497"/>
      <c r="I5497"/>
      <c r="J5497"/>
      <c r="K5497"/>
      <c r="L5497"/>
      <c r="M5497" s="2"/>
      <c r="N5497"/>
      <c r="O5497" s="2"/>
      <c r="P5497"/>
      <c r="Q5497"/>
      <c r="R5497"/>
    </row>
    <row r="5498" spans="2:18">
      <c r="B5498"/>
      <c r="C5498"/>
      <c r="D5498"/>
      <c r="E5498"/>
      <c r="F5498"/>
      <c r="G5498"/>
      <c r="H5498"/>
      <c r="I5498"/>
      <c r="J5498"/>
      <c r="K5498"/>
      <c r="L5498"/>
      <c r="M5498" s="2"/>
      <c r="N5498"/>
      <c r="O5498" s="2"/>
      <c r="P5498"/>
      <c r="Q5498"/>
      <c r="R5498"/>
    </row>
    <row r="5499" spans="2:18">
      <c r="B5499"/>
      <c r="C5499"/>
      <c r="D5499"/>
      <c r="E5499"/>
      <c r="F5499"/>
      <c r="G5499"/>
      <c r="H5499"/>
      <c r="I5499"/>
      <c r="J5499"/>
      <c r="K5499"/>
      <c r="L5499"/>
      <c r="M5499" s="2"/>
      <c r="N5499"/>
      <c r="O5499" s="2"/>
      <c r="P5499"/>
      <c r="Q5499"/>
      <c r="R5499"/>
    </row>
    <row r="5500" spans="2:18">
      <c r="B5500"/>
      <c r="C5500"/>
      <c r="D5500"/>
      <c r="E5500"/>
      <c r="F5500"/>
      <c r="G5500"/>
      <c r="H5500"/>
      <c r="I5500"/>
      <c r="J5500"/>
      <c r="K5500"/>
      <c r="L5500"/>
      <c r="M5500" s="2"/>
      <c r="N5500"/>
      <c r="O5500" s="2"/>
      <c r="P5500"/>
      <c r="Q5500"/>
      <c r="R5500"/>
    </row>
    <row r="5501" spans="2:18">
      <c r="B5501"/>
      <c r="C5501"/>
      <c r="D5501"/>
      <c r="E5501"/>
      <c r="F5501"/>
      <c r="G5501"/>
      <c r="H5501"/>
      <c r="I5501"/>
      <c r="J5501"/>
      <c r="K5501"/>
      <c r="L5501"/>
      <c r="M5501" s="2"/>
      <c r="N5501"/>
      <c r="O5501" s="2"/>
      <c r="P5501"/>
      <c r="Q5501"/>
      <c r="R5501"/>
    </row>
    <row r="5502" spans="2:18">
      <c r="B5502"/>
      <c r="C5502"/>
      <c r="D5502"/>
      <c r="E5502"/>
      <c r="F5502"/>
      <c r="G5502"/>
      <c r="H5502"/>
      <c r="I5502"/>
      <c r="J5502"/>
      <c r="K5502"/>
      <c r="L5502"/>
      <c r="M5502" s="2"/>
      <c r="N5502"/>
      <c r="O5502" s="2"/>
      <c r="P5502"/>
      <c r="Q5502"/>
      <c r="R5502"/>
    </row>
    <row r="5503" spans="2:18">
      <c r="B5503"/>
      <c r="C5503"/>
      <c r="D5503"/>
      <c r="E5503"/>
      <c r="F5503"/>
      <c r="G5503"/>
      <c r="H5503"/>
      <c r="I5503"/>
      <c r="J5503"/>
      <c r="K5503"/>
      <c r="L5503"/>
      <c r="M5503" s="2"/>
      <c r="N5503"/>
      <c r="O5503" s="2"/>
      <c r="P5503"/>
      <c r="Q5503"/>
      <c r="R5503"/>
    </row>
    <row r="5504" spans="2:18">
      <c r="B5504"/>
      <c r="C5504"/>
      <c r="D5504"/>
      <c r="E5504"/>
      <c r="F5504"/>
      <c r="G5504"/>
      <c r="H5504"/>
      <c r="I5504"/>
      <c r="J5504"/>
      <c r="K5504"/>
      <c r="L5504"/>
      <c r="M5504" s="2"/>
      <c r="N5504"/>
      <c r="O5504" s="2"/>
      <c r="P5504"/>
      <c r="Q5504"/>
      <c r="R5504"/>
    </row>
    <row r="5505" spans="2:18">
      <c r="B5505"/>
      <c r="C5505"/>
      <c r="D5505"/>
      <c r="E5505"/>
      <c r="F5505"/>
      <c r="G5505"/>
      <c r="H5505"/>
      <c r="I5505"/>
      <c r="J5505"/>
      <c r="K5505"/>
      <c r="L5505"/>
      <c r="M5505" s="2"/>
      <c r="N5505"/>
      <c r="O5505" s="2"/>
      <c r="P5505"/>
      <c r="Q5505"/>
      <c r="R5505"/>
    </row>
    <row r="5506" spans="2:18">
      <c r="B5506"/>
      <c r="C5506"/>
      <c r="D5506"/>
      <c r="E5506"/>
      <c r="F5506"/>
      <c r="G5506"/>
      <c r="H5506"/>
      <c r="I5506"/>
      <c r="J5506"/>
      <c r="K5506"/>
      <c r="L5506"/>
      <c r="M5506" s="2"/>
      <c r="N5506"/>
      <c r="O5506" s="2"/>
      <c r="P5506"/>
      <c r="Q5506"/>
      <c r="R5506"/>
    </row>
    <row r="5507" spans="2:18">
      <c r="B5507"/>
      <c r="C5507"/>
      <c r="D5507"/>
      <c r="E5507"/>
      <c r="F5507"/>
      <c r="G5507"/>
      <c r="H5507"/>
      <c r="I5507"/>
      <c r="J5507"/>
      <c r="K5507"/>
      <c r="L5507"/>
      <c r="M5507" s="2"/>
      <c r="N5507"/>
      <c r="O5507" s="2"/>
      <c r="P5507"/>
      <c r="Q5507"/>
      <c r="R5507"/>
    </row>
    <row r="5508" spans="2:18">
      <c r="B5508"/>
      <c r="C5508"/>
      <c r="D5508"/>
      <c r="E5508"/>
      <c r="F5508"/>
      <c r="G5508"/>
      <c r="H5508"/>
      <c r="I5508"/>
      <c r="J5508"/>
      <c r="K5508"/>
      <c r="L5508"/>
      <c r="M5508" s="2"/>
      <c r="N5508"/>
      <c r="O5508" s="2"/>
      <c r="P5508"/>
      <c r="Q5508"/>
      <c r="R5508"/>
    </row>
    <row r="5509" spans="2:18">
      <c r="B5509"/>
      <c r="C5509"/>
      <c r="D5509"/>
      <c r="E5509"/>
      <c r="F5509"/>
      <c r="G5509"/>
      <c r="H5509"/>
      <c r="I5509"/>
      <c r="J5509"/>
      <c r="K5509"/>
      <c r="L5509"/>
      <c r="M5509" s="2"/>
      <c r="N5509"/>
      <c r="O5509" s="2"/>
      <c r="P5509"/>
      <c r="Q5509"/>
      <c r="R5509"/>
    </row>
    <row r="5510" spans="2:18">
      <c r="B5510"/>
      <c r="C5510"/>
      <c r="D5510"/>
      <c r="E5510"/>
      <c r="F5510"/>
      <c r="G5510"/>
      <c r="H5510"/>
      <c r="I5510"/>
      <c r="J5510"/>
      <c r="K5510"/>
      <c r="L5510"/>
      <c r="M5510" s="2"/>
      <c r="N5510"/>
      <c r="O5510" s="2"/>
      <c r="P5510"/>
      <c r="Q5510"/>
      <c r="R5510"/>
    </row>
    <row r="5511" spans="2:18">
      <c r="B5511"/>
      <c r="C5511"/>
      <c r="D5511"/>
      <c r="E5511"/>
      <c r="F5511"/>
      <c r="G5511"/>
      <c r="H5511"/>
      <c r="I5511"/>
      <c r="J5511"/>
      <c r="K5511"/>
      <c r="L5511"/>
      <c r="M5511" s="2"/>
      <c r="N5511"/>
      <c r="O5511" s="2"/>
      <c r="P5511"/>
      <c r="Q5511"/>
      <c r="R5511"/>
    </row>
    <row r="5512" spans="2:18">
      <c r="B5512"/>
      <c r="C5512"/>
      <c r="D5512"/>
      <c r="E5512"/>
      <c r="F5512"/>
      <c r="G5512"/>
      <c r="H5512"/>
      <c r="I5512"/>
      <c r="J5512"/>
      <c r="K5512"/>
      <c r="L5512"/>
      <c r="M5512" s="2"/>
      <c r="N5512"/>
      <c r="O5512" s="2"/>
      <c r="P5512"/>
      <c r="Q5512"/>
      <c r="R5512"/>
    </row>
    <row r="5513" spans="2:18">
      <c r="B5513"/>
      <c r="C5513"/>
      <c r="D5513"/>
      <c r="E5513"/>
      <c r="F5513"/>
      <c r="G5513"/>
      <c r="H5513"/>
      <c r="I5513"/>
      <c r="J5513"/>
      <c r="K5513"/>
      <c r="L5513"/>
      <c r="M5513" s="2"/>
      <c r="N5513"/>
      <c r="O5513" s="2"/>
      <c r="P5513"/>
      <c r="Q5513"/>
      <c r="R5513"/>
    </row>
    <row r="5514" spans="2:18">
      <c r="B5514"/>
      <c r="C5514"/>
      <c r="D5514"/>
      <c r="E5514"/>
      <c r="F5514"/>
      <c r="G5514"/>
      <c r="H5514"/>
      <c r="I5514"/>
      <c r="J5514"/>
      <c r="K5514"/>
      <c r="L5514"/>
      <c r="M5514" s="2"/>
      <c r="N5514"/>
      <c r="O5514" s="2"/>
      <c r="P5514"/>
      <c r="Q5514"/>
      <c r="R5514"/>
    </row>
    <row r="5515" spans="2:18">
      <c r="B5515"/>
      <c r="C5515"/>
      <c r="D5515"/>
      <c r="E5515"/>
      <c r="F5515"/>
      <c r="G5515"/>
      <c r="H5515"/>
      <c r="I5515"/>
      <c r="J5515"/>
      <c r="K5515"/>
      <c r="L5515"/>
      <c r="M5515" s="2"/>
      <c r="N5515"/>
      <c r="O5515" s="2"/>
      <c r="P5515"/>
      <c r="Q5515"/>
      <c r="R5515"/>
    </row>
    <row r="5516" spans="2:18">
      <c r="B5516"/>
      <c r="C5516"/>
      <c r="D5516"/>
      <c r="E5516"/>
      <c r="F5516"/>
      <c r="G5516"/>
      <c r="H5516"/>
      <c r="I5516"/>
      <c r="J5516"/>
      <c r="K5516"/>
      <c r="L5516"/>
      <c r="M5516" s="2"/>
      <c r="N5516"/>
      <c r="O5516" s="2"/>
      <c r="P5516"/>
      <c r="Q5516"/>
      <c r="R5516"/>
    </row>
    <row r="5517" spans="2:18">
      <c r="B5517"/>
      <c r="C5517"/>
      <c r="D5517"/>
      <c r="E5517"/>
      <c r="F5517"/>
      <c r="G5517"/>
      <c r="H5517"/>
      <c r="I5517"/>
      <c r="J5517"/>
      <c r="K5517"/>
      <c r="L5517"/>
      <c r="M5517" s="2"/>
      <c r="N5517"/>
      <c r="O5517" s="2"/>
      <c r="P5517"/>
      <c r="Q5517"/>
      <c r="R5517"/>
    </row>
    <row r="5518" spans="2:18">
      <c r="B5518"/>
      <c r="C5518"/>
      <c r="D5518"/>
      <c r="E5518"/>
      <c r="F5518"/>
      <c r="G5518"/>
      <c r="H5518"/>
      <c r="I5518"/>
      <c r="J5518"/>
      <c r="K5518"/>
      <c r="L5518"/>
      <c r="M5518" s="2"/>
      <c r="N5518"/>
      <c r="O5518" s="2"/>
      <c r="P5518"/>
      <c r="Q5518"/>
      <c r="R5518"/>
    </row>
    <row r="5519" spans="2:18">
      <c r="B5519"/>
      <c r="C5519"/>
      <c r="D5519"/>
      <c r="E5519"/>
      <c r="F5519"/>
      <c r="G5519"/>
      <c r="H5519"/>
      <c r="I5519"/>
      <c r="J5519"/>
      <c r="K5519"/>
      <c r="L5519"/>
      <c r="M5519" s="2"/>
      <c r="N5519"/>
      <c r="O5519" s="2"/>
      <c r="P5519"/>
      <c r="Q5519"/>
      <c r="R5519"/>
    </row>
    <row r="5520" spans="2:18">
      <c r="B5520"/>
      <c r="C5520"/>
      <c r="D5520"/>
      <c r="E5520"/>
      <c r="F5520"/>
      <c r="G5520"/>
      <c r="H5520"/>
      <c r="I5520"/>
      <c r="J5520"/>
      <c r="K5520"/>
      <c r="L5520"/>
      <c r="M5520" s="2"/>
      <c r="N5520"/>
      <c r="O5520" s="2"/>
      <c r="P5520"/>
      <c r="Q5520"/>
      <c r="R5520"/>
    </row>
    <row r="5521" spans="2:18">
      <c r="B5521"/>
      <c r="C5521"/>
      <c r="D5521"/>
      <c r="E5521"/>
      <c r="F5521"/>
      <c r="G5521"/>
      <c r="H5521"/>
      <c r="I5521"/>
      <c r="J5521"/>
      <c r="K5521"/>
      <c r="L5521"/>
      <c r="M5521" s="2"/>
      <c r="N5521"/>
      <c r="O5521" s="2"/>
      <c r="P5521"/>
      <c r="Q5521"/>
      <c r="R5521"/>
    </row>
    <row r="5522" spans="2:18">
      <c r="B5522"/>
      <c r="C5522"/>
      <c r="D5522"/>
      <c r="E5522"/>
      <c r="F5522"/>
      <c r="G5522"/>
      <c r="H5522"/>
      <c r="I5522"/>
      <c r="J5522"/>
      <c r="K5522"/>
      <c r="L5522"/>
      <c r="M5522" s="2"/>
      <c r="N5522"/>
      <c r="O5522" s="2"/>
      <c r="P5522"/>
      <c r="Q5522"/>
      <c r="R5522"/>
    </row>
    <row r="5523" spans="2:18">
      <c r="B5523"/>
      <c r="C5523"/>
      <c r="D5523"/>
      <c r="E5523"/>
      <c r="F5523"/>
      <c r="G5523"/>
      <c r="H5523"/>
      <c r="I5523"/>
      <c r="J5523"/>
      <c r="K5523"/>
      <c r="L5523"/>
      <c r="M5523" s="2"/>
      <c r="N5523"/>
      <c r="O5523" s="2"/>
      <c r="P5523"/>
      <c r="Q5523"/>
      <c r="R5523"/>
    </row>
    <row r="5524" spans="2:18">
      <c r="B5524"/>
      <c r="C5524"/>
      <c r="D5524"/>
      <c r="E5524"/>
      <c r="F5524"/>
      <c r="G5524"/>
      <c r="H5524"/>
      <c r="I5524"/>
      <c r="J5524"/>
      <c r="K5524"/>
      <c r="L5524"/>
      <c r="M5524" s="2"/>
      <c r="N5524"/>
      <c r="O5524" s="2"/>
      <c r="P5524"/>
      <c r="Q5524"/>
      <c r="R5524"/>
    </row>
    <row r="5525" spans="2:18">
      <c r="B5525"/>
      <c r="C5525"/>
      <c r="D5525"/>
      <c r="E5525"/>
      <c r="F5525"/>
      <c r="G5525"/>
      <c r="H5525"/>
      <c r="I5525"/>
      <c r="J5525"/>
      <c r="K5525"/>
      <c r="L5525"/>
      <c r="M5525" s="2"/>
      <c r="N5525"/>
      <c r="O5525" s="2"/>
      <c r="P5525"/>
      <c r="Q5525"/>
      <c r="R5525"/>
    </row>
    <row r="5526" spans="2:18">
      <c r="B5526"/>
      <c r="C5526"/>
      <c r="D5526"/>
      <c r="E5526"/>
      <c r="F5526"/>
      <c r="G5526"/>
      <c r="H5526"/>
      <c r="I5526"/>
      <c r="J5526"/>
      <c r="K5526"/>
      <c r="L5526"/>
      <c r="M5526" s="2"/>
      <c r="N5526"/>
      <c r="O5526" s="2"/>
      <c r="P5526"/>
      <c r="Q5526"/>
      <c r="R5526"/>
    </row>
    <row r="5527" spans="2:18">
      <c r="B5527"/>
      <c r="C5527"/>
      <c r="D5527"/>
      <c r="E5527"/>
      <c r="F5527"/>
      <c r="G5527"/>
      <c r="H5527"/>
      <c r="I5527"/>
      <c r="J5527"/>
      <c r="K5527"/>
      <c r="L5527"/>
      <c r="M5527" s="2"/>
      <c r="N5527"/>
      <c r="O5527" s="2"/>
      <c r="P5527"/>
      <c r="Q5527"/>
      <c r="R5527"/>
    </row>
    <row r="5528" spans="2:18">
      <c r="B5528"/>
      <c r="C5528"/>
      <c r="D5528"/>
      <c r="E5528"/>
      <c r="F5528"/>
      <c r="G5528"/>
      <c r="H5528"/>
      <c r="I5528"/>
      <c r="J5528"/>
      <c r="K5528"/>
      <c r="L5528"/>
      <c r="M5528" s="2"/>
      <c r="N5528"/>
      <c r="O5528" s="2"/>
      <c r="P5528"/>
      <c r="Q5528"/>
      <c r="R5528"/>
    </row>
    <row r="5529" spans="2:18">
      <c r="B5529"/>
      <c r="C5529"/>
      <c r="D5529"/>
      <c r="E5529"/>
      <c r="F5529"/>
      <c r="G5529"/>
      <c r="H5529"/>
      <c r="I5529"/>
      <c r="J5529"/>
      <c r="K5529"/>
      <c r="L5529"/>
      <c r="M5529" s="2"/>
      <c r="N5529"/>
      <c r="O5529" s="2"/>
      <c r="P5529"/>
      <c r="Q5529"/>
      <c r="R5529"/>
    </row>
    <row r="5530" spans="2:18">
      <c r="B5530"/>
      <c r="C5530"/>
      <c r="D5530"/>
      <c r="E5530"/>
      <c r="F5530"/>
      <c r="G5530"/>
      <c r="H5530"/>
      <c r="I5530"/>
      <c r="J5530"/>
      <c r="K5530"/>
      <c r="L5530"/>
      <c r="M5530" s="2"/>
      <c r="N5530"/>
      <c r="O5530" s="2"/>
      <c r="P5530"/>
      <c r="Q5530"/>
      <c r="R5530"/>
    </row>
    <row r="5531" spans="2:18">
      <c r="B5531"/>
      <c r="C5531"/>
      <c r="D5531"/>
      <c r="E5531"/>
      <c r="F5531"/>
      <c r="G5531"/>
      <c r="H5531"/>
      <c r="I5531"/>
      <c r="J5531"/>
      <c r="K5531"/>
      <c r="L5531"/>
      <c r="M5531" s="2"/>
      <c r="N5531"/>
      <c r="O5531" s="2"/>
      <c r="P5531"/>
      <c r="Q5531"/>
      <c r="R5531"/>
    </row>
    <row r="5532" spans="2:18">
      <c r="B5532"/>
      <c r="C5532"/>
      <c r="D5532"/>
      <c r="E5532"/>
      <c r="F5532"/>
      <c r="G5532"/>
      <c r="H5532"/>
      <c r="I5532"/>
      <c r="J5532"/>
      <c r="K5532"/>
      <c r="L5532"/>
      <c r="M5532" s="2"/>
      <c r="N5532"/>
      <c r="O5532" s="2"/>
      <c r="P5532"/>
      <c r="Q5532"/>
      <c r="R5532"/>
    </row>
    <row r="5533" spans="2:18">
      <c r="B5533"/>
      <c r="C5533"/>
      <c r="D5533"/>
      <c r="E5533"/>
      <c r="F5533"/>
      <c r="G5533"/>
      <c r="H5533"/>
      <c r="I5533"/>
      <c r="J5533"/>
      <c r="K5533"/>
      <c r="L5533"/>
      <c r="M5533" s="2"/>
      <c r="N5533"/>
      <c r="O5533" s="2"/>
      <c r="P5533"/>
      <c r="Q5533"/>
      <c r="R5533"/>
    </row>
    <row r="5534" spans="2:18">
      <c r="B5534"/>
      <c r="C5534"/>
      <c r="D5534"/>
      <c r="E5534"/>
      <c r="F5534"/>
      <c r="G5534"/>
      <c r="H5534"/>
      <c r="I5534"/>
      <c r="J5534"/>
      <c r="K5534"/>
      <c r="L5534"/>
      <c r="M5534" s="2"/>
      <c r="N5534"/>
      <c r="O5534" s="2"/>
      <c r="P5534"/>
      <c r="Q5534"/>
      <c r="R5534"/>
    </row>
    <row r="5535" spans="2:18">
      <c r="B5535"/>
      <c r="C5535"/>
      <c r="D5535"/>
      <c r="E5535"/>
      <c r="F5535"/>
      <c r="G5535"/>
      <c r="H5535"/>
      <c r="I5535"/>
      <c r="J5535"/>
      <c r="K5535"/>
      <c r="L5535"/>
      <c r="M5535" s="2"/>
      <c r="N5535"/>
      <c r="O5535" s="2"/>
      <c r="P5535"/>
      <c r="Q5535"/>
      <c r="R5535"/>
    </row>
    <row r="5536" spans="2:18">
      <c r="B5536"/>
      <c r="C5536"/>
      <c r="D5536"/>
      <c r="E5536"/>
      <c r="F5536"/>
      <c r="G5536"/>
      <c r="H5536"/>
      <c r="I5536"/>
      <c r="J5536"/>
      <c r="K5536"/>
      <c r="L5536"/>
      <c r="M5536" s="2"/>
      <c r="N5536"/>
      <c r="O5536" s="2"/>
      <c r="P5536"/>
      <c r="Q5536"/>
      <c r="R5536"/>
    </row>
    <row r="5537" spans="2:18">
      <c r="B5537"/>
      <c r="C5537"/>
      <c r="D5537"/>
      <c r="E5537"/>
      <c r="F5537"/>
      <c r="G5537"/>
      <c r="H5537"/>
      <c r="I5537"/>
      <c r="J5537"/>
      <c r="K5537"/>
      <c r="L5537"/>
      <c r="M5537" s="2"/>
      <c r="N5537"/>
      <c r="O5537" s="2"/>
      <c r="P5537"/>
      <c r="Q5537"/>
      <c r="R5537"/>
    </row>
    <row r="5538" spans="2:18">
      <c r="B5538"/>
      <c r="C5538"/>
      <c r="D5538"/>
      <c r="E5538"/>
      <c r="F5538"/>
      <c r="G5538"/>
      <c r="H5538"/>
      <c r="I5538"/>
      <c r="J5538"/>
      <c r="K5538"/>
      <c r="L5538"/>
      <c r="M5538" s="2"/>
      <c r="N5538"/>
      <c r="O5538" s="2"/>
      <c r="P5538"/>
      <c r="Q5538"/>
      <c r="R5538"/>
    </row>
    <row r="5539" spans="2:18">
      <c r="B5539"/>
      <c r="C5539"/>
      <c r="D5539"/>
      <c r="E5539"/>
      <c r="F5539"/>
      <c r="G5539"/>
      <c r="H5539"/>
      <c r="I5539"/>
      <c r="J5539"/>
      <c r="K5539"/>
      <c r="L5539"/>
      <c r="M5539" s="2"/>
      <c r="N5539"/>
      <c r="O5539" s="2"/>
      <c r="P5539"/>
      <c r="Q5539"/>
      <c r="R5539"/>
    </row>
    <row r="5540" spans="2:18">
      <c r="B5540"/>
      <c r="C5540"/>
      <c r="D5540"/>
      <c r="E5540"/>
      <c r="F5540"/>
      <c r="G5540"/>
      <c r="H5540"/>
      <c r="I5540"/>
      <c r="J5540"/>
      <c r="K5540"/>
      <c r="L5540"/>
      <c r="M5540" s="2"/>
      <c r="N5540"/>
      <c r="O5540" s="2"/>
      <c r="P5540"/>
      <c r="Q5540"/>
      <c r="R5540"/>
    </row>
    <row r="5541" spans="2:18">
      <c r="B5541"/>
      <c r="C5541"/>
      <c r="D5541"/>
      <c r="E5541"/>
      <c r="F5541"/>
      <c r="G5541"/>
      <c r="H5541"/>
      <c r="I5541"/>
      <c r="J5541"/>
      <c r="K5541"/>
      <c r="L5541"/>
      <c r="M5541" s="2"/>
      <c r="N5541"/>
      <c r="O5541" s="2"/>
      <c r="P5541"/>
      <c r="Q5541"/>
      <c r="R5541"/>
    </row>
    <row r="5542" spans="2:18">
      <c r="B5542"/>
      <c r="C5542"/>
      <c r="D5542"/>
      <c r="E5542"/>
      <c r="F5542"/>
      <c r="G5542"/>
      <c r="H5542"/>
      <c r="I5542"/>
      <c r="J5542"/>
      <c r="K5542"/>
      <c r="L5542"/>
      <c r="M5542" s="2"/>
      <c r="N5542"/>
      <c r="O5542" s="2"/>
      <c r="P5542"/>
      <c r="Q5542"/>
      <c r="R5542"/>
    </row>
    <row r="5543" spans="2:18">
      <c r="B5543"/>
      <c r="C5543"/>
      <c r="D5543"/>
      <c r="E5543"/>
      <c r="F5543"/>
      <c r="G5543"/>
      <c r="H5543"/>
      <c r="I5543"/>
      <c r="J5543"/>
      <c r="K5543"/>
      <c r="L5543"/>
      <c r="M5543" s="2"/>
      <c r="N5543"/>
      <c r="O5543" s="2"/>
      <c r="P5543"/>
      <c r="Q5543"/>
      <c r="R5543"/>
    </row>
    <row r="5544" spans="2:18">
      <c r="B5544"/>
      <c r="C5544"/>
      <c r="D5544"/>
      <c r="E5544"/>
      <c r="F5544"/>
      <c r="G5544"/>
      <c r="H5544"/>
      <c r="I5544"/>
      <c r="J5544"/>
      <c r="K5544"/>
      <c r="L5544"/>
      <c r="M5544" s="2"/>
      <c r="N5544"/>
      <c r="O5544" s="2"/>
      <c r="P5544"/>
      <c r="Q5544"/>
      <c r="R5544"/>
    </row>
    <row r="5545" spans="2:18">
      <c r="B5545"/>
      <c r="C5545"/>
      <c r="D5545"/>
      <c r="E5545"/>
      <c r="F5545"/>
      <c r="G5545"/>
      <c r="H5545"/>
      <c r="I5545"/>
      <c r="J5545"/>
      <c r="K5545"/>
      <c r="L5545"/>
      <c r="M5545" s="2"/>
      <c r="N5545"/>
      <c r="O5545" s="2"/>
      <c r="P5545"/>
      <c r="Q5545"/>
      <c r="R5545"/>
    </row>
    <row r="5546" spans="2:18">
      <c r="B5546"/>
      <c r="C5546"/>
      <c r="D5546"/>
      <c r="E5546"/>
      <c r="F5546"/>
      <c r="G5546"/>
      <c r="H5546"/>
      <c r="I5546"/>
      <c r="J5546"/>
      <c r="K5546"/>
      <c r="L5546"/>
      <c r="M5546" s="2"/>
      <c r="N5546"/>
      <c r="O5546" s="2"/>
      <c r="P5546"/>
      <c r="Q5546"/>
      <c r="R5546"/>
    </row>
    <row r="5547" spans="2:18">
      <c r="B5547"/>
      <c r="C5547"/>
      <c r="D5547"/>
      <c r="E5547"/>
      <c r="F5547"/>
      <c r="G5547"/>
      <c r="H5547"/>
      <c r="I5547"/>
      <c r="J5547"/>
      <c r="K5547"/>
      <c r="L5547"/>
      <c r="M5547" s="2"/>
      <c r="N5547"/>
      <c r="O5547" s="2"/>
      <c r="P5547"/>
      <c r="Q5547"/>
      <c r="R5547"/>
    </row>
    <row r="5548" spans="2:18">
      <c r="B5548"/>
      <c r="C5548"/>
      <c r="D5548"/>
      <c r="E5548"/>
      <c r="F5548"/>
      <c r="G5548"/>
      <c r="H5548"/>
      <c r="I5548"/>
      <c r="J5548"/>
      <c r="K5548"/>
      <c r="L5548"/>
      <c r="M5548" s="2"/>
      <c r="N5548"/>
      <c r="O5548" s="2"/>
      <c r="P5548"/>
      <c r="Q5548"/>
      <c r="R5548"/>
    </row>
    <row r="5549" spans="2:18">
      <c r="B5549"/>
      <c r="C5549"/>
      <c r="D5549"/>
      <c r="E5549"/>
      <c r="F5549"/>
      <c r="G5549"/>
      <c r="H5549"/>
      <c r="I5549"/>
      <c r="J5549"/>
      <c r="K5549"/>
      <c r="L5549"/>
      <c r="M5549" s="2"/>
      <c r="N5549"/>
      <c r="O5549" s="2"/>
      <c r="P5549"/>
      <c r="Q5549"/>
      <c r="R5549"/>
    </row>
    <row r="5550" spans="2:18">
      <c r="B5550"/>
      <c r="C5550"/>
      <c r="D5550"/>
      <c r="E5550"/>
      <c r="F5550"/>
      <c r="G5550"/>
      <c r="H5550"/>
      <c r="I5550"/>
      <c r="J5550"/>
      <c r="K5550"/>
      <c r="L5550"/>
      <c r="M5550" s="2"/>
      <c r="N5550"/>
      <c r="O5550" s="2"/>
      <c r="P5550"/>
      <c r="Q5550"/>
      <c r="R5550"/>
    </row>
    <row r="5551" spans="2:18">
      <c r="B5551"/>
      <c r="C5551"/>
      <c r="D5551"/>
      <c r="E5551"/>
      <c r="F5551"/>
      <c r="G5551"/>
      <c r="H5551"/>
      <c r="I5551"/>
      <c r="J5551"/>
      <c r="K5551"/>
      <c r="L5551"/>
      <c r="M5551" s="2"/>
      <c r="N5551"/>
      <c r="O5551" s="2"/>
      <c r="P5551"/>
      <c r="Q5551"/>
      <c r="R5551"/>
    </row>
    <row r="5552" spans="2:18">
      <c r="B5552"/>
      <c r="C5552"/>
      <c r="D5552"/>
      <c r="E5552"/>
      <c r="F5552"/>
      <c r="G5552"/>
      <c r="H5552"/>
      <c r="I5552"/>
      <c r="J5552"/>
      <c r="K5552"/>
      <c r="L5552"/>
      <c r="M5552" s="2"/>
      <c r="N5552"/>
      <c r="O5552" s="2"/>
      <c r="P5552"/>
      <c r="Q5552"/>
      <c r="R5552"/>
    </row>
    <row r="5553" spans="2:18">
      <c r="B5553"/>
      <c r="C5553"/>
      <c r="D5553"/>
      <c r="E5553"/>
      <c r="F5553"/>
      <c r="G5553"/>
      <c r="H5553"/>
      <c r="I5553"/>
      <c r="J5553"/>
      <c r="K5553"/>
      <c r="L5553"/>
      <c r="M5553" s="2"/>
      <c r="N5553"/>
      <c r="O5553" s="2"/>
      <c r="P5553"/>
      <c r="Q5553"/>
      <c r="R5553"/>
    </row>
    <row r="5554" spans="2:18">
      <c r="B5554"/>
      <c r="C5554"/>
      <c r="D5554"/>
      <c r="E5554"/>
      <c r="F5554"/>
      <c r="G5554"/>
      <c r="H5554"/>
      <c r="I5554"/>
      <c r="J5554"/>
      <c r="K5554"/>
      <c r="L5554"/>
      <c r="M5554" s="2"/>
      <c r="N5554"/>
      <c r="O5554" s="2"/>
      <c r="P5554"/>
      <c r="Q5554"/>
      <c r="R5554"/>
    </row>
    <row r="5555" spans="2:18">
      <c r="B5555"/>
      <c r="C5555"/>
      <c r="D5555"/>
      <c r="E5555"/>
      <c r="F5555"/>
      <c r="G5555"/>
      <c r="H5555"/>
      <c r="I5555"/>
      <c r="J5555"/>
      <c r="K5555"/>
      <c r="L5555"/>
      <c r="M5555" s="2"/>
      <c r="N5555"/>
      <c r="O5555" s="2"/>
      <c r="P5555"/>
      <c r="Q5555"/>
      <c r="R5555"/>
    </row>
    <row r="5556" spans="2:18">
      <c r="B5556"/>
      <c r="C5556"/>
      <c r="D5556"/>
      <c r="E5556"/>
      <c r="F5556"/>
      <c r="G5556"/>
      <c r="H5556"/>
      <c r="I5556"/>
      <c r="J5556"/>
      <c r="K5556"/>
      <c r="L5556"/>
      <c r="M5556" s="2"/>
      <c r="N5556"/>
      <c r="O5556" s="2"/>
      <c r="P5556"/>
      <c r="Q5556"/>
      <c r="R5556"/>
    </row>
    <row r="5557" spans="2:18">
      <c r="B5557"/>
      <c r="C5557"/>
      <c r="D5557"/>
      <c r="E5557"/>
      <c r="F5557"/>
      <c r="G5557"/>
      <c r="H5557"/>
      <c r="I5557"/>
      <c r="J5557"/>
      <c r="K5557"/>
      <c r="L5557"/>
      <c r="M5557" s="2"/>
      <c r="N5557"/>
      <c r="O5557" s="2"/>
      <c r="P5557"/>
      <c r="Q5557"/>
      <c r="R5557"/>
    </row>
    <row r="5558" spans="2:18">
      <c r="B5558"/>
      <c r="C5558"/>
      <c r="D5558"/>
      <c r="E5558"/>
      <c r="F5558"/>
      <c r="G5558"/>
      <c r="H5558"/>
      <c r="I5558"/>
      <c r="J5558"/>
      <c r="K5558"/>
      <c r="L5558"/>
      <c r="M5558" s="2"/>
      <c r="N5558"/>
      <c r="O5558" s="2"/>
      <c r="P5558"/>
      <c r="Q5558"/>
      <c r="R5558"/>
    </row>
    <row r="5559" spans="2:18">
      <c r="B5559"/>
      <c r="C5559"/>
      <c r="D5559"/>
      <c r="E5559"/>
      <c r="F5559"/>
      <c r="G5559"/>
      <c r="H5559"/>
      <c r="I5559"/>
      <c r="J5559"/>
      <c r="K5559"/>
      <c r="L5559"/>
      <c r="M5559" s="2"/>
      <c r="N5559"/>
      <c r="O5559" s="2"/>
      <c r="P5559"/>
      <c r="Q5559"/>
      <c r="R5559"/>
    </row>
    <row r="5560" spans="2:18">
      <c r="B5560"/>
      <c r="C5560"/>
      <c r="D5560"/>
      <c r="E5560"/>
      <c r="F5560"/>
      <c r="G5560"/>
      <c r="H5560"/>
      <c r="I5560"/>
      <c r="J5560"/>
      <c r="K5560"/>
      <c r="L5560"/>
      <c r="M5560" s="2"/>
      <c r="N5560"/>
      <c r="O5560" s="2"/>
      <c r="P5560"/>
      <c r="Q5560"/>
      <c r="R5560"/>
    </row>
    <row r="5561" spans="2:18">
      <c r="B5561"/>
      <c r="C5561"/>
      <c r="D5561"/>
      <c r="E5561"/>
      <c r="F5561"/>
      <c r="G5561"/>
      <c r="H5561"/>
      <c r="I5561"/>
      <c r="J5561"/>
      <c r="K5561"/>
      <c r="L5561"/>
      <c r="M5561" s="2"/>
      <c r="N5561"/>
      <c r="O5561" s="2"/>
      <c r="P5561"/>
      <c r="Q5561"/>
      <c r="R5561"/>
    </row>
    <row r="5562" spans="2:18">
      <c r="B5562"/>
      <c r="C5562"/>
      <c r="D5562"/>
      <c r="E5562"/>
      <c r="F5562"/>
      <c r="G5562"/>
      <c r="H5562"/>
      <c r="I5562"/>
      <c r="J5562"/>
      <c r="K5562"/>
      <c r="L5562"/>
      <c r="M5562" s="2"/>
      <c r="N5562"/>
      <c r="O5562" s="2"/>
      <c r="P5562"/>
      <c r="Q5562"/>
      <c r="R5562"/>
    </row>
    <row r="5563" spans="2:18">
      <c r="B5563"/>
      <c r="C5563"/>
      <c r="D5563"/>
      <c r="E5563"/>
      <c r="F5563"/>
      <c r="G5563"/>
      <c r="H5563"/>
      <c r="I5563"/>
      <c r="J5563"/>
      <c r="K5563"/>
      <c r="L5563"/>
      <c r="M5563" s="2"/>
      <c r="N5563"/>
      <c r="O5563" s="2"/>
      <c r="P5563"/>
      <c r="Q5563"/>
      <c r="R5563"/>
    </row>
    <row r="5564" spans="2:18">
      <c r="B5564"/>
      <c r="C5564"/>
      <c r="D5564"/>
      <c r="E5564"/>
      <c r="F5564"/>
      <c r="G5564"/>
      <c r="H5564"/>
      <c r="I5564"/>
      <c r="J5564"/>
      <c r="K5564"/>
      <c r="L5564"/>
      <c r="M5564" s="2"/>
      <c r="N5564"/>
      <c r="O5564" s="2"/>
      <c r="P5564"/>
      <c r="Q5564"/>
      <c r="R5564"/>
    </row>
    <row r="5565" spans="2:18">
      <c r="B5565"/>
      <c r="C5565"/>
      <c r="D5565"/>
      <c r="E5565"/>
      <c r="F5565"/>
      <c r="G5565"/>
      <c r="H5565"/>
      <c r="I5565"/>
      <c r="J5565"/>
      <c r="K5565"/>
      <c r="L5565"/>
      <c r="M5565" s="2"/>
      <c r="N5565"/>
      <c r="O5565" s="2"/>
      <c r="P5565"/>
      <c r="Q5565"/>
      <c r="R5565"/>
    </row>
    <row r="5566" spans="2:18">
      <c r="B5566"/>
      <c r="C5566"/>
      <c r="D5566"/>
      <c r="E5566"/>
      <c r="F5566"/>
      <c r="G5566"/>
      <c r="H5566"/>
      <c r="I5566"/>
      <c r="J5566"/>
      <c r="K5566"/>
      <c r="L5566"/>
      <c r="M5566" s="2"/>
      <c r="N5566"/>
      <c r="O5566" s="2"/>
      <c r="P5566"/>
      <c r="Q5566"/>
      <c r="R5566"/>
    </row>
    <row r="5567" spans="2:18">
      <c r="B5567"/>
      <c r="C5567"/>
      <c r="D5567"/>
      <c r="E5567"/>
      <c r="F5567"/>
      <c r="G5567"/>
      <c r="H5567"/>
      <c r="I5567"/>
      <c r="J5567"/>
      <c r="K5567"/>
      <c r="L5567"/>
      <c r="M5567" s="2"/>
      <c r="N5567"/>
      <c r="O5567" s="2"/>
      <c r="P5567"/>
      <c r="Q5567"/>
      <c r="R5567"/>
    </row>
    <row r="5568" spans="2:18">
      <c r="B5568"/>
      <c r="C5568"/>
      <c r="D5568"/>
      <c r="E5568"/>
      <c r="F5568"/>
      <c r="G5568"/>
      <c r="H5568"/>
      <c r="I5568"/>
      <c r="J5568"/>
      <c r="K5568"/>
      <c r="L5568"/>
      <c r="M5568" s="2"/>
      <c r="N5568"/>
      <c r="O5568" s="2"/>
      <c r="P5568"/>
      <c r="Q5568"/>
      <c r="R5568"/>
    </row>
    <row r="5569" spans="2:18">
      <c r="B5569"/>
      <c r="C5569"/>
      <c r="D5569"/>
      <c r="E5569"/>
      <c r="F5569"/>
      <c r="G5569"/>
      <c r="H5569"/>
      <c r="I5569"/>
      <c r="J5569"/>
      <c r="K5569"/>
      <c r="L5569"/>
      <c r="M5569" s="2"/>
      <c r="N5569"/>
      <c r="O5569" s="2"/>
      <c r="P5569"/>
      <c r="Q5569"/>
      <c r="R5569"/>
    </row>
    <row r="5570" spans="2:18">
      <c r="B5570"/>
      <c r="C5570"/>
      <c r="D5570"/>
      <c r="E5570"/>
      <c r="F5570"/>
      <c r="G5570"/>
      <c r="H5570"/>
      <c r="I5570"/>
      <c r="J5570"/>
      <c r="K5570"/>
      <c r="L5570"/>
      <c r="M5570" s="2"/>
      <c r="N5570"/>
      <c r="O5570" s="2"/>
      <c r="P5570"/>
      <c r="Q5570"/>
      <c r="R5570"/>
    </row>
    <row r="5571" spans="2:18">
      <c r="B5571"/>
      <c r="C5571"/>
      <c r="D5571"/>
      <c r="E5571"/>
      <c r="F5571"/>
      <c r="G5571"/>
      <c r="H5571"/>
      <c r="I5571"/>
      <c r="J5571"/>
      <c r="K5571"/>
      <c r="L5571"/>
      <c r="M5571" s="2"/>
      <c r="N5571"/>
      <c r="O5571" s="2"/>
      <c r="P5571"/>
      <c r="Q5571"/>
      <c r="R5571"/>
    </row>
    <row r="5572" spans="2:18">
      <c r="B5572"/>
      <c r="C5572"/>
      <c r="D5572"/>
      <c r="E5572"/>
      <c r="F5572"/>
      <c r="G5572"/>
      <c r="H5572"/>
      <c r="I5572"/>
      <c r="J5572"/>
      <c r="K5572"/>
      <c r="L5572"/>
      <c r="M5572" s="2"/>
      <c r="N5572"/>
      <c r="O5572" s="2"/>
      <c r="P5572"/>
      <c r="Q5572"/>
      <c r="R5572"/>
    </row>
    <row r="5573" spans="2:18">
      <c r="B5573"/>
      <c r="C5573"/>
      <c r="D5573"/>
      <c r="E5573"/>
      <c r="F5573"/>
      <c r="G5573"/>
      <c r="H5573"/>
      <c r="I5573"/>
      <c r="J5573"/>
      <c r="K5573"/>
      <c r="L5573"/>
      <c r="M5573" s="2"/>
      <c r="N5573"/>
      <c r="O5573" s="2"/>
      <c r="P5573"/>
      <c r="Q5573"/>
      <c r="R5573"/>
    </row>
    <row r="5574" spans="2:18">
      <c r="B5574"/>
      <c r="C5574"/>
      <c r="D5574"/>
      <c r="E5574"/>
      <c r="F5574"/>
      <c r="G5574"/>
      <c r="H5574"/>
      <c r="I5574"/>
      <c r="J5574"/>
      <c r="K5574"/>
      <c r="L5574"/>
      <c r="M5574" s="2"/>
      <c r="N5574"/>
      <c r="O5574" s="2"/>
      <c r="P5574"/>
      <c r="Q5574"/>
      <c r="R5574"/>
    </row>
    <row r="5575" spans="2:18">
      <c r="B5575"/>
      <c r="C5575"/>
      <c r="D5575"/>
      <c r="E5575"/>
      <c r="F5575"/>
      <c r="G5575"/>
      <c r="H5575"/>
      <c r="I5575"/>
      <c r="J5575"/>
      <c r="K5575"/>
      <c r="L5575"/>
      <c r="M5575" s="2"/>
      <c r="N5575"/>
      <c r="O5575" s="2"/>
      <c r="P5575"/>
      <c r="Q5575"/>
      <c r="R5575"/>
    </row>
    <row r="5576" spans="2:18">
      <c r="B5576"/>
      <c r="C5576"/>
      <c r="D5576"/>
      <c r="E5576"/>
      <c r="F5576"/>
      <c r="G5576"/>
      <c r="H5576"/>
      <c r="I5576"/>
      <c r="J5576"/>
      <c r="K5576"/>
      <c r="L5576"/>
      <c r="M5576" s="2"/>
      <c r="N5576"/>
      <c r="O5576" s="2"/>
      <c r="P5576"/>
      <c r="Q5576"/>
      <c r="R5576"/>
    </row>
    <row r="5577" spans="2:18">
      <c r="B5577"/>
      <c r="C5577"/>
      <c r="D5577"/>
      <c r="E5577"/>
      <c r="F5577"/>
      <c r="G5577"/>
      <c r="H5577"/>
      <c r="I5577"/>
      <c r="J5577"/>
      <c r="K5577"/>
      <c r="L5577"/>
      <c r="M5577" s="2"/>
      <c r="N5577"/>
      <c r="O5577" s="2"/>
      <c r="P5577"/>
      <c r="Q5577"/>
      <c r="R5577"/>
    </row>
    <row r="5578" spans="2:18">
      <c r="B5578"/>
      <c r="C5578"/>
      <c r="D5578"/>
      <c r="E5578"/>
      <c r="F5578"/>
      <c r="G5578"/>
      <c r="H5578"/>
      <c r="I5578"/>
      <c r="J5578"/>
      <c r="K5578"/>
      <c r="L5578"/>
      <c r="M5578" s="2"/>
      <c r="N5578"/>
      <c r="O5578" s="2"/>
      <c r="P5578"/>
      <c r="Q5578"/>
      <c r="R5578"/>
    </row>
    <row r="5579" spans="2:18">
      <c r="B5579"/>
      <c r="C5579"/>
      <c r="D5579"/>
      <c r="E5579"/>
      <c r="F5579"/>
      <c r="G5579"/>
      <c r="H5579"/>
      <c r="I5579"/>
      <c r="J5579"/>
      <c r="K5579"/>
      <c r="L5579"/>
      <c r="M5579" s="2"/>
      <c r="N5579"/>
      <c r="O5579" s="2"/>
      <c r="P5579"/>
      <c r="Q5579"/>
      <c r="R5579"/>
    </row>
    <row r="5580" spans="2:18">
      <c r="B5580"/>
      <c r="C5580"/>
      <c r="D5580"/>
      <c r="E5580"/>
      <c r="F5580"/>
      <c r="G5580"/>
      <c r="H5580"/>
      <c r="I5580"/>
      <c r="J5580"/>
      <c r="K5580"/>
      <c r="L5580"/>
      <c r="M5580" s="2"/>
      <c r="N5580"/>
      <c r="O5580" s="2"/>
      <c r="P5580"/>
      <c r="Q5580"/>
      <c r="R5580"/>
    </row>
    <row r="5581" spans="2:18">
      <c r="B5581"/>
      <c r="C5581"/>
      <c r="D5581"/>
      <c r="E5581"/>
      <c r="F5581"/>
      <c r="G5581"/>
      <c r="H5581"/>
      <c r="I5581"/>
      <c r="J5581"/>
      <c r="K5581"/>
      <c r="L5581"/>
      <c r="M5581" s="2"/>
      <c r="N5581"/>
      <c r="O5581" s="2"/>
      <c r="P5581"/>
      <c r="Q5581"/>
      <c r="R5581"/>
    </row>
    <row r="5582" spans="2:18">
      <c r="B5582"/>
      <c r="C5582"/>
      <c r="D5582"/>
      <c r="E5582"/>
      <c r="F5582"/>
      <c r="G5582"/>
      <c r="H5582"/>
      <c r="I5582"/>
      <c r="J5582"/>
      <c r="K5582"/>
      <c r="L5582"/>
      <c r="M5582" s="2"/>
      <c r="N5582"/>
      <c r="O5582" s="2"/>
      <c r="P5582"/>
      <c r="Q5582"/>
      <c r="R5582"/>
    </row>
    <row r="5583" spans="2:18">
      <c r="B5583"/>
      <c r="C5583"/>
      <c r="D5583"/>
      <c r="E5583"/>
      <c r="F5583"/>
      <c r="G5583"/>
      <c r="H5583"/>
      <c r="I5583"/>
      <c r="J5583"/>
      <c r="K5583"/>
      <c r="L5583"/>
      <c r="M5583" s="2"/>
      <c r="N5583"/>
      <c r="O5583" s="2"/>
      <c r="P5583"/>
      <c r="Q5583"/>
      <c r="R5583"/>
    </row>
    <row r="5584" spans="2:18">
      <c r="B5584"/>
      <c r="C5584"/>
      <c r="D5584"/>
      <c r="E5584"/>
      <c r="F5584"/>
      <c r="G5584"/>
      <c r="H5584"/>
      <c r="I5584"/>
      <c r="J5584"/>
      <c r="K5584"/>
      <c r="L5584"/>
      <c r="M5584" s="2"/>
      <c r="N5584"/>
      <c r="O5584" s="2"/>
      <c r="P5584"/>
      <c r="Q5584"/>
      <c r="R5584"/>
    </row>
    <row r="5585" spans="2:18">
      <c r="B5585"/>
      <c r="C5585"/>
      <c r="D5585"/>
      <c r="E5585"/>
      <c r="F5585"/>
      <c r="G5585"/>
      <c r="H5585"/>
      <c r="I5585"/>
      <c r="J5585"/>
      <c r="K5585"/>
      <c r="L5585"/>
      <c r="M5585" s="2"/>
      <c r="N5585"/>
      <c r="O5585" s="2"/>
      <c r="P5585"/>
      <c r="Q5585"/>
      <c r="R5585"/>
    </row>
    <row r="5586" spans="2:18">
      <c r="B5586"/>
      <c r="C5586"/>
      <c r="D5586"/>
      <c r="E5586"/>
      <c r="F5586"/>
      <c r="G5586"/>
      <c r="H5586"/>
      <c r="I5586"/>
      <c r="J5586"/>
      <c r="K5586"/>
      <c r="L5586"/>
      <c r="M5586" s="2"/>
      <c r="N5586"/>
      <c r="O5586" s="2"/>
      <c r="P5586"/>
      <c r="Q5586"/>
      <c r="R5586"/>
    </row>
    <row r="5587" spans="2:18">
      <c r="B5587"/>
      <c r="C5587"/>
      <c r="D5587"/>
      <c r="E5587"/>
      <c r="F5587"/>
      <c r="G5587"/>
      <c r="H5587"/>
      <c r="I5587"/>
      <c r="J5587"/>
      <c r="K5587"/>
      <c r="L5587"/>
      <c r="M5587" s="2"/>
      <c r="N5587"/>
      <c r="O5587" s="2"/>
      <c r="P5587"/>
      <c r="Q5587"/>
      <c r="R5587"/>
    </row>
    <row r="5588" spans="2:18">
      <c r="B5588"/>
      <c r="C5588"/>
      <c r="D5588"/>
      <c r="E5588"/>
      <c r="F5588"/>
      <c r="G5588"/>
      <c r="H5588"/>
      <c r="I5588"/>
      <c r="J5588"/>
      <c r="K5588"/>
      <c r="L5588"/>
      <c r="M5588" s="2"/>
      <c r="N5588"/>
      <c r="O5588" s="2"/>
      <c r="P5588"/>
      <c r="Q5588"/>
      <c r="R5588"/>
    </row>
    <row r="5589" spans="2:18">
      <c r="B5589"/>
      <c r="C5589"/>
      <c r="D5589"/>
      <c r="E5589"/>
      <c r="F5589"/>
      <c r="G5589"/>
      <c r="H5589"/>
      <c r="I5589"/>
      <c r="J5589"/>
      <c r="K5589"/>
      <c r="L5589"/>
      <c r="M5589" s="2"/>
      <c r="N5589"/>
      <c r="O5589" s="2"/>
      <c r="P5589"/>
      <c r="Q5589"/>
      <c r="R5589"/>
    </row>
    <row r="5590" spans="2:18">
      <c r="B5590"/>
      <c r="C5590"/>
      <c r="D5590"/>
      <c r="E5590"/>
      <c r="F5590"/>
      <c r="G5590"/>
      <c r="H5590"/>
      <c r="I5590"/>
      <c r="J5590"/>
      <c r="K5590"/>
      <c r="L5590"/>
      <c r="M5590" s="2"/>
      <c r="N5590"/>
      <c r="O5590" s="2"/>
      <c r="P5590"/>
      <c r="Q5590"/>
      <c r="R5590"/>
    </row>
    <row r="5591" spans="2:18">
      <c r="B5591"/>
      <c r="C5591"/>
      <c r="D5591"/>
      <c r="E5591"/>
      <c r="F5591"/>
      <c r="G5591"/>
      <c r="H5591"/>
      <c r="I5591"/>
      <c r="J5591"/>
      <c r="K5591"/>
      <c r="L5591"/>
      <c r="M5591" s="2"/>
      <c r="N5591"/>
      <c r="O5591" s="2"/>
      <c r="P5591"/>
      <c r="Q5591"/>
      <c r="R5591"/>
    </row>
    <row r="5592" spans="2:18">
      <c r="B5592"/>
      <c r="C5592"/>
      <c r="D5592"/>
      <c r="E5592"/>
      <c r="F5592"/>
      <c r="G5592"/>
      <c r="H5592"/>
      <c r="I5592"/>
      <c r="J5592"/>
      <c r="K5592"/>
      <c r="L5592"/>
      <c r="M5592" s="2"/>
      <c r="N5592"/>
      <c r="O5592" s="2"/>
      <c r="P5592"/>
      <c r="Q5592"/>
      <c r="R5592"/>
    </row>
    <row r="5593" spans="2:18">
      <c r="B5593"/>
      <c r="C5593"/>
      <c r="D5593"/>
      <c r="E5593"/>
      <c r="F5593"/>
      <c r="G5593"/>
      <c r="H5593"/>
      <c r="I5593"/>
      <c r="J5593"/>
      <c r="K5593"/>
      <c r="L5593"/>
      <c r="M5593" s="2"/>
      <c r="N5593"/>
      <c r="O5593" s="2"/>
      <c r="P5593"/>
      <c r="Q5593"/>
      <c r="R5593"/>
    </row>
    <row r="5594" spans="2:18">
      <c r="B5594"/>
      <c r="C5594"/>
      <c r="D5594"/>
      <c r="E5594"/>
      <c r="F5594"/>
      <c r="G5594"/>
      <c r="H5594"/>
      <c r="I5594"/>
      <c r="J5594"/>
      <c r="K5594"/>
      <c r="L5594"/>
      <c r="M5594" s="2"/>
      <c r="N5594"/>
      <c r="O5594" s="2"/>
      <c r="P5594"/>
      <c r="Q5594"/>
      <c r="R5594"/>
    </row>
    <row r="5595" spans="2:18">
      <c r="B5595"/>
      <c r="C5595"/>
      <c r="D5595"/>
      <c r="E5595"/>
      <c r="F5595"/>
      <c r="G5595"/>
      <c r="H5595"/>
      <c r="I5595"/>
      <c r="J5595"/>
      <c r="K5595"/>
      <c r="L5595"/>
      <c r="M5595" s="2"/>
      <c r="N5595"/>
      <c r="O5595" s="2"/>
      <c r="P5595"/>
      <c r="Q5595"/>
      <c r="R5595"/>
    </row>
    <row r="5596" spans="2:18">
      <c r="B5596"/>
      <c r="C5596"/>
      <c r="D5596"/>
      <c r="E5596"/>
      <c r="F5596"/>
      <c r="G5596"/>
      <c r="H5596"/>
      <c r="I5596"/>
      <c r="J5596"/>
      <c r="K5596"/>
      <c r="L5596"/>
      <c r="M5596" s="2"/>
      <c r="N5596"/>
      <c r="O5596" s="2"/>
      <c r="P5596"/>
      <c r="Q5596"/>
      <c r="R5596"/>
    </row>
    <row r="5597" spans="2:18">
      <c r="B5597"/>
      <c r="C5597"/>
      <c r="D5597"/>
      <c r="E5597"/>
      <c r="F5597"/>
      <c r="G5597"/>
      <c r="H5597"/>
      <c r="I5597"/>
      <c r="J5597"/>
      <c r="K5597"/>
      <c r="L5597"/>
      <c r="M5597" s="2"/>
      <c r="N5597"/>
      <c r="O5597" s="2"/>
      <c r="P5597"/>
      <c r="Q5597"/>
      <c r="R5597"/>
    </row>
    <row r="5598" spans="2:18">
      <c r="B5598"/>
      <c r="C5598"/>
      <c r="D5598"/>
      <c r="E5598"/>
      <c r="F5598"/>
      <c r="G5598"/>
      <c r="H5598"/>
      <c r="I5598"/>
      <c r="J5598"/>
      <c r="K5598"/>
      <c r="L5598"/>
      <c r="M5598" s="2"/>
      <c r="N5598"/>
      <c r="O5598" s="2"/>
      <c r="P5598"/>
      <c r="Q5598"/>
      <c r="R5598"/>
    </row>
    <row r="5599" spans="2:18">
      <c r="B5599"/>
      <c r="C5599"/>
      <c r="D5599"/>
      <c r="E5599"/>
      <c r="F5599"/>
      <c r="G5599"/>
      <c r="H5599"/>
      <c r="I5599"/>
      <c r="J5599"/>
      <c r="K5599"/>
      <c r="L5599"/>
      <c r="M5599" s="2"/>
      <c r="N5599"/>
      <c r="O5599" s="2"/>
      <c r="P5599"/>
      <c r="Q5599"/>
      <c r="R5599"/>
    </row>
    <row r="5600" spans="2:18">
      <c r="B5600"/>
      <c r="C5600"/>
      <c r="D5600"/>
      <c r="E5600"/>
      <c r="F5600"/>
      <c r="G5600"/>
      <c r="H5600"/>
      <c r="I5600"/>
      <c r="J5600"/>
      <c r="K5600"/>
      <c r="L5600"/>
      <c r="M5600" s="2"/>
      <c r="N5600"/>
      <c r="O5600" s="2"/>
      <c r="P5600"/>
      <c r="Q5600"/>
      <c r="R5600"/>
    </row>
    <row r="5601" spans="2:18">
      <c r="B5601"/>
      <c r="C5601"/>
      <c r="D5601"/>
      <c r="E5601"/>
      <c r="F5601"/>
      <c r="G5601"/>
      <c r="H5601"/>
      <c r="I5601"/>
      <c r="J5601"/>
      <c r="K5601"/>
      <c r="L5601"/>
      <c r="M5601" s="2"/>
      <c r="N5601"/>
      <c r="O5601" s="2"/>
      <c r="P5601"/>
      <c r="Q5601"/>
      <c r="R5601"/>
    </row>
    <row r="5602" spans="2:18">
      <c r="B5602"/>
      <c r="C5602"/>
      <c r="D5602"/>
      <c r="E5602"/>
      <c r="F5602"/>
      <c r="G5602"/>
      <c r="H5602"/>
      <c r="I5602"/>
      <c r="J5602"/>
      <c r="K5602"/>
      <c r="L5602"/>
      <c r="M5602" s="2"/>
      <c r="N5602"/>
      <c r="O5602" s="2"/>
      <c r="P5602"/>
      <c r="Q5602"/>
      <c r="R5602"/>
    </row>
    <row r="5603" spans="2:18">
      <c r="B5603"/>
      <c r="C5603"/>
      <c r="D5603"/>
      <c r="E5603"/>
      <c r="F5603"/>
      <c r="G5603"/>
      <c r="H5603"/>
      <c r="I5603"/>
      <c r="J5603"/>
      <c r="K5603"/>
      <c r="L5603"/>
      <c r="M5603" s="2"/>
      <c r="N5603"/>
      <c r="O5603" s="2"/>
      <c r="P5603"/>
      <c r="Q5603"/>
      <c r="R5603"/>
    </row>
    <row r="5604" spans="2:18">
      <c r="B5604"/>
      <c r="C5604"/>
      <c r="D5604"/>
      <c r="E5604"/>
      <c r="F5604"/>
      <c r="G5604"/>
      <c r="H5604"/>
      <c r="I5604"/>
      <c r="J5604"/>
      <c r="K5604"/>
      <c r="L5604"/>
      <c r="M5604" s="2"/>
      <c r="N5604"/>
      <c r="O5604" s="2"/>
      <c r="P5604"/>
      <c r="Q5604"/>
      <c r="R5604"/>
    </row>
    <row r="5605" spans="2:18">
      <c r="B5605"/>
      <c r="C5605"/>
      <c r="D5605"/>
      <c r="E5605"/>
      <c r="F5605"/>
      <c r="G5605"/>
      <c r="H5605"/>
      <c r="I5605"/>
      <c r="J5605"/>
      <c r="K5605"/>
      <c r="L5605"/>
      <c r="M5605" s="2"/>
      <c r="N5605"/>
      <c r="O5605" s="2"/>
      <c r="P5605"/>
      <c r="Q5605"/>
      <c r="R5605"/>
    </row>
    <row r="5606" spans="2:18">
      <c r="B5606"/>
      <c r="C5606"/>
      <c r="D5606"/>
      <c r="E5606"/>
      <c r="F5606"/>
      <c r="G5606"/>
      <c r="H5606"/>
      <c r="I5606"/>
      <c r="J5606"/>
      <c r="K5606"/>
      <c r="L5606"/>
      <c r="M5606" s="2"/>
      <c r="N5606"/>
      <c r="O5606" s="2"/>
      <c r="P5606"/>
      <c r="Q5606"/>
      <c r="R5606"/>
    </row>
    <row r="5607" spans="2:18">
      <c r="B5607"/>
      <c r="C5607"/>
      <c r="D5607"/>
      <c r="E5607"/>
      <c r="F5607"/>
      <c r="G5607"/>
      <c r="H5607"/>
      <c r="I5607"/>
      <c r="J5607"/>
      <c r="K5607"/>
      <c r="L5607"/>
      <c r="M5607" s="2"/>
      <c r="N5607"/>
      <c r="O5607" s="2"/>
      <c r="P5607"/>
      <c r="Q5607"/>
      <c r="R5607"/>
    </row>
    <row r="5608" spans="2:18">
      <c r="B5608"/>
      <c r="C5608"/>
      <c r="D5608"/>
      <c r="E5608"/>
      <c r="F5608"/>
      <c r="G5608"/>
      <c r="H5608"/>
      <c r="I5608"/>
      <c r="J5608"/>
      <c r="K5608"/>
      <c r="L5608"/>
      <c r="M5608" s="2"/>
      <c r="N5608"/>
      <c r="O5608" s="2"/>
      <c r="P5608"/>
      <c r="Q5608"/>
      <c r="R5608"/>
    </row>
    <row r="5609" spans="2:18">
      <c r="B5609"/>
      <c r="C5609"/>
      <c r="D5609"/>
      <c r="E5609"/>
      <c r="F5609"/>
      <c r="G5609"/>
      <c r="H5609"/>
      <c r="I5609"/>
      <c r="J5609"/>
      <c r="K5609"/>
      <c r="L5609"/>
      <c r="M5609" s="2"/>
      <c r="N5609"/>
      <c r="O5609" s="2"/>
      <c r="P5609"/>
      <c r="Q5609"/>
      <c r="R5609"/>
    </row>
    <row r="5610" spans="2:18">
      <c r="B5610"/>
      <c r="C5610"/>
      <c r="D5610"/>
      <c r="E5610"/>
      <c r="F5610"/>
      <c r="G5610"/>
      <c r="H5610"/>
      <c r="I5610"/>
      <c r="J5610"/>
      <c r="K5610"/>
      <c r="L5610"/>
      <c r="M5610" s="2"/>
      <c r="N5610"/>
      <c r="O5610" s="2"/>
      <c r="P5610"/>
      <c r="Q5610"/>
      <c r="R5610"/>
    </row>
    <row r="5611" spans="2:18">
      <c r="B5611"/>
      <c r="C5611"/>
      <c r="D5611"/>
      <c r="E5611"/>
      <c r="F5611"/>
      <c r="G5611"/>
      <c r="H5611"/>
      <c r="I5611"/>
      <c r="J5611"/>
      <c r="K5611"/>
      <c r="L5611"/>
      <c r="M5611" s="2"/>
      <c r="N5611"/>
      <c r="O5611" s="2"/>
      <c r="P5611"/>
      <c r="Q5611"/>
      <c r="R5611"/>
    </row>
    <row r="5612" spans="2:18">
      <c r="B5612"/>
      <c r="C5612"/>
      <c r="D5612"/>
      <c r="E5612"/>
      <c r="F5612"/>
      <c r="G5612"/>
      <c r="H5612"/>
      <c r="I5612"/>
      <c r="J5612"/>
      <c r="K5612"/>
      <c r="L5612"/>
      <c r="M5612" s="2"/>
      <c r="N5612"/>
      <c r="O5612" s="2"/>
      <c r="P5612"/>
      <c r="Q5612"/>
      <c r="R5612"/>
    </row>
    <row r="5613" spans="2:18">
      <c r="B5613"/>
      <c r="C5613"/>
      <c r="D5613"/>
      <c r="E5613"/>
      <c r="F5613"/>
      <c r="G5613"/>
      <c r="H5613"/>
      <c r="I5613"/>
      <c r="J5613"/>
      <c r="K5613"/>
      <c r="L5613"/>
      <c r="M5613" s="2"/>
      <c r="N5613"/>
      <c r="O5613" s="2"/>
      <c r="P5613"/>
      <c r="Q5613"/>
      <c r="R5613"/>
    </row>
    <row r="5614" spans="2:18">
      <c r="B5614"/>
      <c r="C5614"/>
      <c r="D5614"/>
      <c r="E5614"/>
      <c r="F5614"/>
      <c r="G5614"/>
      <c r="H5614"/>
      <c r="I5614"/>
      <c r="J5614"/>
      <c r="K5614"/>
      <c r="L5614"/>
      <c r="M5614" s="2"/>
      <c r="N5614"/>
      <c r="O5614" s="2"/>
      <c r="P5614"/>
      <c r="Q5614"/>
      <c r="R5614"/>
    </row>
    <row r="5615" spans="2:18">
      <c r="B5615"/>
      <c r="C5615"/>
      <c r="D5615"/>
      <c r="E5615"/>
      <c r="F5615"/>
      <c r="G5615"/>
      <c r="H5615"/>
      <c r="I5615"/>
      <c r="J5615"/>
      <c r="K5615"/>
      <c r="L5615"/>
      <c r="M5615" s="2"/>
      <c r="N5615"/>
      <c r="O5615" s="2"/>
      <c r="P5615"/>
      <c r="Q5615"/>
      <c r="R5615"/>
    </row>
    <row r="5616" spans="2:18">
      <c r="B5616"/>
      <c r="C5616"/>
      <c r="D5616"/>
      <c r="E5616"/>
      <c r="F5616"/>
      <c r="G5616"/>
      <c r="H5616"/>
      <c r="I5616"/>
      <c r="J5616"/>
      <c r="K5616"/>
      <c r="L5616"/>
      <c r="M5616" s="2"/>
      <c r="N5616"/>
      <c r="O5616" s="2"/>
      <c r="P5616"/>
      <c r="Q5616"/>
      <c r="R5616"/>
    </row>
    <row r="5617" spans="2:18">
      <c r="B5617"/>
      <c r="C5617"/>
      <c r="D5617"/>
      <c r="E5617"/>
      <c r="F5617"/>
      <c r="G5617"/>
      <c r="H5617"/>
      <c r="I5617"/>
      <c r="J5617"/>
      <c r="K5617"/>
      <c r="L5617"/>
      <c r="M5617" s="2"/>
      <c r="N5617"/>
      <c r="O5617" s="2"/>
      <c r="P5617"/>
      <c r="Q5617"/>
      <c r="R5617"/>
    </row>
    <row r="5618" spans="2:18">
      <c r="B5618"/>
      <c r="C5618"/>
      <c r="D5618"/>
      <c r="E5618"/>
      <c r="F5618"/>
      <c r="G5618"/>
      <c r="H5618"/>
      <c r="I5618"/>
      <c r="J5618"/>
      <c r="K5618"/>
      <c r="L5618"/>
      <c r="M5618" s="2"/>
      <c r="N5618"/>
      <c r="O5618" s="2"/>
      <c r="P5618"/>
      <c r="Q5618"/>
      <c r="R5618"/>
    </row>
    <row r="5619" spans="2:18">
      <c r="B5619"/>
      <c r="C5619"/>
      <c r="D5619"/>
      <c r="E5619"/>
      <c r="F5619"/>
      <c r="G5619"/>
      <c r="H5619"/>
      <c r="I5619"/>
      <c r="J5619"/>
      <c r="K5619"/>
      <c r="L5619"/>
      <c r="M5619" s="2"/>
      <c r="N5619"/>
      <c r="O5619" s="2"/>
      <c r="P5619"/>
      <c r="Q5619"/>
      <c r="R5619"/>
    </row>
    <row r="5620" spans="2:18">
      <c r="B5620"/>
      <c r="C5620"/>
      <c r="D5620"/>
      <c r="E5620"/>
      <c r="F5620"/>
      <c r="G5620"/>
      <c r="H5620"/>
      <c r="I5620"/>
      <c r="J5620"/>
      <c r="K5620"/>
      <c r="L5620"/>
      <c r="M5620" s="2"/>
      <c r="N5620"/>
      <c r="O5620" s="2"/>
      <c r="P5620"/>
      <c r="Q5620"/>
      <c r="R5620"/>
    </row>
    <row r="5621" spans="2:18">
      <c r="B5621"/>
      <c r="C5621"/>
      <c r="D5621"/>
      <c r="E5621"/>
      <c r="F5621"/>
      <c r="G5621"/>
      <c r="H5621"/>
      <c r="I5621"/>
      <c r="J5621"/>
      <c r="K5621"/>
      <c r="L5621"/>
      <c r="M5621" s="2"/>
      <c r="N5621"/>
      <c r="O5621" s="2"/>
      <c r="P5621"/>
      <c r="Q5621"/>
      <c r="R5621"/>
    </row>
    <row r="5622" spans="2:18">
      <c r="B5622"/>
      <c r="C5622"/>
      <c r="D5622"/>
      <c r="E5622"/>
      <c r="F5622"/>
      <c r="G5622"/>
      <c r="H5622"/>
      <c r="I5622"/>
      <c r="J5622"/>
      <c r="K5622"/>
      <c r="L5622"/>
      <c r="M5622" s="2"/>
      <c r="N5622"/>
      <c r="O5622" s="2"/>
      <c r="P5622"/>
      <c r="Q5622"/>
      <c r="R5622"/>
    </row>
    <row r="5623" spans="2:18">
      <c r="B5623"/>
      <c r="C5623"/>
      <c r="D5623"/>
      <c r="E5623"/>
      <c r="F5623"/>
      <c r="G5623"/>
      <c r="H5623"/>
      <c r="I5623"/>
      <c r="J5623"/>
      <c r="K5623"/>
      <c r="L5623"/>
      <c r="M5623" s="2"/>
      <c r="N5623"/>
      <c r="O5623" s="2"/>
      <c r="P5623"/>
      <c r="Q5623"/>
      <c r="R5623"/>
    </row>
    <row r="5624" spans="2:18">
      <c r="B5624"/>
      <c r="C5624"/>
      <c r="D5624"/>
      <c r="E5624"/>
      <c r="F5624"/>
      <c r="G5624"/>
      <c r="H5624"/>
      <c r="I5624"/>
      <c r="J5624"/>
      <c r="K5624"/>
      <c r="L5624"/>
      <c r="M5624" s="2"/>
      <c r="N5624"/>
      <c r="O5624" s="2"/>
      <c r="P5624"/>
      <c r="Q5624"/>
      <c r="R5624"/>
    </row>
    <row r="5625" spans="2:18">
      <c r="B5625"/>
      <c r="C5625"/>
      <c r="D5625"/>
      <c r="E5625"/>
      <c r="F5625"/>
      <c r="G5625"/>
      <c r="H5625"/>
      <c r="I5625"/>
      <c r="J5625"/>
      <c r="K5625"/>
      <c r="L5625"/>
      <c r="M5625" s="2"/>
      <c r="N5625"/>
      <c r="O5625" s="2"/>
      <c r="P5625"/>
      <c r="Q5625"/>
      <c r="R5625"/>
    </row>
    <row r="5626" spans="2:18">
      <c r="B5626"/>
      <c r="C5626"/>
      <c r="D5626"/>
      <c r="E5626"/>
      <c r="F5626"/>
      <c r="G5626"/>
      <c r="H5626"/>
      <c r="I5626"/>
      <c r="J5626"/>
      <c r="K5626"/>
      <c r="L5626"/>
      <c r="M5626" s="2"/>
      <c r="N5626"/>
      <c r="O5626" s="2"/>
      <c r="P5626"/>
      <c r="Q5626"/>
      <c r="R5626"/>
    </row>
    <row r="5627" spans="2:18">
      <c r="B5627"/>
      <c r="C5627"/>
      <c r="D5627"/>
      <c r="E5627"/>
      <c r="F5627"/>
      <c r="G5627"/>
      <c r="H5627"/>
      <c r="I5627"/>
      <c r="J5627"/>
      <c r="K5627"/>
      <c r="L5627"/>
      <c r="M5627" s="2"/>
      <c r="N5627"/>
      <c r="O5627" s="2"/>
      <c r="P5627"/>
      <c r="Q5627"/>
      <c r="R5627"/>
    </row>
    <row r="5628" spans="2:18">
      <c r="B5628"/>
      <c r="C5628"/>
      <c r="D5628"/>
      <c r="E5628"/>
      <c r="F5628"/>
      <c r="G5628"/>
      <c r="H5628"/>
      <c r="I5628"/>
      <c r="J5628"/>
      <c r="K5628"/>
      <c r="L5628"/>
      <c r="M5628" s="2"/>
      <c r="N5628"/>
      <c r="O5628" s="2"/>
      <c r="P5628"/>
      <c r="Q5628"/>
      <c r="R5628"/>
    </row>
    <row r="5629" spans="2:18">
      <c r="B5629"/>
      <c r="C5629"/>
      <c r="D5629"/>
      <c r="E5629"/>
      <c r="F5629"/>
      <c r="G5629"/>
      <c r="H5629"/>
      <c r="I5629"/>
      <c r="J5629"/>
      <c r="K5629"/>
      <c r="L5629"/>
      <c r="M5629" s="2"/>
      <c r="N5629"/>
      <c r="O5629" s="2"/>
      <c r="P5629"/>
      <c r="Q5629"/>
      <c r="R5629"/>
    </row>
    <row r="5630" spans="2:18">
      <c r="B5630"/>
      <c r="C5630"/>
      <c r="D5630"/>
      <c r="E5630"/>
      <c r="F5630"/>
      <c r="G5630"/>
      <c r="H5630"/>
      <c r="I5630"/>
      <c r="J5630"/>
      <c r="K5630"/>
      <c r="L5630"/>
      <c r="M5630" s="2"/>
      <c r="N5630"/>
      <c r="O5630" s="2"/>
      <c r="P5630"/>
      <c r="Q5630"/>
      <c r="R5630"/>
    </row>
    <row r="5631" spans="2:18">
      <c r="B5631"/>
      <c r="C5631"/>
      <c r="D5631"/>
      <c r="E5631"/>
      <c r="F5631"/>
      <c r="G5631"/>
      <c r="H5631"/>
      <c r="I5631"/>
      <c r="J5631"/>
      <c r="K5631"/>
      <c r="L5631"/>
      <c r="M5631" s="2"/>
      <c r="N5631"/>
      <c r="O5631" s="2"/>
      <c r="P5631"/>
      <c r="Q5631"/>
      <c r="R5631"/>
    </row>
    <row r="5632" spans="2:18">
      <c r="B5632"/>
      <c r="C5632"/>
      <c r="D5632"/>
      <c r="E5632"/>
      <c r="F5632"/>
      <c r="G5632"/>
      <c r="H5632"/>
      <c r="I5632"/>
      <c r="J5632"/>
      <c r="K5632"/>
      <c r="L5632"/>
      <c r="M5632" s="2"/>
      <c r="N5632"/>
      <c r="O5632" s="2"/>
      <c r="P5632"/>
      <c r="Q5632"/>
      <c r="R5632"/>
    </row>
    <row r="5633" spans="2:18">
      <c r="B5633"/>
      <c r="C5633"/>
      <c r="D5633"/>
      <c r="E5633"/>
      <c r="F5633"/>
      <c r="G5633"/>
      <c r="H5633"/>
      <c r="I5633"/>
      <c r="J5633"/>
      <c r="K5633"/>
      <c r="L5633"/>
      <c r="M5633" s="2"/>
      <c r="N5633"/>
      <c r="O5633" s="2"/>
      <c r="P5633"/>
      <c r="Q5633"/>
      <c r="R5633"/>
    </row>
    <row r="5634" spans="2:18">
      <c r="B5634"/>
      <c r="C5634"/>
      <c r="D5634"/>
      <c r="E5634"/>
      <c r="F5634"/>
      <c r="G5634"/>
      <c r="H5634"/>
      <c r="I5634"/>
      <c r="J5634"/>
      <c r="K5634"/>
      <c r="L5634"/>
      <c r="M5634" s="2"/>
      <c r="N5634"/>
      <c r="O5634" s="2"/>
      <c r="P5634"/>
      <c r="Q5634"/>
      <c r="R5634"/>
    </row>
    <row r="5635" spans="2:18">
      <c r="B5635"/>
      <c r="C5635"/>
      <c r="D5635"/>
      <c r="E5635"/>
      <c r="F5635"/>
      <c r="G5635"/>
      <c r="H5635"/>
      <c r="I5635"/>
      <c r="J5635"/>
      <c r="K5635"/>
      <c r="L5635"/>
      <c r="M5635" s="2"/>
      <c r="N5635"/>
      <c r="O5635" s="2"/>
      <c r="P5635"/>
      <c r="Q5635"/>
      <c r="R5635"/>
    </row>
    <row r="5636" spans="2:18">
      <c r="B5636"/>
      <c r="C5636"/>
      <c r="D5636"/>
      <c r="E5636"/>
      <c r="F5636"/>
      <c r="G5636"/>
      <c r="H5636"/>
      <c r="I5636"/>
      <c r="J5636"/>
      <c r="K5636"/>
      <c r="L5636"/>
      <c r="M5636" s="2"/>
      <c r="N5636"/>
      <c r="O5636" s="2"/>
      <c r="P5636"/>
      <c r="Q5636"/>
      <c r="R5636"/>
    </row>
    <row r="5637" spans="2:18">
      <c r="B5637"/>
      <c r="C5637"/>
      <c r="D5637"/>
      <c r="E5637"/>
      <c r="F5637"/>
      <c r="G5637"/>
      <c r="H5637"/>
      <c r="I5637"/>
      <c r="J5637"/>
      <c r="K5637"/>
      <c r="L5637"/>
      <c r="M5637" s="2"/>
      <c r="N5637"/>
      <c r="O5637" s="2"/>
      <c r="P5637"/>
      <c r="Q5637"/>
      <c r="R5637"/>
    </row>
    <row r="5638" spans="2:18">
      <c r="B5638"/>
      <c r="C5638"/>
      <c r="D5638"/>
      <c r="E5638"/>
      <c r="F5638"/>
      <c r="G5638"/>
      <c r="H5638"/>
      <c r="I5638"/>
      <c r="J5638"/>
      <c r="K5638"/>
      <c r="L5638"/>
      <c r="M5638" s="2"/>
      <c r="N5638"/>
      <c r="O5638" s="2"/>
      <c r="P5638"/>
      <c r="Q5638"/>
      <c r="R5638"/>
    </row>
    <row r="5639" spans="2:18">
      <c r="B5639"/>
      <c r="C5639"/>
      <c r="D5639"/>
      <c r="E5639"/>
      <c r="F5639"/>
      <c r="G5639"/>
      <c r="H5639"/>
      <c r="I5639"/>
      <c r="J5639"/>
      <c r="K5639"/>
      <c r="L5639"/>
      <c r="M5639" s="2"/>
      <c r="N5639"/>
      <c r="O5639" s="2"/>
      <c r="P5639"/>
      <c r="Q5639"/>
      <c r="R5639"/>
    </row>
    <row r="5640" spans="2:18">
      <c r="B5640"/>
      <c r="C5640"/>
      <c r="D5640"/>
      <c r="E5640"/>
      <c r="F5640"/>
      <c r="G5640"/>
      <c r="H5640"/>
      <c r="I5640"/>
      <c r="J5640"/>
      <c r="K5640"/>
      <c r="L5640"/>
      <c r="M5640" s="2"/>
      <c r="N5640"/>
      <c r="O5640" s="2"/>
      <c r="P5640"/>
      <c r="Q5640"/>
      <c r="R5640"/>
    </row>
    <row r="5641" spans="2:18">
      <c r="B5641"/>
      <c r="C5641"/>
      <c r="D5641"/>
      <c r="E5641"/>
      <c r="F5641"/>
      <c r="G5641"/>
      <c r="H5641"/>
      <c r="I5641"/>
      <c r="J5641"/>
      <c r="K5641"/>
      <c r="L5641"/>
      <c r="M5641" s="2"/>
      <c r="N5641"/>
      <c r="O5641" s="2"/>
      <c r="P5641"/>
      <c r="Q5641"/>
      <c r="R5641"/>
    </row>
    <row r="5642" spans="2:18">
      <c r="B5642"/>
      <c r="C5642"/>
      <c r="D5642"/>
      <c r="E5642"/>
      <c r="F5642"/>
      <c r="G5642"/>
      <c r="H5642"/>
      <c r="I5642"/>
      <c r="J5642"/>
      <c r="K5642"/>
      <c r="L5642"/>
      <c r="M5642" s="2"/>
      <c r="N5642"/>
      <c r="O5642" s="2"/>
      <c r="P5642"/>
      <c r="Q5642"/>
      <c r="R5642"/>
    </row>
    <row r="5643" spans="2:18">
      <c r="B5643"/>
      <c r="C5643"/>
      <c r="D5643"/>
      <c r="E5643"/>
      <c r="F5643"/>
      <c r="G5643"/>
      <c r="H5643"/>
      <c r="I5643"/>
      <c r="J5643"/>
      <c r="K5643"/>
      <c r="L5643"/>
      <c r="M5643" s="2"/>
      <c r="N5643"/>
      <c r="O5643" s="2"/>
      <c r="P5643"/>
      <c r="Q5643"/>
      <c r="R5643"/>
    </row>
    <row r="5644" spans="2:18">
      <c r="B5644"/>
      <c r="C5644"/>
      <c r="D5644"/>
      <c r="E5644"/>
      <c r="F5644"/>
      <c r="G5644"/>
      <c r="H5644"/>
      <c r="I5644"/>
      <c r="J5644"/>
      <c r="K5644"/>
      <c r="L5644"/>
      <c r="M5644" s="2"/>
      <c r="N5644"/>
      <c r="O5644" s="2"/>
      <c r="P5644"/>
      <c r="Q5644"/>
      <c r="R5644"/>
    </row>
    <row r="5645" spans="2:18">
      <c r="B5645"/>
      <c r="C5645"/>
      <c r="D5645"/>
      <c r="E5645"/>
      <c r="F5645"/>
      <c r="G5645"/>
      <c r="H5645"/>
      <c r="I5645"/>
      <c r="J5645"/>
      <c r="K5645"/>
      <c r="L5645"/>
      <c r="M5645" s="2"/>
      <c r="N5645"/>
      <c r="O5645" s="2"/>
      <c r="P5645"/>
      <c r="Q5645"/>
      <c r="R5645"/>
    </row>
    <row r="5646" spans="2:18">
      <c r="B5646"/>
      <c r="C5646"/>
      <c r="D5646"/>
      <c r="E5646"/>
      <c r="F5646"/>
      <c r="G5646"/>
      <c r="H5646"/>
      <c r="I5646"/>
      <c r="J5646"/>
      <c r="K5646"/>
      <c r="L5646"/>
      <c r="M5646" s="2"/>
      <c r="N5646"/>
      <c r="O5646" s="2"/>
      <c r="P5646"/>
      <c r="Q5646"/>
      <c r="R5646"/>
    </row>
    <row r="5647" spans="2:18">
      <c r="B5647"/>
      <c r="C5647"/>
      <c r="D5647"/>
      <c r="E5647"/>
      <c r="F5647"/>
      <c r="G5647"/>
      <c r="H5647"/>
      <c r="I5647"/>
      <c r="J5647"/>
      <c r="K5647"/>
      <c r="L5647"/>
      <c r="M5647" s="2"/>
      <c r="N5647"/>
      <c r="O5647" s="2"/>
      <c r="P5647"/>
      <c r="Q5647"/>
      <c r="R5647"/>
    </row>
    <row r="5648" spans="2:18">
      <c r="B5648"/>
      <c r="C5648"/>
      <c r="D5648"/>
      <c r="E5648"/>
      <c r="F5648"/>
      <c r="G5648"/>
      <c r="H5648"/>
      <c r="I5648"/>
      <c r="J5648"/>
      <c r="K5648"/>
      <c r="L5648"/>
      <c r="M5648" s="2"/>
      <c r="N5648"/>
      <c r="O5648" s="2"/>
      <c r="P5648"/>
      <c r="Q5648"/>
      <c r="R5648"/>
    </row>
    <row r="5649" spans="2:18">
      <c r="B5649"/>
      <c r="C5649"/>
      <c r="D5649"/>
      <c r="E5649"/>
      <c r="F5649"/>
      <c r="G5649"/>
      <c r="H5649"/>
      <c r="I5649"/>
      <c r="J5649"/>
      <c r="K5649"/>
      <c r="L5649"/>
      <c r="M5649" s="2"/>
      <c r="N5649"/>
      <c r="O5649" s="2"/>
      <c r="P5649"/>
      <c r="Q5649"/>
      <c r="R5649"/>
    </row>
    <row r="5650" spans="2:18">
      <c r="B5650"/>
      <c r="C5650"/>
      <c r="D5650"/>
      <c r="E5650"/>
      <c r="F5650"/>
      <c r="G5650"/>
      <c r="H5650"/>
      <c r="I5650"/>
      <c r="J5650"/>
      <c r="K5650"/>
      <c r="L5650"/>
      <c r="M5650" s="2"/>
      <c r="N5650"/>
      <c r="O5650" s="2"/>
      <c r="P5650"/>
      <c r="Q5650"/>
      <c r="R5650"/>
    </row>
    <row r="5651" spans="2:18">
      <c r="B5651"/>
      <c r="C5651"/>
      <c r="D5651"/>
      <c r="E5651"/>
      <c r="F5651"/>
      <c r="G5651"/>
      <c r="H5651"/>
      <c r="I5651"/>
      <c r="J5651"/>
      <c r="K5651"/>
      <c r="L5651"/>
      <c r="M5651" s="2"/>
      <c r="N5651"/>
      <c r="O5651" s="2"/>
      <c r="P5651"/>
      <c r="Q5651"/>
      <c r="R5651"/>
    </row>
    <row r="5652" spans="2:18">
      <c r="B5652"/>
      <c r="C5652"/>
      <c r="D5652"/>
      <c r="E5652"/>
      <c r="F5652"/>
      <c r="G5652"/>
      <c r="H5652"/>
      <c r="I5652"/>
      <c r="J5652"/>
      <c r="K5652"/>
      <c r="L5652"/>
      <c r="M5652" s="2"/>
      <c r="N5652"/>
      <c r="O5652" s="2"/>
      <c r="P5652"/>
      <c r="Q5652"/>
      <c r="R5652"/>
    </row>
    <row r="5653" spans="2:18">
      <c r="B5653"/>
      <c r="C5653"/>
      <c r="D5653"/>
      <c r="E5653"/>
      <c r="F5653"/>
      <c r="G5653"/>
      <c r="H5653"/>
      <c r="I5653"/>
      <c r="J5653"/>
      <c r="K5653"/>
      <c r="L5653"/>
      <c r="M5653" s="2"/>
      <c r="N5653"/>
      <c r="O5653" s="2"/>
      <c r="P5653"/>
      <c r="Q5653"/>
      <c r="R5653"/>
    </row>
    <row r="5654" spans="2:18">
      <c r="B5654"/>
      <c r="C5654"/>
      <c r="D5654"/>
      <c r="E5654"/>
      <c r="F5654"/>
      <c r="G5654"/>
      <c r="H5654"/>
      <c r="I5654"/>
      <c r="J5654"/>
      <c r="K5654"/>
      <c r="L5654"/>
      <c r="M5654" s="2"/>
      <c r="N5654"/>
      <c r="O5654" s="2"/>
      <c r="P5654"/>
      <c r="Q5654"/>
      <c r="R5654"/>
    </row>
    <row r="5655" spans="2:18">
      <c r="B5655"/>
      <c r="C5655"/>
      <c r="D5655"/>
      <c r="E5655"/>
      <c r="F5655"/>
      <c r="G5655"/>
      <c r="H5655"/>
      <c r="I5655"/>
      <c r="J5655"/>
      <c r="K5655"/>
      <c r="L5655"/>
      <c r="M5655" s="2"/>
      <c r="N5655"/>
      <c r="O5655" s="2"/>
      <c r="P5655"/>
      <c r="Q5655"/>
      <c r="R5655"/>
    </row>
    <row r="5656" spans="2:18">
      <c r="B5656"/>
      <c r="C5656"/>
      <c r="D5656"/>
      <c r="E5656"/>
      <c r="F5656"/>
      <c r="G5656"/>
      <c r="H5656"/>
      <c r="I5656"/>
      <c r="J5656"/>
      <c r="K5656"/>
      <c r="L5656"/>
      <c r="M5656" s="2"/>
      <c r="N5656"/>
      <c r="O5656" s="2"/>
      <c r="P5656"/>
      <c r="Q5656"/>
      <c r="R5656"/>
    </row>
    <row r="5657" spans="2:18">
      <c r="B5657"/>
      <c r="C5657"/>
      <c r="D5657"/>
      <c r="E5657"/>
      <c r="F5657"/>
      <c r="G5657"/>
      <c r="H5657"/>
      <c r="I5657"/>
      <c r="J5657"/>
      <c r="K5657"/>
      <c r="L5657"/>
      <c r="M5657" s="2"/>
      <c r="N5657"/>
      <c r="O5657" s="2"/>
      <c r="P5657"/>
      <c r="Q5657"/>
      <c r="R5657"/>
    </row>
    <row r="5658" spans="2:18">
      <c r="B5658"/>
      <c r="C5658"/>
      <c r="D5658"/>
      <c r="E5658"/>
      <c r="F5658"/>
      <c r="G5658"/>
      <c r="H5658"/>
      <c r="I5658"/>
      <c r="J5658"/>
      <c r="K5658"/>
      <c r="L5658"/>
      <c r="M5658" s="2"/>
      <c r="N5658"/>
      <c r="O5658" s="2"/>
      <c r="P5658"/>
      <c r="Q5658"/>
      <c r="R5658"/>
    </row>
    <row r="5659" spans="2:18">
      <c r="B5659"/>
      <c r="C5659"/>
      <c r="D5659"/>
      <c r="E5659"/>
      <c r="F5659"/>
      <c r="G5659"/>
      <c r="H5659"/>
      <c r="I5659"/>
      <c r="J5659"/>
      <c r="K5659"/>
      <c r="L5659"/>
      <c r="M5659" s="2"/>
      <c r="N5659"/>
      <c r="O5659" s="2"/>
      <c r="P5659"/>
      <c r="Q5659"/>
      <c r="R5659"/>
    </row>
    <row r="5660" spans="2:18">
      <c r="B5660"/>
      <c r="C5660"/>
      <c r="D5660"/>
      <c r="E5660"/>
      <c r="F5660"/>
      <c r="G5660"/>
      <c r="H5660"/>
      <c r="I5660"/>
      <c r="J5660"/>
      <c r="K5660"/>
      <c r="L5660"/>
      <c r="M5660" s="2"/>
      <c r="N5660"/>
      <c r="O5660" s="2"/>
      <c r="P5660"/>
      <c r="Q5660"/>
      <c r="R5660"/>
    </row>
    <row r="5661" spans="2:18">
      <c r="B5661"/>
      <c r="C5661"/>
      <c r="D5661"/>
      <c r="E5661"/>
      <c r="F5661"/>
      <c r="G5661"/>
      <c r="H5661"/>
      <c r="I5661"/>
      <c r="J5661"/>
      <c r="K5661"/>
      <c r="L5661"/>
      <c r="M5661" s="2"/>
      <c r="N5661"/>
      <c r="O5661" s="2"/>
      <c r="P5661"/>
      <c r="Q5661"/>
      <c r="R5661"/>
    </row>
    <row r="5662" spans="2:18">
      <c r="B5662"/>
      <c r="C5662"/>
      <c r="D5662"/>
      <c r="E5662"/>
      <c r="F5662"/>
      <c r="G5662"/>
      <c r="H5662"/>
      <c r="I5662"/>
      <c r="J5662"/>
      <c r="K5662"/>
      <c r="L5662"/>
      <c r="M5662" s="2"/>
      <c r="N5662"/>
      <c r="O5662" s="2"/>
      <c r="P5662"/>
      <c r="Q5662"/>
      <c r="R5662"/>
    </row>
    <row r="5663" spans="2:18">
      <c r="B5663"/>
      <c r="C5663"/>
      <c r="D5663"/>
      <c r="E5663"/>
      <c r="F5663"/>
      <c r="G5663"/>
      <c r="H5663"/>
      <c r="I5663"/>
      <c r="J5663"/>
      <c r="K5663"/>
      <c r="L5663"/>
      <c r="M5663" s="2"/>
      <c r="N5663"/>
      <c r="O5663" s="2"/>
      <c r="P5663"/>
      <c r="Q5663"/>
      <c r="R5663"/>
    </row>
    <row r="5664" spans="2:18">
      <c r="B5664"/>
      <c r="C5664"/>
      <c r="D5664"/>
      <c r="E5664"/>
      <c r="F5664"/>
      <c r="G5664"/>
      <c r="H5664"/>
      <c r="I5664"/>
      <c r="J5664"/>
      <c r="K5664"/>
      <c r="L5664"/>
      <c r="M5664" s="2"/>
      <c r="N5664"/>
      <c r="O5664" s="2"/>
      <c r="P5664"/>
      <c r="Q5664"/>
      <c r="R5664"/>
    </row>
    <row r="5665" spans="2:18">
      <c r="B5665"/>
      <c r="C5665"/>
      <c r="D5665"/>
      <c r="E5665"/>
      <c r="F5665"/>
      <c r="G5665"/>
      <c r="H5665"/>
      <c r="I5665"/>
      <c r="J5665"/>
      <c r="K5665"/>
      <c r="L5665"/>
      <c r="M5665" s="2"/>
      <c r="N5665"/>
      <c r="O5665" s="2"/>
      <c r="P5665"/>
      <c r="Q5665"/>
      <c r="R5665"/>
    </row>
    <row r="5666" spans="2:18">
      <c r="B5666"/>
      <c r="C5666"/>
      <c r="D5666"/>
      <c r="E5666"/>
      <c r="F5666"/>
      <c r="G5666"/>
      <c r="H5666"/>
      <c r="I5666"/>
      <c r="J5666"/>
      <c r="K5666"/>
      <c r="L5666"/>
      <c r="M5666" s="2"/>
      <c r="N5666"/>
      <c r="O5666" s="2"/>
      <c r="P5666"/>
      <c r="Q5666"/>
      <c r="R5666"/>
    </row>
    <row r="5667" spans="2:18">
      <c r="B5667"/>
      <c r="C5667"/>
      <c r="D5667"/>
      <c r="E5667"/>
      <c r="F5667"/>
      <c r="G5667"/>
      <c r="H5667"/>
      <c r="I5667"/>
      <c r="J5667"/>
      <c r="K5667"/>
      <c r="L5667"/>
      <c r="M5667" s="2"/>
      <c r="N5667"/>
      <c r="O5667" s="2"/>
      <c r="P5667"/>
      <c r="Q5667"/>
      <c r="R5667"/>
    </row>
    <row r="5668" spans="2:18">
      <c r="B5668"/>
      <c r="C5668"/>
      <c r="D5668"/>
      <c r="E5668"/>
      <c r="F5668"/>
      <c r="G5668"/>
      <c r="H5668"/>
      <c r="I5668"/>
      <c r="J5668"/>
      <c r="K5668"/>
      <c r="L5668"/>
      <c r="M5668" s="2"/>
      <c r="N5668"/>
      <c r="O5668" s="2"/>
      <c r="P5668"/>
      <c r="Q5668"/>
      <c r="R5668"/>
    </row>
    <row r="5669" spans="2:18">
      <c r="B5669"/>
      <c r="C5669"/>
      <c r="D5669"/>
      <c r="E5669"/>
      <c r="F5669"/>
      <c r="G5669"/>
      <c r="H5669"/>
      <c r="I5669"/>
      <c r="J5669"/>
      <c r="K5669"/>
      <c r="L5669"/>
      <c r="M5669" s="2"/>
      <c r="N5669"/>
      <c r="O5669" s="2"/>
      <c r="P5669"/>
      <c r="Q5669"/>
      <c r="R5669"/>
    </row>
    <row r="5670" spans="2:18">
      <c r="B5670"/>
      <c r="C5670"/>
      <c r="D5670"/>
      <c r="E5670"/>
      <c r="F5670"/>
      <c r="G5670"/>
      <c r="H5670"/>
      <c r="I5670"/>
      <c r="J5670"/>
      <c r="K5670"/>
      <c r="L5670"/>
      <c r="M5670" s="2"/>
      <c r="N5670"/>
      <c r="O5670" s="2"/>
      <c r="P5670"/>
      <c r="Q5670"/>
      <c r="R5670"/>
    </row>
    <row r="5671" spans="2:18">
      <c r="B5671"/>
      <c r="C5671"/>
      <c r="D5671"/>
      <c r="E5671"/>
      <c r="F5671"/>
      <c r="G5671"/>
      <c r="H5671"/>
      <c r="I5671"/>
      <c r="J5671"/>
      <c r="K5671"/>
      <c r="L5671"/>
      <c r="M5671" s="2"/>
      <c r="N5671"/>
      <c r="O5671" s="2"/>
      <c r="P5671"/>
      <c r="Q5671"/>
      <c r="R5671"/>
    </row>
    <row r="5672" spans="2:18">
      <c r="B5672"/>
      <c r="C5672"/>
      <c r="D5672"/>
      <c r="E5672"/>
      <c r="F5672"/>
      <c r="G5672"/>
      <c r="H5672"/>
      <c r="I5672"/>
      <c r="J5672"/>
      <c r="K5672"/>
      <c r="L5672"/>
      <c r="M5672" s="2"/>
      <c r="N5672"/>
      <c r="O5672" s="2"/>
      <c r="P5672"/>
      <c r="Q5672"/>
      <c r="R5672"/>
    </row>
    <row r="5673" spans="2:18">
      <c r="B5673"/>
      <c r="C5673"/>
      <c r="D5673"/>
      <c r="E5673"/>
      <c r="F5673"/>
      <c r="G5673"/>
      <c r="H5673"/>
      <c r="I5673"/>
      <c r="J5673"/>
      <c r="K5673"/>
      <c r="L5673"/>
      <c r="M5673" s="2"/>
      <c r="N5673"/>
      <c r="O5673" s="2"/>
      <c r="P5673"/>
      <c r="Q5673"/>
      <c r="R5673"/>
    </row>
    <row r="5674" spans="2:18">
      <c r="B5674"/>
      <c r="C5674"/>
      <c r="D5674"/>
      <c r="E5674"/>
      <c r="F5674"/>
      <c r="G5674"/>
      <c r="H5674"/>
      <c r="I5674"/>
      <c r="J5674"/>
      <c r="K5674"/>
      <c r="L5674"/>
      <c r="M5674" s="2"/>
      <c r="N5674"/>
      <c r="O5674" s="2"/>
      <c r="P5674"/>
      <c r="Q5674"/>
      <c r="R5674"/>
    </row>
    <row r="5675" spans="2:18">
      <c r="B5675"/>
      <c r="C5675"/>
      <c r="D5675"/>
      <c r="E5675"/>
      <c r="F5675"/>
      <c r="G5675"/>
      <c r="H5675"/>
      <c r="I5675"/>
      <c r="J5675"/>
      <c r="K5675"/>
      <c r="L5675"/>
      <c r="M5675" s="2"/>
      <c r="N5675"/>
      <c r="O5675" s="2"/>
      <c r="P5675"/>
      <c r="Q5675"/>
      <c r="R5675"/>
    </row>
    <row r="5676" spans="2:18">
      <c r="B5676"/>
      <c r="C5676"/>
      <c r="D5676"/>
      <c r="E5676"/>
      <c r="F5676"/>
      <c r="G5676"/>
      <c r="H5676"/>
      <c r="I5676"/>
      <c r="J5676"/>
      <c r="K5676"/>
      <c r="L5676"/>
      <c r="M5676" s="2"/>
      <c r="N5676"/>
      <c r="O5676" s="2"/>
      <c r="P5676"/>
      <c r="Q5676"/>
      <c r="R5676"/>
    </row>
    <row r="5677" spans="2:18">
      <c r="B5677"/>
      <c r="C5677"/>
      <c r="D5677"/>
      <c r="E5677"/>
      <c r="F5677"/>
      <c r="G5677"/>
      <c r="H5677"/>
      <c r="I5677"/>
      <c r="J5677"/>
      <c r="K5677"/>
      <c r="L5677"/>
      <c r="M5677" s="2"/>
      <c r="N5677"/>
      <c r="O5677" s="2"/>
      <c r="P5677"/>
      <c r="Q5677"/>
      <c r="R5677"/>
    </row>
    <row r="5678" spans="2:18">
      <c r="B5678"/>
      <c r="C5678"/>
      <c r="D5678"/>
      <c r="E5678"/>
      <c r="F5678"/>
      <c r="G5678"/>
      <c r="H5678"/>
      <c r="I5678"/>
      <c r="J5678"/>
      <c r="K5678"/>
      <c r="L5678"/>
      <c r="M5678" s="2"/>
      <c r="N5678"/>
      <c r="O5678" s="2"/>
      <c r="P5678"/>
      <c r="Q5678"/>
      <c r="R5678"/>
    </row>
    <row r="5679" spans="2:18">
      <c r="B5679"/>
      <c r="C5679"/>
      <c r="D5679"/>
      <c r="E5679"/>
      <c r="F5679"/>
      <c r="G5679"/>
      <c r="H5679"/>
      <c r="I5679"/>
      <c r="J5679"/>
      <c r="K5679"/>
      <c r="L5679"/>
      <c r="M5679" s="2"/>
      <c r="N5679"/>
      <c r="O5679" s="2"/>
      <c r="P5679"/>
      <c r="Q5679"/>
      <c r="R5679"/>
    </row>
    <row r="5680" spans="2:18">
      <c r="B5680"/>
      <c r="C5680"/>
      <c r="D5680"/>
      <c r="E5680"/>
      <c r="F5680"/>
      <c r="G5680"/>
      <c r="H5680"/>
      <c r="I5680"/>
      <c r="J5680"/>
      <c r="K5680"/>
      <c r="L5680"/>
      <c r="M5680" s="2"/>
      <c r="N5680"/>
      <c r="O5680" s="2"/>
      <c r="P5680"/>
      <c r="Q5680"/>
      <c r="R5680"/>
    </row>
    <row r="5681" spans="2:18">
      <c r="B5681"/>
      <c r="C5681"/>
      <c r="D5681"/>
      <c r="E5681"/>
      <c r="F5681"/>
      <c r="G5681"/>
      <c r="H5681"/>
      <c r="I5681"/>
      <c r="J5681"/>
      <c r="K5681"/>
      <c r="L5681"/>
      <c r="M5681" s="2"/>
      <c r="N5681"/>
      <c r="O5681" s="2"/>
      <c r="P5681"/>
      <c r="Q5681"/>
      <c r="R5681"/>
    </row>
    <row r="5682" spans="2:18">
      <c r="B5682"/>
      <c r="C5682"/>
      <c r="D5682"/>
      <c r="E5682"/>
      <c r="F5682"/>
      <c r="G5682"/>
      <c r="H5682"/>
      <c r="I5682"/>
      <c r="J5682"/>
      <c r="K5682"/>
      <c r="L5682"/>
      <c r="M5682" s="2"/>
      <c r="N5682"/>
      <c r="O5682" s="2"/>
      <c r="P5682"/>
      <c r="Q5682"/>
      <c r="R5682"/>
    </row>
    <row r="5683" spans="2:18">
      <c r="B5683"/>
      <c r="C5683"/>
      <c r="D5683"/>
      <c r="E5683"/>
      <c r="F5683"/>
      <c r="G5683"/>
      <c r="H5683"/>
      <c r="I5683"/>
      <c r="J5683"/>
      <c r="K5683"/>
      <c r="L5683"/>
      <c r="M5683" s="2"/>
      <c r="N5683"/>
      <c r="O5683" s="2"/>
      <c r="P5683"/>
      <c r="Q5683"/>
      <c r="R5683"/>
    </row>
    <row r="5684" spans="2:18">
      <c r="B5684"/>
      <c r="C5684"/>
      <c r="D5684"/>
      <c r="E5684"/>
      <c r="F5684"/>
      <c r="G5684"/>
      <c r="H5684"/>
      <c r="I5684"/>
      <c r="J5684"/>
      <c r="K5684"/>
      <c r="L5684"/>
      <c r="M5684" s="2"/>
      <c r="N5684"/>
      <c r="O5684" s="2"/>
      <c r="P5684"/>
      <c r="Q5684"/>
      <c r="R5684"/>
    </row>
    <row r="5685" spans="2:18">
      <c r="B5685"/>
      <c r="C5685"/>
      <c r="D5685"/>
      <c r="E5685"/>
      <c r="F5685"/>
      <c r="G5685"/>
      <c r="H5685"/>
      <c r="I5685"/>
      <c r="J5685"/>
      <c r="K5685"/>
      <c r="L5685"/>
      <c r="M5685" s="2"/>
      <c r="N5685"/>
      <c r="O5685" s="2"/>
      <c r="P5685"/>
      <c r="Q5685"/>
      <c r="R5685"/>
    </row>
    <row r="5686" spans="2:18">
      <c r="B5686"/>
      <c r="C5686"/>
      <c r="D5686"/>
      <c r="E5686"/>
      <c r="F5686"/>
      <c r="G5686"/>
      <c r="H5686"/>
      <c r="I5686"/>
      <c r="J5686"/>
      <c r="K5686"/>
      <c r="L5686"/>
      <c r="M5686" s="2"/>
      <c r="N5686"/>
      <c r="O5686" s="2"/>
      <c r="P5686"/>
      <c r="Q5686"/>
      <c r="R5686"/>
    </row>
    <row r="5687" spans="2:18">
      <c r="B5687"/>
      <c r="C5687"/>
      <c r="D5687"/>
      <c r="E5687"/>
      <c r="F5687"/>
      <c r="G5687"/>
      <c r="H5687"/>
      <c r="I5687"/>
      <c r="J5687"/>
      <c r="K5687"/>
      <c r="L5687"/>
      <c r="M5687" s="2"/>
      <c r="N5687"/>
      <c r="O5687" s="2"/>
      <c r="P5687"/>
      <c r="Q5687"/>
      <c r="R5687"/>
    </row>
    <row r="5688" spans="2:18">
      <c r="B5688"/>
      <c r="C5688"/>
      <c r="D5688"/>
      <c r="E5688"/>
      <c r="F5688"/>
      <c r="G5688"/>
      <c r="H5688"/>
      <c r="I5688"/>
      <c r="J5688"/>
      <c r="K5688"/>
      <c r="L5688"/>
      <c r="M5688" s="2"/>
      <c r="N5688"/>
      <c r="O5688" s="2"/>
      <c r="P5688"/>
      <c r="Q5688"/>
      <c r="R5688"/>
    </row>
    <row r="5689" spans="2:18">
      <c r="B5689"/>
      <c r="C5689"/>
      <c r="D5689"/>
      <c r="E5689"/>
      <c r="F5689"/>
      <c r="G5689"/>
      <c r="H5689"/>
      <c r="I5689"/>
      <c r="J5689"/>
      <c r="K5689"/>
      <c r="L5689"/>
      <c r="M5689" s="2"/>
      <c r="N5689"/>
      <c r="O5689" s="2"/>
      <c r="P5689"/>
      <c r="Q5689"/>
      <c r="R5689"/>
    </row>
    <row r="5690" spans="2:18">
      <c r="B5690"/>
      <c r="C5690"/>
      <c r="D5690"/>
      <c r="E5690"/>
      <c r="F5690"/>
      <c r="G5690"/>
      <c r="H5690"/>
      <c r="I5690"/>
      <c r="J5690"/>
      <c r="K5690"/>
      <c r="L5690"/>
      <c r="M5690" s="2"/>
      <c r="N5690"/>
      <c r="O5690" s="2"/>
      <c r="P5690"/>
      <c r="Q5690"/>
      <c r="R5690"/>
    </row>
    <row r="5691" spans="2:18">
      <c r="B5691"/>
      <c r="C5691"/>
      <c r="D5691"/>
      <c r="E5691"/>
      <c r="F5691"/>
      <c r="G5691"/>
      <c r="H5691"/>
      <c r="I5691"/>
      <c r="J5691"/>
      <c r="K5691"/>
      <c r="L5691"/>
      <c r="M5691" s="2"/>
      <c r="N5691"/>
      <c r="O5691" s="2"/>
      <c r="P5691"/>
      <c r="Q5691"/>
      <c r="R5691"/>
    </row>
    <row r="5692" spans="2:18">
      <c r="B5692"/>
      <c r="C5692"/>
      <c r="D5692"/>
      <c r="E5692"/>
      <c r="F5692"/>
      <c r="G5692"/>
      <c r="H5692"/>
      <c r="I5692"/>
      <c r="J5692"/>
      <c r="K5692"/>
      <c r="L5692"/>
      <c r="M5692" s="2"/>
      <c r="N5692"/>
      <c r="O5692" s="2"/>
      <c r="P5692"/>
      <c r="Q5692"/>
      <c r="R5692"/>
    </row>
    <row r="5693" spans="2:18">
      <c r="B5693"/>
      <c r="C5693"/>
      <c r="D5693"/>
      <c r="E5693"/>
      <c r="F5693"/>
      <c r="G5693"/>
      <c r="H5693"/>
      <c r="I5693"/>
      <c r="J5693"/>
      <c r="K5693"/>
      <c r="L5693"/>
      <c r="M5693" s="2"/>
      <c r="N5693"/>
      <c r="O5693" s="2"/>
      <c r="P5693"/>
      <c r="Q5693"/>
      <c r="R5693"/>
    </row>
    <row r="5694" spans="2:18">
      <c r="B5694"/>
      <c r="C5694"/>
      <c r="D5694"/>
      <c r="E5694"/>
      <c r="F5694"/>
      <c r="G5694"/>
      <c r="H5694"/>
      <c r="I5694"/>
      <c r="J5694"/>
      <c r="K5694"/>
      <c r="L5694"/>
      <c r="M5694" s="2"/>
      <c r="N5694"/>
      <c r="O5694" s="2"/>
      <c r="P5694"/>
      <c r="Q5694"/>
      <c r="R5694"/>
    </row>
    <row r="5695" spans="2:18">
      <c r="B5695"/>
      <c r="C5695"/>
      <c r="D5695"/>
      <c r="E5695"/>
      <c r="F5695"/>
      <c r="G5695"/>
      <c r="H5695"/>
      <c r="I5695"/>
      <c r="J5695"/>
      <c r="K5695"/>
      <c r="L5695"/>
      <c r="M5695" s="2"/>
      <c r="N5695"/>
      <c r="O5695" s="2"/>
      <c r="P5695"/>
      <c r="Q5695"/>
      <c r="R5695"/>
    </row>
    <row r="5696" spans="2:18">
      <c r="B5696"/>
      <c r="C5696"/>
      <c r="D5696"/>
      <c r="E5696"/>
      <c r="F5696"/>
      <c r="G5696"/>
      <c r="H5696"/>
      <c r="I5696"/>
      <c r="J5696"/>
      <c r="K5696"/>
      <c r="L5696"/>
      <c r="M5696" s="2"/>
      <c r="N5696"/>
      <c r="O5696" s="2"/>
      <c r="P5696"/>
      <c r="Q5696"/>
      <c r="R5696"/>
    </row>
    <row r="5697" spans="2:18">
      <c r="B5697"/>
      <c r="C5697"/>
      <c r="D5697"/>
      <c r="E5697"/>
      <c r="F5697"/>
      <c r="G5697"/>
      <c r="H5697"/>
      <c r="I5697"/>
      <c r="J5697"/>
      <c r="K5697"/>
      <c r="L5697"/>
      <c r="M5697" s="2"/>
      <c r="N5697"/>
      <c r="O5697" s="2"/>
      <c r="P5697"/>
      <c r="Q5697"/>
      <c r="R5697"/>
    </row>
    <row r="5698" spans="2:18">
      <c r="B5698"/>
      <c r="C5698"/>
      <c r="D5698"/>
      <c r="E5698"/>
      <c r="F5698"/>
      <c r="G5698"/>
      <c r="H5698"/>
      <c r="I5698"/>
      <c r="J5698"/>
      <c r="K5698"/>
      <c r="L5698"/>
      <c r="M5698" s="2"/>
      <c r="N5698"/>
      <c r="O5698" s="2"/>
      <c r="P5698"/>
      <c r="Q5698"/>
      <c r="R5698"/>
    </row>
    <row r="5699" spans="2:18">
      <c r="B5699"/>
      <c r="C5699"/>
      <c r="D5699"/>
      <c r="E5699"/>
      <c r="F5699"/>
      <c r="G5699"/>
      <c r="H5699"/>
      <c r="I5699"/>
      <c r="J5699"/>
      <c r="K5699"/>
      <c r="L5699"/>
      <c r="M5699" s="2"/>
      <c r="N5699"/>
      <c r="O5699" s="2"/>
      <c r="P5699"/>
      <c r="Q5699"/>
      <c r="R5699"/>
    </row>
    <row r="5700" spans="2:18">
      <c r="B5700"/>
      <c r="C5700"/>
      <c r="D5700"/>
      <c r="E5700"/>
      <c r="F5700"/>
      <c r="G5700"/>
      <c r="H5700"/>
      <c r="I5700"/>
      <c r="J5700"/>
      <c r="K5700"/>
      <c r="L5700"/>
      <c r="M5700" s="2"/>
      <c r="N5700"/>
      <c r="O5700" s="2"/>
      <c r="P5700"/>
      <c r="Q5700"/>
      <c r="R5700"/>
    </row>
    <row r="5701" spans="2:18">
      <c r="B5701"/>
      <c r="C5701"/>
      <c r="D5701"/>
      <c r="E5701"/>
      <c r="F5701"/>
      <c r="G5701"/>
      <c r="H5701"/>
      <c r="I5701"/>
      <c r="J5701"/>
      <c r="K5701"/>
      <c r="L5701"/>
      <c r="M5701" s="2"/>
      <c r="N5701"/>
      <c r="O5701" s="2"/>
      <c r="P5701"/>
      <c r="Q5701"/>
      <c r="R5701"/>
    </row>
    <row r="5702" spans="2:18">
      <c r="B5702"/>
      <c r="C5702"/>
      <c r="D5702"/>
      <c r="E5702"/>
      <c r="F5702"/>
      <c r="G5702"/>
      <c r="H5702"/>
      <c r="I5702"/>
      <c r="J5702"/>
      <c r="K5702"/>
      <c r="L5702"/>
      <c r="M5702" s="2"/>
      <c r="N5702"/>
      <c r="O5702" s="2"/>
      <c r="P5702"/>
      <c r="Q5702"/>
      <c r="R5702"/>
    </row>
    <row r="5703" spans="2:18">
      <c r="B5703"/>
      <c r="C5703"/>
      <c r="D5703"/>
      <c r="E5703"/>
      <c r="F5703"/>
      <c r="G5703"/>
      <c r="H5703"/>
      <c r="I5703"/>
      <c r="J5703"/>
      <c r="K5703"/>
      <c r="L5703"/>
      <c r="M5703" s="2"/>
      <c r="N5703"/>
      <c r="O5703" s="2"/>
      <c r="P5703"/>
      <c r="Q5703"/>
      <c r="R5703"/>
    </row>
    <row r="5704" spans="2:18">
      <c r="B5704"/>
      <c r="C5704"/>
      <c r="D5704"/>
      <c r="E5704"/>
      <c r="F5704"/>
      <c r="G5704"/>
      <c r="H5704"/>
      <c r="I5704"/>
      <c r="J5704"/>
      <c r="K5704"/>
      <c r="L5704"/>
      <c r="M5704" s="2"/>
      <c r="N5704"/>
      <c r="O5704" s="2"/>
      <c r="P5704"/>
      <c r="Q5704"/>
      <c r="R5704"/>
    </row>
    <row r="5705" spans="2:18">
      <c r="B5705"/>
      <c r="C5705"/>
      <c r="D5705"/>
      <c r="E5705"/>
      <c r="F5705"/>
      <c r="G5705"/>
      <c r="H5705"/>
      <c r="I5705"/>
      <c r="J5705"/>
      <c r="K5705"/>
      <c r="L5705"/>
      <c r="M5705" s="2"/>
      <c r="N5705"/>
      <c r="O5705" s="2"/>
      <c r="P5705"/>
      <c r="Q5705"/>
      <c r="R5705"/>
    </row>
    <row r="5706" spans="2:18">
      <c r="B5706"/>
      <c r="C5706"/>
      <c r="D5706"/>
      <c r="E5706"/>
      <c r="F5706"/>
      <c r="G5706"/>
      <c r="H5706"/>
      <c r="I5706"/>
      <c r="J5706"/>
      <c r="K5706"/>
      <c r="L5706"/>
      <c r="M5706" s="2"/>
      <c r="N5706"/>
      <c r="O5706" s="2"/>
      <c r="P5706"/>
      <c r="Q5706"/>
      <c r="R5706"/>
    </row>
    <row r="5707" spans="2:18">
      <c r="B5707"/>
      <c r="C5707"/>
      <c r="D5707"/>
      <c r="E5707"/>
      <c r="F5707"/>
      <c r="G5707"/>
      <c r="H5707"/>
      <c r="I5707"/>
      <c r="J5707"/>
      <c r="K5707"/>
      <c r="L5707"/>
      <c r="M5707" s="2"/>
      <c r="N5707"/>
      <c r="O5707" s="2"/>
      <c r="P5707"/>
      <c r="Q5707"/>
      <c r="R5707"/>
    </row>
    <row r="5708" spans="2:18">
      <c r="B5708"/>
      <c r="C5708"/>
      <c r="D5708"/>
      <c r="E5708"/>
      <c r="F5708"/>
      <c r="G5708"/>
      <c r="H5708"/>
      <c r="I5708"/>
      <c r="J5708"/>
      <c r="K5708"/>
      <c r="L5708"/>
      <c r="M5708" s="2"/>
      <c r="N5708"/>
      <c r="O5708" s="2"/>
      <c r="P5708"/>
      <c r="Q5708"/>
      <c r="R5708"/>
    </row>
    <row r="5709" spans="2:18">
      <c r="B5709"/>
      <c r="C5709"/>
      <c r="D5709"/>
      <c r="E5709"/>
      <c r="F5709"/>
      <c r="G5709"/>
      <c r="H5709"/>
      <c r="I5709"/>
      <c r="J5709"/>
      <c r="K5709"/>
      <c r="L5709"/>
      <c r="M5709" s="2"/>
      <c r="N5709"/>
      <c r="O5709" s="2"/>
      <c r="P5709"/>
      <c r="Q5709"/>
      <c r="R5709"/>
    </row>
    <row r="5710" spans="2:18">
      <c r="B5710"/>
      <c r="C5710"/>
      <c r="D5710"/>
      <c r="E5710"/>
      <c r="F5710"/>
      <c r="G5710"/>
      <c r="H5710"/>
      <c r="I5710"/>
      <c r="J5710"/>
      <c r="K5710"/>
      <c r="L5710"/>
      <c r="M5710" s="2"/>
      <c r="N5710"/>
      <c r="O5710" s="2"/>
      <c r="P5710"/>
      <c r="Q5710"/>
      <c r="R5710"/>
    </row>
    <row r="5711" spans="2:18">
      <c r="B5711"/>
      <c r="C5711"/>
      <c r="D5711"/>
      <c r="E5711"/>
      <c r="F5711"/>
      <c r="G5711"/>
      <c r="H5711"/>
      <c r="I5711"/>
      <c r="J5711"/>
      <c r="K5711"/>
      <c r="L5711"/>
      <c r="M5711" s="2"/>
      <c r="N5711"/>
      <c r="O5711" s="2"/>
      <c r="P5711"/>
      <c r="Q5711"/>
      <c r="R5711"/>
    </row>
    <row r="5712" spans="2:18">
      <c r="B5712"/>
      <c r="C5712"/>
      <c r="D5712"/>
      <c r="E5712"/>
      <c r="F5712"/>
      <c r="G5712"/>
      <c r="H5712"/>
      <c r="I5712"/>
      <c r="J5712"/>
      <c r="K5712"/>
      <c r="L5712"/>
      <c r="M5712" s="2"/>
      <c r="N5712"/>
      <c r="O5712" s="2"/>
      <c r="P5712"/>
      <c r="Q5712"/>
      <c r="R5712"/>
    </row>
    <row r="5713" spans="2:18">
      <c r="B5713"/>
      <c r="C5713"/>
      <c r="D5713"/>
      <c r="E5713"/>
      <c r="F5713"/>
      <c r="G5713"/>
      <c r="H5713"/>
      <c r="I5713"/>
      <c r="J5713"/>
      <c r="K5713"/>
      <c r="L5713"/>
      <c r="M5713" s="2"/>
      <c r="N5713"/>
      <c r="O5713" s="2"/>
      <c r="P5713"/>
      <c r="Q5713"/>
      <c r="R5713"/>
    </row>
    <row r="5714" spans="2:18">
      <c r="B5714"/>
      <c r="C5714"/>
      <c r="D5714"/>
      <c r="E5714"/>
      <c r="F5714"/>
      <c r="G5714"/>
      <c r="H5714"/>
      <c r="I5714"/>
      <c r="J5714"/>
      <c r="K5714"/>
      <c r="L5714"/>
      <c r="M5714" s="2"/>
      <c r="N5714"/>
      <c r="O5714" s="2"/>
      <c r="P5714"/>
      <c r="Q5714"/>
      <c r="R5714"/>
    </row>
    <row r="5715" spans="2:18">
      <c r="B5715"/>
      <c r="C5715"/>
      <c r="D5715"/>
      <c r="E5715"/>
      <c r="F5715"/>
      <c r="G5715"/>
      <c r="H5715"/>
      <c r="I5715"/>
      <c r="J5715"/>
      <c r="K5715"/>
      <c r="L5715"/>
      <c r="M5715" s="2"/>
      <c r="N5715"/>
      <c r="O5715" s="2"/>
      <c r="P5715"/>
      <c r="Q5715"/>
      <c r="R5715"/>
    </row>
    <row r="5716" spans="2:18">
      <c r="B5716"/>
      <c r="C5716"/>
      <c r="D5716"/>
      <c r="E5716"/>
      <c r="F5716"/>
      <c r="G5716"/>
      <c r="H5716"/>
      <c r="I5716"/>
      <c r="J5716"/>
      <c r="K5716"/>
      <c r="L5716"/>
      <c r="M5716" s="2"/>
      <c r="N5716"/>
      <c r="O5716" s="2"/>
      <c r="P5716"/>
      <c r="Q5716"/>
      <c r="R5716"/>
    </row>
    <row r="5717" spans="2:18">
      <c r="B5717"/>
      <c r="C5717"/>
      <c r="D5717"/>
      <c r="E5717"/>
      <c r="F5717"/>
      <c r="G5717"/>
      <c r="H5717"/>
      <c r="I5717"/>
      <c r="J5717"/>
      <c r="K5717"/>
      <c r="L5717"/>
      <c r="M5717" s="2"/>
      <c r="N5717"/>
      <c r="O5717" s="2"/>
      <c r="P5717"/>
      <c r="Q5717"/>
      <c r="R5717"/>
    </row>
    <row r="5718" spans="2:18">
      <c r="B5718"/>
      <c r="C5718"/>
      <c r="D5718"/>
      <c r="E5718"/>
      <c r="F5718"/>
      <c r="G5718"/>
      <c r="H5718"/>
      <c r="I5718"/>
      <c r="J5718"/>
      <c r="K5718"/>
      <c r="L5718"/>
      <c r="M5718" s="2"/>
      <c r="N5718"/>
      <c r="O5718" s="2"/>
      <c r="P5718"/>
      <c r="Q5718"/>
      <c r="R5718"/>
    </row>
    <row r="5719" spans="2:18">
      <c r="B5719"/>
      <c r="C5719"/>
      <c r="D5719"/>
      <c r="E5719"/>
      <c r="F5719"/>
      <c r="G5719"/>
      <c r="H5719"/>
      <c r="I5719"/>
      <c r="J5719"/>
      <c r="K5719"/>
      <c r="L5719"/>
      <c r="M5719" s="2"/>
      <c r="N5719"/>
      <c r="O5719" s="2"/>
      <c r="P5719"/>
      <c r="Q5719"/>
      <c r="R5719"/>
    </row>
    <row r="5720" spans="2:18">
      <c r="B5720"/>
      <c r="C5720"/>
      <c r="D5720"/>
      <c r="E5720"/>
      <c r="F5720"/>
      <c r="G5720"/>
      <c r="H5720"/>
      <c r="I5720"/>
      <c r="J5720"/>
      <c r="K5720"/>
      <c r="L5720"/>
      <c r="M5720" s="2"/>
      <c r="N5720"/>
      <c r="O5720" s="2"/>
      <c r="P5720"/>
      <c r="Q5720"/>
      <c r="R5720"/>
    </row>
    <row r="5721" spans="2:18">
      <c r="B5721"/>
      <c r="C5721"/>
      <c r="D5721"/>
      <c r="E5721"/>
      <c r="F5721"/>
      <c r="G5721"/>
      <c r="H5721"/>
      <c r="I5721"/>
      <c r="J5721"/>
      <c r="K5721"/>
      <c r="L5721"/>
      <c r="M5721" s="2"/>
      <c r="N5721"/>
      <c r="O5721" s="2"/>
      <c r="P5721"/>
      <c r="Q5721"/>
      <c r="R5721"/>
    </row>
    <row r="5722" spans="2:18">
      <c r="B5722"/>
      <c r="C5722"/>
      <c r="D5722"/>
      <c r="E5722"/>
      <c r="F5722"/>
      <c r="G5722"/>
      <c r="H5722"/>
      <c r="I5722"/>
      <c r="J5722"/>
      <c r="K5722"/>
      <c r="L5722"/>
      <c r="M5722" s="2"/>
      <c r="N5722"/>
      <c r="O5722" s="2"/>
      <c r="P5722"/>
      <c r="Q5722"/>
      <c r="R5722"/>
    </row>
    <row r="5723" spans="2:18">
      <c r="B5723"/>
      <c r="C5723"/>
      <c r="D5723"/>
      <c r="E5723"/>
      <c r="F5723"/>
      <c r="G5723"/>
      <c r="H5723"/>
      <c r="I5723"/>
      <c r="J5723"/>
      <c r="K5723"/>
      <c r="L5723"/>
      <c r="M5723" s="2"/>
      <c r="N5723"/>
      <c r="O5723" s="2"/>
      <c r="P5723"/>
      <c r="Q5723"/>
      <c r="R5723"/>
    </row>
    <row r="5724" spans="2:18">
      <c r="B5724"/>
      <c r="C5724"/>
      <c r="D5724"/>
      <c r="E5724"/>
      <c r="F5724"/>
      <c r="G5724"/>
      <c r="H5724"/>
      <c r="I5724"/>
      <c r="J5724"/>
      <c r="K5724"/>
      <c r="L5724"/>
      <c r="M5724" s="2"/>
      <c r="N5724"/>
      <c r="O5724" s="2"/>
      <c r="P5724"/>
      <c r="Q5724"/>
      <c r="R5724"/>
    </row>
    <row r="5725" spans="2:18">
      <c r="B5725"/>
      <c r="C5725"/>
      <c r="D5725"/>
      <c r="E5725"/>
      <c r="F5725"/>
      <c r="G5725"/>
      <c r="H5725"/>
      <c r="I5725"/>
      <c r="J5725"/>
      <c r="K5725"/>
      <c r="L5725"/>
      <c r="M5725" s="2"/>
      <c r="N5725"/>
      <c r="O5725" s="2"/>
      <c r="P5725"/>
      <c r="Q5725"/>
      <c r="R5725"/>
    </row>
    <row r="5726" spans="2:18">
      <c r="B5726"/>
      <c r="C5726"/>
      <c r="D5726"/>
      <c r="E5726"/>
      <c r="F5726"/>
      <c r="G5726"/>
      <c r="H5726"/>
      <c r="I5726"/>
      <c r="J5726"/>
      <c r="K5726"/>
      <c r="L5726"/>
      <c r="M5726" s="2"/>
      <c r="N5726"/>
      <c r="O5726" s="2"/>
      <c r="P5726"/>
      <c r="Q5726"/>
      <c r="R5726"/>
    </row>
    <row r="5727" spans="2:18">
      <c r="B5727"/>
      <c r="C5727"/>
      <c r="D5727"/>
      <c r="E5727"/>
      <c r="F5727"/>
      <c r="G5727"/>
      <c r="H5727"/>
      <c r="I5727"/>
      <c r="J5727"/>
      <c r="K5727"/>
      <c r="L5727"/>
      <c r="M5727" s="2"/>
      <c r="N5727"/>
      <c r="O5727" s="2"/>
      <c r="P5727"/>
      <c r="Q5727"/>
      <c r="R5727"/>
    </row>
    <row r="5728" spans="2:18">
      <c r="B5728"/>
      <c r="C5728"/>
      <c r="D5728"/>
      <c r="E5728"/>
      <c r="F5728"/>
      <c r="G5728"/>
      <c r="H5728"/>
      <c r="I5728"/>
      <c r="J5728"/>
      <c r="K5728"/>
      <c r="L5728"/>
      <c r="M5728" s="2"/>
      <c r="N5728"/>
      <c r="O5728" s="2"/>
      <c r="P5728"/>
      <c r="Q5728"/>
      <c r="R5728"/>
    </row>
    <row r="5729" spans="2:18">
      <c r="B5729"/>
      <c r="C5729"/>
      <c r="D5729"/>
      <c r="E5729"/>
      <c r="F5729"/>
      <c r="G5729"/>
      <c r="H5729"/>
      <c r="I5729"/>
      <c r="J5729"/>
      <c r="K5729"/>
      <c r="L5729"/>
      <c r="M5729" s="2"/>
      <c r="N5729"/>
      <c r="O5729" s="2"/>
      <c r="P5729"/>
      <c r="Q5729"/>
      <c r="R5729"/>
    </row>
    <row r="5730" spans="2:18">
      <c r="B5730"/>
      <c r="C5730"/>
      <c r="D5730"/>
      <c r="E5730"/>
      <c r="F5730"/>
      <c r="G5730"/>
      <c r="H5730"/>
      <c r="I5730"/>
      <c r="J5730"/>
      <c r="K5730"/>
      <c r="L5730"/>
      <c r="M5730" s="2"/>
      <c r="N5730"/>
      <c r="O5730" s="2"/>
      <c r="P5730"/>
      <c r="Q5730"/>
      <c r="R5730"/>
    </row>
    <row r="5731" spans="2:18">
      <c r="B5731"/>
      <c r="C5731"/>
      <c r="D5731"/>
      <c r="E5731"/>
      <c r="F5731"/>
      <c r="G5731"/>
      <c r="H5731"/>
      <c r="I5731"/>
      <c r="J5731"/>
      <c r="K5731"/>
      <c r="L5731"/>
      <c r="M5731" s="2"/>
      <c r="N5731"/>
      <c r="O5731" s="2"/>
      <c r="P5731"/>
      <c r="Q5731"/>
      <c r="R5731"/>
    </row>
    <row r="5732" spans="2:18">
      <c r="B5732"/>
      <c r="C5732"/>
      <c r="D5732"/>
      <c r="E5732"/>
      <c r="F5732"/>
      <c r="G5732"/>
      <c r="H5732"/>
      <c r="I5732"/>
      <c r="J5732"/>
      <c r="K5732"/>
      <c r="L5732"/>
      <c r="M5732" s="2"/>
      <c r="N5732"/>
      <c r="O5732" s="2"/>
      <c r="P5732"/>
      <c r="Q5732"/>
      <c r="R5732"/>
    </row>
    <row r="5733" spans="2:18">
      <c r="B5733"/>
      <c r="C5733"/>
      <c r="D5733"/>
      <c r="E5733"/>
      <c r="F5733"/>
      <c r="G5733"/>
      <c r="H5733"/>
      <c r="I5733"/>
      <c r="J5733"/>
      <c r="K5733"/>
      <c r="L5733"/>
      <c r="M5733" s="2"/>
      <c r="N5733"/>
      <c r="O5733" s="2"/>
      <c r="P5733"/>
      <c r="Q5733"/>
      <c r="R5733"/>
    </row>
    <row r="5734" spans="2:18">
      <c r="B5734"/>
      <c r="C5734"/>
      <c r="D5734"/>
      <c r="E5734"/>
      <c r="F5734"/>
      <c r="G5734"/>
      <c r="H5734"/>
      <c r="I5734"/>
      <c r="J5734"/>
      <c r="K5734"/>
      <c r="L5734"/>
      <c r="M5734" s="2"/>
      <c r="N5734"/>
      <c r="O5734" s="2"/>
      <c r="P5734"/>
      <c r="Q5734"/>
      <c r="R5734"/>
    </row>
    <row r="5735" spans="2:18">
      <c r="B5735"/>
      <c r="C5735"/>
      <c r="D5735"/>
      <c r="E5735"/>
      <c r="F5735"/>
      <c r="G5735"/>
      <c r="H5735"/>
      <c r="I5735"/>
      <c r="J5735"/>
      <c r="K5735"/>
      <c r="L5735"/>
      <c r="M5735" s="2"/>
      <c r="N5735"/>
      <c r="O5735" s="2"/>
      <c r="P5735"/>
      <c r="Q5735"/>
      <c r="R5735"/>
    </row>
    <row r="5736" spans="2:18">
      <c r="B5736"/>
      <c r="C5736"/>
      <c r="D5736"/>
      <c r="E5736"/>
      <c r="F5736"/>
      <c r="G5736"/>
      <c r="H5736"/>
      <c r="I5736"/>
      <c r="J5736"/>
      <c r="K5736"/>
      <c r="L5736"/>
      <c r="M5736" s="2"/>
      <c r="N5736"/>
      <c r="O5736" s="2"/>
      <c r="P5736"/>
      <c r="Q5736"/>
      <c r="R5736"/>
    </row>
    <row r="5737" spans="2:18">
      <c r="B5737"/>
      <c r="C5737"/>
      <c r="D5737"/>
      <c r="E5737"/>
      <c r="F5737"/>
      <c r="G5737"/>
      <c r="H5737"/>
      <c r="I5737"/>
      <c r="J5737"/>
      <c r="K5737"/>
      <c r="L5737"/>
      <c r="M5737" s="2"/>
      <c r="N5737"/>
      <c r="O5737" s="2"/>
      <c r="P5737"/>
      <c r="Q5737"/>
      <c r="R5737"/>
    </row>
    <row r="5738" spans="2:18">
      <c r="B5738"/>
      <c r="C5738"/>
      <c r="D5738"/>
      <c r="E5738"/>
      <c r="F5738"/>
      <c r="G5738"/>
      <c r="H5738"/>
      <c r="I5738"/>
      <c r="J5738"/>
      <c r="K5738"/>
      <c r="L5738"/>
      <c r="M5738" s="2"/>
      <c r="N5738"/>
      <c r="O5738" s="2"/>
      <c r="P5738"/>
      <c r="Q5738"/>
      <c r="R5738"/>
    </row>
    <row r="5739" spans="2:18">
      <c r="B5739"/>
      <c r="C5739"/>
      <c r="D5739"/>
      <c r="E5739"/>
      <c r="F5739"/>
      <c r="G5739"/>
      <c r="H5739"/>
      <c r="I5739"/>
      <c r="J5739"/>
      <c r="K5739"/>
      <c r="L5739"/>
      <c r="M5739" s="2"/>
      <c r="N5739"/>
      <c r="O5739" s="2"/>
      <c r="P5739"/>
      <c r="Q5739"/>
      <c r="R5739"/>
    </row>
    <row r="5740" spans="2:18">
      <c r="B5740"/>
      <c r="C5740"/>
      <c r="D5740"/>
      <c r="E5740"/>
      <c r="F5740"/>
      <c r="G5740"/>
      <c r="H5740"/>
      <c r="I5740"/>
      <c r="J5740"/>
      <c r="K5740"/>
      <c r="L5740"/>
      <c r="M5740" s="2"/>
      <c r="N5740"/>
      <c r="O5740" s="2"/>
      <c r="P5740"/>
      <c r="Q5740"/>
      <c r="R5740"/>
    </row>
    <row r="5741" spans="2:18">
      <c r="B5741"/>
      <c r="C5741"/>
      <c r="D5741"/>
      <c r="E5741"/>
      <c r="F5741"/>
      <c r="G5741"/>
      <c r="H5741"/>
      <c r="I5741"/>
      <c r="J5741"/>
      <c r="K5741"/>
      <c r="L5741"/>
      <c r="M5741" s="2"/>
      <c r="N5741"/>
      <c r="O5741" s="2"/>
      <c r="P5741"/>
      <c r="Q5741"/>
      <c r="R5741"/>
    </row>
    <row r="5742" spans="2:18">
      <c r="B5742"/>
      <c r="C5742"/>
      <c r="D5742"/>
      <c r="E5742"/>
      <c r="F5742"/>
      <c r="G5742"/>
      <c r="H5742"/>
      <c r="I5742"/>
      <c r="J5742"/>
      <c r="K5742"/>
      <c r="L5742"/>
      <c r="M5742" s="2"/>
      <c r="N5742"/>
      <c r="O5742" s="2"/>
      <c r="P5742"/>
      <c r="Q5742"/>
      <c r="R5742"/>
    </row>
    <row r="5743" spans="2:18">
      <c r="B5743"/>
      <c r="C5743"/>
      <c r="D5743"/>
      <c r="E5743"/>
      <c r="F5743"/>
      <c r="G5743"/>
      <c r="H5743"/>
      <c r="I5743"/>
      <c r="J5743"/>
      <c r="K5743"/>
      <c r="L5743"/>
      <c r="M5743" s="2"/>
      <c r="N5743"/>
      <c r="O5743" s="2"/>
      <c r="P5743"/>
      <c r="Q5743"/>
      <c r="R5743"/>
    </row>
    <row r="5744" spans="2:18">
      <c r="B5744"/>
      <c r="C5744"/>
      <c r="D5744"/>
      <c r="E5744"/>
      <c r="F5744"/>
      <c r="G5744"/>
      <c r="H5744"/>
      <c r="I5744"/>
      <c r="J5744"/>
      <c r="K5744"/>
      <c r="L5744"/>
      <c r="M5744" s="2"/>
      <c r="N5744"/>
      <c r="O5744" s="2"/>
      <c r="P5744"/>
      <c r="Q5744"/>
      <c r="R5744"/>
    </row>
    <row r="5745" spans="2:18">
      <c r="B5745"/>
      <c r="C5745"/>
      <c r="D5745"/>
      <c r="E5745"/>
      <c r="F5745"/>
      <c r="G5745"/>
      <c r="H5745"/>
      <c r="I5745"/>
      <c r="J5745"/>
      <c r="K5745"/>
      <c r="L5745"/>
      <c r="M5745" s="2"/>
      <c r="N5745"/>
      <c r="O5745" s="2"/>
      <c r="P5745"/>
      <c r="Q5745"/>
      <c r="R5745"/>
    </row>
    <row r="5746" spans="2:18">
      <c r="B5746"/>
      <c r="C5746"/>
      <c r="D5746"/>
      <c r="E5746"/>
      <c r="F5746"/>
      <c r="G5746"/>
      <c r="H5746"/>
      <c r="I5746"/>
      <c r="J5746"/>
      <c r="K5746"/>
      <c r="L5746"/>
      <c r="M5746" s="2"/>
      <c r="N5746"/>
      <c r="O5746" s="2"/>
      <c r="P5746"/>
      <c r="Q5746"/>
      <c r="R5746"/>
    </row>
    <row r="5747" spans="2:18">
      <c r="B5747"/>
      <c r="C5747"/>
      <c r="D5747"/>
      <c r="E5747"/>
      <c r="F5747"/>
      <c r="G5747"/>
      <c r="H5747"/>
      <c r="I5747"/>
      <c r="J5747"/>
      <c r="K5747"/>
      <c r="L5747"/>
      <c r="M5747" s="2"/>
      <c r="N5747"/>
      <c r="O5747" s="2"/>
      <c r="P5747"/>
      <c r="Q5747"/>
      <c r="R5747"/>
    </row>
    <row r="5748" spans="2:18">
      <c r="B5748"/>
      <c r="C5748"/>
      <c r="D5748"/>
      <c r="E5748"/>
      <c r="F5748"/>
      <c r="G5748"/>
      <c r="H5748"/>
      <c r="I5748"/>
      <c r="J5748"/>
      <c r="K5748"/>
      <c r="L5748"/>
      <c r="M5748" s="2"/>
      <c r="N5748"/>
      <c r="O5748" s="2"/>
      <c r="P5748"/>
      <c r="Q5748"/>
      <c r="R5748"/>
    </row>
    <row r="5749" spans="2:18">
      <c r="B5749"/>
      <c r="C5749"/>
      <c r="D5749"/>
      <c r="E5749"/>
      <c r="F5749"/>
      <c r="G5749"/>
      <c r="H5749"/>
      <c r="I5749"/>
      <c r="J5749"/>
      <c r="K5749"/>
      <c r="L5749"/>
      <c r="M5749" s="2"/>
      <c r="N5749"/>
      <c r="O5749" s="2"/>
      <c r="P5749"/>
      <c r="Q5749"/>
      <c r="R5749"/>
    </row>
    <row r="5750" spans="2:18">
      <c r="B5750"/>
      <c r="C5750"/>
      <c r="D5750"/>
      <c r="E5750"/>
      <c r="F5750"/>
      <c r="G5750"/>
      <c r="H5750"/>
      <c r="I5750"/>
      <c r="J5750"/>
      <c r="K5750"/>
      <c r="L5750"/>
      <c r="M5750" s="2"/>
      <c r="N5750"/>
      <c r="O5750" s="2"/>
      <c r="P5750"/>
      <c r="Q5750"/>
      <c r="R5750"/>
    </row>
    <row r="5751" spans="2:18">
      <c r="B5751"/>
      <c r="C5751"/>
      <c r="D5751"/>
      <c r="E5751"/>
      <c r="F5751"/>
      <c r="G5751"/>
      <c r="H5751"/>
      <c r="I5751"/>
      <c r="J5751"/>
      <c r="K5751"/>
      <c r="L5751"/>
      <c r="M5751" s="2"/>
      <c r="N5751"/>
      <c r="O5751" s="2"/>
      <c r="P5751"/>
      <c r="Q5751"/>
      <c r="R5751"/>
    </row>
    <row r="5752" spans="2:18">
      <c r="B5752"/>
      <c r="C5752"/>
      <c r="D5752"/>
      <c r="E5752"/>
      <c r="F5752"/>
      <c r="G5752"/>
      <c r="H5752"/>
      <c r="I5752"/>
      <c r="J5752"/>
      <c r="K5752"/>
      <c r="L5752"/>
      <c r="M5752" s="2"/>
      <c r="N5752"/>
      <c r="O5752" s="2"/>
      <c r="P5752"/>
      <c r="Q5752"/>
      <c r="R5752"/>
    </row>
    <row r="5753" spans="2:18">
      <c r="B5753"/>
      <c r="C5753"/>
      <c r="D5753"/>
      <c r="E5753"/>
      <c r="F5753"/>
      <c r="G5753"/>
      <c r="H5753"/>
      <c r="I5753"/>
      <c r="J5753"/>
      <c r="K5753"/>
      <c r="L5753"/>
      <c r="M5753" s="2"/>
      <c r="N5753"/>
      <c r="O5753" s="2"/>
      <c r="P5753"/>
      <c r="Q5753"/>
      <c r="R5753"/>
    </row>
    <row r="5754" spans="2:18">
      <c r="B5754"/>
      <c r="C5754"/>
      <c r="D5754"/>
      <c r="E5754"/>
      <c r="F5754"/>
      <c r="G5754"/>
      <c r="H5754"/>
      <c r="I5754"/>
      <c r="J5754"/>
      <c r="K5754"/>
      <c r="L5754"/>
      <c r="M5754" s="2"/>
      <c r="N5754"/>
      <c r="O5754" s="2"/>
      <c r="P5754"/>
      <c r="Q5754"/>
      <c r="R5754"/>
    </row>
    <row r="5755" spans="2:18">
      <c r="B5755"/>
      <c r="C5755"/>
      <c r="D5755"/>
      <c r="E5755"/>
      <c r="F5755"/>
      <c r="G5755"/>
      <c r="H5755"/>
      <c r="I5755"/>
      <c r="J5755"/>
      <c r="K5755"/>
      <c r="L5755"/>
      <c r="M5755" s="2"/>
      <c r="N5755"/>
      <c r="O5755" s="2"/>
      <c r="P5755"/>
      <c r="Q5755"/>
      <c r="R5755"/>
    </row>
    <row r="5756" spans="2:18">
      <c r="B5756"/>
      <c r="C5756"/>
      <c r="D5756"/>
      <c r="E5756"/>
      <c r="F5756"/>
      <c r="G5756"/>
      <c r="H5756"/>
      <c r="I5756"/>
      <c r="J5756"/>
      <c r="K5756"/>
      <c r="L5756"/>
      <c r="M5756" s="2"/>
      <c r="N5756"/>
      <c r="O5756" s="2"/>
      <c r="P5756"/>
      <c r="Q5756"/>
      <c r="R5756"/>
    </row>
    <row r="5757" spans="2:18">
      <c r="B5757"/>
      <c r="C5757"/>
      <c r="D5757"/>
      <c r="E5757"/>
      <c r="F5757"/>
      <c r="G5757"/>
      <c r="H5757"/>
      <c r="I5757"/>
      <c r="J5757"/>
      <c r="K5757"/>
      <c r="L5757"/>
      <c r="M5757" s="2"/>
      <c r="N5757"/>
      <c r="O5757" s="2"/>
      <c r="P5757"/>
      <c r="Q5757"/>
      <c r="R5757"/>
    </row>
    <row r="5758" spans="2:18">
      <c r="B5758"/>
      <c r="C5758"/>
      <c r="D5758"/>
      <c r="E5758"/>
      <c r="F5758"/>
      <c r="G5758"/>
      <c r="H5758"/>
      <c r="I5758"/>
      <c r="J5758"/>
      <c r="K5758"/>
      <c r="L5758"/>
      <c r="M5758" s="2"/>
      <c r="N5758"/>
      <c r="O5758" s="2"/>
      <c r="P5758"/>
      <c r="Q5758"/>
      <c r="R5758"/>
    </row>
    <row r="5759" spans="2:18">
      <c r="B5759"/>
      <c r="C5759"/>
      <c r="D5759"/>
      <c r="E5759"/>
      <c r="F5759"/>
      <c r="G5759"/>
      <c r="H5759"/>
      <c r="I5759"/>
      <c r="J5759"/>
      <c r="K5759"/>
      <c r="L5759"/>
      <c r="M5759" s="2"/>
      <c r="N5759"/>
      <c r="O5759" s="2"/>
      <c r="P5759"/>
      <c r="Q5759"/>
      <c r="R5759"/>
    </row>
    <row r="5760" spans="2:18">
      <c r="B5760"/>
      <c r="C5760"/>
      <c r="D5760"/>
      <c r="E5760"/>
      <c r="F5760"/>
      <c r="G5760"/>
      <c r="H5760"/>
      <c r="I5760"/>
      <c r="J5760"/>
      <c r="K5760"/>
      <c r="L5760"/>
      <c r="M5760" s="2"/>
      <c r="N5760"/>
      <c r="O5760" s="2"/>
      <c r="P5760"/>
      <c r="Q5760"/>
      <c r="R5760"/>
    </row>
    <row r="5761" spans="2:18">
      <c r="B5761"/>
      <c r="C5761"/>
      <c r="D5761"/>
      <c r="E5761"/>
      <c r="F5761"/>
      <c r="G5761"/>
      <c r="H5761"/>
      <c r="I5761"/>
      <c r="J5761"/>
      <c r="K5761"/>
      <c r="L5761"/>
      <c r="M5761" s="2"/>
      <c r="N5761"/>
      <c r="O5761" s="2"/>
      <c r="P5761"/>
      <c r="Q5761"/>
      <c r="R5761"/>
    </row>
    <row r="5762" spans="2:18">
      <c r="B5762"/>
      <c r="C5762"/>
      <c r="D5762"/>
      <c r="E5762"/>
      <c r="F5762"/>
      <c r="G5762"/>
      <c r="H5762"/>
      <c r="I5762"/>
      <c r="J5762"/>
      <c r="K5762"/>
      <c r="L5762"/>
      <c r="M5762" s="2"/>
      <c r="N5762"/>
      <c r="O5762" s="2"/>
      <c r="P5762"/>
      <c r="Q5762"/>
      <c r="R5762"/>
    </row>
    <row r="5763" spans="2:18">
      <c r="B5763"/>
      <c r="C5763"/>
      <c r="D5763"/>
      <c r="E5763"/>
      <c r="F5763"/>
      <c r="G5763"/>
      <c r="H5763"/>
      <c r="I5763"/>
      <c r="J5763"/>
      <c r="K5763"/>
      <c r="L5763"/>
      <c r="M5763" s="2"/>
      <c r="N5763"/>
      <c r="O5763" s="2"/>
      <c r="P5763"/>
      <c r="Q5763"/>
      <c r="R5763"/>
    </row>
    <row r="5764" spans="2:18">
      <c r="B5764"/>
      <c r="C5764"/>
      <c r="D5764"/>
      <c r="E5764"/>
      <c r="F5764"/>
      <c r="G5764"/>
      <c r="H5764"/>
      <c r="I5764"/>
      <c r="J5764"/>
      <c r="K5764"/>
      <c r="L5764"/>
      <c r="M5764" s="2"/>
      <c r="N5764"/>
      <c r="O5764" s="2"/>
      <c r="P5764"/>
      <c r="Q5764"/>
      <c r="R5764"/>
    </row>
    <row r="5765" spans="2:18">
      <c r="B5765"/>
      <c r="C5765"/>
      <c r="D5765"/>
      <c r="E5765"/>
      <c r="F5765"/>
      <c r="G5765"/>
      <c r="H5765"/>
      <c r="I5765"/>
      <c r="J5765"/>
      <c r="K5765"/>
      <c r="L5765"/>
      <c r="M5765" s="2"/>
      <c r="N5765"/>
      <c r="O5765" s="2"/>
      <c r="P5765"/>
      <c r="Q5765"/>
      <c r="R5765"/>
    </row>
    <row r="5766" spans="2:18">
      <c r="B5766"/>
      <c r="C5766"/>
      <c r="D5766"/>
      <c r="E5766"/>
      <c r="F5766"/>
      <c r="G5766"/>
      <c r="H5766"/>
      <c r="I5766"/>
      <c r="J5766"/>
      <c r="K5766"/>
      <c r="L5766"/>
      <c r="M5766" s="2"/>
      <c r="N5766"/>
      <c r="O5766" s="2"/>
      <c r="P5766"/>
      <c r="Q5766"/>
      <c r="R5766"/>
    </row>
    <row r="5767" spans="2:18">
      <c r="B5767"/>
      <c r="C5767"/>
      <c r="D5767"/>
      <c r="E5767"/>
      <c r="F5767"/>
      <c r="G5767"/>
      <c r="H5767"/>
      <c r="I5767"/>
      <c r="J5767"/>
      <c r="K5767"/>
      <c r="L5767"/>
      <c r="M5767" s="2"/>
      <c r="N5767"/>
      <c r="O5767" s="2"/>
      <c r="P5767"/>
      <c r="Q5767"/>
      <c r="R5767"/>
    </row>
    <row r="5768" spans="2:18">
      <c r="B5768"/>
      <c r="C5768"/>
      <c r="D5768"/>
      <c r="E5768"/>
      <c r="F5768"/>
      <c r="G5768"/>
      <c r="H5768"/>
      <c r="I5768"/>
      <c r="J5768"/>
      <c r="K5768"/>
      <c r="L5768"/>
      <c r="M5768" s="2"/>
      <c r="N5768"/>
      <c r="O5768" s="2"/>
      <c r="P5768"/>
      <c r="Q5768"/>
      <c r="R5768"/>
    </row>
    <row r="5769" spans="2:18">
      <c r="B5769"/>
      <c r="C5769"/>
      <c r="D5769"/>
      <c r="E5769"/>
      <c r="F5769"/>
      <c r="G5769"/>
      <c r="H5769"/>
      <c r="I5769"/>
      <c r="J5769"/>
      <c r="K5769"/>
      <c r="L5769"/>
      <c r="M5769" s="2"/>
      <c r="N5769"/>
      <c r="O5769" s="2"/>
      <c r="P5769"/>
      <c r="Q5769"/>
      <c r="R5769"/>
    </row>
    <row r="5770" spans="2:18">
      <c r="B5770"/>
      <c r="C5770"/>
      <c r="D5770"/>
      <c r="E5770"/>
      <c r="F5770"/>
      <c r="G5770"/>
      <c r="H5770"/>
      <c r="I5770"/>
      <c r="J5770"/>
      <c r="K5770"/>
      <c r="L5770"/>
      <c r="M5770" s="2"/>
      <c r="N5770"/>
      <c r="O5770" s="2"/>
      <c r="P5770"/>
      <c r="Q5770"/>
      <c r="R5770"/>
    </row>
    <row r="5771" spans="2:18">
      <c r="B5771"/>
      <c r="C5771"/>
      <c r="D5771"/>
      <c r="E5771"/>
      <c r="F5771"/>
      <c r="G5771"/>
      <c r="H5771"/>
      <c r="I5771"/>
      <c r="J5771"/>
      <c r="K5771"/>
      <c r="L5771"/>
      <c r="M5771" s="2"/>
      <c r="N5771"/>
      <c r="O5771" s="2"/>
      <c r="P5771"/>
      <c r="Q5771"/>
      <c r="R5771"/>
    </row>
    <row r="5772" spans="2:18">
      <c r="B5772"/>
      <c r="C5772"/>
      <c r="D5772"/>
      <c r="E5772"/>
      <c r="F5772"/>
      <c r="G5772"/>
      <c r="H5772"/>
      <c r="I5772"/>
      <c r="J5772"/>
      <c r="K5772"/>
      <c r="L5772"/>
      <c r="M5772" s="2"/>
      <c r="N5772"/>
      <c r="O5772" s="2"/>
      <c r="P5772"/>
      <c r="Q5772"/>
      <c r="R5772"/>
    </row>
    <row r="5773" spans="2:18">
      <c r="B5773"/>
      <c r="C5773"/>
      <c r="D5773"/>
      <c r="E5773"/>
      <c r="F5773"/>
      <c r="G5773"/>
      <c r="H5773"/>
      <c r="I5773"/>
      <c r="J5773"/>
      <c r="K5773"/>
      <c r="L5773"/>
      <c r="M5773" s="2"/>
      <c r="N5773"/>
      <c r="O5773" s="2"/>
      <c r="P5773"/>
      <c r="Q5773"/>
      <c r="R5773"/>
    </row>
    <row r="5774" spans="2:18">
      <c r="B5774"/>
      <c r="C5774"/>
      <c r="D5774"/>
      <c r="E5774"/>
      <c r="F5774"/>
      <c r="G5774"/>
      <c r="H5774"/>
      <c r="I5774"/>
      <c r="J5774"/>
      <c r="K5774"/>
      <c r="L5774"/>
      <c r="M5774" s="2"/>
      <c r="N5774"/>
      <c r="O5774" s="2"/>
      <c r="P5774"/>
      <c r="Q5774"/>
      <c r="R5774"/>
    </row>
    <row r="5775" spans="2:18">
      <c r="B5775"/>
      <c r="C5775"/>
      <c r="D5775"/>
      <c r="E5775"/>
      <c r="F5775"/>
      <c r="G5775"/>
      <c r="H5775"/>
      <c r="I5775"/>
      <c r="J5775"/>
      <c r="K5775"/>
      <c r="L5775"/>
      <c r="M5775" s="2"/>
      <c r="N5775"/>
      <c r="O5775" s="2"/>
      <c r="P5775"/>
      <c r="Q5775"/>
      <c r="R5775"/>
    </row>
    <row r="5776" spans="2:18">
      <c r="B5776"/>
      <c r="C5776"/>
      <c r="D5776"/>
      <c r="E5776"/>
      <c r="F5776"/>
      <c r="G5776"/>
      <c r="H5776"/>
      <c r="I5776"/>
      <c r="J5776"/>
      <c r="K5776"/>
      <c r="L5776"/>
      <c r="M5776" s="2"/>
      <c r="N5776"/>
      <c r="O5776" s="2"/>
      <c r="P5776"/>
      <c r="Q5776"/>
      <c r="R5776"/>
    </row>
    <row r="5777" spans="2:18">
      <c r="B5777"/>
      <c r="C5777"/>
      <c r="D5777"/>
      <c r="E5777"/>
      <c r="F5777"/>
      <c r="G5777"/>
      <c r="H5777"/>
      <c r="I5777"/>
      <c r="J5777"/>
      <c r="K5777"/>
      <c r="L5777"/>
      <c r="M5777" s="2"/>
      <c r="N5777"/>
      <c r="O5777" s="2"/>
      <c r="P5777"/>
      <c r="Q5777"/>
      <c r="R5777"/>
    </row>
    <row r="5778" spans="2:18">
      <c r="B5778"/>
      <c r="C5778"/>
      <c r="D5778"/>
      <c r="E5778"/>
      <c r="F5778"/>
      <c r="G5778"/>
      <c r="H5778"/>
      <c r="I5778"/>
      <c r="J5778"/>
      <c r="K5778"/>
      <c r="L5778"/>
      <c r="M5778" s="2"/>
      <c r="N5778"/>
      <c r="O5778" s="2"/>
      <c r="P5778"/>
      <c r="Q5778"/>
      <c r="R5778"/>
    </row>
    <row r="5779" spans="2:18">
      <c r="B5779"/>
      <c r="C5779"/>
      <c r="D5779"/>
      <c r="E5779"/>
      <c r="F5779"/>
      <c r="G5779"/>
      <c r="H5779"/>
      <c r="I5779"/>
      <c r="J5779"/>
      <c r="K5779"/>
      <c r="L5779"/>
      <c r="M5779" s="2"/>
      <c r="N5779"/>
      <c r="O5779" s="2"/>
      <c r="P5779"/>
      <c r="Q5779"/>
      <c r="R5779"/>
    </row>
    <row r="5780" spans="2:18">
      <c r="B5780"/>
      <c r="C5780"/>
      <c r="D5780"/>
      <c r="E5780"/>
      <c r="F5780"/>
      <c r="G5780"/>
      <c r="H5780"/>
      <c r="I5780"/>
      <c r="J5780"/>
      <c r="K5780"/>
      <c r="L5780"/>
      <c r="M5780" s="2"/>
      <c r="N5780"/>
      <c r="O5780" s="2"/>
      <c r="P5780"/>
      <c r="Q5780"/>
      <c r="R5780"/>
    </row>
    <row r="5781" spans="2:18">
      <c r="B5781"/>
      <c r="C5781"/>
      <c r="D5781"/>
      <c r="E5781"/>
      <c r="F5781"/>
      <c r="G5781"/>
      <c r="H5781"/>
      <c r="I5781"/>
      <c r="J5781"/>
      <c r="K5781"/>
      <c r="L5781"/>
      <c r="M5781" s="2"/>
      <c r="N5781"/>
      <c r="O5781" s="2"/>
      <c r="P5781"/>
      <c r="Q5781"/>
      <c r="R5781"/>
    </row>
    <row r="5782" spans="2:18">
      <c r="B5782"/>
      <c r="C5782"/>
      <c r="D5782"/>
      <c r="E5782"/>
      <c r="F5782"/>
      <c r="G5782"/>
      <c r="H5782"/>
      <c r="I5782"/>
      <c r="J5782"/>
      <c r="K5782"/>
      <c r="L5782"/>
      <c r="M5782" s="2"/>
      <c r="N5782"/>
      <c r="O5782" s="2"/>
      <c r="P5782"/>
      <c r="Q5782"/>
      <c r="R5782"/>
    </row>
    <row r="5783" spans="2:18">
      <c r="B5783"/>
      <c r="C5783"/>
      <c r="D5783"/>
      <c r="E5783"/>
      <c r="F5783"/>
      <c r="G5783"/>
      <c r="H5783"/>
      <c r="I5783"/>
      <c r="J5783"/>
      <c r="K5783"/>
      <c r="L5783"/>
      <c r="M5783" s="2"/>
      <c r="N5783"/>
      <c r="O5783" s="2"/>
      <c r="P5783"/>
      <c r="Q5783"/>
      <c r="R5783"/>
    </row>
    <row r="5784" spans="2:18">
      <c r="B5784"/>
      <c r="C5784"/>
      <c r="D5784"/>
      <c r="E5784"/>
      <c r="F5784"/>
      <c r="G5784"/>
      <c r="H5784"/>
      <c r="I5784"/>
      <c r="J5784"/>
      <c r="K5784"/>
      <c r="L5784"/>
      <c r="M5784" s="2"/>
      <c r="N5784"/>
      <c r="O5784" s="2"/>
      <c r="P5784"/>
      <c r="Q5784"/>
      <c r="R5784"/>
    </row>
    <row r="5785" spans="2:18">
      <c r="B5785"/>
      <c r="C5785"/>
      <c r="D5785"/>
      <c r="E5785"/>
      <c r="F5785"/>
      <c r="G5785"/>
      <c r="H5785"/>
      <c r="I5785"/>
      <c r="J5785"/>
      <c r="K5785"/>
      <c r="L5785"/>
      <c r="M5785" s="2"/>
      <c r="N5785"/>
      <c r="O5785" s="2"/>
      <c r="P5785"/>
      <c r="Q5785"/>
      <c r="R5785"/>
    </row>
    <row r="5786" spans="2:18">
      <c r="B5786"/>
      <c r="C5786"/>
      <c r="D5786"/>
      <c r="E5786"/>
      <c r="F5786"/>
      <c r="G5786"/>
      <c r="H5786"/>
      <c r="I5786"/>
      <c r="J5786"/>
      <c r="K5786"/>
      <c r="L5786"/>
      <c r="M5786" s="2"/>
      <c r="N5786"/>
      <c r="O5786" s="2"/>
      <c r="P5786"/>
      <c r="Q5786"/>
      <c r="R5786"/>
    </row>
    <row r="5787" spans="2:18">
      <c r="B5787"/>
      <c r="C5787"/>
      <c r="D5787"/>
      <c r="E5787"/>
      <c r="F5787"/>
      <c r="G5787"/>
      <c r="H5787"/>
      <c r="I5787"/>
      <c r="J5787"/>
      <c r="K5787"/>
      <c r="L5787"/>
      <c r="M5787" s="2"/>
      <c r="N5787"/>
      <c r="O5787" s="2"/>
      <c r="P5787"/>
      <c r="Q5787"/>
      <c r="R5787"/>
    </row>
    <row r="5788" spans="2:18">
      <c r="B5788"/>
      <c r="C5788"/>
      <c r="D5788"/>
      <c r="E5788"/>
      <c r="F5788"/>
      <c r="G5788"/>
      <c r="H5788"/>
      <c r="I5788"/>
      <c r="J5788"/>
      <c r="K5788"/>
      <c r="L5788"/>
      <c r="M5788" s="2"/>
      <c r="N5788"/>
      <c r="O5788" s="2"/>
      <c r="P5788"/>
      <c r="Q5788"/>
      <c r="R5788"/>
    </row>
    <row r="5789" spans="2:18">
      <c r="B5789"/>
      <c r="C5789"/>
      <c r="D5789"/>
      <c r="E5789"/>
      <c r="F5789"/>
      <c r="G5789"/>
      <c r="H5789"/>
      <c r="I5789"/>
      <c r="J5789"/>
      <c r="K5789"/>
      <c r="L5789"/>
      <c r="M5789" s="2"/>
      <c r="N5789"/>
      <c r="O5789" s="2"/>
      <c r="P5789"/>
      <c r="Q5789"/>
      <c r="R5789"/>
    </row>
    <row r="5790" spans="2:18">
      <c r="B5790"/>
      <c r="C5790"/>
      <c r="D5790"/>
      <c r="E5790"/>
      <c r="F5790"/>
      <c r="G5790"/>
      <c r="H5790"/>
      <c r="I5790"/>
      <c r="J5790"/>
      <c r="K5790"/>
      <c r="L5790"/>
      <c r="M5790" s="2"/>
      <c r="N5790"/>
      <c r="O5790" s="2"/>
      <c r="P5790"/>
      <c r="Q5790"/>
      <c r="R5790"/>
    </row>
    <row r="5791" spans="2:18">
      <c r="B5791"/>
      <c r="C5791"/>
      <c r="D5791"/>
      <c r="E5791"/>
      <c r="F5791"/>
      <c r="G5791"/>
      <c r="H5791"/>
      <c r="I5791"/>
      <c r="J5791"/>
      <c r="K5791"/>
      <c r="L5791"/>
      <c r="M5791" s="2"/>
      <c r="N5791"/>
      <c r="O5791" s="2"/>
      <c r="P5791"/>
      <c r="Q5791"/>
      <c r="R5791"/>
    </row>
    <row r="5792" spans="2:18">
      <c r="B5792"/>
      <c r="C5792"/>
      <c r="D5792"/>
      <c r="E5792"/>
      <c r="F5792"/>
      <c r="G5792"/>
      <c r="H5792"/>
      <c r="I5792"/>
      <c r="J5792"/>
      <c r="K5792"/>
      <c r="L5792"/>
      <c r="M5792" s="2"/>
      <c r="N5792"/>
      <c r="O5792" s="2"/>
      <c r="P5792"/>
      <c r="Q5792"/>
      <c r="R5792"/>
    </row>
    <row r="5793" spans="2:18">
      <c r="B5793"/>
      <c r="C5793"/>
      <c r="D5793"/>
      <c r="E5793"/>
      <c r="F5793"/>
      <c r="G5793"/>
      <c r="H5793"/>
      <c r="I5793"/>
      <c r="J5793"/>
      <c r="K5793"/>
      <c r="L5793"/>
      <c r="M5793" s="2"/>
      <c r="N5793"/>
      <c r="O5793" s="2"/>
      <c r="P5793"/>
      <c r="Q5793"/>
      <c r="R5793"/>
    </row>
    <row r="5794" spans="2:18">
      <c r="B5794"/>
      <c r="C5794"/>
      <c r="D5794"/>
      <c r="E5794"/>
      <c r="F5794"/>
      <c r="G5794"/>
      <c r="H5794"/>
      <c r="I5794"/>
      <c r="J5794"/>
      <c r="K5794"/>
      <c r="L5794"/>
      <c r="M5794" s="2"/>
      <c r="N5794"/>
      <c r="O5794" s="2"/>
      <c r="P5794"/>
      <c r="Q5794"/>
      <c r="R5794"/>
    </row>
    <row r="5795" spans="2:18">
      <c r="B5795"/>
      <c r="C5795"/>
      <c r="D5795"/>
      <c r="E5795"/>
      <c r="F5795"/>
      <c r="G5795"/>
      <c r="H5795"/>
      <c r="I5795"/>
      <c r="J5795"/>
      <c r="K5795"/>
      <c r="L5795"/>
      <c r="M5795" s="2"/>
      <c r="N5795"/>
      <c r="O5795" s="2"/>
      <c r="P5795"/>
      <c r="Q5795"/>
      <c r="R5795"/>
    </row>
    <row r="5796" spans="2:18">
      <c r="B5796"/>
      <c r="C5796"/>
      <c r="D5796"/>
      <c r="E5796"/>
      <c r="F5796"/>
      <c r="G5796"/>
      <c r="H5796"/>
      <c r="I5796"/>
      <c r="J5796"/>
      <c r="K5796"/>
      <c r="L5796"/>
      <c r="M5796" s="2"/>
      <c r="N5796"/>
      <c r="O5796" s="2"/>
      <c r="P5796"/>
      <c r="Q5796"/>
      <c r="R5796"/>
    </row>
    <row r="5797" spans="2:18">
      <c r="B5797"/>
      <c r="C5797"/>
      <c r="D5797"/>
      <c r="E5797"/>
      <c r="F5797"/>
      <c r="G5797"/>
      <c r="H5797"/>
      <c r="I5797"/>
      <c r="J5797"/>
      <c r="K5797"/>
      <c r="L5797"/>
      <c r="M5797" s="2"/>
      <c r="N5797"/>
      <c r="O5797" s="2"/>
      <c r="P5797"/>
      <c r="Q5797"/>
      <c r="R5797"/>
    </row>
    <row r="5798" spans="2:18">
      <c r="B5798"/>
      <c r="C5798"/>
      <c r="D5798"/>
      <c r="E5798"/>
      <c r="F5798"/>
      <c r="G5798"/>
      <c r="H5798"/>
      <c r="I5798"/>
      <c r="J5798"/>
      <c r="K5798"/>
      <c r="L5798"/>
      <c r="M5798" s="2"/>
      <c r="N5798"/>
      <c r="O5798" s="2"/>
      <c r="P5798"/>
      <c r="Q5798"/>
      <c r="R5798"/>
    </row>
    <row r="5799" spans="2:18">
      <c r="B5799"/>
      <c r="C5799"/>
      <c r="D5799"/>
      <c r="E5799"/>
      <c r="F5799"/>
      <c r="G5799"/>
      <c r="H5799"/>
      <c r="I5799"/>
      <c r="J5799"/>
      <c r="K5799"/>
      <c r="L5799"/>
      <c r="M5799" s="2"/>
      <c r="N5799"/>
      <c r="O5799" s="2"/>
      <c r="P5799"/>
      <c r="Q5799"/>
      <c r="R5799"/>
    </row>
    <row r="5800" spans="2:18">
      <c r="B5800"/>
      <c r="C5800"/>
      <c r="D5800"/>
      <c r="E5800"/>
      <c r="F5800"/>
      <c r="G5800"/>
      <c r="H5800"/>
      <c r="I5800"/>
      <c r="J5800"/>
      <c r="K5800"/>
      <c r="L5800"/>
      <c r="M5800" s="2"/>
      <c r="N5800"/>
      <c r="O5800" s="2"/>
      <c r="P5800"/>
      <c r="Q5800"/>
      <c r="R5800"/>
    </row>
    <row r="5801" spans="2:18">
      <c r="B5801"/>
      <c r="C5801"/>
      <c r="D5801"/>
      <c r="E5801"/>
      <c r="F5801"/>
      <c r="G5801"/>
      <c r="H5801"/>
      <c r="I5801"/>
      <c r="J5801"/>
      <c r="K5801"/>
      <c r="L5801"/>
      <c r="M5801" s="2"/>
      <c r="N5801"/>
      <c r="O5801" s="2"/>
      <c r="P5801"/>
      <c r="Q5801"/>
      <c r="R5801"/>
    </row>
    <row r="5802" spans="2:18">
      <c r="B5802"/>
      <c r="C5802"/>
      <c r="D5802"/>
      <c r="E5802"/>
      <c r="F5802"/>
      <c r="G5802"/>
      <c r="H5802"/>
      <c r="I5802"/>
      <c r="J5802"/>
      <c r="K5802"/>
      <c r="L5802"/>
      <c r="M5802" s="2"/>
      <c r="N5802"/>
      <c r="O5802" s="2"/>
      <c r="P5802"/>
      <c r="Q5802"/>
      <c r="R5802"/>
    </row>
    <row r="5803" spans="2:18">
      <c r="B5803"/>
      <c r="C5803"/>
      <c r="D5803"/>
      <c r="E5803"/>
      <c r="F5803"/>
      <c r="G5803"/>
      <c r="H5803"/>
      <c r="I5803"/>
      <c r="J5803"/>
      <c r="K5803"/>
      <c r="L5803"/>
      <c r="M5803" s="2"/>
      <c r="N5803"/>
      <c r="O5803" s="2"/>
      <c r="P5803"/>
      <c r="Q5803"/>
      <c r="R5803"/>
    </row>
    <row r="5804" spans="2:18">
      <c r="B5804"/>
      <c r="C5804"/>
      <c r="D5804"/>
      <c r="E5804"/>
      <c r="F5804"/>
      <c r="G5804"/>
      <c r="H5804"/>
      <c r="I5804"/>
      <c r="J5804"/>
      <c r="K5804"/>
      <c r="L5804"/>
      <c r="M5804" s="2"/>
      <c r="N5804"/>
      <c r="O5804" s="2"/>
      <c r="P5804"/>
      <c r="Q5804"/>
      <c r="R5804"/>
    </row>
    <row r="5805" spans="2:18">
      <c r="B5805"/>
      <c r="C5805"/>
      <c r="D5805"/>
      <c r="E5805"/>
      <c r="F5805"/>
      <c r="G5805"/>
      <c r="H5805"/>
      <c r="I5805"/>
      <c r="J5805"/>
      <c r="K5805"/>
      <c r="L5805"/>
      <c r="M5805" s="2"/>
      <c r="N5805"/>
      <c r="O5805" s="2"/>
      <c r="P5805"/>
      <c r="Q5805"/>
      <c r="R5805"/>
    </row>
    <row r="5806" spans="2:18">
      <c r="B5806"/>
      <c r="C5806"/>
      <c r="D5806"/>
      <c r="E5806"/>
      <c r="F5806"/>
      <c r="G5806"/>
      <c r="H5806"/>
      <c r="I5806"/>
      <c r="J5806"/>
      <c r="K5806"/>
      <c r="L5806"/>
      <c r="M5806" s="2"/>
      <c r="N5806"/>
      <c r="O5806" s="2"/>
      <c r="P5806"/>
      <c r="Q5806"/>
      <c r="R5806"/>
    </row>
    <row r="5807" spans="2:18">
      <c r="B5807"/>
      <c r="C5807"/>
      <c r="D5807"/>
      <c r="E5807"/>
      <c r="F5807"/>
      <c r="G5807"/>
      <c r="H5807"/>
      <c r="I5807"/>
      <c r="J5807"/>
      <c r="K5807"/>
      <c r="L5807"/>
      <c r="M5807" s="2"/>
      <c r="N5807"/>
      <c r="O5807" s="2"/>
      <c r="P5807"/>
      <c r="Q5807"/>
      <c r="R5807"/>
    </row>
    <row r="5808" spans="2:18">
      <c r="B5808"/>
      <c r="C5808"/>
      <c r="D5808"/>
      <c r="E5808"/>
      <c r="F5808"/>
      <c r="G5808"/>
      <c r="H5808"/>
      <c r="I5808"/>
      <c r="J5808"/>
      <c r="K5808"/>
      <c r="L5808"/>
      <c r="M5808" s="2"/>
      <c r="N5808"/>
      <c r="O5808" s="2"/>
      <c r="P5808"/>
      <c r="Q5808"/>
      <c r="R5808"/>
    </row>
    <row r="5809" spans="2:18">
      <c r="B5809"/>
      <c r="C5809"/>
      <c r="D5809"/>
      <c r="E5809"/>
      <c r="F5809"/>
      <c r="G5809"/>
      <c r="H5809"/>
      <c r="I5809"/>
      <c r="J5809"/>
      <c r="K5809"/>
      <c r="L5809"/>
      <c r="M5809" s="2"/>
      <c r="N5809"/>
      <c r="O5809" s="2"/>
      <c r="P5809"/>
      <c r="Q5809"/>
      <c r="R5809"/>
    </row>
    <row r="5810" spans="2:18">
      <c r="B5810"/>
      <c r="C5810"/>
      <c r="D5810"/>
      <c r="E5810"/>
      <c r="F5810"/>
      <c r="G5810"/>
      <c r="H5810"/>
      <c r="I5810"/>
      <c r="J5810"/>
      <c r="K5810"/>
      <c r="L5810"/>
      <c r="M5810" s="2"/>
      <c r="N5810"/>
      <c r="O5810" s="2"/>
      <c r="P5810"/>
      <c r="Q5810"/>
      <c r="R5810"/>
    </row>
    <row r="5811" spans="2:18">
      <c r="B5811"/>
      <c r="C5811"/>
      <c r="D5811"/>
      <c r="E5811"/>
      <c r="F5811"/>
      <c r="G5811"/>
      <c r="H5811"/>
      <c r="I5811"/>
      <c r="J5811"/>
      <c r="K5811"/>
      <c r="L5811"/>
      <c r="M5811" s="2"/>
      <c r="N5811"/>
      <c r="O5811" s="2"/>
      <c r="P5811"/>
      <c r="Q5811"/>
      <c r="R5811"/>
    </row>
    <row r="5812" spans="2:18">
      <c r="B5812"/>
      <c r="C5812"/>
      <c r="D5812"/>
      <c r="E5812"/>
      <c r="F5812"/>
      <c r="G5812"/>
      <c r="H5812"/>
      <c r="I5812"/>
      <c r="J5812"/>
      <c r="K5812"/>
      <c r="L5812"/>
      <c r="M5812" s="2"/>
      <c r="N5812"/>
      <c r="O5812" s="2"/>
      <c r="P5812"/>
      <c r="Q5812"/>
      <c r="R5812"/>
    </row>
    <row r="5813" spans="2:18">
      <c r="B5813"/>
      <c r="C5813"/>
      <c r="D5813"/>
      <c r="E5813"/>
      <c r="F5813"/>
      <c r="G5813"/>
      <c r="H5813"/>
      <c r="I5813"/>
      <c r="J5813"/>
      <c r="K5813"/>
      <c r="L5813"/>
      <c r="M5813" s="2"/>
      <c r="N5813"/>
      <c r="O5813" s="2"/>
      <c r="P5813"/>
      <c r="Q5813"/>
      <c r="R5813"/>
    </row>
    <row r="5814" spans="2:18">
      <c r="B5814"/>
      <c r="C5814"/>
      <c r="D5814"/>
      <c r="E5814"/>
      <c r="F5814"/>
      <c r="G5814"/>
      <c r="H5814"/>
      <c r="I5814"/>
      <c r="J5814"/>
      <c r="K5814"/>
      <c r="L5814"/>
      <c r="M5814" s="2"/>
      <c r="N5814"/>
      <c r="O5814" s="2"/>
      <c r="P5814"/>
      <c r="Q5814"/>
      <c r="R5814"/>
    </row>
    <row r="5815" spans="2:18">
      <c r="B5815"/>
      <c r="C5815"/>
      <c r="D5815"/>
      <c r="E5815"/>
      <c r="F5815"/>
      <c r="G5815"/>
      <c r="H5815"/>
      <c r="I5815"/>
      <c r="J5815"/>
      <c r="K5815"/>
      <c r="L5815"/>
      <c r="M5815" s="2"/>
      <c r="N5815"/>
      <c r="O5815" s="2"/>
      <c r="P5815"/>
      <c r="Q5815"/>
      <c r="R5815"/>
    </row>
    <row r="5816" spans="2:18">
      <c r="B5816"/>
      <c r="C5816"/>
      <c r="D5816"/>
      <c r="E5816"/>
      <c r="F5816"/>
      <c r="G5816"/>
      <c r="H5816"/>
      <c r="I5816"/>
      <c r="J5816"/>
      <c r="K5816"/>
      <c r="L5816"/>
      <c r="M5816" s="2"/>
      <c r="N5816"/>
      <c r="O5816" s="2"/>
      <c r="P5816"/>
      <c r="Q5816"/>
      <c r="R5816"/>
    </row>
    <row r="5817" spans="2:18">
      <c r="B5817"/>
      <c r="C5817"/>
      <c r="D5817"/>
      <c r="E5817"/>
      <c r="F5817"/>
      <c r="G5817"/>
      <c r="H5817"/>
      <c r="I5817"/>
      <c r="J5817"/>
      <c r="K5817"/>
      <c r="L5817"/>
      <c r="M5817" s="2"/>
      <c r="N5817"/>
      <c r="O5817" s="2"/>
      <c r="P5817"/>
      <c r="Q5817"/>
      <c r="R5817"/>
    </row>
    <row r="5818" spans="2:18">
      <c r="B5818"/>
      <c r="C5818"/>
      <c r="D5818"/>
      <c r="E5818"/>
      <c r="F5818"/>
      <c r="G5818"/>
      <c r="H5818"/>
      <c r="I5818"/>
      <c r="J5818"/>
      <c r="K5818"/>
      <c r="L5818"/>
      <c r="M5818" s="2"/>
      <c r="N5818"/>
      <c r="O5818" s="2"/>
      <c r="P5818"/>
      <c r="Q5818"/>
      <c r="R5818"/>
    </row>
    <row r="5819" spans="2:18">
      <c r="B5819"/>
      <c r="C5819"/>
      <c r="D5819"/>
      <c r="E5819"/>
      <c r="F5819"/>
      <c r="G5819"/>
      <c r="H5819"/>
      <c r="I5819"/>
      <c r="J5819"/>
      <c r="K5819"/>
      <c r="L5819"/>
      <c r="M5819" s="2"/>
      <c r="N5819"/>
      <c r="O5819" s="2"/>
      <c r="P5819"/>
      <c r="Q5819"/>
      <c r="R5819"/>
    </row>
    <row r="5820" spans="2:18">
      <c r="B5820"/>
      <c r="C5820"/>
      <c r="D5820"/>
      <c r="E5820"/>
      <c r="F5820"/>
      <c r="G5820"/>
      <c r="H5820"/>
      <c r="I5820"/>
      <c r="J5820"/>
      <c r="K5820"/>
      <c r="L5820"/>
      <c r="M5820" s="2"/>
      <c r="N5820"/>
      <c r="O5820" s="2"/>
      <c r="P5820"/>
      <c r="Q5820"/>
      <c r="R5820"/>
    </row>
    <row r="5821" spans="2:18">
      <c r="B5821"/>
      <c r="C5821"/>
      <c r="D5821"/>
      <c r="E5821"/>
      <c r="F5821"/>
      <c r="G5821"/>
      <c r="H5821"/>
      <c r="I5821"/>
      <c r="J5821"/>
      <c r="K5821"/>
      <c r="L5821"/>
      <c r="M5821" s="2"/>
      <c r="N5821"/>
      <c r="O5821" s="2"/>
      <c r="P5821"/>
      <c r="Q5821"/>
      <c r="R5821"/>
    </row>
    <row r="5822" spans="2:18">
      <c r="B5822"/>
      <c r="C5822"/>
      <c r="D5822"/>
      <c r="E5822"/>
      <c r="F5822"/>
      <c r="G5822"/>
      <c r="H5822"/>
      <c r="I5822"/>
      <c r="J5822"/>
      <c r="K5822"/>
      <c r="L5822"/>
      <c r="M5822" s="2"/>
      <c r="N5822"/>
      <c r="O5822" s="2"/>
      <c r="P5822"/>
      <c r="Q5822"/>
      <c r="R5822"/>
    </row>
    <row r="5823" spans="2:18">
      <c r="B5823"/>
      <c r="C5823"/>
      <c r="D5823"/>
      <c r="E5823"/>
      <c r="F5823"/>
      <c r="G5823"/>
      <c r="H5823"/>
      <c r="I5823"/>
      <c r="J5823"/>
      <c r="K5823"/>
      <c r="L5823"/>
      <c r="M5823" s="2"/>
      <c r="N5823"/>
      <c r="O5823" s="2"/>
      <c r="P5823"/>
      <c r="Q5823"/>
      <c r="R5823"/>
    </row>
    <row r="5824" spans="2:18">
      <c r="B5824"/>
      <c r="C5824"/>
      <c r="D5824"/>
      <c r="E5824"/>
      <c r="F5824"/>
      <c r="G5824"/>
      <c r="H5824"/>
      <c r="I5824"/>
      <c r="J5824"/>
      <c r="K5824"/>
      <c r="L5824"/>
      <c r="M5824" s="2"/>
      <c r="N5824"/>
      <c r="O5824" s="2"/>
      <c r="P5824"/>
      <c r="Q5824"/>
      <c r="R5824"/>
    </row>
    <row r="5825" spans="2:18">
      <c r="B5825"/>
      <c r="C5825"/>
      <c r="D5825"/>
      <c r="E5825"/>
      <c r="F5825"/>
      <c r="G5825"/>
      <c r="H5825"/>
      <c r="I5825"/>
      <c r="J5825"/>
      <c r="K5825"/>
      <c r="L5825"/>
      <c r="M5825" s="2"/>
      <c r="N5825"/>
      <c r="O5825" s="2"/>
      <c r="P5825"/>
      <c r="Q5825"/>
      <c r="R5825"/>
    </row>
    <row r="5826" spans="2:18">
      <c r="B5826"/>
      <c r="C5826"/>
      <c r="D5826"/>
      <c r="E5826"/>
      <c r="F5826"/>
      <c r="G5826"/>
      <c r="H5826"/>
      <c r="I5826"/>
      <c r="J5826"/>
      <c r="K5826"/>
      <c r="L5826"/>
      <c r="M5826" s="2"/>
      <c r="N5826"/>
      <c r="O5826" s="2"/>
      <c r="P5826"/>
      <c r="Q5826"/>
      <c r="R5826"/>
    </row>
    <row r="5827" spans="2:18">
      <c r="B5827"/>
      <c r="C5827"/>
      <c r="D5827"/>
      <c r="E5827"/>
      <c r="F5827"/>
      <c r="G5827"/>
      <c r="H5827"/>
      <c r="I5827"/>
      <c r="J5827"/>
      <c r="K5827"/>
      <c r="L5827"/>
      <c r="M5827" s="2"/>
      <c r="N5827"/>
      <c r="O5827" s="2"/>
      <c r="P5827"/>
      <c r="Q5827"/>
      <c r="R5827"/>
    </row>
    <row r="5828" spans="2:18">
      <c r="B5828"/>
      <c r="C5828"/>
      <c r="D5828"/>
      <c r="E5828"/>
      <c r="F5828"/>
      <c r="G5828"/>
      <c r="H5828"/>
      <c r="I5828"/>
      <c r="J5828"/>
      <c r="K5828"/>
      <c r="L5828"/>
      <c r="M5828" s="2"/>
      <c r="N5828"/>
      <c r="O5828" s="2"/>
      <c r="P5828"/>
      <c r="Q5828"/>
      <c r="R5828"/>
    </row>
    <row r="5829" spans="2:18">
      <c r="B5829"/>
      <c r="C5829"/>
      <c r="D5829"/>
      <c r="E5829"/>
      <c r="F5829"/>
      <c r="G5829"/>
      <c r="H5829"/>
      <c r="I5829"/>
      <c r="J5829"/>
      <c r="K5829"/>
      <c r="L5829"/>
      <c r="M5829" s="2"/>
      <c r="N5829"/>
      <c r="O5829" s="2"/>
      <c r="P5829"/>
      <c r="Q5829"/>
      <c r="R5829"/>
    </row>
    <row r="5830" spans="2:18">
      <c r="B5830"/>
      <c r="C5830"/>
      <c r="D5830"/>
      <c r="E5830"/>
      <c r="F5830"/>
      <c r="G5830"/>
      <c r="H5830"/>
      <c r="I5830"/>
      <c r="J5830"/>
      <c r="K5830"/>
      <c r="L5830"/>
      <c r="M5830" s="2"/>
      <c r="N5830"/>
      <c r="O5830" s="2"/>
      <c r="P5830"/>
      <c r="Q5830"/>
      <c r="R5830"/>
    </row>
    <row r="5831" spans="2:18">
      <c r="B5831"/>
      <c r="C5831"/>
      <c r="D5831"/>
      <c r="E5831"/>
      <c r="F5831"/>
      <c r="G5831"/>
      <c r="H5831"/>
      <c r="I5831"/>
      <c r="J5831"/>
      <c r="K5831"/>
      <c r="L5831"/>
      <c r="M5831" s="2"/>
      <c r="N5831"/>
      <c r="O5831" s="2"/>
      <c r="P5831"/>
      <c r="Q5831"/>
      <c r="R5831"/>
    </row>
    <row r="5832" spans="2:18">
      <c r="B5832"/>
      <c r="C5832"/>
      <c r="D5832"/>
      <c r="E5832"/>
      <c r="F5832"/>
      <c r="G5832"/>
      <c r="H5832"/>
      <c r="I5832"/>
      <c r="J5832"/>
      <c r="K5832"/>
      <c r="L5832"/>
      <c r="M5832" s="2"/>
      <c r="N5832"/>
      <c r="O5832" s="2"/>
      <c r="P5832"/>
      <c r="Q5832"/>
      <c r="R5832"/>
    </row>
    <row r="5833" spans="2:18">
      <c r="B5833"/>
      <c r="C5833"/>
      <c r="D5833"/>
      <c r="E5833"/>
      <c r="F5833"/>
      <c r="G5833"/>
      <c r="H5833"/>
      <c r="I5833"/>
      <c r="J5833"/>
      <c r="K5833"/>
      <c r="L5833"/>
      <c r="M5833" s="2"/>
      <c r="N5833"/>
      <c r="O5833" s="2"/>
      <c r="P5833"/>
      <c r="Q5833"/>
      <c r="R5833"/>
    </row>
    <row r="5834" spans="2:18">
      <c r="B5834"/>
      <c r="C5834"/>
      <c r="D5834"/>
      <c r="E5834"/>
      <c r="F5834"/>
      <c r="G5834"/>
      <c r="H5834"/>
      <c r="I5834"/>
      <c r="J5834"/>
      <c r="K5834"/>
      <c r="L5834"/>
      <c r="M5834" s="2"/>
      <c r="N5834"/>
      <c r="O5834" s="2"/>
      <c r="P5834"/>
      <c r="Q5834"/>
      <c r="R5834"/>
    </row>
    <row r="5835" spans="2:18">
      <c r="B5835"/>
      <c r="C5835"/>
      <c r="D5835"/>
      <c r="E5835"/>
      <c r="F5835"/>
      <c r="G5835"/>
      <c r="H5835"/>
      <c r="I5835"/>
      <c r="J5835"/>
      <c r="K5835"/>
      <c r="L5835"/>
      <c r="M5835" s="2"/>
      <c r="N5835"/>
      <c r="O5835" s="2"/>
      <c r="P5835"/>
      <c r="Q5835"/>
      <c r="R5835"/>
    </row>
    <row r="5836" spans="2:18">
      <c r="B5836"/>
      <c r="C5836"/>
      <c r="D5836"/>
      <c r="E5836"/>
      <c r="F5836"/>
      <c r="G5836"/>
      <c r="H5836"/>
      <c r="I5836"/>
      <c r="J5836"/>
      <c r="K5836"/>
      <c r="L5836"/>
      <c r="M5836" s="2"/>
      <c r="N5836"/>
      <c r="O5836" s="2"/>
      <c r="P5836"/>
      <c r="Q5836"/>
      <c r="R5836"/>
    </row>
    <row r="5837" spans="2:18">
      <c r="B5837"/>
      <c r="C5837"/>
      <c r="D5837"/>
      <c r="E5837"/>
      <c r="F5837"/>
      <c r="G5837"/>
      <c r="H5837"/>
      <c r="I5837"/>
      <c r="J5837"/>
      <c r="K5837"/>
      <c r="L5837"/>
      <c r="M5837" s="2"/>
      <c r="N5837"/>
      <c r="O5837" s="2"/>
      <c r="P5837"/>
      <c r="Q5837"/>
      <c r="R5837"/>
    </row>
    <row r="5838" spans="2:18">
      <c r="B5838"/>
      <c r="C5838"/>
      <c r="D5838"/>
      <c r="E5838"/>
      <c r="F5838"/>
      <c r="G5838"/>
      <c r="H5838"/>
      <c r="I5838"/>
      <c r="J5838"/>
      <c r="K5838"/>
      <c r="L5838"/>
      <c r="M5838" s="2"/>
      <c r="N5838"/>
      <c r="O5838" s="2"/>
      <c r="P5838"/>
      <c r="Q5838"/>
      <c r="R5838"/>
    </row>
    <row r="5839" spans="2:18">
      <c r="B5839"/>
      <c r="C5839"/>
      <c r="D5839"/>
      <c r="E5839"/>
      <c r="F5839"/>
      <c r="G5839"/>
      <c r="H5839"/>
      <c r="I5839"/>
      <c r="J5839"/>
      <c r="K5839"/>
      <c r="L5839"/>
      <c r="M5839" s="2"/>
      <c r="N5839"/>
      <c r="O5839" s="2"/>
      <c r="P5839"/>
      <c r="Q5839"/>
      <c r="R5839"/>
    </row>
    <row r="5840" spans="2:18">
      <c r="B5840"/>
      <c r="C5840"/>
      <c r="D5840"/>
      <c r="E5840"/>
      <c r="F5840"/>
      <c r="G5840"/>
      <c r="H5840"/>
      <c r="I5840"/>
      <c r="J5840"/>
      <c r="K5840"/>
      <c r="L5840"/>
      <c r="M5840" s="2"/>
      <c r="N5840"/>
      <c r="O5840" s="2"/>
      <c r="P5840"/>
      <c r="Q5840"/>
      <c r="R5840"/>
    </row>
    <row r="5841" spans="2:18">
      <c r="B5841"/>
      <c r="C5841"/>
      <c r="D5841"/>
      <c r="E5841"/>
      <c r="F5841"/>
      <c r="G5841"/>
      <c r="H5841"/>
      <c r="I5841"/>
      <c r="J5841"/>
      <c r="K5841"/>
      <c r="L5841"/>
      <c r="M5841" s="2"/>
      <c r="N5841"/>
      <c r="O5841" s="2"/>
      <c r="P5841"/>
      <c r="Q5841"/>
      <c r="R5841"/>
    </row>
    <row r="5842" spans="2:18">
      <c r="B5842"/>
      <c r="C5842"/>
      <c r="D5842"/>
      <c r="E5842"/>
      <c r="F5842"/>
      <c r="G5842"/>
      <c r="H5842"/>
      <c r="I5842"/>
      <c r="J5842"/>
      <c r="K5842"/>
      <c r="L5842"/>
      <c r="M5842" s="2"/>
      <c r="N5842"/>
      <c r="O5842" s="2"/>
      <c r="P5842"/>
      <c r="Q5842"/>
      <c r="R5842"/>
    </row>
    <row r="5843" spans="2:18">
      <c r="B5843"/>
      <c r="C5843"/>
      <c r="D5843"/>
      <c r="E5843"/>
      <c r="F5843"/>
      <c r="G5843"/>
      <c r="H5843"/>
      <c r="I5843"/>
      <c r="J5843"/>
      <c r="K5843"/>
      <c r="L5843"/>
      <c r="M5843" s="2"/>
      <c r="N5843"/>
      <c r="O5843" s="2"/>
      <c r="P5843"/>
      <c r="Q5843"/>
      <c r="R5843"/>
    </row>
    <row r="5844" spans="2:18">
      <c r="B5844"/>
      <c r="C5844"/>
      <c r="D5844"/>
      <c r="E5844"/>
      <c r="F5844"/>
      <c r="G5844"/>
      <c r="H5844"/>
      <c r="I5844"/>
      <c r="J5844"/>
      <c r="K5844"/>
      <c r="L5844"/>
      <c r="M5844" s="2"/>
      <c r="N5844"/>
      <c r="O5844" s="2"/>
      <c r="P5844"/>
      <c r="Q5844"/>
      <c r="R5844"/>
    </row>
    <row r="5845" spans="2:18">
      <c r="B5845"/>
      <c r="C5845"/>
      <c r="D5845"/>
      <c r="E5845"/>
      <c r="F5845"/>
      <c r="G5845"/>
      <c r="H5845"/>
      <c r="I5845"/>
      <c r="J5845"/>
      <c r="K5845"/>
      <c r="L5845"/>
      <c r="M5845" s="2"/>
      <c r="N5845"/>
      <c r="O5845" s="2"/>
      <c r="P5845"/>
      <c r="Q5845"/>
      <c r="R5845"/>
    </row>
    <row r="5846" spans="2:18">
      <c r="B5846"/>
      <c r="C5846"/>
      <c r="D5846"/>
      <c r="E5846"/>
      <c r="F5846"/>
      <c r="G5846"/>
      <c r="H5846"/>
      <c r="I5846"/>
      <c r="J5846"/>
      <c r="K5846"/>
      <c r="L5846"/>
      <c r="M5846" s="2"/>
      <c r="N5846"/>
      <c r="O5846" s="2"/>
      <c r="P5846"/>
      <c r="Q5846"/>
      <c r="R5846"/>
    </row>
    <row r="5847" spans="2:18">
      <c r="B5847"/>
      <c r="C5847"/>
      <c r="D5847"/>
      <c r="E5847"/>
      <c r="F5847"/>
      <c r="G5847"/>
      <c r="H5847"/>
      <c r="I5847"/>
      <c r="J5847"/>
      <c r="K5847"/>
      <c r="L5847"/>
      <c r="M5847" s="2"/>
      <c r="N5847"/>
      <c r="O5847" s="2"/>
      <c r="P5847"/>
      <c r="Q5847"/>
      <c r="R5847"/>
    </row>
    <row r="5848" spans="2:18">
      <c r="B5848"/>
      <c r="C5848"/>
      <c r="D5848"/>
      <c r="E5848"/>
      <c r="F5848"/>
      <c r="G5848"/>
      <c r="H5848"/>
      <c r="I5848"/>
      <c r="J5848"/>
      <c r="K5848"/>
      <c r="L5848"/>
      <c r="M5848" s="2"/>
      <c r="N5848"/>
      <c r="O5848" s="2"/>
      <c r="P5848"/>
      <c r="Q5848"/>
      <c r="R5848"/>
    </row>
    <row r="5849" spans="2:18">
      <c r="B5849"/>
      <c r="C5849"/>
      <c r="D5849"/>
      <c r="E5849"/>
      <c r="F5849"/>
      <c r="G5849"/>
      <c r="H5849"/>
      <c r="I5849"/>
      <c r="J5849"/>
      <c r="K5849"/>
      <c r="L5849"/>
      <c r="M5849" s="2"/>
      <c r="N5849"/>
      <c r="O5849" s="2"/>
      <c r="P5849"/>
      <c r="Q5849"/>
      <c r="R5849"/>
    </row>
    <row r="5850" spans="2:18">
      <c r="B5850"/>
      <c r="C5850"/>
      <c r="D5850"/>
      <c r="E5850"/>
      <c r="F5850"/>
      <c r="G5850"/>
      <c r="H5850"/>
      <c r="I5850"/>
      <c r="J5850"/>
      <c r="K5850"/>
      <c r="L5850"/>
      <c r="M5850" s="2"/>
      <c r="N5850"/>
      <c r="O5850" s="2"/>
      <c r="P5850"/>
      <c r="Q5850"/>
      <c r="R5850"/>
    </row>
    <row r="5851" spans="2:18">
      <c r="B5851"/>
      <c r="C5851"/>
      <c r="D5851"/>
      <c r="E5851"/>
      <c r="F5851"/>
      <c r="G5851"/>
      <c r="H5851"/>
      <c r="I5851"/>
      <c r="J5851"/>
      <c r="K5851"/>
      <c r="L5851"/>
      <c r="M5851" s="2"/>
      <c r="N5851"/>
      <c r="O5851" s="2"/>
      <c r="P5851"/>
      <c r="Q5851"/>
      <c r="R5851"/>
    </row>
    <row r="5852" spans="2:18">
      <c r="B5852"/>
      <c r="C5852"/>
      <c r="D5852"/>
      <c r="E5852"/>
      <c r="F5852"/>
      <c r="G5852"/>
      <c r="H5852"/>
      <c r="I5852"/>
      <c r="J5852"/>
      <c r="K5852"/>
      <c r="L5852"/>
      <c r="M5852" s="2"/>
      <c r="N5852"/>
      <c r="O5852" s="2"/>
      <c r="P5852"/>
      <c r="Q5852"/>
      <c r="R5852"/>
    </row>
    <row r="5853" spans="2:18">
      <c r="B5853"/>
      <c r="C5853"/>
      <c r="D5853"/>
      <c r="E5853"/>
      <c r="F5853"/>
      <c r="G5853"/>
      <c r="H5853"/>
      <c r="I5853"/>
      <c r="J5853"/>
      <c r="K5853"/>
      <c r="L5853"/>
      <c r="M5853" s="2"/>
      <c r="N5853"/>
      <c r="O5853" s="2"/>
      <c r="P5853"/>
      <c r="Q5853"/>
      <c r="R5853"/>
    </row>
    <row r="5854" spans="2:18">
      <c r="B5854"/>
      <c r="C5854"/>
      <c r="D5854"/>
      <c r="E5854"/>
      <c r="F5854"/>
      <c r="G5854"/>
      <c r="H5854"/>
      <c r="I5854"/>
      <c r="J5854"/>
      <c r="K5854"/>
      <c r="L5854"/>
      <c r="M5854" s="2"/>
      <c r="N5854"/>
      <c r="O5854" s="2"/>
      <c r="P5854"/>
      <c r="Q5854"/>
      <c r="R5854"/>
    </row>
    <row r="5855" spans="2:18">
      <c r="B5855"/>
      <c r="C5855"/>
      <c r="D5855"/>
      <c r="E5855"/>
      <c r="F5855"/>
      <c r="G5855"/>
      <c r="H5855"/>
      <c r="I5855"/>
      <c r="J5855"/>
      <c r="K5855"/>
      <c r="L5855"/>
      <c r="M5855" s="2"/>
      <c r="N5855"/>
      <c r="O5855" s="2"/>
      <c r="P5855"/>
      <c r="Q5855"/>
      <c r="R5855"/>
    </row>
    <row r="5856" spans="2:18">
      <c r="B5856"/>
      <c r="C5856"/>
      <c r="D5856"/>
      <c r="E5856"/>
      <c r="F5856"/>
      <c r="G5856"/>
      <c r="H5856"/>
      <c r="I5856"/>
      <c r="J5856"/>
      <c r="K5856"/>
      <c r="L5856"/>
      <c r="M5856" s="2"/>
      <c r="N5856"/>
      <c r="O5856" s="2"/>
      <c r="P5856"/>
      <c r="Q5856"/>
      <c r="R5856"/>
    </row>
    <row r="5857" spans="2:18">
      <c r="B5857"/>
      <c r="C5857"/>
      <c r="D5857"/>
      <c r="E5857"/>
      <c r="F5857"/>
      <c r="G5857"/>
      <c r="H5857"/>
      <c r="I5857"/>
      <c r="J5857"/>
      <c r="K5857"/>
      <c r="L5857"/>
      <c r="M5857" s="2"/>
      <c r="N5857"/>
      <c r="O5857" s="2"/>
      <c r="P5857"/>
      <c r="Q5857"/>
      <c r="R5857"/>
    </row>
    <row r="5858" spans="2:18">
      <c r="B5858"/>
      <c r="C5858"/>
      <c r="D5858"/>
      <c r="E5858"/>
      <c r="F5858"/>
      <c r="G5858"/>
      <c r="H5858"/>
      <c r="I5858"/>
      <c r="J5858"/>
      <c r="K5858"/>
      <c r="L5858"/>
      <c r="M5858" s="2"/>
      <c r="N5858"/>
      <c r="O5858" s="2"/>
      <c r="P5858"/>
      <c r="Q5858"/>
      <c r="R5858"/>
    </row>
    <row r="5859" spans="2:18">
      <c r="B5859"/>
      <c r="C5859"/>
      <c r="D5859"/>
      <c r="E5859"/>
      <c r="F5859"/>
      <c r="G5859"/>
      <c r="H5859"/>
      <c r="I5859"/>
      <c r="J5859"/>
      <c r="K5859"/>
      <c r="L5859"/>
      <c r="M5859" s="2"/>
      <c r="N5859"/>
      <c r="O5859" s="2"/>
      <c r="P5859"/>
      <c r="Q5859"/>
      <c r="R5859"/>
    </row>
    <row r="5860" spans="2:18">
      <c r="B5860"/>
      <c r="C5860"/>
      <c r="D5860"/>
      <c r="E5860"/>
      <c r="F5860"/>
      <c r="G5860"/>
      <c r="H5860"/>
      <c r="I5860"/>
      <c r="J5860"/>
      <c r="K5860"/>
      <c r="L5860"/>
      <c r="M5860" s="2"/>
      <c r="N5860"/>
      <c r="O5860" s="2"/>
      <c r="P5860"/>
      <c r="Q5860"/>
      <c r="R5860"/>
    </row>
    <row r="5861" spans="2:18">
      <c r="B5861"/>
      <c r="C5861"/>
      <c r="D5861"/>
      <c r="E5861"/>
      <c r="F5861"/>
      <c r="G5861"/>
      <c r="H5861"/>
      <c r="I5861"/>
      <c r="J5861"/>
      <c r="K5861"/>
      <c r="L5861"/>
      <c r="M5861" s="2"/>
      <c r="N5861"/>
      <c r="O5861" s="2"/>
      <c r="P5861"/>
      <c r="Q5861"/>
      <c r="R5861"/>
    </row>
    <row r="5862" spans="2:18">
      <c r="B5862"/>
      <c r="C5862"/>
      <c r="D5862"/>
      <c r="E5862"/>
      <c r="F5862"/>
      <c r="G5862"/>
      <c r="H5862"/>
      <c r="I5862"/>
      <c r="J5862"/>
      <c r="K5862"/>
      <c r="L5862"/>
      <c r="M5862" s="2"/>
      <c r="N5862"/>
      <c r="O5862" s="2"/>
      <c r="P5862"/>
      <c r="Q5862"/>
      <c r="R5862"/>
    </row>
    <row r="5863" spans="2:18">
      <c r="B5863"/>
      <c r="C5863"/>
      <c r="D5863"/>
      <c r="E5863"/>
      <c r="F5863"/>
      <c r="G5863"/>
      <c r="H5863"/>
      <c r="I5863"/>
      <c r="J5863"/>
      <c r="K5863"/>
      <c r="L5863"/>
      <c r="M5863" s="2"/>
      <c r="N5863"/>
      <c r="O5863" s="2"/>
      <c r="P5863"/>
      <c r="Q5863"/>
      <c r="R5863"/>
    </row>
    <row r="5864" spans="2:18">
      <c r="B5864"/>
      <c r="C5864"/>
      <c r="D5864"/>
      <c r="E5864"/>
      <c r="F5864"/>
      <c r="G5864"/>
      <c r="H5864"/>
      <c r="I5864"/>
      <c r="J5864"/>
      <c r="K5864"/>
      <c r="L5864"/>
      <c r="M5864" s="2"/>
      <c r="N5864"/>
      <c r="O5864" s="2"/>
      <c r="P5864"/>
      <c r="Q5864"/>
      <c r="R5864"/>
    </row>
    <row r="5865" spans="2:18">
      <c r="B5865"/>
      <c r="C5865"/>
      <c r="D5865"/>
      <c r="E5865"/>
      <c r="F5865"/>
      <c r="G5865"/>
      <c r="H5865"/>
      <c r="I5865"/>
      <c r="J5865"/>
      <c r="K5865"/>
      <c r="L5865"/>
      <c r="M5865" s="2"/>
      <c r="N5865"/>
      <c r="O5865" s="2"/>
      <c r="P5865"/>
      <c r="Q5865"/>
      <c r="R5865"/>
    </row>
    <row r="5866" spans="2:18">
      <c r="B5866"/>
      <c r="C5866"/>
      <c r="D5866"/>
      <c r="E5866"/>
      <c r="F5866"/>
      <c r="G5866"/>
      <c r="H5866"/>
      <c r="I5866"/>
      <c r="J5866"/>
      <c r="K5866"/>
      <c r="L5866"/>
      <c r="M5866" s="2"/>
      <c r="N5866"/>
      <c r="O5866" s="2"/>
      <c r="P5866"/>
      <c r="Q5866"/>
      <c r="R5866"/>
    </row>
    <row r="5867" spans="2:18">
      <c r="B5867"/>
      <c r="C5867"/>
      <c r="D5867"/>
      <c r="E5867"/>
      <c r="F5867"/>
      <c r="G5867"/>
      <c r="H5867"/>
      <c r="I5867"/>
      <c r="J5867"/>
      <c r="K5867"/>
      <c r="L5867"/>
      <c r="M5867" s="2"/>
      <c r="N5867"/>
      <c r="O5867" s="2"/>
      <c r="P5867"/>
      <c r="Q5867"/>
      <c r="R5867"/>
    </row>
    <row r="5868" spans="2:18">
      <c r="B5868"/>
      <c r="C5868"/>
      <c r="D5868"/>
      <c r="E5868"/>
      <c r="F5868"/>
      <c r="G5868"/>
      <c r="H5868"/>
      <c r="I5868"/>
      <c r="J5868"/>
      <c r="K5868"/>
      <c r="L5868"/>
      <c r="M5868" s="2"/>
      <c r="N5868"/>
      <c r="O5868" s="2"/>
      <c r="P5868"/>
      <c r="Q5868"/>
      <c r="R5868"/>
    </row>
    <row r="5869" spans="2:18">
      <c r="B5869"/>
      <c r="C5869"/>
      <c r="D5869"/>
      <c r="E5869"/>
      <c r="F5869"/>
      <c r="G5869"/>
      <c r="H5869"/>
      <c r="I5869"/>
      <c r="J5869"/>
      <c r="K5869"/>
      <c r="L5869"/>
      <c r="M5869" s="2"/>
      <c r="N5869"/>
      <c r="O5869" s="2"/>
      <c r="P5869"/>
      <c r="Q5869"/>
      <c r="R5869"/>
    </row>
    <row r="5870" spans="2:18">
      <c r="B5870"/>
      <c r="C5870"/>
      <c r="D5870"/>
      <c r="E5870"/>
      <c r="F5870"/>
      <c r="G5870"/>
      <c r="H5870"/>
      <c r="I5870"/>
      <c r="J5870"/>
      <c r="K5870"/>
      <c r="L5870"/>
      <c r="M5870" s="2"/>
      <c r="N5870"/>
      <c r="O5870" s="2"/>
      <c r="P5870"/>
      <c r="Q5870"/>
      <c r="R5870"/>
    </row>
    <row r="5871" spans="2:18">
      <c r="B5871"/>
      <c r="C5871"/>
      <c r="D5871"/>
      <c r="E5871"/>
      <c r="F5871"/>
      <c r="G5871"/>
      <c r="H5871"/>
      <c r="I5871"/>
      <c r="J5871"/>
      <c r="K5871"/>
      <c r="L5871"/>
      <c r="M5871" s="2"/>
      <c r="N5871"/>
      <c r="O5871" s="2"/>
      <c r="P5871"/>
      <c r="Q5871"/>
      <c r="R5871"/>
    </row>
    <row r="5872" spans="2:18">
      <c r="B5872"/>
      <c r="C5872"/>
      <c r="D5872"/>
      <c r="E5872"/>
      <c r="F5872"/>
      <c r="G5872"/>
      <c r="H5872"/>
      <c r="I5872"/>
      <c r="J5872"/>
      <c r="K5872"/>
      <c r="L5872"/>
      <c r="M5872" s="2"/>
      <c r="N5872"/>
      <c r="O5872" s="2"/>
      <c r="P5872"/>
      <c r="Q5872"/>
      <c r="R5872"/>
    </row>
    <row r="5873" spans="2:18">
      <c r="B5873"/>
      <c r="C5873"/>
      <c r="D5873"/>
      <c r="E5873"/>
      <c r="F5873"/>
      <c r="G5873"/>
      <c r="H5873"/>
      <c r="I5873"/>
      <c r="J5873"/>
      <c r="K5873"/>
      <c r="L5873"/>
      <c r="M5873" s="2"/>
      <c r="N5873"/>
      <c r="O5873" s="2"/>
      <c r="P5873"/>
      <c r="Q5873"/>
      <c r="R5873"/>
    </row>
    <row r="5874" spans="2:18">
      <c r="B5874"/>
      <c r="C5874"/>
      <c r="D5874"/>
      <c r="E5874"/>
      <c r="F5874"/>
      <c r="G5874"/>
      <c r="H5874"/>
      <c r="I5874"/>
      <c r="J5874"/>
      <c r="K5874"/>
      <c r="L5874"/>
      <c r="M5874" s="2"/>
      <c r="N5874"/>
      <c r="O5874" s="2"/>
      <c r="P5874"/>
      <c r="Q5874"/>
      <c r="R5874"/>
    </row>
    <row r="5875" spans="2:18">
      <c r="B5875"/>
      <c r="C5875"/>
      <c r="D5875"/>
      <c r="E5875"/>
      <c r="F5875"/>
      <c r="G5875"/>
      <c r="H5875"/>
      <c r="I5875"/>
      <c r="J5875"/>
      <c r="K5875"/>
      <c r="L5875"/>
      <c r="M5875" s="2"/>
      <c r="N5875"/>
      <c r="O5875" s="2"/>
      <c r="P5875"/>
      <c r="Q5875"/>
      <c r="R5875"/>
    </row>
    <row r="5876" spans="2:18">
      <c r="B5876"/>
      <c r="C5876"/>
      <c r="D5876"/>
      <c r="E5876"/>
      <c r="F5876"/>
      <c r="G5876"/>
      <c r="H5876"/>
      <c r="I5876"/>
      <c r="J5876"/>
      <c r="K5876"/>
      <c r="L5876"/>
      <c r="M5876" s="2"/>
      <c r="N5876"/>
      <c r="O5876" s="2"/>
      <c r="P5876"/>
      <c r="Q5876"/>
      <c r="R5876"/>
    </row>
    <row r="5877" spans="2:18">
      <c r="B5877"/>
      <c r="C5877"/>
      <c r="D5877"/>
      <c r="E5877"/>
      <c r="F5877"/>
      <c r="G5877"/>
      <c r="H5877"/>
      <c r="I5877"/>
      <c r="J5877"/>
      <c r="K5877"/>
      <c r="L5877"/>
      <c r="M5877" s="2"/>
      <c r="N5877"/>
      <c r="O5877" s="2"/>
      <c r="P5877"/>
      <c r="Q5877"/>
      <c r="R5877"/>
    </row>
    <row r="5878" spans="2:18">
      <c r="B5878"/>
      <c r="C5878"/>
      <c r="D5878"/>
      <c r="E5878"/>
      <c r="F5878"/>
      <c r="G5878"/>
      <c r="H5878"/>
      <c r="I5878"/>
      <c r="J5878"/>
      <c r="K5878"/>
      <c r="L5878"/>
      <c r="M5878" s="2"/>
      <c r="N5878"/>
      <c r="O5878" s="2"/>
      <c r="P5878"/>
      <c r="Q5878"/>
      <c r="R5878"/>
    </row>
    <row r="5879" spans="2:18">
      <c r="B5879"/>
      <c r="C5879"/>
      <c r="D5879"/>
      <c r="E5879"/>
      <c r="F5879"/>
      <c r="G5879"/>
      <c r="H5879"/>
      <c r="I5879"/>
      <c r="J5879"/>
      <c r="K5879"/>
      <c r="L5879"/>
      <c r="M5879" s="2"/>
      <c r="N5879"/>
      <c r="O5879" s="2"/>
      <c r="P5879"/>
      <c r="Q5879"/>
      <c r="R5879"/>
    </row>
    <row r="5880" spans="2:18">
      <c r="B5880"/>
      <c r="C5880"/>
      <c r="D5880"/>
      <c r="E5880"/>
      <c r="F5880"/>
      <c r="G5880"/>
      <c r="H5880"/>
      <c r="I5880"/>
      <c r="J5880"/>
      <c r="K5880"/>
      <c r="L5880"/>
      <c r="M5880" s="2"/>
      <c r="N5880"/>
      <c r="O5880" s="2"/>
      <c r="P5880"/>
      <c r="Q5880"/>
      <c r="R5880"/>
    </row>
    <row r="5881" spans="2:18">
      <c r="B5881"/>
      <c r="C5881"/>
      <c r="D5881"/>
      <c r="E5881"/>
      <c r="F5881"/>
      <c r="G5881"/>
      <c r="H5881"/>
      <c r="I5881"/>
      <c r="J5881"/>
      <c r="K5881"/>
      <c r="L5881"/>
      <c r="M5881" s="2"/>
      <c r="N5881"/>
      <c r="O5881" s="2"/>
      <c r="P5881"/>
      <c r="Q5881"/>
      <c r="R5881"/>
    </row>
    <row r="5882" spans="2:18">
      <c r="B5882"/>
      <c r="C5882"/>
      <c r="D5882"/>
      <c r="E5882"/>
      <c r="F5882"/>
      <c r="G5882"/>
      <c r="H5882"/>
      <c r="I5882"/>
      <c r="J5882"/>
      <c r="K5882"/>
      <c r="L5882"/>
      <c r="M5882" s="2"/>
      <c r="N5882"/>
      <c r="O5882" s="2"/>
      <c r="P5882"/>
      <c r="Q5882"/>
      <c r="R5882"/>
    </row>
    <row r="5883" spans="2:18">
      <c r="B5883"/>
      <c r="C5883"/>
      <c r="D5883"/>
      <c r="E5883"/>
      <c r="F5883"/>
      <c r="G5883"/>
      <c r="H5883"/>
      <c r="I5883"/>
      <c r="J5883"/>
      <c r="K5883"/>
      <c r="L5883"/>
      <c r="M5883" s="2"/>
      <c r="N5883"/>
      <c r="O5883" s="2"/>
      <c r="P5883"/>
      <c r="Q5883"/>
      <c r="R5883"/>
    </row>
    <row r="5884" spans="2:18">
      <c r="B5884"/>
      <c r="C5884"/>
      <c r="D5884"/>
      <c r="E5884"/>
      <c r="F5884"/>
      <c r="G5884"/>
      <c r="H5884"/>
      <c r="I5884"/>
      <c r="J5884"/>
      <c r="K5884"/>
      <c r="L5884"/>
      <c r="M5884" s="2"/>
      <c r="N5884"/>
      <c r="O5884" s="2"/>
      <c r="P5884"/>
      <c r="Q5884"/>
      <c r="R5884"/>
    </row>
    <row r="5885" spans="2:18">
      <c r="B5885"/>
      <c r="C5885"/>
      <c r="D5885"/>
      <c r="E5885"/>
      <c r="F5885"/>
      <c r="G5885"/>
      <c r="H5885"/>
      <c r="I5885"/>
      <c r="J5885"/>
      <c r="K5885"/>
      <c r="L5885"/>
      <c r="M5885" s="2"/>
      <c r="N5885"/>
      <c r="O5885" s="2"/>
      <c r="P5885"/>
      <c r="Q5885"/>
      <c r="R5885"/>
    </row>
    <row r="5886" spans="2:18">
      <c r="B5886"/>
      <c r="C5886"/>
      <c r="D5886"/>
      <c r="E5886"/>
      <c r="F5886"/>
      <c r="G5886"/>
      <c r="H5886"/>
      <c r="I5886"/>
      <c r="J5886"/>
      <c r="K5886"/>
      <c r="L5886"/>
      <c r="M5886" s="2"/>
      <c r="N5886"/>
      <c r="O5886" s="2"/>
      <c r="P5886"/>
      <c r="Q5886"/>
      <c r="R5886"/>
    </row>
    <row r="5887" spans="2:18">
      <c r="B5887"/>
      <c r="C5887"/>
      <c r="D5887"/>
      <c r="E5887"/>
      <c r="F5887"/>
      <c r="G5887"/>
      <c r="H5887"/>
      <c r="I5887"/>
      <c r="J5887"/>
      <c r="K5887"/>
      <c r="L5887"/>
      <c r="M5887" s="2"/>
      <c r="N5887"/>
      <c r="O5887" s="2"/>
      <c r="P5887"/>
      <c r="Q5887"/>
      <c r="R5887"/>
    </row>
    <row r="5888" spans="2:18">
      <c r="B5888"/>
      <c r="C5888"/>
      <c r="D5888"/>
      <c r="E5888"/>
      <c r="F5888"/>
      <c r="G5888"/>
      <c r="H5888"/>
      <c r="I5888"/>
      <c r="J5888"/>
      <c r="K5888"/>
      <c r="L5888"/>
      <c r="M5888" s="2"/>
      <c r="N5888"/>
      <c r="O5888" s="2"/>
      <c r="P5888"/>
      <c r="Q5888"/>
      <c r="R5888"/>
    </row>
    <row r="5889" spans="2:18">
      <c r="B5889"/>
      <c r="C5889"/>
      <c r="D5889"/>
      <c r="E5889"/>
      <c r="F5889"/>
      <c r="G5889"/>
      <c r="H5889"/>
      <c r="I5889"/>
      <c r="J5889"/>
      <c r="K5889"/>
      <c r="L5889"/>
      <c r="M5889" s="2"/>
      <c r="N5889"/>
      <c r="O5889" s="2"/>
      <c r="P5889"/>
      <c r="Q5889"/>
      <c r="R5889"/>
    </row>
    <row r="5890" spans="2:18">
      <c r="B5890"/>
      <c r="C5890"/>
      <c r="D5890"/>
      <c r="E5890"/>
      <c r="F5890"/>
      <c r="G5890"/>
      <c r="H5890"/>
      <c r="I5890"/>
      <c r="J5890"/>
      <c r="K5890"/>
      <c r="L5890"/>
      <c r="M5890" s="2"/>
      <c r="N5890"/>
      <c r="O5890" s="2"/>
      <c r="P5890"/>
      <c r="Q5890"/>
      <c r="R5890"/>
    </row>
    <row r="5891" spans="2:18">
      <c r="B5891"/>
      <c r="C5891"/>
      <c r="D5891"/>
      <c r="E5891"/>
      <c r="F5891"/>
      <c r="G5891"/>
      <c r="H5891"/>
      <c r="I5891"/>
      <c r="J5891"/>
      <c r="K5891"/>
      <c r="L5891"/>
      <c r="M5891" s="2"/>
      <c r="N5891"/>
      <c r="O5891" s="2"/>
      <c r="P5891"/>
      <c r="Q5891"/>
      <c r="R5891"/>
    </row>
    <row r="5892" spans="2:18">
      <c r="B5892"/>
      <c r="C5892"/>
      <c r="D5892"/>
      <c r="E5892"/>
      <c r="F5892"/>
      <c r="G5892"/>
      <c r="H5892"/>
      <c r="I5892"/>
      <c r="J5892"/>
      <c r="K5892"/>
      <c r="L5892"/>
      <c r="M5892" s="2"/>
      <c r="N5892"/>
      <c r="O5892" s="2"/>
      <c r="P5892"/>
      <c r="Q5892"/>
      <c r="R5892"/>
    </row>
    <row r="5893" spans="2:18">
      <c r="B5893"/>
      <c r="C5893"/>
      <c r="D5893"/>
      <c r="E5893"/>
      <c r="F5893"/>
      <c r="G5893"/>
      <c r="H5893"/>
      <c r="I5893"/>
      <c r="J5893"/>
      <c r="K5893"/>
      <c r="L5893"/>
      <c r="M5893" s="2"/>
      <c r="N5893"/>
      <c r="O5893" s="2"/>
      <c r="P5893"/>
      <c r="Q5893"/>
      <c r="R5893"/>
    </row>
    <row r="5894" spans="2:18">
      <c r="B5894"/>
      <c r="C5894"/>
      <c r="D5894"/>
      <c r="E5894"/>
      <c r="F5894"/>
      <c r="G5894"/>
      <c r="H5894"/>
      <c r="I5894"/>
      <c r="J5894"/>
      <c r="K5894"/>
      <c r="L5894"/>
      <c r="M5894" s="2"/>
      <c r="N5894"/>
      <c r="O5894" s="2"/>
      <c r="P5894"/>
      <c r="Q5894"/>
      <c r="R5894"/>
    </row>
    <row r="5895" spans="2:18">
      <c r="B5895"/>
      <c r="C5895"/>
      <c r="D5895"/>
      <c r="E5895"/>
      <c r="F5895"/>
      <c r="G5895"/>
      <c r="H5895"/>
      <c r="I5895"/>
      <c r="J5895"/>
      <c r="K5895"/>
      <c r="L5895"/>
      <c r="M5895" s="2"/>
      <c r="N5895"/>
      <c r="O5895" s="2"/>
      <c r="P5895"/>
      <c r="Q5895"/>
      <c r="R5895"/>
    </row>
    <row r="5896" spans="2:18">
      <c r="B5896"/>
      <c r="C5896"/>
      <c r="D5896"/>
      <c r="E5896"/>
      <c r="F5896"/>
      <c r="G5896"/>
      <c r="H5896"/>
      <c r="I5896"/>
      <c r="J5896"/>
      <c r="K5896"/>
      <c r="L5896"/>
      <c r="M5896" s="2"/>
      <c r="N5896"/>
      <c r="O5896" s="2"/>
      <c r="P5896"/>
      <c r="Q5896"/>
      <c r="R5896"/>
    </row>
    <row r="5897" spans="2:18">
      <c r="B5897"/>
      <c r="C5897"/>
      <c r="D5897"/>
      <c r="E5897"/>
      <c r="F5897"/>
      <c r="G5897"/>
      <c r="H5897"/>
      <c r="I5897"/>
      <c r="J5897"/>
      <c r="K5897"/>
      <c r="L5897"/>
      <c r="M5897" s="2"/>
      <c r="N5897"/>
      <c r="O5897" s="2"/>
      <c r="P5897"/>
      <c r="Q5897"/>
      <c r="R5897"/>
    </row>
    <row r="5898" spans="2:18">
      <c r="B5898"/>
      <c r="C5898"/>
      <c r="D5898"/>
      <c r="E5898"/>
      <c r="F5898"/>
      <c r="G5898"/>
      <c r="H5898"/>
      <c r="I5898"/>
      <c r="J5898"/>
      <c r="K5898"/>
      <c r="L5898"/>
      <c r="M5898" s="2"/>
      <c r="N5898"/>
      <c r="O5898" s="2"/>
      <c r="P5898"/>
      <c r="Q5898"/>
      <c r="R5898"/>
    </row>
    <row r="5899" spans="2:18">
      <c r="B5899"/>
      <c r="C5899"/>
      <c r="D5899"/>
      <c r="E5899"/>
      <c r="F5899"/>
      <c r="G5899"/>
      <c r="H5899"/>
      <c r="I5899"/>
      <c r="J5899"/>
      <c r="K5899"/>
      <c r="L5899"/>
      <c r="M5899" s="2"/>
      <c r="N5899"/>
      <c r="O5899" s="2"/>
      <c r="P5899"/>
      <c r="Q5899"/>
      <c r="R5899"/>
    </row>
    <row r="5900" spans="2:18">
      <c r="B5900"/>
      <c r="C5900"/>
      <c r="D5900"/>
      <c r="E5900"/>
      <c r="F5900"/>
      <c r="G5900"/>
      <c r="H5900"/>
      <c r="I5900"/>
      <c r="J5900"/>
      <c r="K5900"/>
      <c r="L5900"/>
      <c r="M5900" s="2"/>
      <c r="N5900"/>
      <c r="O5900" s="2"/>
      <c r="P5900"/>
      <c r="Q5900"/>
      <c r="R5900"/>
    </row>
    <row r="5901" spans="2:18">
      <c r="B5901"/>
      <c r="C5901"/>
      <c r="D5901"/>
      <c r="E5901"/>
      <c r="F5901"/>
      <c r="G5901"/>
      <c r="H5901"/>
      <c r="I5901"/>
      <c r="J5901"/>
      <c r="K5901"/>
      <c r="L5901"/>
      <c r="M5901" s="2"/>
      <c r="N5901"/>
      <c r="O5901" s="2"/>
      <c r="P5901"/>
      <c r="Q5901"/>
      <c r="R5901"/>
    </row>
    <row r="5902" spans="2:18">
      <c r="B5902"/>
      <c r="C5902"/>
      <c r="D5902"/>
      <c r="E5902"/>
      <c r="F5902"/>
      <c r="G5902"/>
      <c r="H5902"/>
      <c r="I5902"/>
      <c r="J5902"/>
      <c r="K5902"/>
      <c r="L5902"/>
      <c r="M5902" s="2"/>
      <c r="N5902"/>
      <c r="O5902" s="2"/>
      <c r="P5902"/>
      <c r="Q5902"/>
      <c r="R5902"/>
    </row>
    <row r="5903" spans="2:18">
      <c r="B5903"/>
      <c r="C5903"/>
      <c r="D5903"/>
      <c r="E5903"/>
      <c r="F5903"/>
      <c r="G5903"/>
      <c r="H5903"/>
      <c r="I5903"/>
      <c r="J5903"/>
      <c r="K5903"/>
      <c r="L5903"/>
      <c r="M5903" s="2"/>
      <c r="N5903"/>
      <c r="O5903" s="2"/>
      <c r="P5903"/>
      <c r="Q5903"/>
      <c r="R5903"/>
    </row>
    <row r="5904" spans="2:18">
      <c r="B5904"/>
      <c r="C5904"/>
      <c r="D5904"/>
      <c r="E5904"/>
      <c r="F5904"/>
      <c r="G5904"/>
      <c r="H5904"/>
      <c r="I5904"/>
      <c r="J5904"/>
      <c r="K5904"/>
      <c r="L5904"/>
      <c r="M5904" s="2"/>
      <c r="N5904"/>
      <c r="O5904" s="2"/>
      <c r="P5904"/>
      <c r="Q5904"/>
      <c r="R5904"/>
    </row>
    <row r="5905" spans="2:18">
      <c r="B5905"/>
      <c r="C5905"/>
      <c r="D5905"/>
      <c r="E5905"/>
      <c r="F5905"/>
      <c r="G5905"/>
      <c r="H5905"/>
      <c r="I5905"/>
      <c r="J5905"/>
      <c r="K5905"/>
      <c r="L5905"/>
      <c r="M5905" s="2"/>
      <c r="N5905"/>
      <c r="O5905" s="2"/>
      <c r="P5905"/>
      <c r="Q5905"/>
      <c r="R5905"/>
    </row>
    <row r="5906" spans="2:18">
      <c r="B5906"/>
      <c r="C5906"/>
      <c r="D5906"/>
      <c r="E5906"/>
      <c r="F5906"/>
      <c r="G5906"/>
      <c r="H5906"/>
      <c r="I5906"/>
      <c r="J5906"/>
      <c r="K5906"/>
      <c r="L5906"/>
      <c r="M5906" s="2"/>
      <c r="N5906"/>
      <c r="O5906" s="2"/>
      <c r="P5906"/>
      <c r="Q5906"/>
      <c r="R5906"/>
    </row>
    <row r="5907" spans="2:18">
      <c r="B5907"/>
      <c r="C5907"/>
      <c r="D5907"/>
      <c r="E5907"/>
      <c r="F5907"/>
      <c r="G5907"/>
      <c r="H5907"/>
      <c r="I5907"/>
      <c r="J5907"/>
      <c r="K5907"/>
      <c r="L5907"/>
      <c r="M5907" s="2"/>
      <c r="N5907"/>
      <c r="O5907" s="2"/>
      <c r="P5907"/>
      <c r="Q5907"/>
      <c r="R5907"/>
    </row>
    <row r="5908" spans="2:18">
      <c r="B5908"/>
      <c r="C5908"/>
      <c r="D5908"/>
      <c r="E5908"/>
      <c r="F5908"/>
      <c r="G5908"/>
      <c r="H5908"/>
      <c r="I5908"/>
      <c r="J5908"/>
      <c r="K5908"/>
      <c r="L5908"/>
      <c r="M5908" s="2"/>
      <c r="N5908"/>
      <c r="O5908" s="2"/>
      <c r="P5908"/>
      <c r="Q5908"/>
      <c r="R5908"/>
    </row>
    <row r="5909" spans="2:18">
      <c r="B5909"/>
      <c r="C5909"/>
      <c r="D5909"/>
      <c r="E5909"/>
      <c r="F5909"/>
      <c r="G5909"/>
      <c r="H5909"/>
      <c r="I5909"/>
      <c r="J5909"/>
      <c r="K5909"/>
      <c r="L5909"/>
      <c r="M5909" s="2"/>
      <c r="N5909"/>
      <c r="O5909" s="2"/>
      <c r="P5909"/>
      <c r="Q5909"/>
      <c r="R5909"/>
    </row>
    <row r="5910" spans="2:18">
      <c r="B5910"/>
      <c r="C5910"/>
      <c r="D5910"/>
      <c r="E5910"/>
      <c r="F5910"/>
      <c r="G5910"/>
      <c r="H5910"/>
      <c r="I5910"/>
      <c r="J5910"/>
      <c r="K5910"/>
      <c r="L5910"/>
      <c r="M5910" s="2"/>
      <c r="N5910"/>
      <c r="O5910" s="2"/>
      <c r="P5910"/>
      <c r="Q5910"/>
      <c r="R5910"/>
    </row>
    <row r="5911" spans="2:18">
      <c r="B5911"/>
      <c r="C5911"/>
      <c r="D5911"/>
      <c r="E5911"/>
      <c r="F5911"/>
      <c r="G5911"/>
      <c r="H5911"/>
      <c r="I5911"/>
      <c r="J5911"/>
      <c r="K5911"/>
      <c r="L5911"/>
      <c r="M5911" s="2"/>
      <c r="N5911"/>
      <c r="O5911" s="2"/>
      <c r="P5911"/>
      <c r="Q5911"/>
      <c r="R5911"/>
    </row>
    <row r="5912" spans="2:18">
      <c r="B5912"/>
      <c r="C5912"/>
      <c r="D5912"/>
      <c r="E5912"/>
      <c r="F5912"/>
      <c r="G5912"/>
      <c r="H5912"/>
      <c r="I5912"/>
      <c r="J5912"/>
      <c r="K5912"/>
      <c r="L5912"/>
      <c r="M5912" s="2"/>
      <c r="N5912"/>
      <c r="O5912" s="2"/>
      <c r="P5912"/>
      <c r="Q5912"/>
      <c r="R5912"/>
    </row>
    <row r="5913" spans="2:18">
      <c r="B5913"/>
      <c r="C5913"/>
      <c r="D5913"/>
      <c r="E5913"/>
      <c r="F5913"/>
      <c r="G5913"/>
      <c r="H5913"/>
      <c r="I5913"/>
      <c r="J5913"/>
      <c r="K5913"/>
      <c r="L5913"/>
      <c r="M5913" s="2"/>
      <c r="N5913"/>
      <c r="O5913" s="2"/>
      <c r="P5913"/>
      <c r="Q5913"/>
      <c r="R5913"/>
    </row>
    <row r="5914" spans="2:18">
      <c r="B5914"/>
      <c r="C5914"/>
      <c r="D5914"/>
      <c r="E5914"/>
      <c r="F5914"/>
      <c r="G5914"/>
      <c r="H5914"/>
      <c r="I5914"/>
      <c r="J5914"/>
      <c r="K5914"/>
      <c r="L5914"/>
      <c r="M5914" s="2"/>
      <c r="N5914"/>
      <c r="O5914" s="2"/>
      <c r="P5914"/>
      <c r="Q5914"/>
      <c r="R5914"/>
    </row>
    <row r="5915" spans="2:18">
      <c r="B5915"/>
      <c r="C5915"/>
      <c r="D5915"/>
      <c r="E5915"/>
      <c r="F5915"/>
      <c r="G5915"/>
      <c r="H5915"/>
      <c r="I5915"/>
      <c r="J5915"/>
      <c r="K5915"/>
      <c r="L5915"/>
      <c r="M5915" s="2"/>
      <c r="N5915"/>
      <c r="O5915" s="2"/>
      <c r="P5915"/>
      <c r="Q5915"/>
      <c r="R5915"/>
    </row>
    <row r="5916" spans="2:18">
      <c r="B5916"/>
      <c r="C5916"/>
      <c r="D5916"/>
      <c r="E5916"/>
      <c r="F5916"/>
      <c r="G5916"/>
      <c r="H5916"/>
      <c r="I5916"/>
      <c r="J5916"/>
      <c r="K5916"/>
      <c r="L5916"/>
      <c r="M5916" s="2"/>
      <c r="N5916"/>
      <c r="O5916" s="2"/>
      <c r="P5916"/>
      <c r="Q5916"/>
      <c r="R5916"/>
    </row>
    <row r="5917" spans="2:18">
      <c r="B5917"/>
      <c r="C5917"/>
      <c r="D5917"/>
      <c r="E5917"/>
      <c r="F5917"/>
      <c r="G5917"/>
      <c r="H5917"/>
      <c r="I5917"/>
      <c r="J5917"/>
      <c r="K5917"/>
      <c r="L5917"/>
      <c r="M5917" s="2"/>
      <c r="N5917"/>
      <c r="O5917" s="2"/>
      <c r="P5917"/>
      <c r="Q5917"/>
      <c r="R5917"/>
    </row>
    <row r="5918" spans="2:18">
      <c r="B5918"/>
      <c r="C5918"/>
      <c r="D5918"/>
      <c r="E5918"/>
      <c r="F5918"/>
      <c r="G5918"/>
      <c r="H5918"/>
      <c r="I5918"/>
      <c r="J5918"/>
      <c r="K5918"/>
      <c r="L5918"/>
      <c r="M5918" s="2"/>
      <c r="N5918"/>
      <c r="O5918" s="2"/>
      <c r="P5918"/>
      <c r="Q5918"/>
      <c r="R5918"/>
    </row>
    <row r="5919" spans="2:18">
      <c r="B5919"/>
      <c r="C5919"/>
      <c r="D5919"/>
      <c r="E5919"/>
      <c r="F5919"/>
      <c r="G5919"/>
      <c r="H5919"/>
      <c r="I5919"/>
      <c r="J5919"/>
      <c r="K5919"/>
      <c r="L5919"/>
      <c r="M5919" s="2"/>
      <c r="N5919"/>
      <c r="O5919" s="2"/>
      <c r="P5919"/>
      <c r="Q5919"/>
      <c r="R5919"/>
    </row>
    <row r="5920" spans="2:18">
      <c r="B5920"/>
      <c r="C5920"/>
      <c r="D5920"/>
      <c r="E5920"/>
      <c r="F5920"/>
      <c r="G5920"/>
      <c r="H5920"/>
      <c r="I5920"/>
      <c r="J5920"/>
      <c r="K5920"/>
      <c r="L5920"/>
      <c r="M5920" s="2"/>
      <c r="N5920"/>
      <c r="O5920" s="2"/>
      <c r="P5920"/>
      <c r="Q5920"/>
      <c r="R5920"/>
    </row>
    <row r="5921" spans="2:18">
      <c r="B5921"/>
      <c r="C5921"/>
      <c r="D5921"/>
      <c r="E5921"/>
      <c r="F5921"/>
      <c r="G5921"/>
      <c r="H5921"/>
      <c r="I5921"/>
      <c r="J5921"/>
      <c r="K5921"/>
      <c r="L5921"/>
      <c r="M5921" s="2"/>
      <c r="N5921"/>
      <c r="O5921" s="2"/>
      <c r="P5921"/>
      <c r="Q5921"/>
      <c r="R5921"/>
    </row>
    <row r="5922" spans="2:18">
      <c r="B5922"/>
      <c r="C5922"/>
      <c r="D5922"/>
      <c r="E5922"/>
      <c r="F5922"/>
      <c r="G5922"/>
      <c r="H5922"/>
      <c r="I5922"/>
      <c r="J5922"/>
      <c r="K5922"/>
      <c r="L5922"/>
      <c r="M5922" s="2"/>
      <c r="N5922"/>
      <c r="O5922" s="2"/>
      <c r="P5922"/>
      <c r="Q5922"/>
      <c r="R5922"/>
    </row>
    <row r="5923" spans="2:18">
      <c r="B5923"/>
      <c r="C5923"/>
      <c r="D5923"/>
      <c r="E5923"/>
      <c r="F5923"/>
      <c r="G5923"/>
      <c r="H5923"/>
      <c r="I5923"/>
      <c r="J5923"/>
      <c r="K5923"/>
      <c r="L5923"/>
      <c r="M5923" s="2"/>
      <c r="N5923"/>
      <c r="O5923" s="2"/>
      <c r="P5923"/>
      <c r="Q5923"/>
      <c r="R5923"/>
    </row>
    <row r="5924" spans="2:18">
      <c r="B5924"/>
      <c r="C5924"/>
      <c r="D5924"/>
      <c r="E5924"/>
      <c r="F5924"/>
      <c r="G5924"/>
      <c r="H5924"/>
      <c r="I5924"/>
      <c r="J5924"/>
      <c r="K5924"/>
      <c r="L5924"/>
      <c r="M5924" s="2"/>
      <c r="N5924"/>
      <c r="O5924" s="2"/>
      <c r="P5924"/>
      <c r="Q5924"/>
      <c r="R5924"/>
    </row>
    <row r="5925" spans="2:18">
      <c r="B5925"/>
      <c r="C5925"/>
      <c r="D5925"/>
      <c r="E5925"/>
      <c r="F5925"/>
      <c r="G5925"/>
      <c r="H5925"/>
      <c r="I5925"/>
      <c r="J5925"/>
      <c r="K5925"/>
      <c r="L5925"/>
      <c r="M5925" s="2"/>
      <c r="N5925"/>
      <c r="O5925" s="2"/>
      <c r="P5925"/>
      <c r="Q5925"/>
      <c r="R5925"/>
    </row>
    <row r="5926" spans="2:18">
      <c r="B5926"/>
      <c r="C5926"/>
      <c r="D5926"/>
      <c r="E5926"/>
      <c r="F5926"/>
      <c r="G5926"/>
      <c r="H5926"/>
      <c r="I5926"/>
      <c r="J5926"/>
      <c r="K5926"/>
      <c r="L5926"/>
      <c r="M5926" s="2"/>
      <c r="N5926"/>
      <c r="O5926" s="2"/>
      <c r="P5926"/>
      <c r="Q5926"/>
      <c r="R5926"/>
    </row>
    <row r="5927" spans="2:18">
      <c r="B5927"/>
      <c r="C5927"/>
      <c r="D5927"/>
      <c r="E5927"/>
      <c r="F5927"/>
      <c r="G5927"/>
      <c r="H5927"/>
      <c r="I5927"/>
      <c r="J5927"/>
      <c r="K5927"/>
      <c r="L5927"/>
      <c r="M5927" s="2"/>
      <c r="N5927"/>
      <c r="O5927" s="2"/>
      <c r="P5927"/>
      <c r="Q5927"/>
      <c r="R5927"/>
    </row>
    <row r="5928" spans="2:18">
      <c r="B5928"/>
      <c r="C5928"/>
      <c r="D5928"/>
      <c r="E5928"/>
      <c r="F5928"/>
      <c r="G5928"/>
      <c r="H5928"/>
      <c r="I5928"/>
      <c r="J5928"/>
      <c r="K5928"/>
      <c r="L5928"/>
      <c r="M5928" s="2"/>
      <c r="N5928"/>
      <c r="O5928" s="2"/>
      <c r="P5928"/>
      <c r="Q5928"/>
      <c r="R5928"/>
    </row>
    <row r="5929" spans="2:18">
      <c r="B5929"/>
      <c r="C5929"/>
      <c r="D5929"/>
      <c r="E5929"/>
      <c r="F5929"/>
      <c r="G5929"/>
      <c r="H5929"/>
      <c r="I5929"/>
      <c r="J5929"/>
      <c r="K5929"/>
      <c r="L5929"/>
      <c r="M5929" s="2"/>
      <c r="N5929"/>
      <c r="O5929" s="2"/>
      <c r="P5929"/>
      <c r="Q5929"/>
      <c r="R5929"/>
    </row>
    <row r="5930" spans="2:18">
      <c r="B5930"/>
      <c r="C5930"/>
      <c r="D5930"/>
      <c r="E5930"/>
      <c r="F5930"/>
      <c r="G5930"/>
      <c r="H5930"/>
      <c r="I5930"/>
      <c r="J5930"/>
      <c r="K5930"/>
      <c r="L5930"/>
      <c r="M5930" s="2"/>
      <c r="N5930"/>
      <c r="O5930" s="2"/>
      <c r="P5930"/>
      <c r="Q5930"/>
      <c r="R5930"/>
    </row>
    <row r="5931" spans="2:18">
      <c r="B5931"/>
      <c r="C5931"/>
      <c r="D5931"/>
      <c r="E5931"/>
      <c r="F5931"/>
      <c r="G5931"/>
      <c r="H5931"/>
      <c r="I5931"/>
      <c r="J5931"/>
      <c r="K5931"/>
      <c r="L5931"/>
      <c r="M5931" s="2"/>
      <c r="N5931"/>
      <c r="O5931" s="2"/>
      <c r="P5931"/>
      <c r="Q5931"/>
      <c r="R5931"/>
    </row>
    <row r="5932" spans="2:18">
      <c r="B5932"/>
      <c r="C5932"/>
      <c r="D5932"/>
      <c r="E5932"/>
      <c r="F5932"/>
      <c r="G5932"/>
      <c r="H5932"/>
      <c r="I5932"/>
      <c r="J5932"/>
      <c r="K5932"/>
      <c r="L5932"/>
      <c r="M5932" s="2"/>
      <c r="N5932"/>
      <c r="O5932" s="2"/>
      <c r="P5932"/>
      <c r="Q5932"/>
      <c r="R5932"/>
    </row>
    <row r="5933" spans="2:18">
      <c r="B5933"/>
      <c r="C5933"/>
      <c r="D5933"/>
      <c r="E5933"/>
      <c r="F5933"/>
      <c r="G5933"/>
      <c r="H5933"/>
      <c r="I5933"/>
      <c r="J5933"/>
      <c r="K5933"/>
      <c r="L5933"/>
      <c r="M5933" s="2"/>
      <c r="N5933"/>
      <c r="O5933" s="2"/>
      <c r="P5933"/>
      <c r="Q5933"/>
      <c r="R5933"/>
    </row>
    <row r="5934" spans="2:18">
      <c r="B5934"/>
      <c r="C5934"/>
      <c r="D5934"/>
      <c r="E5934"/>
      <c r="F5934"/>
      <c r="G5934"/>
      <c r="H5934"/>
      <c r="I5934"/>
      <c r="J5934"/>
      <c r="K5934"/>
      <c r="L5934"/>
      <c r="M5934" s="2"/>
      <c r="N5934"/>
      <c r="O5934" s="2"/>
      <c r="P5934"/>
      <c r="Q5934"/>
      <c r="R5934"/>
    </row>
    <row r="5935" spans="2:18">
      <c r="B5935"/>
      <c r="C5935"/>
      <c r="D5935"/>
      <c r="E5935"/>
      <c r="F5935"/>
      <c r="G5935"/>
      <c r="H5935"/>
      <c r="I5935"/>
      <c r="J5935"/>
      <c r="K5935"/>
      <c r="L5935"/>
      <c r="M5935" s="2"/>
      <c r="N5935"/>
      <c r="O5935" s="2"/>
      <c r="P5935"/>
      <c r="Q5935"/>
      <c r="R5935"/>
    </row>
    <row r="5936" spans="2:18">
      <c r="B5936"/>
      <c r="C5936"/>
      <c r="D5936"/>
      <c r="E5936"/>
      <c r="F5936"/>
      <c r="G5936"/>
      <c r="H5936"/>
      <c r="I5936"/>
      <c r="J5936"/>
      <c r="K5936"/>
      <c r="L5936"/>
      <c r="M5936" s="2"/>
      <c r="N5936"/>
      <c r="O5936" s="2"/>
      <c r="P5936"/>
      <c r="Q5936"/>
      <c r="R5936"/>
    </row>
    <row r="5937" spans="2:18">
      <c r="B5937"/>
      <c r="C5937"/>
      <c r="D5937"/>
      <c r="E5937"/>
      <c r="F5937"/>
      <c r="G5937"/>
      <c r="H5937"/>
      <c r="I5937"/>
      <c r="J5937"/>
      <c r="K5937"/>
      <c r="L5937"/>
      <c r="M5937" s="2"/>
      <c r="N5937"/>
      <c r="O5937" s="2"/>
      <c r="P5937"/>
      <c r="Q5937"/>
      <c r="R5937"/>
    </row>
    <row r="5938" spans="2:18">
      <c r="B5938"/>
      <c r="C5938"/>
      <c r="D5938"/>
      <c r="E5938"/>
      <c r="F5938"/>
      <c r="G5938"/>
      <c r="H5938"/>
      <c r="I5938"/>
      <c r="J5938"/>
      <c r="K5938"/>
      <c r="L5938"/>
      <c r="M5938" s="2"/>
      <c r="N5938"/>
      <c r="O5938" s="2"/>
      <c r="P5938"/>
      <c r="Q5938"/>
      <c r="R5938"/>
    </row>
    <row r="5939" spans="2:18">
      <c r="B5939"/>
      <c r="C5939"/>
      <c r="D5939"/>
      <c r="E5939"/>
      <c r="F5939"/>
      <c r="G5939"/>
      <c r="H5939"/>
      <c r="I5939"/>
      <c r="J5939"/>
      <c r="K5939"/>
      <c r="L5939"/>
      <c r="M5939" s="2"/>
      <c r="N5939"/>
      <c r="O5939" s="2"/>
      <c r="P5939"/>
      <c r="Q5939"/>
      <c r="R5939"/>
    </row>
    <row r="5940" spans="2:18">
      <c r="B5940"/>
      <c r="C5940"/>
      <c r="D5940"/>
      <c r="E5940"/>
      <c r="F5940"/>
      <c r="G5940"/>
      <c r="H5940"/>
      <c r="I5940"/>
      <c r="J5940"/>
      <c r="K5940"/>
      <c r="L5940"/>
      <c r="M5940" s="2"/>
      <c r="N5940"/>
      <c r="O5940" s="2"/>
      <c r="P5940"/>
      <c r="Q5940"/>
      <c r="R5940"/>
    </row>
    <row r="5941" spans="2:18">
      <c r="B5941"/>
      <c r="C5941"/>
      <c r="D5941"/>
      <c r="E5941"/>
      <c r="F5941"/>
      <c r="G5941"/>
      <c r="H5941"/>
      <c r="I5941"/>
      <c r="J5941"/>
      <c r="K5941"/>
      <c r="L5941"/>
      <c r="M5941" s="2"/>
      <c r="N5941"/>
      <c r="O5941" s="2"/>
      <c r="P5941"/>
      <c r="Q5941"/>
      <c r="R5941"/>
    </row>
    <row r="5942" spans="2:18">
      <c r="B5942"/>
      <c r="C5942"/>
      <c r="D5942"/>
      <c r="E5942"/>
      <c r="F5942"/>
      <c r="G5942"/>
      <c r="H5942"/>
      <c r="I5942"/>
      <c r="J5942"/>
      <c r="K5942"/>
      <c r="L5942"/>
      <c r="M5942" s="2"/>
      <c r="N5942"/>
      <c r="O5942" s="2"/>
      <c r="P5942"/>
      <c r="Q5942"/>
      <c r="R5942"/>
    </row>
    <row r="5943" spans="2:18">
      <c r="B5943"/>
      <c r="C5943"/>
      <c r="D5943"/>
      <c r="E5943"/>
      <c r="F5943"/>
      <c r="G5943"/>
      <c r="H5943"/>
      <c r="I5943"/>
      <c r="J5943"/>
      <c r="K5943"/>
      <c r="L5943"/>
      <c r="M5943" s="2"/>
      <c r="N5943"/>
      <c r="O5943" s="2"/>
      <c r="P5943"/>
      <c r="Q5943"/>
      <c r="R5943"/>
    </row>
    <row r="5944" spans="2:18">
      <c r="B5944"/>
      <c r="C5944"/>
      <c r="D5944"/>
      <c r="E5944"/>
      <c r="F5944"/>
      <c r="G5944"/>
      <c r="H5944"/>
      <c r="I5944"/>
      <c r="J5944"/>
      <c r="K5944"/>
      <c r="L5944"/>
      <c r="M5944" s="2"/>
      <c r="N5944"/>
      <c r="O5944" s="2"/>
      <c r="P5944"/>
      <c r="Q5944"/>
      <c r="R5944"/>
    </row>
    <row r="5945" spans="2:18">
      <c r="B5945"/>
      <c r="C5945"/>
      <c r="D5945"/>
      <c r="E5945"/>
      <c r="F5945"/>
      <c r="G5945"/>
      <c r="H5945"/>
      <c r="I5945"/>
      <c r="J5945"/>
      <c r="K5945"/>
      <c r="L5945"/>
      <c r="M5945" s="2"/>
      <c r="N5945"/>
      <c r="O5945" s="2"/>
      <c r="P5945"/>
      <c r="Q5945"/>
      <c r="R5945"/>
    </row>
    <row r="5946" spans="2:18">
      <c r="B5946"/>
      <c r="C5946"/>
      <c r="D5946"/>
      <c r="E5946"/>
      <c r="F5946"/>
      <c r="G5946"/>
      <c r="H5946"/>
      <c r="I5946"/>
      <c r="J5946"/>
      <c r="K5946"/>
      <c r="L5946"/>
      <c r="M5946" s="2"/>
      <c r="N5946"/>
      <c r="O5946" s="2"/>
      <c r="P5946"/>
      <c r="Q5946"/>
      <c r="R5946"/>
    </row>
    <row r="5947" spans="2:18">
      <c r="B5947"/>
      <c r="C5947"/>
      <c r="D5947"/>
      <c r="E5947"/>
      <c r="F5947"/>
      <c r="G5947"/>
      <c r="H5947"/>
      <c r="I5947"/>
      <c r="J5947"/>
      <c r="K5947"/>
      <c r="L5947"/>
      <c r="M5947" s="2"/>
      <c r="N5947"/>
      <c r="O5947" s="2"/>
      <c r="P5947"/>
      <c r="Q5947"/>
      <c r="R5947"/>
    </row>
    <row r="5948" spans="2:18">
      <c r="B5948"/>
      <c r="C5948"/>
      <c r="D5948"/>
      <c r="E5948"/>
      <c r="F5948"/>
      <c r="G5948"/>
      <c r="H5948"/>
      <c r="I5948"/>
      <c r="J5948"/>
      <c r="K5948"/>
      <c r="L5948"/>
      <c r="M5948" s="2"/>
      <c r="N5948"/>
      <c r="O5948" s="2"/>
      <c r="P5948"/>
      <c r="Q5948"/>
      <c r="R5948"/>
    </row>
    <row r="5949" spans="2:18">
      <c r="B5949"/>
      <c r="C5949"/>
      <c r="D5949"/>
      <c r="E5949"/>
      <c r="F5949"/>
      <c r="G5949"/>
      <c r="H5949"/>
      <c r="I5949"/>
      <c r="J5949"/>
      <c r="K5949"/>
      <c r="L5949"/>
      <c r="M5949" s="2"/>
      <c r="N5949"/>
      <c r="O5949" s="2"/>
      <c r="P5949"/>
      <c r="Q5949"/>
      <c r="R5949"/>
    </row>
    <row r="5950" spans="2:18">
      <c r="B5950"/>
      <c r="C5950"/>
      <c r="D5950"/>
      <c r="E5950"/>
      <c r="F5950"/>
      <c r="G5950"/>
      <c r="H5950"/>
      <c r="I5950"/>
      <c r="J5950"/>
      <c r="K5950"/>
      <c r="L5950"/>
      <c r="M5950" s="2"/>
      <c r="N5950"/>
      <c r="O5950" s="2"/>
      <c r="P5950"/>
      <c r="Q5950"/>
      <c r="R5950"/>
    </row>
    <row r="5951" spans="2:18">
      <c r="B5951"/>
      <c r="C5951"/>
      <c r="D5951"/>
      <c r="E5951"/>
      <c r="F5951"/>
      <c r="G5951"/>
      <c r="H5951"/>
      <c r="I5951"/>
      <c r="J5951"/>
      <c r="K5951"/>
      <c r="L5951"/>
      <c r="M5951" s="2"/>
      <c r="N5951"/>
      <c r="O5951" s="2"/>
      <c r="P5951"/>
      <c r="Q5951"/>
      <c r="R5951"/>
    </row>
    <row r="5952" spans="2:18">
      <c r="B5952"/>
      <c r="C5952"/>
      <c r="D5952"/>
      <c r="E5952"/>
      <c r="F5952"/>
      <c r="G5952"/>
      <c r="H5952"/>
      <c r="I5952"/>
      <c r="J5952"/>
      <c r="K5952"/>
      <c r="L5952"/>
      <c r="M5952" s="2"/>
      <c r="N5952"/>
      <c r="O5952" s="2"/>
      <c r="P5952"/>
      <c r="Q5952"/>
      <c r="R5952"/>
    </row>
    <row r="5953" spans="2:18">
      <c r="B5953"/>
      <c r="C5953"/>
      <c r="D5953"/>
      <c r="E5953"/>
      <c r="F5953"/>
      <c r="G5953"/>
      <c r="H5953"/>
      <c r="I5953"/>
      <c r="J5953"/>
      <c r="K5953"/>
      <c r="L5953"/>
      <c r="M5953" s="2"/>
      <c r="N5953"/>
      <c r="O5953" s="2"/>
      <c r="P5953"/>
      <c r="Q5953"/>
      <c r="R5953"/>
    </row>
    <row r="5954" spans="2:18">
      <c r="B5954"/>
      <c r="C5954"/>
      <c r="D5954"/>
      <c r="E5954"/>
      <c r="F5954"/>
      <c r="G5954"/>
      <c r="H5954"/>
      <c r="I5954"/>
      <c r="J5954"/>
      <c r="K5954"/>
      <c r="L5954"/>
      <c r="M5954" s="2"/>
      <c r="N5954"/>
      <c r="O5954" s="2"/>
      <c r="P5954"/>
      <c r="Q5954"/>
      <c r="R5954"/>
    </row>
    <row r="5955" spans="2:18">
      <c r="B5955"/>
      <c r="C5955"/>
      <c r="D5955"/>
      <c r="E5955"/>
      <c r="F5955"/>
      <c r="G5955"/>
      <c r="H5955"/>
      <c r="I5955"/>
      <c r="J5955"/>
      <c r="K5955"/>
      <c r="L5955"/>
      <c r="M5955" s="2"/>
      <c r="N5955"/>
      <c r="O5955" s="2"/>
      <c r="P5955"/>
      <c r="Q5955"/>
      <c r="R5955"/>
    </row>
    <row r="5956" spans="2:18">
      <c r="B5956"/>
      <c r="C5956"/>
      <c r="D5956"/>
      <c r="E5956"/>
      <c r="F5956"/>
      <c r="G5956"/>
      <c r="H5956"/>
      <c r="I5956"/>
      <c r="J5956"/>
      <c r="K5956"/>
      <c r="L5956"/>
      <c r="M5956" s="2"/>
      <c r="N5956"/>
      <c r="O5956" s="2"/>
      <c r="P5956"/>
      <c r="Q5956"/>
      <c r="R5956"/>
    </row>
    <row r="5957" spans="2:18">
      <c r="B5957"/>
      <c r="C5957"/>
      <c r="D5957"/>
      <c r="E5957"/>
      <c r="F5957"/>
      <c r="G5957"/>
      <c r="H5957"/>
      <c r="I5957"/>
      <c r="J5957"/>
      <c r="K5957"/>
      <c r="L5957"/>
      <c r="M5957" s="2"/>
      <c r="N5957"/>
      <c r="O5957" s="2"/>
      <c r="P5957"/>
      <c r="Q5957"/>
      <c r="R5957"/>
    </row>
    <row r="5958" spans="2:18">
      <c r="B5958"/>
      <c r="C5958"/>
      <c r="D5958"/>
      <c r="E5958"/>
      <c r="F5958"/>
      <c r="G5958"/>
      <c r="H5958"/>
      <c r="I5958"/>
      <c r="J5958"/>
      <c r="K5958"/>
      <c r="L5958"/>
      <c r="M5958" s="2"/>
      <c r="N5958"/>
      <c r="O5958" s="2"/>
      <c r="P5958"/>
      <c r="Q5958"/>
      <c r="R5958"/>
    </row>
    <row r="5959" spans="2:18">
      <c r="B5959"/>
      <c r="C5959"/>
      <c r="D5959"/>
      <c r="E5959"/>
      <c r="F5959"/>
      <c r="G5959"/>
      <c r="H5959"/>
      <c r="I5959"/>
      <c r="J5959"/>
      <c r="K5959"/>
      <c r="L5959"/>
      <c r="M5959" s="2"/>
      <c r="N5959"/>
      <c r="O5959" s="2"/>
      <c r="P5959"/>
      <c r="Q5959"/>
      <c r="R5959"/>
    </row>
    <row r="5960" spans="2:18">
      <c r="B5960"/>
      <c r="C5960"/>
      <c r="D5960"/>
      <c r="E5960"/>
      <c r="F5960"/>
      <c r="G5960"/>
      <c r="H5960"/>
      <c r="I5960"/>
      <c r="J5960"/>
      <c r="K5960"/>
      <c r="L5960"/>
      <c r="M5960" s="2"/>
      <c r="N5960"/>
      <c r="O5960" s="2"/>
      <c r="P5960"/>
      <c r="Q5960"/>
      <c r="R5960"/>
    </row>
    <row r="5961" spans="2:18">
      <c r="B5961"/>
      <c r="C5961"/>
      <c r="D5961"/>
      <c r="E5961"/>
      <c r="F5961"/>
      <c r="G5961"/>
      <c r="H5961"/>
      <c r="I5961"/>
      <c r="J5961"/>
      <c r="K5961"/>
      <c r="L5961"/>
      <c r="M5961" s="2"/>
      <c r="N5961"/>
      <c r="O5961" s="2"/>
      <c r="P5961"/>
      <c r="Q5961"/>
      <c r="R5961"/>
    </row>
    <row r="5962" spans="2:18">
      <c r="B5962"/>
      <c r="C5962"/>
      <c r="D5962"/>
      <c r="E5962"/>
      <c r="F5962"/>
      <c r="G5962"/>
      <c r="H5962"/>
      <c r="I5962"/>
      <c r="J5962"/>
      <c r="K5962"/>
      <c r="L5962"/>
      <c r="M5962" s="2"/>
      <c r="N5962"/>
      <c r="O5962" s="2"/>
      <c r="P5962"/>
      <c r="Q5962"/>
      <c r="R5962"/>
    </row>
    <row r="5963" spans="2:18">
      <c r="B5963"/>
      <c r="C5963"/>
      <c r="D5963"/>
      <c r="E5963"/>
      <c r="F5963"/>
      <c r="G5963"/>
      <c r="H5963"/>
      <c r="I5963"/>
      <c r="J5963"/>
      <c r="K5963"/>
      <c r="L5963"/>
      <c r="M5963" s="2"/>
      <c r="N5963"/>
      <c r="O5963" s="2"/>
      <c r="P5963"/>
      <c r="Q5963"/>
      <c r="R5963"/>
    </row>
    <row r="5964" spans="2:18">
      <c r="B5964"/>
      <c r="C5964"/>
      <c r="D5964"/>
      <c r="E5964"/>
      <c r="F5964"/>
      <c r="G5964"/>
      <c r="H5964"/>
      <c r="I5964"/>
      <c r="J5964"/>
      <c r="K5964"/>
      <c r="L5964"/>
      <c r="M5964" s="2"/>
      <c r="N5964"/>
      <c r="O5964" s="2"/>
      <c r="P5964"/>
      <c r="Q5964"/>
      <c r="R5964"/>
    </row>
    <row r="5965" spans="2:18">
      <c r="B5965"/>
      <c r="C5965"/>
      <c r="D5965"/>
      <c r="E5965"/>
      <c r="F5965"/>
      <c r="G5965"/>
      <c r="H5965"/>
      <c r="I5965"/>
      <c r="J5965"/>
      <c r="K5965"/>
      <c r="L5965"/>
      <c r="M5965" s="2"/>
      <c r="N5965"/>
      <c r="O5965" s="2"/>
      <c r="P5965"/>
      <c r="Q5965"/>
      <c r="R5965"/>
    </row>
    <row r="5966" spans="2:18">
      <c r="B5966"/>
      <c r="C5966"/>
      <c r="D5966"/>
      <c r="E5966"/>
      <c r="F5966"/>
      <c r="G5966"/>
      <c r="H5966"/>
      <c r="I5966"/>
      <c r="J5966"/>
      <c r="K5966"/>
      <c r="L5966"/>
      <c r="M5966" s="2"/>
      <c r="N5966"/>
      <c r="O5966" s="2"/>
      <c r="P5966"/>
      <c r="Q5966"/>
      <c r="R5966"/>
    </row>
    <row r="5967" spans="2:18">
      <c r="B5967"/>
      <c r="C5967"/>
      <c r="D5967"/>
      <c r="E5967"/>
      <c r="F5967"/>
      <c r="G5967"/>
      <c r="H5967"/>
      <c r="I5967"/>
      <c r="J5967"/>
      <c r="K5967"/>
      <c r="L5967"/>
      <c r="M5967" s="2"/>
      <c r="N5967"/>
      <c r="O5967" s="2"/>
      <c r="P5967"/>
      <c r="Q5967"/>
      <c r="R5967"/>
    </row>
    <row r="5968" spans="2:18">
      <c r="B5968"/>
      <c r="C5968"/>
      <c r="D5968"/>
      <c r="E5968"/>
      <c r="F5968"/>
      <c r="G5968"/>
      <c r="H5968"/>
      <c r="I5968"/>
      <c r="J5968"/>
      <c r="K5968"/>
      <c r="L5968"/>
      <c r="M5968" s="2"/>
      <c r="N5968"/>
      <c r="O5968" s="2"/>
      <c r="P5968"/>
      <c r="Q5968"/>
      <c r="R5968"/>
    </row>
    <row r="5969" spans="2:18">
      <c r="B5969"/>
      <c r="C5969"/>
      <c r="D5969"/>
      <c r="E5969"/>
      <c r="F5969"/>
      <c r="G5969"/>
      <c r="H5969"/>
      <c r="I5969"/>
      <c r="J5969"/>
      <c r="K5969"/>
      <c r="L5969"/>
      <c r="M5969" s="2"/>
      <c r="N5969"/>
      <c r="O5969" s="2"/>
      <c r="P5969"/>
      <c r="Q5969"/>
      <c r="R5969"/>
    </row>
    <row r="5970" spans="2:18">
      <c r="B5970"/>
      <c r="C5970"/>
      <c r="D5970"/>
      <c r="E5970"/>
      <c r="F5970"/>
      <c r="G5970"/>
      <c r="H5970"/>
      <c r="I5970"/>
      <c r="J5970"/>
      <c r="K5970"/>
      <c r="L5970"/>
      <c r="M5970" s="2"/>
      <c r="N5970"/>
      <c r="O5970" s="2"/>
      <c r="P5970"/>
      <c r="Q5970"/>
      <c r="R5970"/>
    </row>
    <row r="5971" spans="2:18">
      <c r="B5971"/>
      <c r="C5971"/>
      <c r="D5971"/>
      <c r="E5971"/>
      <c r="F5971"/>
      <c r="G5971"/>
      <c r="H5971"/>
      <c r="I5971"/>
      <c r="J5971"/>
      <c r="K5971"/>
      <c r="L5971"/>
      <c r="M5971" s="2"/>
      <c r="N5971"/>
      <c r="O5971" s="2"/>
      <c r="P5971"/>
      <c r="Q5971"/>
      <c r="R5971"/>
    </row>
    <row r="5972" spans="2:18">
      <c r="B5972"/>
      <c r="C5972"/>
      <c r="D5972"/>
      <c r="E5972"/>
      <c r="F5972"/>
      <c r="G5972"/>
      <c r="H5972"/>
      <c r="I5972"/>
      <c r="J5972"/>
      <c r="K5972"/>
      <c r="L5972"/>
      <c r="M5972" s="2"/>
      <c r="N5972"/>
      <c r="O5972" s="2"/>
      <c r="P5972"/>
      <c r="Q5972"/>
      <c r="R5972"/>
    </row>
    <row r="5973" spans="2:18">
      <c r="B5973"/>
      <c r="C5973"/>
      <c r="D5973"/>
      <c r="E5973"/>
      <c r="F5973"/>
      <c r="G5973"/>
      <c r="H5973"/>
      <c r="I5973"/>
      <c r="J5973"/>
      <c r="K5973"/>
      <c r="L5973"/>
      <c r="M5973" s="2"/>
      <c r="N5973"/>
      <c r="O5973" s="2"/>
      <c r="P5973"/>
      <c r="Q5973"/>
      <c r="R5973"/>
    </row>
    <row r="5974" spans="2:18">
      <c r="B5974"/>
      <c r="C5974"/>
      <c r="D5974"/>
      <c r="E5974"/>
      <c r="F5974"/>
      <c r="G5974"/>
      <c r="H5974"/>
      <c r="I5974"/>
      <c r="J5974"/>
      <c r="K5974"/>
      <c r="L5974"/>
      <c r="M5974" s="2"/>
      <c r="N5974"/>
      <c r="O5974" s="2"/>
      <c r="P5974"/>
      <c r="Q5974"/>
      <c r="R5974"/>
    </row>
    <row r="5975" spans="2:18">
      <c r="B5975"/>
      <c r="C5975"/>
      <c r="D5975"/>
      <c r="E5975"/>
      <c r="F5975"/>
      <c r="G5975"/>
      <c r="H5975"/>
      <c r="I5975"/>
      <c r="J5975"/>
      <c r="K5975"/>
      <c r="L5975"/>
      <c r="M5975" s="2"/>
      <c r="N5975"/>
      <c r="O5975" s="2"/>
      <c r="P5975"/>
      <c r="Q5975"/>
      <c r="R5975"/>
    </row>
    <row r="5976" spans="2:18">
      <c r="B5976"/>
      <c r="C5976"/>
      <c r="D5976"/>
      <c r="E5976"/>
      <c r="F5976"/>
      <c r="G5976"/>
      <c r="H5976"/>
      <c r="I5976"/>
      <c r="J5976"/>
      <c r="K5976"/>
      <c r="L5976"/>
      <c r="M5976" s="2"/>
      <c r="N5976"/>
      <c r="O5976" s="2"/>
      <c r="P5976"/>
      <c r="Q5976"/>
      <c r="R5976"/>
    </row>
    <row r="5977" spans="2:18">
      <c r="B5977"/>
      <c r="C5977"/>
      <c r="D5977"/>
      <c r="E5977"/>
      <c r="F5977"/>
      <c r="G5977"/>
      <c r="H5977"/>
      <c r="I5977"/>
      <c r="J5977"/>
      <c r="K5977"/>
      <c r="L5977"/>
      <c r="M5977" s="2"/>
      <c r="N5977"/>
      <c r="O5977" s="2"/>
      <c r="P5977"/>
      <c r="Q5977"/>
      <c r="R5977"/>
    </row>
    <row r="5978" spans="2:18">
      <c r="B5978"/>
      <c r="C5978"/>
      <c r="D5978"/>
      <c r="E5978"/>
      <c r="F5978"/>
      <c r="G5978"/>
      <c r="H5978"/>
      <c r="I5978"/>
      <c r="J5978"/>
      <c r="K5978"/>
      <c r="L5978"/>
      <c r="M5978" s="2"/>
      <c r="N5978"/>
      <c r="O5978" s="2"/>
      <c r="P5978"/>
      <c r="Q5978"/>
      <c r="R5978"/>
    </row>
    <row r="5979" spans="2:18">
      <c r="B5979"/>
      <c r="C5979"/>
      <c r="D5979"/>
      <c r="E5979"/>
      <c r="F5979"/>
      <c r="G5979"/>
      <c r="H5979"/>
      <c r="I5979"/>
      <c r="J5979"/>
      <c r="K5979"/>
      <c r="L5979"/>
      <c r="M5979" s="2"/>
      <c r="N5979"/>
      <c r="O5979" s="2"/>
      <c r="P5979"/>
      <c r="Q5979"/>
      <c r="R5979"/>
    </row>
    <row r="5980" spans="2:18">
      <c r="B5980"/>
      <c r="C5980"/>
      <c r="D5980"/>
      <c r="E5980"/>
      <c r="F5980"/>
      <c r="G5980"/>
      <c r="H5980"/>
      <c r="I5980"/>
      <c r="J5980"/>
      <c r="K5980"/>
      <c r="L5980"/>
      <c r="M5980" s="2"/>
      <c r="N5980"/>
      <c r="O5980" s="2"/>
      <c r="P5980"/>
      <c r="Q5980"/>
      <c r="R5980"/>
    </row>
    <row r="5981" spans="2:18">
      <c r="B5981"/>
      <c r="C5981"/>
      <c r="D5981"/>
      <c r="E5981"/>
      <c r="F5981"/>
      <c r="G5981"/>
      <c r="H5981"/>
      <c r="I5981"/>
      <c r="J5981"/>
      <c r="K5981"/>
      <c r="L5981"/>
      <c r="M5981" s="2"/>
      <c r="N5981"/>
      <c r="O5981" s="2"/>
      <c r="P5981"/>
      <c r="Q5981"/>
      <c r="R5981"/>
    </row>
    <row r="5982" spans="2:18">
      <c r="B5982"/>
      <c r="C5982"/>
      <c r="D5982"/>
      <c r="E5982"/>
      <c r="F5982"/>
      <c r="G5982"/>
      <c r="H5982"/>
      <c r="I5982"/>
      <c r="J5982"/>
      <c r="K5982"/>
      <c r="L5982"/>
      <c r="M5982" s="2"/>
      <c r="N5982"/>
      <c r="O5982" s="2"/>
      <c r="P5982"/>
      <c r="Q5982"/>
      <c r="R5982"/>
    </row>
    <row r="5983" spans="2:18">
      <c r="B5983"/>
      <c r="C5983"/>
      <c r="D5983"/>
      <c r="E5983"/>
      <c r="F5983"/>
      <c r="G5983"/>
      <c r="H5983"/>
      <c r="I5983"/>
      <c r="J5983"/>
      <c r="K5983"/>
      <c r="L5983"/>
      <c r="M5983" s="2"/>
      <c r="N5983"/>
      <c r="O5983" s="2"/>
      <c r="P5983"/>
      <c r="Q5983"/>
      <c r="R5983"/>
    </row>
    <row r="5984" spans="2:18">
      <c r="B5984"/>
      <c r="C5984"/>
      <c r="D5984"/>
      <c r="E5984"/>
      <c r="F5984"/>
      <c r="G5984"/>
      <c r="H5984"/>
      <c r="I5984"/>
      <c r="J5984"/>
      <c r="K5984"/>
      <c r="L5984"/>
      <c r="M5984" s="2"/>
      <c r="N5984"/>
      <c r="O5984" s="2"/>
      <c r="P5984"/>
      <c r="Q5984"/>
      <c r="R5984"/>
    </row>
    <row r="5985" spans="2:18">
      <c r="B5985"/>
      <c r="C5985"/>
      <c r="D5985"/>
      <c r="E5985"/>
      <c r="F5985"/>
      <c r="G5985"/>
      <c r="H5985"/>
      <c r="I5985"/>
      <c r="J5985"/>
      <c r="K5985"/>
      <c r="L5985"/>
      <c r="M5985" s="2"/>
      <c r="N5985"/>
      <c r="O5985" s="2"/>
      <c r="P5985"/>
      <c r="Q5985"/>
      <c r="R5985"/>
    </row>
    <row r="5986" spans="2:18">
      <c r="B5986"/>
      <c r="C5986"/>
      <c r="D5986"/>
      <c r="E5986"/>
      <c r="F5986"/>
      <c r="G5986"/>
      <c r="H5986"/>
      <c r="I5986"/>
      <c r="J5986"/>
      <c r="K5986"/>
      <c r="L5986"/>
      <c r="M5986" s="2"/>
      <c r="N5986"/>
      <c r="O5986" s="2"/>
      <c r="P5986"/>
      <c r="Q5986"/>
      <c r="R5986"/>
    </row>
    <row r="5987" spans="2:18">
      <c r="B5987"/>
      <c r="C5987"/>
      <c r="D5987"/>
      <c r="E5987"/>
      <c r="F5987"/>
      <c r="G5987"/>
      <c r="H5987"/>
      <c r="I5987"/>
      <c r="J5987"/>
      <c r="K5987"/>
      <c r="L5987"/>
      <c r="M5987" s="2"/>
      <c r="N5987"/>
      <c r="O5987" s="2"/>
      <c r="P5987"/>
      <c r="Q5987"/>
      <c r="R5987"/>
    </row>
    <row r="5988" spans="2:18">
      <c r="B5988"/>
      <c r="C5988"/>
      <c r="D5988"/>
      <c r="E5988"/>
      <c r="F5988"/>
      <c r="G5988"/>
      <c r="H5988"/>
      <c r="I5988"/>
      <c r="J5988"/>
      <c r="K5988"/>
      <c r="L5988"/>
      <c r="M5988" s="2"/>
      <c r="N5988"/>
      <c r="O5988" s="2"/>
      <c r="P5988"/>
      <c r="Q5988"/>
      <c r="R5988"/>
    </row>
    <row r="5989" spans="2:18">
      <c r="B5989"/>
      <c r="C5989"/>
      <c r="D5989"/>
      <c r="E5989"/>
      <c r="F5989"/>
      <c r="G5989"/>
      <c r="H5989"/>
      <c r="I5989"/>
      <c r="J5989"/>
      <c r="K5989"/>
      <c r="L5989"/>
      <c r="M5989" s="2"/>
      <c r="N5989"/>
      <c r="O5989" s="2"/>
      <c r="P5989"/>
      <c r="Q5989"/>
      <c r="R5989"/>
    </row>
    <row r="5990" spans="2:18">
      <c r="B5990"/>
      <c r="C5990"/>
      <c r="D5990"/>
      <c r="E5990"/>
      <c r="F5990"/>
      <c r="G5990"/>
      <c r="H5990"/>
      <c r="I5990"/>
      <c r="J5990"/>
      <c r="K5990"/>
      <c r="L5990"/>
      <c r="M5990" s="2"/>
      <c r="N5990"/>
      <c r="O5990" s="2"/>
      <c r="P5990"/>
      <c r="Q5990"/>
      <c r="R5990"/>
    </row>
    <row r="5991" spans="2:18">
      <c r="B5991"/>
      <c r="C5991"/>
      <c r="D5991"/>
      <c r="E5991"/>
      <c r="F5991"/>
      <c r="G5991"/>
      <c r="H5991"/>
      <c r="I5991"/>
      <c r="J5991"/>
      <c r="K5991"/>
      <c r="L5991"/>
      <c r="M5991" s="2"/>
      <c r="N5991"/>
      <c r="O5991" s="2"/>
      <c r="P5991"/>
      <c r="Q5991"/>
      <c r="R5991"/>
    </row>
    <row r="5992" spans="2:18">
      <c r="B5992"/>
      <c r="C5992"/>
      <c r="D5992"/>
      <c r="E5992"/>
      <c r="F5992"/>
      <c r="G5992"/>
      <c r="H5992"/>
      <c r="I5992"/>
      <c r="J5992"/>
      <c r="K5992"/>
      <c r="L5992"/>
      <c r="M5992" s="2"/>
      <c r="N5992"/>
      <c r="O5992" s="2"/>
      <c r="P5992"/>
      <c r="Q5992"/>
      <c r="R5992"/>
    </row>
    <row r="5993" spans="2:18">
      <c r="B5993"/>
      <c r="C5993"/>
      <c r="D5993"/>
      <c r="E5993"/>
      <c r="F5993"/>
      <c r="G5993"/>
      <c r="H5993"/>
      <c r="I5993"/>
      <c r="J5993"/>
      <c r="K5993"/>
      <c r="L5993"/>
      <c r="M5993" s="2"/>
      <c r="N5993"/>
      <c r="O5993" s="2"/>
      <c r="P5993"/>
      <c r="Q5993"/>
      <c r="R5993"/>
    </row>
    <row r="5994" spans="2:18">
      <c r="B5994"/>
      <c r="C5994"/>
      <c r="D5994"/>
      <c r="E5994"/>
      <c r="F5994"/>
      <c r="G5994"/>
      <c r="H5994"/>
      <c r="I5994"/>
      <c r="J5994"/>
      <c r="K5994"/>
      <c r="L5994"/>
      <c r="M5994" s="2"/>
      <c r="N5994"/>
      <c r="O5994" s="2"/>
      <c r="P5994"/>
      <c r="Q5994"/>
      <c r="R5994"/>
    </row>
    <row r="5995" spans="2:18">
      <c r="B5995"/>
      <c r="C5995"/>
      <c r="D5995"/>
      <c r="E5995"/>
      <c r="F5995"/>
      <c r="G5995"/>
      <c r="H5995"/>
      <c r="I5995"/>
      <c r="J5995"/>
      <c r="K5995"/>
      <c r="L5995"/>
      <c r="M5995" s="2"/>
      <c r="N5995"/>
      <c r="O5995" s="2"/>
      <c r="P5995"/>
      <c r="Q5995"/>
      <c r="R5995"/>
    </row>
    <row r="5996" spans="2:18">
      <c r="B5996"/>
      <c r="C5996"/>
      <c r="D5996"/>
      <c r="E5996"/>
      <c r="F5996"/>
      <c r="G5996"/>
      <c r="H5996"/>
      <c r="I5996"/>
      <c r="J5996"/>
      <c r="K5996"/>
      <c r="L5996"/>
      <c r="M5996" s="2"/>
      <c r="N5996"/>
      <c r="O5996" s="2"/>
      <c r="P5996"/>
      <c r="Q5996"/>
      <c r="R5996"/>
    </row>
    <row r="5997" spans="2:18">
      <c r="B5997"/>
      <c r="C5997"/>
      <c r="D5997"/>
      <c r="E5997"/>
      <c r="F5997"/>
      <c r="G5997"/>
      <c r="H5997"/>
      <c r="I5997"/>
      <c r="J5997"/>
      <c r="K5997"/>
      <c r="L5997"/>
      <c r="M5997" s="2"/>
      <c r="N5997"/>
      <c r="O5997" s="2"/>
      <c r="P5997"/>
      <c r="Q5997"/>
      <c r="R5997"/>
    </row>
    <row r="5998" spans="2:18">
      <c r="B5998"/>
      <c r="C5998"/>
      <c r="D5998"/>
      <c r="E5998"/>
      <c r="F5998"/>
      <c r="G5998"/>
      <c r="H5998"/>
      <c r="I5998"/>
      <c r="J5998"/>
      <c r="K5998"/>
      <c r="L5998"/>
      <c r="M5998" s="2"/>
      <c r="N5998"/>
      <c r="O5998" s="2"/>
      <c r="P5998"/>
      <c r="Q5998"/>
      <c r="R5998"/>
    </row>
    <row r="5999" spans="2:18">
      <c r="B5999"/>
      <c r="C5999"/>
      <c r="D5999"/>
      <c r="E5999"/>
      <c r="F5999"/>
      <c r="G5999"/>
      <c r="H5999"/>
      <c r="I5999"/>
      <c r="J5999"/>
      <c r="K5999"/>
      <c r="L5999"/>
      <c r="M5999" s="2"/>
      <c r="N5999"/>
      <c r="O5999" s="2"/>
      <c r="P5999"/>
      <c r="Q5999"/>
      <c r="R5999"/>
    </row>
    <row r="6000" spans="2:18">
      <c r="B6000"/>
      <c r="C6000"/>
      <c r="D6000"/>
      <c r="E6000"/>
      <c r="F6000"/>
      <c r="G6000"/>
      <c r="H6000"/>
      <c r="I6000"/>
      <c r="J6000"/>
      <c r="K6000"/>
      <c r="L6000"/>
      <c r="M6000" s="2"/>
      <c r="N6000"/>
      <c r="O6000" s="2"/>
      <c r="P6000"/>
      <c r="Q6000"/>
      <c r="R6000"/>
    </row>
    <row r="6001" spans="2:18">
      <c r="B6001"/>
      <c r="C6001"/>
      <c r="D6001"/>
      <c r="E6001"/>
      <c r="F6001"/>
      <c r="G6001"/>
      <c r="H6001"/>
      <c r="I6001"/>
      <c r="J6001"/>
      <c r="K6001"/>
      <c r="L6001"/>
      <c r="M6001" s="2"/>
      <c r="N6001"/>
      <c r="O6001" s="2"/>
      <c r="P6001"/>
      <c r="Q6001"/>
      <c r="R6001"/>
    </row>
    <row r="6002" spans="2:18">
      <c r="B6002"/>
      <c r="C6002"/>
      <c r="D6002"/>
      <c r="E6002"/>
      <c r="F6002"/>
      <c r="G6002"/>
      <c r="H6002"/>
      <c r="I6002"/>
      <c r="J6002"/>
      <c r="K6002"/>
      <c r="L6002"/>
      <c r="M6002" s="2"/>
      <c r="N6002"/>
      <c r="O6002" s="2"/>
      <c r="P6002"/>
      <c r="Q6002"/>
      <c r="R6002"/>
    </row>
    <row r="6003" spans="2:18">
      <c r="B6003"/>
      <c r="C6003"/>
      <c r="D6003"/>
      <c r="E6003"/>
      <c r="F6003"/>
      <c r="G6003"/>
      <c r="H6003"/>
      <c r="I6003"/>
      <c r="J6003"/>
      <c r="K6003"/>
      <c r="L6003"/>
      <c r="M6003" s="2"/>
      <c r="N6003"/>
      <c r="O6003" s="2"/>
      <c r="P6003"/>
      <c r="Q6003"/>
      <c r="R6003"/>
    </row>
    <row r="6004" spans="2:18">
      <c r="B6004"/>
      <c r="C6004"/>
      <c r="D6004"/>
      <c r="E6004"/>
      <c r="F6004"/>
      <c r="G6004"/>
      <c r="H6004"/>
      <c r="I6004"/>
      <c r="J6004"/>
      <c r="K6004"/>
      <c r="L6004"/>
      <c r="M6004" s="2"/>
      <c r="N6004"/>
      <c r="O6004" s="2"/>
      <c r="P6004"/>
      <c r="Q6004"/>
      <c r="R6004"/>
    </row>
    <row r="6005" spans="2:18">
      <c r="B6005"/>
      <c r="C6005"/>
      <c r="D6005"/>
      <c r="E6005"/>
      <c r="F6005"/>
      <c r="G6005"/>
      <c r="H6005"/>
      <c r="I6005"/>
      <c r="J6005"/>
      <c r="K6005"/>
      <c r="L6005"/>
      <c r="M6005" s="2"/>
      <c r="N6005"/>
      <c r="O6005" s="2"/>
      <c r="P6005"/>
      <c r="Q6005"/>
      <c r="R6005"/>
    </row>
    <row r="6006" spans="2:18">
      <c r="B6006"/>
      <c r="C6006"/>
      <c r="D6006"/>
      <c r="E6006"/>
      <c r="F6006"/>
      <c r="G6006"/>
      <c r="H6006"/>
      <c r="I6006"/>
      <c r="J6006"/>
      <c r="K6006"/>
      <c r="L6006"/>
      <c r="M6006" s="2"/>
      <c r="N6006"/>
      <c r="O6006" s="2"/>
      <c r="P6006"/>
      <c r="Q6006"/>
      <c r="R6006"/>
    </row>
    <row r="6007" spans="2:18">
      <c r="B6007"/>
      <c r="C6007"/>
      <c r="D6007"/>
      <c r="E6007"/>
      <c r="F6007"/>
      <c r="G6007"/>
      <c r="H6007"/>
      <c r="I6007"/>
      <c r="J6007"/>
      <c r="K6007"/>
      <c r="L6007"/>
      <c r="M6007" s="2"/>
      <c r="N6007"/>
      <c r="O6007" s="2"/>
      <c r="P6007"/>
      <c r="Q6007"/>
      <c r="R6007"/>
    </row>
    <row r="6008" spans="2:18">
      <c r="B6008"/>
      <c r="C6008"/>
      <c r="D6008"/>
      <c r="E6008"/>
      <c r="F6008"/>
      <c r="G6008"/>
      <c r="H6008"/>
      <c r="I6008"/>
      <c r="J6008"/>
      <c r="K6008"/>
      <c r="L6008"/>
      <c r="M6008" s="2"/>
      <c r="N6008"/>
      <c r="O6008" s="2"/>
      <c r="P6008"/>
      <c r="Q6008"/>
      <c r="R6008"/>
    </row>
    <row r="6009" spans="2:18">
      <c r="B6009"/>
      <c r="C6009"/>
      <c r="D6009"/>
      <c r="E6009"/>
      <c r="F6009"/>
      <c r="G6009"/>
      <c r="H6009"/>
      <c r="I6009"/>
      <c r="J6009"/>
      <c r="K6009"/>
      <c r="L6009"/>
      <c r="M6009" s="2"/>
      <c r="N6009"/>
      <c r="O6009" s="2"/>
      <c r="P6009"/>
      <c r="Q6009"/>
      <c r="R6009"/>
    </row>
    <row r="6010" spans="2:18">
      <c r="B6010"/>
      <c r="C6010"/>
      <c r="D6010"/>
      <c r="E6010"/>
      <c r="F6010"/>
      <c r="G6010"/>
      <c r="H6010"/>
      <c r="I6010"/>
      <c r="J6010"/>
      <c r="K6010"/>
      <c r="L6010"/>
      <c r="M6010" s="2"/>
      <c r="N6010"/>
      <c r="O6010" s="2"/>
      <c r="P6010"/>
      <c r="Q6010"/>
      <c r="R6010"/>
    </row>
    <row r="6011" spans="2:18">
      <c r="B6011"/>
      <c r="C6011"/>
      <c r="D6011"/>
      <c r="E6011"/>
      <c r="F6011"/>
      <c r="G6011"/>
      <c r="H6011"/>
      <c r="I6011"/>
      <c r="J6011"/>
      <c r="K6011"/>
      <c r="L6011"/>
      <c r="M6011" s="2"/>
      <c r="N6011"/>
      <c r="O6011" s="2"/>
      <c r="P6011"/>
      <c r="Q6011"/>
      <c r="R6011"/>
    </row>
    <row r="6012" spans="2:18">
      <c r="B6012"/>
      <c r="C6012"/>
      <c r="D6012"/>
      <c r="E6012"/>
      <c r="F6012"/>
      <c r="G6012"/>
      <c r="H6012"/>
      <c r="I6012"/>
      <c r="J6012"/>
      <c r="K6012"/>
      <c r="L6012"/>
      <c r="M6012" s="2"/>
      <c r="N6012"/>
      <c r="O6012" s="2"/>
      <c r="P6012"/>
      <c r="Q6012"/>
      <c r="R6012"/>
    </row>
    <row r="6013" spans="2:18">
      <c r="B6013"/>
      <c r="C6013"/>
      <c r="D6013"/>
      <c r="E6013"/>
      <c r="F6013"/>
      <c r="G6013"/>
      <c r="H6013"/>
      <c r="I6013"/>
      <c r="J6013"/>
      <c r="K6013"/>
      <c r="L6013"/>
      <c r="M6013" s="2"/>
      <c r="N6013"/>
      <c r="O6013" s="2"/>
      <c r="P6013"/>
      <c r="Q6013"/>
      <c r="R6013"/>
    </row>
    <row r="6014" spans="2:18">
      <c r="B6014"/>
      <c r="C6014"/>
      <c r="D6014"/>
      <c r="E6014"/>
      <c r="F6014"/>
      <c r="G6014"/>
      <c r="H6014"/>
      <c r="I6014"/>
      <c r="J6014"/>
      <c r="K6014"/>
      <c r="L6014"/>
      <c r="M6014" s="2"/>
      <c r="N6014"/>
      <c r="O6014" s="2"/>
      <c r="P6014"/>
      <c r="Q6014"/>
      <c r="R6014"/>
    </row>
    <row r="6015" spans="2:18">
      <c r="B6015"/>
      <c r="C6015"/>
      <c r="D6015"/>
      <c r="E6015"/>
      <c r="F6015"/>
      <c r="G6015"/>
      <c r="H6015"/>
      <c r="I6015"/>
      <c r="J6015"/>
      <c r="K6015"/>
      <c r="L6015"/>
      <c r="M6015" s="2"/>
      <c r="N6015"/>
      <c r="O6015" s="2"/>
      <c r="P6015"/>
      <c r="Q6015"/>
      <c r="R6015"/>
    </row>
    <row r="6016" spans="2:18">
      <c r="B6016"/>
      <c r="C6016"/>
      <c r="D6016"/>
      <c r="E6016"/>
      <c r="F6016"/>
      <c r="G6016"/>
      <c r="H6016"/>
      <c r="I6016"/>
      <c r="J6016"/>
      <c r="K6016"/>
      <c r="L6016"/>
      <c r="M6016" s="2"/>
      <c r="N6016"/>
      <c r="O6016" s="2"/>
      <c r="P6016"/>
      <c r="Q6016"/>
      <c r="R6016"/>
    </row>
    <row r="6017" spans="2:18">
      <c r="B6017"/>
      <c r="C6017"/>
      <c r="D6017"/>
      <c r="E6017"/>
      <c r="F6017"/>
      <c r="G6017"/>
      <c r="H6017"/>
      <c r="I6017"/>
      <c r="J6017"/>
      <c r="K6017"/>
      <c r="L6017"/>
      <c r="M6017" s="2"/>
      <c r="N6017"/>
      <c r="O6017" s="2"/>
      <c r="P6017"/>
      <c r="Q6017"/>
      <c r="R6017"/>
    </row>
    <row r="6018" spans="2:18">
      <c r="B6018"/>
      <c r="C6018"/>
      <c r="D6018"/>
      <c r="E6018"/>
      <c r="F6018"/>
      <c r="G6018"/>
      <c r="H6018"/>
      <c r="I6018"/>
      <c r="J6018"/>
      <c r="K6018"/>
      <c r="L6018"/>
      <c r="M6018" s="2"/>
      <c r="N6018"/>
      <c r="O6018" s="2"/>
      <c r="P6018"/>
      <c r="Q6018"/>
      <c r="R6018"/>
    </row>
    <row r="6019" spans="2:18">
      <c r="B6019"/>
      <c r="C6019"/>
      <c r="D6019"/>
      <c r="E6019"/>
      <c r="F6019"/>
      <c r="G6019"/>
      <c r="H6019"/>
      <c r="I6019"/>
      <c r="J6019"/>
      <c r="K6019"/>
      <c r="L6019"/>
      <c r="M6019" s="2"/>
      <c r="N6019"/>
      <c r="O6019" s="2"/>
      <c r="P6019"/>
      <c r="Q6019"/>
      <c r="R6019"/>
    </row>
    <row r="6020" spans="2:18">
      <c r="B6020"/>
      <c r="C6020"/>
      <c r="D6020"/>
      <c r="E6020"/>
      <c r="F6020"/>
      <c r="G6020"/>
      <c r="H6020"/>
      <c r="I6020"/>
      <c r="J6020"/>
      <c r="K6020"/>
      <c r="L6020"/>
      <c r="M6020" s="2"/>
      <c r="N6020"/>
      <c r="O6020" s="2"/>
      <c r="P6020"/>
      <c r="Q6020"/>
      <c r="R6020"/>
    </row>
    <row r="6021" spans="2:18">
      <c r="B6021"/>
      <c r="C6021"/>
      <c r="D6021"/>
      <c r="E6021"/>
      <c r="F6021"/>
      <c r="G6021"/>
      <c r="H6021"/>
      <c r="I6021"/>
      <c r="J6021"/>
      <c r="K6021"/>
      <c r="L6021"/>
      <c r="M6021" s="2"/>
      <c r="N6021"/>
      <c r="O6021" s="2"/>
      <c r="P6021"/>
      <c r="Q6021"/>
      <c r="R6021"/>
    </row>
    <row r="6022" spans="2:18">
      <c r="B6022"/>
      <c r="C6022"/>
      <c r="D6022"/>
      <c r="E6022"/>
      <c r="F6022"/>
      <c r="G6022"/>
      <c r="H6022"/>
      <c r="I6022"/>
      <c r="J6022"/>
      <c r="K6022"/>
      <c r="L6022"/>
      <c r="M6022" s="2"/>
      <c r="N6022"/>
      <c r="O6022" s="2"/>
      <c r="P6022"/>
      <c r="Q6022"/>
      <c r="R6022"/>
    </row>
    <row r="6023" spans="2:18">
      <c r="B6023"/>
      <c r="C6023"/>
      <c r="D6023"/>
      <c r="E6023"/>
      <c r="F6023"/>
      <c r="G6023"/>
      <c r="H6023"/>
      <c r="I6023"/>
      <c r="J6023"/>
      <c r="K6023"/>
      <c r="L6023"/>
      <c r="M6023" s="2"/>
      <c r="N6023"/>
      <c r="O6023" s="2"/>
      <c r="P6023"/>
      <c r="Q6023"/>
      <c r="R6023"/>
    </row>
    <row r="6024" spans="2:18">
      <c r="B6024"/>
      <c r="C6024"/>
      <c r="D6024"/>
      <c r="E6024"/>
      <c r="F6024"/>
      <c r="G6024"/>
      <c r="H6024"/>
      <c r="I6024"/>
      <c r="J6024"/>
      <c r="K6024"/>
      <c r="L6024"/>
      <c r="M6024" s="2"/>
      <c r="N6024"/>
      <c r="O6024" s="2"/>
      <c r="P6024"/>
      <c r="Q6024"/>
      <c r="R6024"/>
    </row>
    <row r="6025" spans="2:18">
      <c r="B6025"/>
      <c r="C6025"/>
      <c r="D6025"/>
      <c r="E6025"/>
      <c r="F6025"/>
      <c r="G6025"/>
      <c r="H6025"/>
      <c r="I6025"/>
      <c r="J6025"/>
      <c r="K6025"/>
      <c r="L6025"/>
      <c r="M6025" s="2"/>
      <c r="N6025"/>
      <c r="O6025" s="2"/>
      <c r="P6025"/>
      <c r="Q6025"/>
      <c r="R6025"/>
    </row>
    <row r="6026" spans="2:18">
      <c r="B6026"/>
      <c r="C6026"/>
      <c r="D6026"/>
      <c r="E6026"/>
      <c r="F6026"/>
      <c r="G6026"/>
      <c r="H6026"/>
      <c r="I6026"/>
      <c r="J6026"/>
      <c r="K6026"/>
      <c r="L6026"/>
      <c r="M6026" s="2"/>
      <c r="N6026"/>
      <c r="O6026" s="2"/>
      <c r="P6026"/>
      <c r="Q6026"/>
      <c r="R6026"/>
    </row>
    <row r="6027" spans="2:18">
      <c r="B6027"/>
      <c r="C6027"/>
      <c r="D6027"/>
      <c r="E6027"/>
      <c r="F6027"/>
      <c r="G6027"/>
      <c r="H6027"/>
      <c r="I6027"/>
      <c r="J6027"/>
      <c r="K6027"/>
      <c r="L6027"/>
      <c r="M6027" s="2"/>
      <c r="N6027"/>
      <c r="O6027" s="2"/>
      <c r="P6027"/>
      <c r="Q6027"/>
      <c r="R6027"/>
    </row>
    <row r="6028" spans="2:18">
      <c r="B6028"/>
      <c r="C6028"/>
      <c r="D6028"/>
      <c r="E6028"/>
      <c r="F6028"/>
      <c r="G6028"/>
      <c r="H6028"/>
      <c r="I6028"/>
      <c r="J6028"/>
      <c r="K6028"/>
      <c r="L6028"/>
      <c r="M6028" s="2"/>
      <c r="N6028"/>
      <c r="O6028" s="2"/>
      <c r="P6028"/>
      <c r="Q6028"/>
      <c r="R6028"/>
    </row>
    <row r="6029" spans="2:18">
      <c r="B6029"/>
      <c r="C6029"/>
      <c r="D6029"/>
      <c r="E6029"/>
      <c r="F6029"/>
      <c r="G6029"/>
      <c r="H6029"/>
      <c r="I6029"/>
      <c r="J6029"/>
      <c r="K6029"/>
      <c r="L6029"/>
      <c r="M6029" s="2"/>
      <c r="N6029"/>
      <c r="O6029" s="2"/>
      <c r="P6029"/>
      <c r="Q6029"/>
      <c r="R6029"/>
    </row>
    <row r="6030" spans="2:18">
      <c r="B6030"/>
      <c r="C6030"/>
      <c r="D6030"/>
      <c r="E6030"/>
      <c r="F6030"/>
      <c r="G6030"/>
      <c r="H6030"/>
      <c r="I6030"/>
      <c r="J6030"/>
      <c r="K6030"/>
      <c r="L6030"/>
      <c r="M6030" s="2"/>
      <c r="N6030"/>
      <c r="O6030" s="2"/>
      <c r="P6030"/>
      <c r="Q6030"/>
      <c r="R6030"/>
    </row>
    <row r="6031" spans="2:18">
      <c r="B6031"/>
      <c r="C6031"/>
      <c r="D6031"/>
      <c r="E6031"/>
      <c r="F6031"/>
      <c r="G6031"/>
      <c r="H6031"/>
      <c r="I6031"/>
      <c r="J6031"/>
      <c r="K6031"/>
      <c r="L6031"/>
      <c r="M6031" s="2"/>
      <c r="N6031"/>
      <c r="O6031" s="2"/>
      <c r="P6031"/>
      <c r="Q6031"/>
      <c r="R6031"/>
    </row>
    <row r="6032" spans="2:18">
      <c r="B6032"/>
      <c r="C6032"/>
      <c r="D6032"/>
      <c r="E6032"/>
      <c r="F6032"/>
      <c r="G6032"/>
      <c r="H6032"/>
      <c r="I6032"/>
      <c r="J6032"/>
      <c r="K6032"/>
      <c r="L6032"/>
      <c r="M6032" s="2"/>
      <c r="N6032"/>
      <c r="O6032" s="2"/>
      <c r="P6032"/>
      <c r="Q6032"/>
      <c r="R6032"/>
    </row>
    <row r="6033" spans="2:18">
      <c r="B6033"/>
      <c r="C6033"/>
      <c r="D6033"/>
      <c r="E6033"/>
      <c r="F6033"/>
      <c r="G6033"/>
      <c r="H6033"/>
      <c r="I6033"/>
      <c r="J6033"/>
      <c r="K6033"/>
      <c r="L6033"/>
      <c r="M6033" s="2"/>
      <c r="N6033"/>
      <c r="O6033" s="2"/>
      <c r="P6033"/>
      <c r="Q6033"/>
      <c r="R6033"/>
    </row>
    <row r="6034" spans="2:18">
      <c r="B6034"/>
      <c r="C6034"/>
      <c r="D6034"/>
      <c r="E6034"/>
      <c r="F6034"/>
      <c r="G6034"/>
      <c r="H6034"/>
      <c r="I6034"/>
      <c r="J6034"/>
      <c r="K6034"/>
      <c r="L6034"/>
      <c r="M6034" s="2"/>
      <c r="N6034"/>
      <c r="O6034" s="2"/>
      <c r="P6034"/>
      <c r="Q6034"/>
      <c r="R6034"/>
    </row>
    <row r="6035" spans="2:18">
      <c r="B6035"/>
      <c r="C6035"/>
      <c r="D6035"/>
      <c r="E6035"/>
      <c r="F6035"/>
      <c r="G6035"/>
      <c r="H6035"/>
      <c r="I6035"/>
      <c r="J6035"/>
      <c r="K6035"/>
      <c r="L6035"/>
      <c r="M6035" s="2"/>
      <c r="N6035"/>
      <c r="O6035" s="2"/>
      <c r="P6035"/>
      <c r="Q6035"/>
      <c r="R6035"/>
    </row>
    <row r="6036" spans="2:18">
      <c r="B6036"/>
      <c r="C6036"/>
      <c r="D6036"/>
      <c r="E6036"/>
      <c r="F6036"/>
      <c r="G6036"/>
      <c r="H6036"/>
      <c r="I6036"/>
      <c r="J6036"/>
      <c r="K6036"/>
      <c r="L6036"/>
      <c r="M6036" s="2"/>
      <c r="N6036"/>
      <c r="O6036" s="2"/>
      <c r="P6036"/>
      <c r="Q6036"/>
      <c r="R6036"/>
    </row>
    <row r="6037" spans="2:18">
      <c r="B6037"/>
      <c r="C6037"/>
      <c r="D6037"/>
      <c r="E6037"/>
      <c r="F6037"/>
      <c r="G6037"/>
      <c r="H6037"/>
      <c r="I6037"/>
      <c r="J6037"/>
      <c r="K6037"/>
      <c r="L6037"/>
      <c r="M6037" s="2"/>
      <c r="N6037"/>
      <c r="O6037" s="2"/>
      <c r="P6037"/>
      <c r="Q6037"/>
      <c r="R6037"/>
    </row>
    <row r="6038" spans="2:18">
      <c r="B6038"/>
      <c r="C6038"/>
      <c r="D6038"/>
      <c r="E6038"/>
      <c r="F6038"/>
      <c r="G6038"/>
      <c r="H6038"/>
      <c r="I6038"/>
      <c r="J6038"/>
      <c r="K6038"/>
      <c r="L6038"/>
      <c r="M6038" s="2"/>
      <c r="N6038"/>
      <c r="O6038" s="2"/>
      <c r="P6038"/>
      <c r="Q6038"/>
      <c r="R6038"/>
    </row>
    <row r="6039" spans="2:18">
      <c r="B6039"/>
      <c r="C6039"/>
      <c r="D6039"/>
      <c r="E6039"/>
      <c r="F6039"/>
      <c r="G6039"/>
      <c r="H6039"/>
      <c r="I6039"/>
      <c r="J6039"/>
      <c r="K6039"/>
      <c r="L6039"/>
      <c r="M6039" s="2"/>
      <c r="N6039"/>
      <c r="O6039" s="2"/>
      <c r="P6039"/>
      <c r="Q6039"/>
      <c r="R6039"/>
    </row>
    <row r="6040" spans="2:18">
      <c r="B6040"/>
      <c r="C6040"/>
      <c r="D6040"/>
      <c r="E6040"/>
      <c r="F6040"/>
      <c r="G6040"/>
      <c r="H6040"/>
      <c r="I6040"/>
      <c r="J6040"/>
      <c r="K6040"/>
      <c r="L6040"/>
      <c r="M6040" s="2"/>
      <c r="N6040"/>
      <c r="O6040" s="2"/>
      <c r="P6040"/>
      <c r="Q6040"/>
      <c r="R6040"/>
    </row>
    <row r="6041" spans="2:18">
      <c r="B6041"/>
      <c r="C6041"/>
      <c r="D6041"/>
      <c r="E6041"/>
      <c r="F6041"/>
      <c r="G6041"/>
      <c r="H6041"/>
      <c r="I6041"/>
      <c r="J6041"/>
      <c r="K6041"/>
      <c r="L6041"/>
      <c r="M6041" s="2"/>
      <c r="N6041"/>
      <c r="O6041" s="2"/>
      <c r="P6041"/>
      <c r="Q6041"/>
      <c r="R6041"/>
    </row>
    <row r="6042" spans="2:18">
      <c r="B6042"/>
      <c r="C6042"/>
      <c r="D6042"/>
      <c r="E6042"/>
      <c r="F6042"/>
      <c r="G6042"/>
      <c r="H6042"/>
      <c r="I6042"/>
      <c r="J6042"/>
      <c r="K6042"/>
      <c r="L6042"/>
      <c r="M6042" s="2"/>
      <c r="N6042"/>
      <c r="O6042" s="2"/>
      <c r="P6042"/>
      <c r="Q6042"/>
      <c r="R6042"/>
    </row>
    <row r="6043" spans="2:18">
      <c r="B6043"/>
      <c r="C6043"/>
      <c r="D6043"/>
      <c r="E6043"/>
      <c r="F6043"/>
      <c r="G6043"/>
      <c r="H6043"/>
      <c r="I6043"/>
      <c r="J6043"/>
      <c r="K6043"/>
      <c r="L6043"/>
      <c r="M6043" s="2"/>
      <c r="N6043"/>
      <c r="O6043" s="2"/>
      <c r="P6043"/>
      <c r="Q6043"/>
      <c r="R6043"/>
    </row>
    <row r="6044" spans="2:18">
      <c r="B6044"/>
      <c r="C6044"/>
      <c r="D6044"/>
      <c r="E6044"/>
      <c r="F6044"/>
      <c r="G6044"/>
      <c r="H6044"/>
      <c r="I6044"/>
      <c r="J6044"/>
      <c r="K6044"/>
      <c r="L6044"/>
      <c r="M6044" s="2"/>
      <c r="N6044"/>
      <c r="O6044" s="2"/>
      <c r="P6044"/>
      <c r="Q6044"/>
      <c r="R6044"/>
    </row>
    <row r="6045" spans="2:18">
      <c r="B6045"/>
      <c r="C6045"/>
      <c r="D6045"/>
      <c r="E6045"/>
      <c r="F6045"/>
      <c r="G6045"/>
      <c r="H6045"/>
      <c r="I6045"/>
      <c r="J6045"/>
      <c r="K6045"/>
      <c r="L6045"/>
      <c r="M6045" s="2"/>
      <c r="N6045"/>
      <c r="O6045" s="2"/>
      <c r="P6045"/>
      <c r="Q6045"/>
      <c r="R6045"/>
    </row>
    <row r="6046" spans="2:18">
      <c r="B6046"/>
      <c r="C6046"/>
      <c r="D6046"/>
      <c r="E6046"/>
      <c r="F6046"/>
      <c r="G6046"/>
      <c r="H6046"/>
      <c r="I6046"/>
      <c r="J6046"/>
      <c r="K6046"/>
      <c r="L6046"/>
      <c r="M6046" s="2"/>
      <c r="N6046"/>
      <c r="O6046" s="2"/>
      <c r="P6046"/>
      <c r="Q6046"/>
      <c r="R6046"/>
    </row>
    <row r="6047" spans="2:18">
      <c r="B6047"/>
      <c r="C6047"/>
      <c r="D6047"/>
      <c r="E6047"/>
      <c r="F6047"/>
      <c r="G6047"/>
      <c r="H6047"/>
      <c r="I6047"/>
      <c r="J6047"/>
      <c r="K6047"/>
      <c r="L6047"/>
      <c r="M6047" s="2"/>
      <c r="N6047"/>
      <c r="O6047" s="2"/>
      <c r="P6047"/>
      <c r="Q6047"/>
      <c r="R6047"/>
    </row>
    <row r="6048" spans="2:18">
      <c r="B6048"/>
      <c r="C6048"/>
      <c r="D6048"/>
      <c r="E6048"/>
      <c r="F6048"/>
      <c r="G6048"/>
      <c r="H6048"/>
      <c r="I6048"/>
      <c r="J6048"/>
      <c r="K6048"/>
      <c r="L6048"/>
      <c r="M6048" s="2"/>
      <c r="N6048"/>
      <c r="O6048" s="2"/>
      <c r="P6048"/>
      <c r="Q6048"/>
      <c r="R6048"/>
    </row>
    <row r="6049" spans="2:18">
      <c r="B6049"/>
      <c r="C6049"/>
      <c r="D6049"/>
      <c r="E6049"/>
      <c r="F6049"/>
      <c r="G6049"/>
      <c r="H6049"/>
      <c r="I6049"/>
      <c r="J6049"/>
      <c r="K6049"/>
      <c r="L6049"/>
      <c r="M6049" s="2"/>
      <c r="N6049"/>
      <c r="O6049" s="2"/>
      <c r="P6049"/>
      <c r="Q6049"/>
      <c r="R6049"/>
    </row>
    <row r="6050" spans="2:18">
      <c r="B6050"/>
      <c r="C6050"/>
      <c r="D6050"/>
      <c r="E6050"/>
      <c r="F6050"/>
      <c r="G6050"/>
      <c r="H6050"/>
      <c r="I6050"/>
      <c r="J6050"/>
      <c r="K6050"/>
      <c r="L6050"/>
      <c r="M6050" s="2"/>
      <c r="N6050"/>
      <c r="O6050" s="2"/>
      <c r="P6050"/>
      <c r="Q6050"/>
      <c r="R6050"/>
    </row>
    <row r="6051" spans="2:18">
      <c r="B6051"/>
      <c r="C6051"/>
      <c r="D6051"/>
      <c r="E6051"/>
      <c r="F6051"/>
      <c r="G6051"/>
      <c r="H6051"/>
      <c r="I6051"/>
      <c r="J6051"/>
      <c r="K6051"/>
      <c r="L6051"/>
      <c r="M6051" s="2"/>
      <c r="N6051"/>
      <c r="O6051" s="2"/>
      <c r="P6051"/>
      <c r="Q6051"/>
      <c r="R6051"/>
    </row>
    <row r="6052" spans="2:18">
      <c r="B6052"/>
      <c r="C6052"/>
      <c r="D6052"/>
      <c r="E6052"/>
      <c r="F6052"/>
      <c r="G6052"/>
      <c r="H6052"/>
      <c r="I6052"/>
      <c r="J6052"/>
      <c r="K6052"/>
      <c r="L6052"/>
      <c r="M6052" s="2"/>
      <c r="N6052"/>
      <c r="O6052" s="2"/>
      <c r="P6052"/>
      <c r="Q6052"/>
      <c r="R6052"/>
    </row>
    <row r="6053" spans="2:18">
      <c r="B6053"/>
      <c r="C6053"/>
      <c r="D6053"/>
      <c r="E6053"/>
      <c r="F6053"/>
      <c r="G6053"/>
      <c r="H6053"/>
      <c r="I6053"/>
      <c r="J6053"/>
      <c r="K6053"/>
      <c r="L6053"/>
      <c r="M6053" s="2"/>
      <c r="N6053"/>
      <c r="O6053" s="2"/>
      <c r="P6053"/>
      <c r="Q6053"/>
      <c r="R6053"/>
    </row>
    <row r="6054" spans="2:18">
      <c r="B6054"/>
      <c r="C6054"/>
      <c r="D6054"/>
      <c r="E6054"/>
      <c r="F6054"/>
      <c r="G6054"/>
      <c r="H6054"/>
      <c r="I6054"/>
      <c r="J6054"/>
      <c r="K6054"/>
      <c r="L6054"/>
      <c r="M6054" s="2"/>
      <c r="N6054"/>
      <c r="O6054" s="2"/>
      <c r="P6054"/>
      <c r="Q6054"/>
      <c r="R6054"/>
    </row>
    <row r="6055" spans="2:18">
      <c r="B6055"/>
      <c r="C6055"/>
      <c r="D6055"/>
      <c r="E6055"/>
      <c r="F6055"/>
      <c r="G6055"/>
      <c r="H6055"/>
      <c r="I6055"/>
      <c r="J6055"/>
      <c r="K6055"/>
      <c r="L6055"/>
      <c r="M6055" s="2"/>
      <c r="N6055"/>
      <c r="O6055" s="2"/>
      <c r="P6055"/>
      <c r="Q6055"/>
      <c r="R6055"/>
    </row>
    <row r="6056" spans="2:18">
      <c r="B6056"/>
      <c r="C6056"/>
      <c r="D6056"/>
      <c r="E6056"/>
      <c r="F6056"/>
      <c r="G6056"/>
      <c r="H6056"/>
      <c r="I6056"/>
      <c r="J6056"/>
      <c r="K6056"/>
      <c r="L6056"/>
      <c r="M6056" s="2"/>
      <c r="N6056"/>
      <c r="O6056" s="2"/>
      <c r="P6056"/>
      <c r="Q6056"/>
      <c r="R6056"/>
    </row>
    <row r="6057" spans="2:18">
      <c r="B6057"/>
      <c r="C6057"/>
      <c r="D6057"/>
      <c r="E6057"/>
      <c r="F6057"/>
      <c r="G6057"/>
      <c r="H6057"/>
      <c r="I6057"/>
      <c r="J6057"/>
      <c r="K6057"/>
      <c r="L6057"/>
      <c r="M6057" s="2"/>
      <c r="N6057"/>
      <c r="O6057" s="2"/>
      <c r="P6057"/>
      <c r="Q6057"/>
      <c r="R6057"/>
    </row>
    <row r="6058" spans="2:18">
      <c r="B6058"/>
      <c r="C6058"/>
      <c r="D6058"/>
      <c r="E6058"/>
      <c r="F6058"/>
      <c r="G6058"/>
      <c r="H6058"/>
      <c r="I6058"/>
      <c r="J6058"/>
      <c r="K6058"/>
      <c r="L6058"/>
      <c r="M6058" s="2"/>
      <c r="N6058"/>
      <c r="O6058" s="2"/>
      <c r="P6058"/>
      <c r="Q6058"/>
      <c r="R6058"/>
    </row>
    <row r="6059" spans="2:18">
      <c r="B6059"/>
      <c r="C6059"/>
      <c r="D6059"/>
      <c r="E6059"/>
      <c r="F6059"/>
      <c r="G6059"/>
      <c r="H6059"/>
      <c r="I6059"/>
      <c r="J6059"/>
      <c r="K6059"/>
      <c r="L6059"/>
      <c r="M6059" s="2"/>
      <c r="N6059"/>
      <c r="O6059" s="2"/>
      <c r="P6059"/>
      <c r="Q6059"/>
      <c r="R6059"/>
    </row>
    <row r="6060" spans="2:18">
      <c r="B6060"/>
      <c r="C6060"/>
      <c r="D6060"/>
      <c r="E6060"/>
      <c r="F6060"/>
      <c r="G6060"/>
      <c r="H6060"/>
      <c r="I6060"/>
      <c r="J6060"/>
      <c r="K6060"/>
      <c r="L6060"/>
      <c r="M6060" s="2"/>
      <c r="N6060"/>
      <c r="O6060" s="2"/>
      <c r="P6060"/>
      <c r="Q6060"/>
      <c r="R6060"/>
    </row>
    <row r="6061" spans="2:18">
      <c r="B6061"/>
      <c r="C6061"/>
      <c r="D6061"/>
      <c r="E6061"/>
      <c r="F6061"/>
      <c r="G6061"/>
      <c r="H6061"/>
      <c r="I6061"/>
      <c r="J6061"/>
      <c r="K6061"/>
      <c r="L6061"/>
      <c r="M6061" s="2"/>
      <c r="N6061"/>
      <c r="O6061" s="2"/>
      <c r="P6061"/>
      <c r="Q6061"/>
      <c r="R6061"/>
    </row>
    <row r="6062" spans="2:18">
      <c r="B6062"/>
      <c r="C6062"/>
      <c r="D6062"/>
      <c r="E6062"/>
      <c r="F6062"/>
      <c r="G6062"/>
      <c r="H6062"/>
      <c r="I6062"/>
      <c r="J6062"/>
      <c r="K6062"/>
      <c r="L6062"/>
      <c r="M6062" s="2"/>
      <c r="N6062"/>
      <c r="O6062" s="2"/>
      <c r="P6062"/>
      <c r="Q6062"/>
      <c r="R6062"/>
    </row>
    <row r="6063" spans="2:18">
      <c r="B6063"/>
      <c r="C6063"/>
      <c r="D6063"/>
      <c r="E6063"/>
      <c r="F6063"/>
      <c r="G6063"/>
      <c r="H6063"/>
      <c r="I6063"/>
      <c r="J6063"/>
      <c r="K6063"/>
      <c r="L6063"/>
      <c r="M6063" s="2"/>
      <c r="N6063"/>
      <c r="O6063" s="2"/>
      <c r="P6063"/>
      <c r="Q6063"/>
      <c r="R6063"/>
    </row>
    <row r="6064" spans="2:18">
      <c r="B6064"/>
      <c r="C6064"/>
      <c r="D6064"/>
      <c r="E6064"/>
      <c r="F6064"/>
      <c r="G6064"/>
      <c r="H6064"/>
      <c r="I6064"/>
      <c r="J6064"/>
      <c r="K6064"/>
      <c r="L6064"/>
      <c r="M6064" s="2"/>
      <c r="N6064"/>
      <c r="O6064" s="2"/>
      <c r="P6064"/>
      <c r="Q6064"/>
      <c r="R6064"/>
    </row>
    <row r="6065" spans="2:18">
      <c r="B6065"/>
      <c r="C6065"/>
      <c r="D6065"/>
      <c r="E6065"/>
      <c r="F6065"/>
      <c r="G6065"/>
      <c r="H6065"/>
      <c r="I6065"/>
      <c r="J6065"/>
      <c r="K6065"/>
      <c r="L6065"/>
      <c r="M6065" s="2"/>
      <c r="N6065"/>
      <c r="O6065" s="2"/>
      <c r="P6065"/>
      <c r="Q6065"/>
      <c r="R6065"/>
    </row>
    <row r="6066" spans="2:18">
      <c r="B6066"/>
      <c r="C6066"/>
      <c r="D6066"/>
      <c r="E6066"/>
      <c r="F6066"/>
      <c r="G6066"/>
      <c r="H6066"/>
      <c r="I6066"/>
      <c r="J6066"/>
      <c r="K6066"/>
      <c r="L6066"/>
      <c r="M6066" s="2"/>
      <c r="N6066"/>
      <c r="O6066" s="2"/>
      <c r="P6066"/>
      <c r="Q6066"/>
      <c r="R6066"/>
    </row>
    <row r="6067" spans="2:18">
      <c r="B6067"/>
      <c r="C6067"/>
      <c r="D6067"/>
      <c r="E6067"/>
      <c r="F6067"/>
      <c r="G6067"/>
      <c r="H6067"/>
      <c r="I6067"/>
      <c r="J6067"/>
      <c r="K6067"/>
      <c r="L6067"/>
      <c r="M6067" s="2"/>
      <c r="N6067"/>
      <c r="O6067" s="2"/>
      <c r="P6067"/>
      <c r="Q6067"/>
      <c r="R6067"/>
    </row>
    <row r="6068" spans="2:18">
      <c r="B6068"/>
      <c r="C6068"/>
      <c r="D6068"/>
      <c r="E6068"/>
      <c r="F6068"/>
      <c r="G6068"/>
      <c r="H6068"/>
      <c r="I6068"/>
      <c r="J6068"/>
      <c r="K6068"/>
      <c r="L6068"/>
      <c r="M6068" s="2"/>
      <c r="N6068"/>
      <c r="O6068" s="2"/>
      <c r="P6068"/>
      <c r="Q6068"/>
      <c r="R6068"/>
    </row>
    <row r="6069" spans="2:18">
      <c r="B6069"/>
      <c r="C6069"/>
      <c r="D6069"/>
      <c r="E6069"/>
      <c r="F6069"/>
      <c r="G6069"/>
      <c r="H6069"/>
      <c r="I6069"/>
      <c r="J6069"/>
      <c r="K6069"/>
      <c r="L6069"/>
      <c r="M6069" s="2"/>
      <c r="N6069"/>
      <c r="O6069" s="2"/>
      <c r="P6069"/>
      <c r="Q6069"/>
      <c r="R6069"/>
    </row>
    <row r="6070" spans="2:18">
      <c r="B6070"/>
      <c r="C6070"/>
      <c r="D6070"/>
      <c r="E6070"/>
      <c r="F6070"/>
      <c r="G6070"/>
      <c r="H6070"/>
      <c r="I6070"/>
      <c r="J6070"/>
      <c r="K6070"/>
      <c r="L6070"/>
      <c r="M6070" s="2"/>
      <c r="N6070"/>
      <c r="O6070" s="2"/>
      <c r="P6070"/>
      <c r="Q6070"/>
      <c r="R6070"/>
    </row>
    <row r="6071" spans="2:18">
      <c r="B6071"/>
      <c r="C6071"/>
      <c r="D6071"/>
      <c r="E6071"/>
      <c r="F6071"/>
      <c r="G6071"/>
      <c r="H6071"/>
      <c r="I6071"/>
      <c r="J6071"/>
      <c r="K6071"/>
      <c r="L6071"/>
      <c r="M6071" s="2"/>
      <c r="N6071"/>
      <c r="O6071" s="2"/>
      <c r="P6071"/>
      <c r="Q6071"/>
      <c r="R6071"/>
    </row>
    <row r="6072" spans="2:18">
      <c r="B6072"/>
      <c r="C6072"/>
      <c r="D6072"/>
      <c r="E6072"/>
      <c r="F6072"/>
      <c r="G6072"/>
      <c r="H6072"/>
      <c r="I6072"/>
      <c r="J6072"/>
      <c r="K6072"/>
      <c r="L6072"/>
      <c r="M6072" s="2"/>
      <c r="N6072"/>
      <c r="O6072" s="2"/>
      <c r="P6072"/>
      <c r="Q6072"/>
      <c r="R6072"/>
    </row>
    <row r="6073" spans="2:18">
      <c r="B6073"/>
      <c r="C6073"/>
      <c r="D6073"/>
      <c r="E6073"/>
      <c r="F6073"/>
      <c r="G6073"/>
      <c r="H6073"/>
      <c r="I6073"/>
      <c r="J6073"/>
      <c r="K6073"/>
      <c r="L6073"/>
      <c r="M6073" s="2"/>
      <c r="N6073"/>
      <c r="O6073" s="2"/>
      <c r="P6073"/>
      <c r="Q6073"/>
      <c r="R6073"/>
    </row>
    <row r="6074" spans="2:18">
      <c r="B6074"/>
      <c r="C6074"/>
      <c r="D6074"/>
      <c r="E6074"/>
      <c r="F6074"/>
      <c r="G6074"/>
      <c r="H6074"/>
      <c r="I6074"/>
      <c r="J6074"/>
      <c r="K6074"/>
      <c r="L6074"/>
      <c r="M6074" s="2"/>
      <c r="N6074"/>
      <c r="O6074" s="2"/>
      <c r="P6074"/>
      <c r="Q6074"/>
      <c r="R6074"/>
    </row>
    <row r="6075" spans="2:18">
      <c r="B6075"/>
      <c r="C6075"/>
      <c r="D6075"/>
      <c r="E6075"/>
      <c r="F6075"/>
      <c r="G6075"/>
      <c r="H6075"/>
      <c r="I6075"/>
      <c r="J6075"/>
      <c r="K6075"/>
      <c r="L6075"/>
      <c r="M6075" s="2"/>
      <c r="N6075"/>
      <c r="O6075" s="2"/>
      <c r="P6075"/>
      <c r="Q6075"/>
      <c r="R6075"/>
    </row>
    <row r="6076" spans="2:18">
      <c r="B6076"/>
      <c r="C6076"/>
      <c r="D6076"/>
      <c r="E6076"/>
      <c r="F6076"/>
      <c r="G6076"/>
      <c r="H6076"/>
      <c r="I6076"/>
      <c r="J6076"/>
      <c r="K6076"/>
      <c r="L6076"/>
      <c r="M6076" s="2"/>
      <c r="N6076"/>
      <c r="O6076" s="2"/>
      <c r="P6076"/>
      <c r="Q6076"/>
      <c r="R6076"/>
    </row>
    <row r="6077" spans="2:18">
      <c r="B6077"/>
      <c r="C6077"/>
      <c r="D6077"/>
      <c r="E6077"/>
      <c r="F6077"/>
      <c r="G6077"/>
      <c r="H6077"/>
      <c r="I6077"/>
      <c r="J6077"/>
      <c r="K6077"/>
      <c r="L6077"/>
      <c r="M6077" s="2"/>
      <c r="N6077"/>
      <c r="O6077" s="2"/>
      <c r="P6077"/>
      <c r="Q6077"/>
      <c r="R6077"/>
    </row>
    <row r="6078" spans="2:18">
      <c r="B6078"/>
      <c r="C6078"/>
      <c r="D6078"/>
      <c r="E6078"/>
      <c r="F6078"/>
      <c r="G6078"/>
      <c r="H6078"/>
      <c r="I6078"/>
      <c r="J6078"/>
      <c r="K6078"/>
      <c r="L6078"/>
      <c r="M6078" s="2"/>
      <c r="N6078"/>
      <c r="O6078" s="2"/>
      <c r="P6078"/>
      <c r="Q6078"/>
      <c r="R6078"/>
    </row>
    <row r="6079" spans="2:18">
      <c r="B6079"/>
      <c r="C6079"/>
      <c r="D6079"/>
      <c r="E6079"/>
      <c r="F6079"/>
      <c r="G6079"/>
      <c r="H6079"/>
      <c r="I6079"/>
      <c r="J6079"/>
      <c r="K6079"/>
      <c r="L6079"/>
      <c r="M6079" s="2"/>
      <c r="N6079"/>
      <c r="O6079" s="2"/>
      <c r="P6079"/>
      <c r="Q6079"/>
      <c r="R6079"/>
    </row>
    <row r="6080" spans="2:18">
      <c r="B6080"/>
      <c r="C6080"/>
      <c r="D6080"/>
      <c r="E6080"/>
      <c r="F6080"/>
      <c r="G6080"/>
      <c r="H6080"/>
      <c r="I6080"/>
      <c r="J6080"/>
      <c r="K6080"/>
      <c r="L6080"/>
      <c r="M6080" s="2"/>
      <c r="N6080"/>
      <c r="O6080" s="2"/>
      <c r="P6080"/>
      <c r="Q6080"/>
      <c r="R6080"/>
    </row>
    <row r="6081" spans="2:18">
      <c r="B6081"/>
      <c r="C6081"/>
      <c r="D6081"/>
      <c r="E6081"/>
      <c r="F6081"/>
      <c r="G6081"/>
      <c r="H6081"/>
      <c r="I6081"/>
      <c r="J6081"/>
      <c r="K6081"/>
      <c r="L6081"/>
      <c r="M6081" s="2"/>
      <c r="N6081"/>
      <c r="O6081" s="2"/>
      <c r="P6081"/>
      <c r="Q6081"/>
      <c r="R6081"/>
    </row>
    <row r="6082" spans="2:18">
      <c r="B6082"/>
      <c r="C6082"/>
      <c r="D6082"/>
      <c r="E6082"/>
      <c r="F6082"/>
      <c r="G6082"/>
      <c r="H6082"/>
      <c r="I6082"/>
      <c r="J6082"/>
      <c r="K6082"/>
      <c r="L6082"/>
      <c r="M6082" s="2"/>
      <c r="N6082"/>
      <c r="O6082" s="2"/>
      <c r="P6082"/>
      <c r="Q6082"/>
      <c r="R6082"/>
    </row>
    <row r="6083" spans="2:18">
      <c r="B6083"/>
      <c r="C6083"/>
      <c r="D6083"/>
      <c r="E6083"/>
      <c r="F6083"/>
      <c r="G6083"/>
      <c r="H6083"/>
      <c r="I6083"/>
      <c r="J6083"/>
      <c r="K6083"/>
      <c r="L6083"/>
      <c r="M6083" s="2"/>
      <c r="N6083"/>
      <c r="O6083" s="2"/>
      <c r="P6083"/>
      <c r="Q6083"/>
      <c r="R6083"/>
    </row>
    <row r="6084" spans="2:18">
      <c r="B6084"/>
      <c r="C6084"/>
      <c r="D6084"/>
      <c r="E6084"/>
      <c r="F6084"/>
      <c r="G6084"/>
      <c r="H6084"/>
      <c r="I6084"/>
      <c r="J6084"/>
      <c r="K6084"/>
      <c r="L6084"/>
      <c r="M6084" s="2"/>
      <c r="N6084"/>
      <c r="O6084" s="2"/>
      <c r="P6084"/>
      <c r="Q6084"/>
      <c r="R6084"/>
    </row>
    <row r="6085" spans="2:18">
      <c r="B6085"/>
      <c r="C6085"/>
      <c r="D6085"/>
      <c r="E6085"/>
      <c r="F6085"/>
      <c r="G6085"/>
      <c r="H6085"/>
      <c r="I6085"/>
      <c r="J6085"/>
      <c r="K6085"/>
      <c r="L6085"/>
      <c r="M6085" s="2"/>
      <c r="N6085"/>
      <c r="O6085" s="2"/>
      <c r="P6085"/>
      <c r="Q6085"/>
      <c r="R6085"/>
    </row>
    <row r="6086" spans="2:18">
      <c r="B6086"/>
      <c r="C6086"/>
      <c r="D6086"/>
      <c r="E6086"/>
      <c r="F6086"/>
      <c r="G6086"/>
      <c r="H6086"/>
      <c r="I6086"/>
      <c r="J6086"/>
      <c r="K6086"/>
      <c r="L6086"/>
      <c r="M6086" s="2"/>
      <c r="N6086"/>
      <c r="O6086" s="2"/>
      <c r="P6086"/>
      <c r="Q6086"/>
      <c r="R6086"/>
    </row>
    <row r="6087" spans="2:18">
      <c r="B6087"/>
      <c r="C6087"/>
      <c r="D6087"/>
      <c r="E6087"/>
      <c r="F6087"/>
      <c r="G6087"/>
      <c r="H6087"/>
      <c r="I6087"/>
      <c r="J6087"/>
      <c r="K6087"/>
      <c r="L6087"/>
      <c r="M6087" s="2"/>
      <c r="N6087"/>
      <c r="O6087" s="2"/>
      <c r="P6087"/>
      <c r="Q6087"/>
      <c r="R6087"/>
    </row>
    <row r="6088" spans="2:18">
      <c r="B6088"/>
      <c r="C6088"/>
      <c r="D6088"/>
      <c r="E6088"/>
      <c r="F6088"/>
      <c r="G6088"/>
      <c r="H6088"/>
      <c r="I6088"/>
      <c r="J6088"/>
      <c r="K6088"/>
      <c r="L6088"/>
      <c r="M6088" s="2"/>
      <c r="N6088"/>
      <c r="O6088" s="2"/>
      <c r="P6088"/>
      <c r="Q6088"/>
      <c r="R6088"/>
    </row>
    <row r="6089" spans="2:18">
      <c r="B6089"/>
      <c r="C6089"/>
      <c r="D6089"/>
      <c r="E6089"/>
      <c r="F6089"/>
      <c r="G6089"/>
      <c r="H6089"/>
      <c r="I6089"/>
      <c r="J6089"/>
      <c r="K6089"/>
      <c r="L6089"/>
      <c r="M6089" s="2"/>
      <c r="N6089"/>
      <c r="O6089" s="2"/>
      <c r="P6089"/>
      <c r="Q6089"/>
      <c r="R6089"/>
    </row>
    <row r="6090" spans="2:18">
      <c r="B6090"/>
      <c r="C6090"/>
      <c r="D6090"/>
      <c r="E6090"/>
      <c r="F6090"/>
      <c r="G6090"/>
      <c r="H6090"/>
      <c r="I6090"/>
      <c r="J6090"/>
      <c r="K6090"/>
      <c r="L6090"/>
      <c r="M6090" s="2"/>
      <c r="N6090"/>
      <c r="O6090" s="2"/>
      <c r="P6090"/>
      <c r="Q6090"/>
      <c r="R6090"/>
    </row>
    <row r="6091" spans="2:18">
      <c r="B6091"/>
      <c r="C6091"/>
      <c r="D6091"/>
      <c r="E6091"/>
      <c r="F6091"/>
      <c r="G6091"/>
      <c r="H6091"/>
      <c r="I6091"/>
      <c r="J6091"/>
      <c r="K6091"/>
      <c r="L6091"/>
      <c r="M6091" s="2"/>
      <c r="N6091"/>
      <c r="O6091" s="2"/>
      <c r="P6091"/>
      <c r="Q6091"/>
      <c r="R6091"/>
    </row>
    <row r="6092" spans="2:18">
      <c r="B6092"/>
      <c r="C6092"/>
      <c r="D6092"/>
      <c r="E6092"/>
      <c r="F6092"/>
      <c r="G6092"/>
      <c r="H6092"/>
      <c r="I6092"/>
      <c r="J6092"/>
      <c r="K6092"/>
      <c r="L6092"/>
      <c r="M6092" s="2"/>
      <c r="N6092"/>
      <c r="O6092" s="2"/>
      <c r="P6092"/>
      <c r="Q6092"/>
      <c r="R6092"/>
    </row>
    <row r="6093" spans="2:18">
      <c r="B6093"/>
      <c r="C6093"/>
      <c r="D6093"/>
      <c r="E6093"/>
      <c r="F6093"/>
      <c r="G6093"/>
      <c r="H6093"/>
      <c r="I6093"/>
      <c r="J6093"/>
      <c r="K6093"/>
      <c r="L6093"/>
      <c r="M6093" s="2"/>
      <c r="N6093"/>
      <c r="O6093" s="2"/>
      <c r="P6093"/>
      <c r="Q6093"/>
      <c r="R6093"/>
    </row>
    <row r="6094" spans="2:18">
      <c r="B6094"/>
      <c r="C6094"/>
      <c r="D6094"/>
      <c r="E6094"/>
      <c r="F6094"/>
      <c r="G6094"/>
      <c r="H6094"/>
      <c r="I6094"/>
      <c r="J6094"/>
      <c r="K6094"/>
      <c r="L6094"/>
      <c r="M6094" s="2"/>
      <c r="N6094"/>
      <c r="O6094" s="2"/>
      <c r="P6094"/>
      <c r="Q6094"/>
      <c r="R6094"/>
    </row>
    <row r="6095" spans="2:18">
      <c r="B6095"/>
      <c r="C6095"/>
      <c r="D6095"/>
      <c r="E6095"/>
      <c r="F6095"/>
      <c r="G6095"/>
      <c r="H6095"/>
      <c r="I6095"/>
      <c r="J6095"/>
      <c r="K6095"/>
      <c r="L6095"/>
      <c r="M6095" s="2"/>
      <c r="N6095"/>
      <c r="O6095" s="2"/>
      <c r="P6095"/>
      <c r="Q6095"/>
      <c r="R6095"/>
    </row>
    <row r="6096" spans="2:18">
      <c r="B6096"/>
      <c r="C6096"/>
      <c r="D6096"/>
      <c r="E6096"/>
      <c r="F6096"/>
      <c r="G6096"/>
      <c r="H6096"/>
      <c r="I6096"/>
      <c r="J6096"/>
      <c r="K6096"/>
      <c r="L6096"/>
      <c r="M6096" s="2"/>
      <c r="N6096"/>
      <c r="O6096" s="2"/>
      <c r="P6096"/>
      <c r="Q6096"/>
      <c r="R6096"/>
    </row>
    <row r="6097" spans="2:18">
      <c r="B6097"/>
      <c r="C6097"/>
      <c r="D6097"/>
      <c r="E6097"/>
      <c r="F6097"/>
      <c r="G6097"/>
      <c r="H6097"/>
      <c r="I6097"/>
      <c r="J6097"/>
      <c r="K6097"/>
      <c r="L6097"/>
      <c r="M6097" s="2"/>
      <c r="N6097"/>
      <c r="O6097" s="2"/>
      <c r="P6097"/>
      <c r="Q6097"/>
      <c r="R6097"/>
    </row>
    <row r="6098" spans="2:18">
      <c r="B6098"/>
      <c r="C6098"/>
      <c r="D6098"/>
      <c r="E6098"/>
      <c r="F6098"/>
      <c r="G6098"/>
      <c r="H6098"/>
      <c r="I6098"/>
      <c r="J6098"/>
      <c r="K6098"/>
      <c r="L6098"/>
      <c r="M6098" s="2"/>
      <c r="N6098"/>
      <c r="O6098" s="2"/>
      <c r="P6098"/>
      <c r="Q6098"/>
      <c r="R6098"/>
    </row>
    <row r="6099" spans="2:18">
      <c r="B6099"/>
      <c r="C6099"/>
      <c r="D6099"/>
      <c r="E6099"/>
      <c r="F6099"/>
      <c r="G6099"/>
      <c r="H6099"/>
      <c r="I6099"/>
      <c r="J6099"/>
      <c r="K6099"/>
      <c r="L6099"/>
      <c r="M6099" s="2"/>
      <c r="N6099"/>
      <c r="O6099" s="2"/>
      <c r="P6099"/>
      <c r="Q6099"/>
      <c r="R6099"/>
    </row>
    <row r="6100" spans="2:18">
      <c r="B6100"/>
      <c r="C6100"/>
      <c r="D6100"/>
      <c r="E6100"/>
      <c r="F6100"/>
      <c r="G6100"/>
      <c r="H6100"/>
      <c r="I6100"/>
      <c r="J6100"/>
      <c r="K6100"/>
      <c r="L6100"/>
      <c r="M6100" s="2"/>
      <c r="N6100"/>
      <c r="O6100" s="2"/>
      <c r="P6100"/>
      <c r="Q6100"/>
      <c r="R6100"/>
    </row>
    <row r="6101" spans="2:18">
      <c r="B6101"/>
      <c r="C6101"/>
      <c r="D6101"/>
      <c r="E6101"/>
      <c r="F6101"/>
      <c r="G6101"/>
      <c r="H6101"/>
      <c r="I6101"/>
      <c r="J6101"/>
      <c r="K6101"/>
      <c r="L6101"/>
      <c r="M6101" s="2"/>
      <c r="N6101"/>
      <c r="O6101" s="2"/>
      <c r="P6101"/>
      <c r="Q6101"/>
      <c r="R6101"/>
    </row>
    <row r="6102" spans="2:18">
      <c r="B6102"/>
      <c r="C6102"/>
      <c r="D6102"/>
      <c r="E6102"/>
      <c r="F6102"/>
      <c r="G6102"/>
      <c r="H6102"/>
      <c r="I6102"/>
      <c r="J6102"/>
      <c r="K6102"/>
      <c r="L6102"/>
      <c r="M6102" s="2"/>
      <c r="N6102"/>
      <c r="O6102" s="2"/>
      <c r="P6102"/>
      <c r="Q6102"/>
      <c r="R6102"/>
    </row>
    <row r="6103" spans="2:18">
      <c r="B6103"/>
      <c r="C6103"/>
      <c r="D6103"/>
      <c r="E6103"/>
      <c r="F6103"/>
      <c r="G6103"/>
      <c r="H6103"/>
      <c r="I6103"/>
      <c r="J6103"/>
      <c r="K6103"/>
      <c r="L6103"/>
      <c r="M6103" s="2"/>
      <c r="N6103"/>
      <c r="O6103" s="2"/>
      <c r="P6103"/>
      <c r="Q6103"/>
      <c r="R6103"/>
    </row>
    <row r="6104" spans="2:18">
      <c r="B6104"/>
      <c r="C6104"/>
      <c r="D6104"/>
      <c r="E6104"/>
      <c r="F6104"/>
      <c r="G6104"/>
      <c r="H6104"/>
      <c r="I6104"/>
      <c r="J6104"/>
      <c r="K6104"/>
      <c r="L6104"/>
      <c r="M6104" s="2"/>
      <c r="N6104"/>
      <c r="O6104" s="2"/>
      <c r="P6104"/>
      <c r="Q6104"/>
      <c r="R6104"/>
    </row>
    <row r="6105" spans="2:18">
      <c r="B6105"/>
      <c r="C6105"/>
      <c r="D6105"/>
      <c r="E6105"/>
      <c r="F6105"/>
      <c r="G6105"/>
      <c r="H6105"/>
      <c r="I6105"/>
      <c r="J6105"/>
      <c r="K6105"/>
      <c r="L6105"/>
      <c r="M6105" s="2"/>
      <c r="N6105"/>
      <c r="O6105" s="2"/>
      <c r="P6105"/>
      <c r="Q6105"/>
      <c r="R6105"/>
    </row>
    <row r="6106" spans="2:18">
      <c r="B6106"/>
      <c r="C6106"/>
      <c r="D6106"/>
      <c r="E6106"/>
      <c r="F6106"/>
      <c r="G6106"/>
      <c r="H6106"/>
      <c r="I6106"/>
      <c r="J6106"/>
      <c r="K6106"/>
      <c r="L6106"/>
      <c r="M6106" s="2"/>
      <c r="N6106"/>
      <c r="O6106" s="2"/>
      <c r="P6106"/>
      <c r="Q6106"/>
      <c r="R6106"/>
    </row>
    <row r="6107" spans="2:18">
      <c r="B6107"/>
      <c r="C6107"/>
      <c r="D6107"/>
      <c r="E6107"/>
      <c r="F6107"/>
      <c r="G6107"/>
      <c r="H6107"/>
      <c r="I6107"/>
      <c r="J6107"/>
      <c r="K6107"/>
      <c r="L6107"/>
      <c r="M6107" s="2"/>
      <c r="N6107"/>
      <c r="O6107" s="2"/>
      <c r="P6107"/>
      <c r="Q6107"/>
      <c r="R6107"/>
    </row>
    <row r="6108" spans="2:18">
      <c r="B6108"/>
      <c r="C6108"/>
      <c r="D6108"/>
      <c r="E6108"/>
      <c r="F6108"/>
      <c r="G6108"/>
      <c r="H6108"/>
      <c r="I6108"/>
      <c r="J6108"/>
      <c r="K6108"/>
      <c r="L6108"/>
      <c r="M6108" s="2"/>
      <c r="N6108"/>
      <c r="O6108" s="2"/>
      <c r="P6108"/>
      <c r="Q6108"/>
      <c r="R6108"/>
    </row>
    <row r="6109" spans="2:18">
      <c r="B6109"/>
      <c r="C6109"/>
      <c r="D6109"/>
      <c r="E6109"/>
      <c r="F6109"/>
      <c r="G6109"/>
      <c r="H6109"/>
      <c r="I6109"/>
      <c r="J6109"/>
      <c r="K6109"/>
      <c r="L6109"/>
      <c r="M6109" s="2"/>
      <c r="N6109"/>
      <c r="O6109" s="2"/>
      <c r="P6109"/>
      <c r="Q6109"/>
      <c r="R6109"/>
    </row>
    <row r="6110" spans="2:18">
      <c r="B6110"/>
      <c r="C6110"/>
      <c r="D6110"/>
      <c r="E6110"/>
      <c r="F6110"/>
      <c r="G6110"/>
      <c r="H6110"/>
      <c r="I6110"/>
      <c r="J6110"/>
      <c r="K6110"/>
      <c r="L6110"/>
      <c r="M6110" s="2"/>
      <c r="N6110"/>
      <c r="O6110" s="2"/>
      <c r="P6110"/>
      <c r="Q6110"/>
      <c r="R6110"/>
    </row>
    <row r="6111" spans="2:18">
      <c r="B6111"/>
      <c r="C6111"/>
      <c r="D6111"/>
      <c r="E6111"/>
      <c r="F6111"/>
      <c r="G6111"/>
      <c r="H6111"/>
      <c r="I6111"/>
      <c r="J6111"/>
      <c r="K6111"/>
      <c r="L6111"/>
      <c r="M6111" s="2"/>
      <c r="N6111"/>
      <c r="O6111" s="2"/>
      <c r="P6111"/>
      <c r="Q6111"/>
      <c r="R6111"/>
    </row>
    <row r="6112" spans="2:18">
      <c r="B6112"/>
      <c r="C6112"/>
      <c r="D6112"/>
      <c r="E6112"/>
      <c r="F6112"/>
      <c r="G6112"/>
      <c r="H6112"/>
      <c r="I6112"/>
      <c r="J6112"/>
      <c r="K6112"/>
      <c r="L6112"/>
      <c r="M6112" s="2"/>
      <c r="N6112"/>
      <c r="O6112" s="2"/>
      <c r="P6112"/>
      <c r="Q6112"/>
      <c r="R6112"/>
    </row>
    <row r="6113" spans="2:18">
      <c r="B6113"/>
      <c r="C6113"/>
      <c r="D6113"/>
      <c r="E6113"/>
      <c r="F6113"/>
      <c r="G6113"/>
      <c r="H6113"/>
      <c r="I6113"/>
      <c r="J6113"/>
      <c r="K6113"/>
      <c r="L6113"/>
      <c r="M6113" s="2"/>
      <c r="N6113"/>
      <c r="O6113" s="2"/>
      <c r="P6113"/>
      <c r="Q6113"/>
      <c r="R6113"/>
    </row>
    <row r="6114" spans="2:18">
      <c r="B6114"/>
      <c r="C6114"/>
      <c r="D6114"/>
      <c r="E6114"/>
      <c r="F6114"/>
      <c r="G6114"/>
      <c r="H6114"/>
      <c r="I6114"/>
      <c r="J6114"/>
      <c r="K6114"/>
      <c r="L6114"/>
      <c r="M6114" s="2"/>
      <c r="N6114"/>
      <c r="O6114" s="2"/>
      <c r="P6114"/>
      <c r="Q6114"/>
      <c r="R6114"/>
    </row>
    <row r="6115" spans="2:18">
      <c r="B6115"/>
      <c r="C6115"/>
      <c r="D6115"/>
      <c r="E6115"/>
      <c r="F6115"/>
      <c r="G6115"/>
      <c r="H6115"/>
      <c r="I6115"/>
      <c r="J6115"/>
      <c r="K6115"/>
      <c r="L6115"/>
      <c r="M6115" s="2"/>
      <c r="N6115"/>
      <c r="O6115" s="2"/>
      <c r="P6115"/>
      <c r="Q6115"/>
      <c r="R6115"/>
    </row>
    <row r="6116" spans="2:18">
      <c r="B6116"/>
      <c r="C6116"/>
      <c r="D6116"/>
      <c r="E6116"/>
      <c r="F6116"/>
      <c r="G6116"/>
      <c r="H6116"/>
      <c r="I6116"/>
      <c r="J6116"/>
      <c r="K6116"/>
      <c r="L6116"/>
      <c r="M6116" s="2"/>
      <c r="N6116"/>
      <c r="O6116" s="2"/>
      <c r="P6116"/>
      <c r="Q6116"/>
      <c r="R6116"/>
    </row>
    <row r="6117" spans="2:18">
      <c r="B6117"/>
      <c r="C6117"/>
      <c r="D6117"/>
      <c r="E6117"/>
      <c r="F6117"/>
      <c r="G6117"/>
      <c r="H6117"/>
      <c r="I6117"/>
      <c r="J6117"/>
      <c r="K6117"/>
      <c r="L6117"/>
      <c r="M6117" s="2"/>
      <c r="N6117"/>
      <c r="O6117" s="2"/>
      <c r="P6117"/>
      <c r="Q6117"/>
      <c r="R6117"/>
    </row>
    <row r="6118" spans="2:18">
      <c r="B6118"/>
      <c r="C6118"/>
      <c r="D6118"/>
      <c r="E6118"/>
      <c r="F6118"/>
      <c r="G6118"/>
      <c r="H6118"/>
      <c r="I6118"/>
      <c r="J6118"/>
      <c r="K6118"/>
      <c r="L6118"/>
      <c r="M6118" s="2"/>
      <c r="N6118"/>
      <c r="O6118" s="2"/>
      <c r="P6118"/>
      <c r="Q6118"/>
      <c r="R6118"/>
    </row>
    <row r="6119" spans="2:18">
      <c r="B6119"/>
      <c r="C6119"/>
      <c r="D6119"/>
      <c r="E6119"/>
      <c r="F6119"/>
      <c r="G6119"/>
      <c r="H6119"/>
      <c r="I6119"/>
      <c r="J6119"/>
      <c r="K6119"/>
      <c r="L6119"/>
      <c r="M6119" s="2"/>
      <c r="N6119"/>
      <c r="O6119" s="2"/>
      <c r="P6119"/>
      <c r="Q6119"/>
      <c r="R6119"/>
    </row>
    <row r="6120" spans="2:18">
      <c r="B6120"/>
      <c r="C6120"/>
      <c r="D6120"/>
      <c r="E6120"/>
      <c r="F6120"/>
      <c r="G6120"/>
      <c r="H6120"/>
      <c r="I6120"/>
      <c r="J6120"/>
      <c r="K6120"/>
      <c r="L6120"/>
      <c r="M6120" s="2"/>
      <c r="N6120"/>
      <c r="O6120" s="2"/>
      <c r="P6120"/>
      <c r="Q6120"/>
      <c r="R6120"/>
    </row>
    <row r="6121" spans="2:18">
      <c r="B6121"/>
      <c r="C6121"/>
      <c r="D6121"/>
      <c r="E6121"/>
      <c r="F6121"/>
      <c r="G6121"/>
      <c r="H6121"/>
      <c r="I6121"/>
      <c r="J6121"/>
      <c r="K6121"/>
      <c r="L6121"/>
      <c r="M6121" s="2"/>
      <c r="N6121"/>
      <c r="O6121" s="2"/>
      <c r="P6121"/>
      <c r="Q6121"/>
      <c r="R6121"/>
    </row>
    <row r="6122" spans="2:18">
      <c r="B6122"/>
      <c r="C6122"/>
      <c r="D6122"/>
      <c r="E6122"/>
      <c r="F6122"/>
      <c r="G6122"/>
      <c r="H6122"/>
      <c r="I6122"/>
      <c r="J6122"/>
      <c r="K6122"/>
      <c r="L6122"/>
      <c r="M6122" s="2"/>
      <c r="N6122"/>
      <c r="O6122" s="2"/>
      <c r="P6122"/>
      <c r="Q6122"/>
      <c r="R6122"/>
    </row>
    <row r="6123" spans="2:18">
      <c r="B6123"/>
      <c r="C6123"/>
      <c r="D6123"/>
      <c r="E6123"/>
      <c r="F6123"/>
      <c r="G6123"/>
      <c r="H6123"/>
      <c r="I6123"/>
      <c r="J6123"/>
      <c r="K6123"/>
      <c r="L6123"/>
      <c r="M6123" s="2"/>
      <c r="N6123"/>
      <c r="O6123" s="2"/>
      <c r="P6123"/>
      <c r="Q6123"/>
      <c r="R6123"/>
    </row>
    <row r="6124" spans="2:18">
      <c r="B6124"/>
      <c r="C6124"/>
      <c r="D6124"/>
      <c r="E6124"/>
      <c r="F6124"/>
      <c r="G6124"/>
      <c r="H6124"/>
      <c r="I6124"/>
      <c r="J6124"/>
      <c r="K6124"/>
      <c r="L6124"/>
      <c r="M6124" s="2"/>
      <c r="N6124"/>
      <c r="O6124" s="2"/>
      <c r="P6124"/>
      <c r="Q6124"/>
      <c r="R6124"/>
    </row>
    <row r="6125" spans="2:18">
      <c r="B6125"/>
      <c r="C6125"/>
      <c r="D6125"/>
      <c r="E6125"/>
      <c r="F6125"/>
      <c r="G6125"/>
      <c r="H6125"/>
      <c r="I6125"/>
      <c r="J6125"/>
      <c r="K6125"/>
      <c r="L6125"/>
      <c r="M6125" s="2"/>
      <c r="N6125"/>
      <c r="O6125" s="2"/>
      <c r="P6125"/>
      <c r="Q6125"/>
      <c r="R6125"/>
    </row>
    <row r="6126" spans="2:18">
      <c r="B6126"/>
      <c r="C6126"/>
      <c r="D6126"/>
      <c r="E6126"/>
      <c r="F6126"/>
      <c r="G6126"/>
      <c r="H6126"/>
      <c r="I6126"/>
      <c r="J6126"/>
      <c r="K6126"/>
      <c r="L6126"/>
      <c r="M6126" s="2"/>
      <c r="N6126"/>
      <c r="O6126" s="2"/>
      <c r="P6126"/>
      <c r="Q6126"/>
      <c r="R6126"/>
    </row>
    <row r="6127" spans="2:18">
      <c r="B6127"/>
      <c r="C6127"/>
      <c r="D6127"/>
      <c r="E6127"/>
      <c r="F6127"/>
      <c r="G6127"/>
      <c r="H6127"/>
      <c r="I6127"/>
      <c r="J6127"/>
      <c r="K6127"/>
      <c r="L6127"/>
      <c r="M6127" s="2"/>
      <c r="N6127"/>
      <c r="O6127" s="2"/>
      <c r="P6127"/>
      <c r="Q6127"/>
      <c r="R6127"/>
    </row>
    <row r="6128" spans="2:18">
      <c r="B6128"/>
      <c r="C6128"/>
      <c r="D6128"/>
      <c r="E6128"/>
      <c r="F6128"/>
      <c r="G6128"/>
      <c r="H6128"/>
      <c r="I6128"/>
      <c r="J6128"/>
      <c r="K6128"/>
      <c r="L6128"/>
      <c r="M6128" s="2"/>
      <c r="N6128"/>
      <c r="O6128" s="2"/>
      <c r="P6128"/>
      <c r="Q6128"/>
      <c r="R6128"/>
    </row>
    <row r="6129" spans="2:18">
      <c r="B6129"/>
      <c r="C6129"/>
      <c r="D6129"/>
      <c r="E6129"/>
      <c r="F6129"/>
      <c r="G6129"/>
      <c r="H6129"/>
      <c r="I6129"/>
      <c r="J6129"/>
      <c r="K6129"/>
      <c r="L6129"/>
      <c r="M6129" s="2"/>
      <c r="N6129"/>
      <c r="O6129" s="2"/>
      <c r="P6129"/>
      <c r="Q6129"/>
      <c r="R6129"/>
    </row>
    <row r="6130" spans="2:18">
      <c r="B6130"/>
      <c r="C6130"/>
      <c r="D6130"/>
      <c r="E6130"/>
      <c r="F6130"/>
      <c r="G6130"/>
      <c r="H6130"/>
      <c r="I6130"/>
      <c r="J6130"/>
      <c r="K6130"/>
      <c r="L6130"/>
      <c r="M6130" s="2"/>
      <c r="N6130"/>
      <c r="O6130" s="2"/>
      <c r="P6130"/>
      <c r="Q6130"/>
      <c r="R6130"/>
    </row>
    <row r="6131" spans="2:18">
      <c r="B6131"/>
      <c r="C6131"/>
      <c r="D6131"/>
      <c r="E6131"/>
      <c r="F6131"/>
      <c r="G6131"/>
      <c r="H6131"/>
      <c r="I6131"/>
      <c r="J6131"/>
      <c r="K6131"/>
      <c r="L6131"/>
      <c r="M6131" s="2"/>
      <c r="N6131"/>
      <c r="O6131" s="2"/>
      <c r="P6131"/>
      <c r="Q6131"/>
      <c r="R6131"/>
    </row>
    <row r="6132" spans="2:18">
      <c r="B6132"/>
      <c r="C6132"/>
      <c r="D6132"/>
      <c r="E6132"/>
      <c r="F6132"/>
      <c r="G6132"/>
      <c r="H6132"/>
      <c r="I6132"/>
      <c r="J6132"/>
      <c r="K6132"/>
      <c r="L6132"/>
      <c r="M6132" s="2"/>
      <c r="N6132"/>
      <c r="O6132" s="2"/>
      <c r="P6132"/>
      <c r="Q6132"/>
      <c r="R6132"/>
    </row>
    <row r="6133" spans="2:18">
      <c r="B6133"/>
      <c r="C6133"/>
      <c r="D6133"/>
      <c r="E6133"/>
      <c r="F6133"/>
      <c r="G6133"/>
      <c r="H6133"/>
      <c r="I6133"/>
      <c r="J6133"/>
      <c r="K6133"/>
      <c r="L6133"/>
      <c r="M6133" s="2"/>
      <c r="N6133"/>
      <c r="O6133" s="2"/>
      <c r="P6133"/>
      <c r="Q6133"/>
      <c r="R6133"/>
    </row>
    <row r="6134" spans="2:18">
      <c r="B6134"/>
      <c r="C6134"/>
      <c r="D6134"/>
      <c r="E6134"/>
      <c r="F6134"/>
      <c r="G6134"/>
      <c r="H6134"/>
      <c r="I6134"/>
      <c r="J6134"/>
      <c r="K6134"/>
      <c r="L6134"/>
      <c r="M6134" s="2"/>
      <c r="N6134"/>
      <c r="O6134" s="2"/>
      <c r="P6134"/>
      <c r="Q6134"/>
      <c r="R6134"/>
    </row>
    <row r="6135" spans="2:18">
      <c r="B6135"/>
      <c r="C6135"/>
      <c r="D6135"/>
      <c r="E6135"/>
      <c r="F6135"/>
      <c r="G6135"/>
      <c r="H6135"/>
      <c r="I6135"/>
      <c r="J6135"/>
      <c r="K6135"/>
      <c r="L6135"/>
      <c r="M6135" s="2"/>
      <c r="N6135"/>
      <c r="O6135" s="2"/>
      <c r="P6135"/>
      <c r="Q6135"/>
      <c r="R6135"/>
    </row>
    <row r="6136" spans="2:18">
      <c r="B6136"/>
      <c r="C6136"/>
      <c r="D6136"/>
      <c r="E6136"/>
      <c r="F6136"/>
      <c r="G6136"/>
      <c r="H6136"/>
      <c r="I6136"/>
      <c r="J6136"/>
      <c r="K6136"/>
      <c r="L6136"/>
      <c r="M6136" s="2"/>
      <c r="N6136"/>
      <c r="O6136" s="2"/>
      <c r="P6136"/>
      <c r="Q6136"/>
      <c r="R6136"/>
    </row>
    <row r="6137" spans="2:18">
      <c r="B6137"/>
      <c r="C6137"/>
      <c r="D6137"/>
      <c r="E6137"/>
      <c r="F6137"/>
      <c r="G6137"/>
      <c r="H6137"/>
      <c r="I6137"/>
      <c r="J6137"/>
      <c r="K6137"/>
      <c r="L6137"/>
      <c r="M6137" s="2"/>
      <c r="N6137"/>
      <c r="O6137" s="2"/>
      <c r="P6137"/>
      <c r="Q6137"/>
      <c r="R6137"/>
    </row>
    <row r="6138" spans="2:18">
      <c r="B6138"/>
      <c r="C6138"/>
      <c r="D6138"/>
      <c r="E6138"/>
      <c r="F6138"/>
      <c r="G6138"/>
      <c r="H6138"/>
      <c r="I6138"/>
      <c r="J6138"/>
      <c r="K6138"/>
      <c r="L6138"/>
      <c r="M6138" s="2"/>
      <c r="N6138"/>
      <c r="O6138" s="2"/>
      <c r="P6138"/>
      <c r="Q6138"/>
      <c r="R6138"/>
    </row>
    <row r="6139" spans="2:18">
      <c r="B6139"/>
      <c r="C6139"/>
      <c r="D6139"/>
      <c r="E6139"/>
      <c r="F6139"/>
      <c r="G6139"/>
      <c r="H6139"/>
      <c r="I6139"/>
      <c r="J6139"/>
      <c r="K6139"/>
      <c r="L6139"/>
      <c r="M6139" s="2"/>
      <c r="N6139"/>
      <c r="O6139" s="2"/>
      <c r="P6139"/>
      <c r="Q6139"/>
      <c r="R6139"/>
    </row>
    <row r="6140" spans="2:18">
      <c r="B6140"/>
      <c r="C6140"/>
      <c r="D6140"/>
      <c r="E6140"/>
      <c r="F6140"/>
      <c r="G6140"/>
      <c r="H6140"/>
      <c r="I6140"/>
      <c r="J6140"/>
      <c r="K6140"/>
      <c r="L6140"/>
      <c r="M6140" s="2"/>
      <c r="N6140"/>
      <c r="O6140" s="2"/>
      <c r="P6140"/>
      <c r="Q6140"/>
      <c r="R6140"/>
    </row>
    <row r="6141" spans="2:18">
      <c r="B6141"/>
      <c r="C6141"/>
      <c r="D6141"/>
      <c r="E6141"/>
      <c r="F6141"/>
      <c r="G6141"/>
      <c r="H6141"/>
      <c r="I6141"/>
      <c r="J6141"/>
      <c r="K6141"/>
      <c r="L6141"/>
      <c r="M6141" s="2"/>
      <c r="N6141"/>
      <c r="O6141" s="2"/>
      <c r="P6141"/>
      <c r="Q6141"/>
      <c r="R6141"/>
    </row>
    <row r="6142" spans="2:18">
      <c r="B6142"/>
      <c r="C6142"/>
      <c r="D6142"/>
      <c r="E6142"/>
      <c r="F6142"/>
      <c r="G6142"/>
      <c r="H6142"/>
      <c r="I6142"/>
      <c r="J6142"/>
      <c r="K6142"/>
      <c r="L6142"/>
      <c r="M6142" s="2"/>
      <c r="N6142"/>
      <c r="O6142" s="2"/>
      <c r="P6142"/>
      <c r="Q6142"/>
      <c r="R6142"/>
    </row>
    <row r="6143" spans="2:18">
      <c r="B6143"/>
      <c r="C6143"/>
      <c r="D6143"/>
      <c r="E6143"/>
      <c r="F6143"/>
      <c r="G6143"/>
      <c r="H6143"/>
      <c r="I6143"/>
      <c r="J6143"/>
      <c r="K6143"/>
      <c r="L6143"/>
      <c r="M6143" s="2"/>
      <c r="N6143"/>
      <c r="O6143" s="2"/>
      <c r="P6143"/>
      <c r="Q6143"/>
      <c r="R6143"/>
    </row>
    <row r="6144" spans="2:18">
      <c r="B6144"/>
      <c r="C6144"/>
      <c r="D6144"/>
      <c r="E6144"/>
      <c r="F6144"/>
      <c r="G6144"/>
      <c r="H6144"/>
      <c r="I6144"/>
      <c r="J6144"/>
      <c r="K6144"/>
      <c r="L6144"/>
      <c r="M6144" s="2"/>
      <c r="N6144"/>
      <c r="O6144" s="2"/>
      <c r="P6144"/>
      <c r="Q6144"/>
      <c r="R6144"/>
    </row>
    <row r="6145" spans="2:18">
      <c r="B6145"/>
      <c r="C6145"/>
      <c r="D6145"/>
      <c r="E6145"/>
      <c r="F6145"/>
      <c r="G6145"/>
      <c r="H6145"/>
      <c r="I6145"/>
      <c r="J6145"/>
      <c r="K6145"/>
      <c r="L6145"/>
      <c r="M6145" s="2"/>
      <c r="N6145"/>
      <c r="O6145" s="2"/>
      <c r="P6145"/>
      <c r="Q6145"/>
      <c r="R6145"/>
    </row>
    <row r="6146" spans="2:18">
      <c r="B6146"/>
      <c r="C6146"/>
      <c r="D6146"/>
      <c r="E6146"/>
      <c r="F6146"/>
      <c r="G6146"/>
      <c r="H6146"/>
      <c r="I6146"/>
      <c r="J6146"/>
      <c r="K6146"/>
      <c r="L6146"/>
      <c r="M6146" s="2"/>
      <c r="N6146"/>
      <c r="O6146" s="2"/>
      <c r="P6146"/>
      <c r="Q6146"/>
      <c r="R6146"/>
    </row>
    <row r="6147" spans="2:18">
      <c r="B6147"/>
      <c r="C6147"/>
      <c r="D6147"/>
      <c r="E6147"/>
      <c r="F6147"/>
      <c r="G6147"/>
      <c r="H6147"/>
      <c r="I6147"/>
      <c r="J6147"/>
      <c r="K6147"/>
      <c r="L6147"/>
      <c r="M6147" s="2"/>
      <c r="N6147"/>
      <c r="O6147" s="2"/>
      <c r="P6147"/>
      <c r="Q6147"/>
      <c r="R6147"/>
    </row>
    <row r="6148" spans="2:18">
      <c r="B6148"/>
      <c r="C6148"/>
      <c r="D6148"/>
      <c r="E6148"/>
      <c r="F6148"/>
      <c r="G6148"/>
      <c r="H6148"/>
      <c r="I6148"/>
      <c r="J6148"/>
      <c r="K6148"/>
      <c r="L6148"/>
      <c r="M6148" s="2"/>
      <c r="N6148"/>
      <c r="O6148" s="2"/>
      <c r="P6148"/>
      <c r="Q6148"/>
      <c r="R6148"/>
    </row>
    <row r="6149" spans="2:18">
      <c r="B6149"/>
      <c r="C6149"/>
      <c r="D6149"/>
      <c r="E6149"/>
      <c r="F6149"/>
      <c r="G6149"/>
      <c r="H6149"/>
      <c r="I6149"/>
      <c r="J6149"/>
      <c r="K6149"/>
      <c r="L6149"/>
      <c r="M6149" s="2"/>
      <c r="N6149"/>
      <c r="O6149" s="2"/>
      <c r="P6149"/>
      <c r="Q6149"/>
      <c r="R6149"/>
    </row>
    <row r="6150" spans="2:18">
      <c r="B6150"/>
      <c r="C6150"/>
      <c r="D6150"/>
      <c r="E6150"/>
      <c r="F6150"/>
      <c r="G6150"/>
      <c r="H6150"/>
      <c r="I6150"/>
      <c r="J6150"/>
      <c r="K6150"/>
      <c r="L6150"/>
      <c r="M6150" s="2"/>
      <c r="N6150"/>
      <c r="O6150" s="2"/>
      <c r="P6150"/>
      <c r="Q6150"/>
      <c r="R6150"/>
    </row>
    <row r="6151" spans="2:18">
      <c r="B6151"/>
      <c r="C6151"/>
      <c r="D6151"/>
      <c r="E6151"/>
      <c r="F6151"/>
      <c r="G6151"/>
      <c r="H6151"/>
      <c r="I6151"/>
      <c r="J6151"/>
      <c r="K6151"/>
      <c r="L6151"/>
      <c r="M6151" s="2"/>
      <c r="N6151"/>
      <c r="O6151" s="2"/>
      <c r="P6151"/>
      <c r="Q6151"/>
      <c r="R6151"/>
    </row>
    <row r="6152" spans="2:18">
      <c r="B6152"/>
      <c r="C6152"/>
      <c r="D6152"/>
      <c r="E6152"/>
      <c r="F6152"/>
      <c r="G6152"/>
      <c r="H6152"/>
      <c r="I6152"/>
      <c r="J6152"/>
      <c r="K6152"/>
      <c r="L6152"/>
      <c r="M6152" s="2"/>
      <c r="N6152"/>
      <c r="O6152" s="2"/>
      <c r="P6152"/>
      <c r="Q6152"/>
      <c r="R6152"/>
    </row>
    <row r="6153" spans="2:18">
      <c r="B6153"/>
      <c r="C6153"/>
      <c r="D6153"/>
      <c r="E6153"/>
      <c r="F6153"/>
      <c r="G6153"/>
      <c r="H6153"/>
      <c r="I6153"/>
      <c r="J6153"/>
      <c r="K6153"/>
      <c r="L6153"/>
      <c r="M6153" s="2"/>
      <c r="N6153"/>
      <c r="O6153" s="2"/>
      <c r="P6153"/>
      <c r="Q6153"/>
      <c r="R6153"/>
    </row>
    <row r="6154" spans="2:18">
      <c r="B6154"/>
      <c r="C6154"/>
      <c r="D6154"/>
      <c r="E6154"/>
      <c r="F6154"/>
      <c r="G6154"/>
      <c r="H6154"/>
      <c r="I6154"/>
      <c r="J6154"/>
      <c r="K6154"/>
      <c r="L6154"/>
      <c r="M6154" s="2"/>
      <c r="N6154"/>
      <c r="O6154" s="2"/>
      <c r="P6154"/>
      <c r="Q6154"/>
      <c r="R6154"/>
    </row>
    <row r="6155" spans="2:18">
      <c r="B6155"/>
      <c r="C6155"/>
      <c r="D6155"/>
      <c r="E6155"/>
      <c r="F6155"/>
      <c r="G6155"/>
      <c r="H6155"/>
      <c r="I6155"/>
      <c r="J6155"/>
      <c r="K6155"/>
      <c r="L6155"/>
      <c r="M6155" s="2"/>
      <c r="N6155"/>
      <c r="O6155" s="2"/>
      <c r="P6155"/>
      <c r="Q6155"/>
      <c r="R6155"/>
    </row>
    <row r="6156" spans="2:18">
      <c r="B6156"/>
      <c r="C6156"/>
      <c r="D6156"/>
      <c r="E6156"/>
      <c r="F6156"/>
      <c r="G6156"/>
      <c r="H6156"/>
      <c r="I6156"/>
      <c r="J6156"/>
      <c r="K6156"/>
      <c r="L6156"/>
      <c r="M6156" s="2"/>
      <c r="N6156"/>
      <c r="O6156" s="2"/>
      <c r="P6156"/>
      <c r="Q6156"/>
      <c r="R6156"/>
    </row>
    <row r="6157" spans="2:18">
      <c r="B6157"/>
      <c r="C6157"/>
      <c r="D6157"/>
      <c r="E6157"/>
      <c r="F6157"/>
      <c r="G6157"/>
      <c r="H6157"/>
      <c r="I6157"/>
      <c r="J6157"/>
      <c r="K6157"/>
      <c r="L6157"/>
      <c r="M6157" s="2"/>
      <c r="N6157"/>
      <c r="O6157" s="2"/>
      <c r="P6157"/>
      <c r="Q6157"/>
      <c r="R6157"/>
    </row>
    <row r="6158" spans="2:18">
      <c r="B6158"/>
      <c r="C6158"/>
      <c r="D6158"/>
      <c r="E6158"/>
      <c r="F6158"/>
      <c r="G6158"/>
      <c r="H6158"/>
      <c r="I6158"/>
      <c r="J6158"/>
      <c r="K6158"/>
      <c r="L6158"/>
      <c r="M6158" s="2"/>
      <c r="N6158"/>
      <c r="O6158" s="2"/>
      <c r="P6158"/>
      <c r="Q6158"/>
      <c r="R6158"/>
    </row>
    <row r="6159" spans="2:18">
      <c r="B6159"/>
      <c r="C6159"/>
      <c r="D6159"/>
      <c r="E6159"/>
      <c r="F6159"/>
      <c r="G6159"/>
      <c r="H6159"/>
      <c r="I6159"/>
      <c r="J6159"/>
      <c r="K6159"/>
      <c r="L6159"/>
      <c r="M6159" s="2"/>
      <c r="N6159"/>
      <c r="O6159" s="2"/>
      <c r="P6159"/>
      <c r="Q6159"/>
      <c r="R6159"/>
    </row>
    <row r="6160" spans="2:18">
      <c r="B6160"/>
      <c r="C6160"/>
      <c r="D6160"/>
      <c r="E6160"/>
      <c r="F6160"/>
      <c r="G6160"/>
      <c r="H6160"/>
      <c r="I6160"/>
      <c r="J6160"/>
      <c r="K6160"/>
      <c r="L6160"/>
      <c r="M6160" s="2"/>
      <c r="N6160"/>
      <c r="O6160" s="2"/>
      <c r="P6160"/>
      <c r="Q6160"/>
      <c r="R6160"/>
    </row>
    <row r="6161" spans="2:18">
      <c r="B6161"/>
      <c r="C6161"/>
      <c r="D6161"/>
      <c r="E6161"/>
      <c r="F6161"/>
      <c r="G6161"/>
      <c r="H6161"/>
      <c r="I6161"/>
      <c r="J6161"/>
      <c r="K6161"/>
      <c r="L6161"/>
      <c r="M6161" s="2"/>
      <c r="N6161"/>
      <c r="O6161" s="2"/>
      <c r="P6161"/>
      <c r="Q6161"/>
      <c r="R6161"/>
    </row>
    <row r="6162" spans="2:18">
      <c r="B6162"/>
      <c r="C6162"/>
      <c r="D6162"/>
      <c r="E6162"/>
      <c r="F6162"/>
      <c r="G6162"/>
      <c r="H6162"/>
      <c r="I6162"/>
      <c r="J6162"/>
      <c r="K6162"/>
      <c r="L6162"/>
      <c r="M6162" s="2"/>
      <c r="N6162"/>
      <c r="O6162" s="2"/>
      <c r="P6162"/>
      <c r="Q6162"/>
      <c r="R6162"/>
    </row>
    <row r="6163" spans="2:18">
      <c r="B6163"/>
      <c r="C6163"/>
      <c r="D6163"/>
      <c r="E6163"/>
      <c r="F6163"/>
      <c r="G6163"/>
      <c r="H6163"/>
      <c r="I6163"/>
      <c r="J6163"/>
      <c r="K6163"/>
      <c r="L6163"/>
      <c r="M6163" s="2"/>
      <c r="N6163"/>
      <c r="O6163" s="2"/>
      <c r="P6163"/>
      <c r="Q6163"/>
      <c r="R6163"/>
    </row>
    <row r="6164" spans="2:18">
      <c r="B6164"/>
      <c r="C6164"/>
      <c r="D6164"/>
      <c r="E6164"/>
      <c r="F6164"/>
      <c r="G6164"/>
      <c r="H6164"/>
      <c r="I6164"/>
      <c r="J6164"/>
      <c r="K6164"/>
      <c r="L6164"/>
      <c r="M6164" s="2"/>
      <c r="N6164"/>
      <c r="O6164" s="2"/>
      <c r="P6164"/>
      <c r="Q6164"/>
      <c r="R6164"/>
    </row>
    <row r="6165" spans="2:18">
      <c r="B6165"/>
      <c r="C6165"/>
      <c r="D6165"/>
      <c r="E6165"/>
      <c r="F6165"/>
      <c r="G6165"/>
      <c r="H6165"/>
      <c r="I6165"/>
      <c r="J6165"/>
      <c r="K6165"/>
      <c r="L6165"/>
      <c r="M6165" s="2"/>
      <c r="N6165"/>
      <c r="O6165" s="2"/>
      <c r="P6165"/>
      <c r="Q6165"/>
      <c r="R6165"/>
    </row>
    <row r="6166" spans="2:18">
      <c r="B6166"/>
      <c r="C6166"/>
      <c r="D6166"/>
      <c r="E6166"/>
      <c r="F6166"/>
      <c r="G6166"/>
      <c r="H6166"/>
      <c r="I6166"/>
      <c r="J6166"/>
      <c r="K6166"/>
      <c r="L6166"/>
      <c r="M6166" s="2"/>
      <c r="N6166"/>
      <c r="O6166" s="2"/>
      <c r="P6166"/>
      <c r="Q6166"/>
      <c r="R6166"/>
    </row>
    <row r="6167" spans="2:18">
      <c r="B6167"/>
      <c r="C6167"/>
      <c r="D6167"/>
      <c r="E6167"/>
      <c r="F6167"/>
      <c r="G6167"/>
      <c r="H6167"/>
      <c r="I6167"/>
      <c r="J6167"/>
      <c r="K6167"/>
      <c r="L6167"/>
      <c r="M6167" s="2"/>
      <c r="N6167"/>
      <c r="O6167" s="2"/>
      <c r="P6167"/>
      <c r="Q6167"/>
      <c r="R6167"/>
    </row>
    <row r="6168" spans="2:18">
      <c r="B6168"/>
      <c r="C6168"/>
      <c r="D6168"/>
      <c r="E6168"/>
      <c r="F6168"/>
      <c r="G6168"/>
      <c r="H6168"/>
      <c r="I6168"/>
      <c r="J6168"/>
      <c r="K6168"/>
      <c r="L6168"/>
      <c r="M6168" s="2"/>
      <c r="N6168"/>
      <c r="O6168" s="2"/>
      <c r="P6168"/>
      <c r="Q6168"/>
      <c r="R6168"/>
    </row>
    <row r="6169" spans="2:18">
      <c r="B6169"/>
      <c r="C6169"/>
      <c r="D6169"/>
      <c r="E6169"/>
      <c r="F6169"/>
      <c r="G6169"/>
      <c r="H6169"/>
      <c r="I6169"/>
      <c r="J6169"/>
      <c r="K6169"/>
      <c r="L6169"/>
      <c r="M6169" s="2"/>
      <c r="N6169"/>
      <c r="O6169" s="2"/>
      <c r="P6169"/>
      <c r="Q6169"/>
      <c r="R6169"/>
    </row>
    <row r="6170" spans="2:18">
      <c r="B6170"/>
      <c r="C6170"/>
      <c r="D6170"/>
      <c r="E6170"/>
      <c r="F6170"/>
      <c r="G6170"/>
      <c r="H6170"/>
      <c r="I6170"/>
      <c r="J6170"/>
      <c r="K6170"/>
      <c r="L6170"/>
      <c r="M6170" s="2"/>
      <c r="N6170"/>
      <c r="O6170" s="2"/>
      <c r="P6170"/>
      <c r="Q6170"/>
      <c r="R6170"/>
    </row>
    <row r="6171" spans="2:18">
      <c r="B6171"/>
      <c r="C6171"/>
      <c r="D6171"/>
      <c r="E6171"/>
      <c r="F6171"/>
      <c r="G6171"/>
      <c r="H6171"/>
      <c r="I6171"/>
      <c r="J6171"/>
      <c r="K6171"/>
      <c r="L6171"/>
      <c r="M6171" s="2"/>
      <c r="N6171"/>
      <c r="O6171" s="2"/>
      <c r="P6171"/>
      <c r="Q6171"/>
      <c r="R6171"/>
    </row>
    <row r="6172" spans="2:18">
      <c r="B6172"/>
      <c r="C6172"/>
      <c r="D6172"/>
      <c r="E6172"/>
      <c r="F6172"/>
      <c r="G6172"/>
      <c r="H6172"/>
      <c r="I6172"/>
      <c r="J6172"/>
      <c r="K6172"/>
      <c r="L6172"/>
      <c r="M6172" s="2"/>
      <c r="N6172"/>
      <c r="O6172" s="2"/>
      <c r="P6172"/>
      <c r="Q6172"/>
      <c r="R6172"/>
    </row>
    <row r="6173" spans="2:18">
      <c r="B6173"/>
      <c r="C6173"/>
      <c r="D6173"/>
      <c r="E6173"/>
      <c r="F6173"/>
      <c r="G6173"/>
      <c r="H6173"/>
      <c r="I6173"/>
      <c r="J6173"/>
      <c r="K6173"/>
      <c r="L6173"/>
      <c r="M6173" s="2"/>
      <c r="N6173"/>
      <c r="O6173" s="2"/>
      <c r="P6173"/>
      <c r="Q6173"/>
      <c r="R6173"/>
    </row>
    <row r="6174" spans="2:18">
      <c r="B6174"/>
      <c r="C6174"/>
      <c r="D6174"/>
      <c r="E6174"/>
      <c r="F6174"/>
      <c r="G6174"/>
      <c r="H6174"/>
      <c r="I6174"/>
      <c r="J6174"/>
      <c r="K6174"/>
      <c r="L6174"/>
      <c r="M6174" s="2"/>
      <c r="N6174"/>
      <c r="O6174" s="2"/>
      <c r="P6174"/>
      <c r="Q6174"/>
      <c r="R6174"/>
    </row>
    <row r="6175" spans="2:18">
      <c r="B6175"/>
      <c r="C6175"/>
      <c r="D6175"/>
      <c r="E6175"/>
      <c r="F6175"/>
      <c r="G6175"/>
      <c r="H6175"/>
      <c r="I6175"/>
      <c r="J6175"/>
      <c r="K6175"/>
      <c r="L6175"/>
      <c r="M6175" s="2"/>
      <c r="N6175"/>
      <c r="O6175" s="2"/>
      <c r="P6175"/>
      <c r="Q6175"/>
      <c r="R6175"/>
    </row>
    <row r="6176" spans="2:18">
      <c r="B6176"/>
      <c r="C6176"/>
      <c r="D6176"/>
      <c r="E6176"/>
      <c r="F6176"/>
      <c r="G6176"/>
      <c r="H6176"/>
      <c r="I6176"/>
      <c r="J6176"/>
      <c r="K6176"/>
      <c r="L6176"/>
      <c r="M6176" s="2"/>
      <c r="N6176"/>
      <c r="O6176" s="2"/>
      <c r="P6176"/>
      <c r="Q6176"/>
      <c r="R6176"/>
    </row>
    <row r="6177" spans="2:18">
      <c r="B6177"/>
      <c r="C6177"/>
      <c r="D6177"/>
      <c r="E6177"/>
      <c r="F6177"/>
      <c r="G6177"/>
      <c r="H6177"/>
      <c r="I6177"/>
      <c r="J6177"/>
      <c r="K6177"/>
      <c r="L6177"/>
      <c r="M6177" s="2"/>
      <c r="N6177"/>
      <c r="O6177" s="2"/>
      <c r="P6177"/>
      <c r="Q6177"/>
      <c r="R6177"/>
    </row>
    <row r="6178" spans="2:18">
      <c r="B6178"/>
      <c r="C6178"/>
      <c r="D6178"/>
      <c r="E6178"/>
      <c r="F6178"/>
      <c r="G6178"/>
      <c r="H6178"/>
      <c r="I6178"/>
      <c r="J6178"/>
      <c r="K6178"/>
      <c r="L6178"/>
      <c r="M6178" s="2"/>
      <c r="N6178"/>
      <c r="O6178" s="2"/>
      <c r="P6178"/>
      <c r="Q6178"/>
      <c r="R6178"/>
    </row>
    <row r="6179" spans="2:18">
      <c r="B6179"/>
      <c r="C6179"/>
      <c r="D6179"/>
      <c r="E6179"/>
      <c r="F6179"/>
      <c r="G6179"/>
      <c r="H6179"/>
      <c r="I6179"/>
      <c r="J6179"/>
      <c r="K6179"/>
      <c r="L6179"/>
      <c r="M6179" s="2"/>
      <c r="N6179"/>
      <c r="O6179" s="2"/>
      <c r="P6179"/>
      <c r="Q6179"/>
      <c r="R6179"/>
    </row>
    <row r="6180" spans="2:18">
      <c r="B6180"/>
      <c r="C6180"/>
      <c r="D6180"/>
      <c r="E6180"/>
      <c r="F6180"/>
      <c r="G6180"/>
      <c r="H6180"/>
      <c r="I6180"/>
      <c r="J6180"/>
      <c r="K6180"/>
      <c r="L6180"/>
      <c r="M6180" s="2"/>
      <c r="N6180"/>
      <c r="O6180" s="2"/>
      <c r="P6180"/>
      <c r="Q6180"/>
      <c r="R6180"/>
    </row>
    <row r="6181" spans="2:18">
      <c r="B6181"/>
      <c r="C6181"/>
      <c r="D6181"/>
      <c r="E6181"/>
      <c r="F6181"/>
      <c r="G6181"/>
      <c r="H6181"/>
      <c r="I6181"/>
      <c r="J6181"/>
      <c r="K6181"/>
      <c r="L6181"/>
      <c r="M6181" s="2"/>
      <c r="N6181"/>
      <c r="O6181" s="2"/>
      <c r="P6181"/>
      <c r="Q6181"/>
      <c r="R6181"/>
    </row>
    <row r="6182" spans="2:18">
      <c r="B6182"/>
      <c r="C6182"/>
      <c r="D6182"/>
      <c r="E6182"/>
      <c r="F6182"/>
      <c r="G6182"/>
      <c r="H6182"/>
      <c r="I6182"/>
      <c r="J6182"/>
      <c r="K6182"/>
      <c r="L6182"/>
      <c r="M6182" s="2"/>
      <c r="N6182"/>
      <c r="O6182" s="2"/>
      <c r="P6182"/>
      <c r="Q6182"/>
      <c r="R6182"/>
    </row>
    <row r="6183" spans="2:18">
      <c r="B6183"/>
      <c r="C6183"/>
      <c r="D6183"/>
      <c r="E6183"/>
      <c r="F6183"/>
      <c r="G6183"/>
      <c r="H6183"/>
      <c r="I6183"/>
      <c r="J6183"/>
      <c r="K6183"/>
      <c r="L6183"/>
      <c r="M6183" s="2"/>
      <c r="N6183"/>
      <c r="O6183" s="2"/>
      <c r="P6183"/>
      <c r="Q6183"/>
      <c r="R6183"/>
    </row>
    <row r="6184" spans="2:18">
      <c r="B6184"/>
      <c r="C6184"/>
      <c r="D6184"/>
      <c r="E6184"/>
      <c r="F6184"/>
      <c r="G6184"/>
      <c r="H6184"/>
      <c r="I6184"/>
      <c r="J6184"/>
      <c r="K6184"/>
      <c r="L6184"/>
      <c r="M6184" s="2"/>
      <c r="N6184"/>
      <c r="O6184" s="2"/>
      <c r="P6184"/>
      <c r="Q6184"/>
      <c r="R6184"/>
    </row>
    <row r="6185" spans="2:18">
      <c r="B6185"/>
      <c r="C6185"/>
      <c r="D6185"/>
      <c r="E6185"/>
      <c r="F6185"/>
      <c r="G6185"/>
      <c r="H6185"/>
      <c r="I6185"/>
      <c r="J6185"/>
      <c r="K6185"/>
      <c r="L6185"/>
      <c r="M6185" s="2"/>
      <c r="N6185"/>
      <c r="O6185" s="2"/>
      <c r="P6185"/>
      <c r="Q6185"/>
      <c r="R6185"/>
    </row>
    <row r="6186" spans="2:18">
      <c r="B6186"/>
      <c r="C6186"/>
      <c r="D6186"/>
      <c r="E6186"/>
      <c r="F6186"/>
      <c r="G6186"/>
      <c r="H6186"/>
      <c r="I6186"/>
      <c r="J6186"/>
      <c r="K6186"/>
      <c r="L6186"/>
      <c r="M6186" s="2"/>
      <c r="N6186"/>
      <c r="O6186" s="2"/>
      <c r="P6186"/>
      <c r="Q6186"/>
      <c r="R6186"/>
    </row>
    <row r="6187" spans="2:18">
      <c r="B6187"/>
      <c r="C6187"/>
      <c r="D6187"/>
      <c r="E6187"/>
      <c r="F6187"/>
      <c r="G6187"/>
      <c r="H6187"/>
      <c r="I6187"/>
      <c r="J6187"/>
      <c r="K6187"/>
      <c r="L6187"/>
      <c r="M6187" s="2"/>
      <c r="N6187"/>
      <c r="O6187" s="2"/>
      <c r="P6187"/>
      <c r="Q6187"/>
      <c r="R6187"/>
    </row>
    <row r="6188" spans="2:18">
      <c r="B6188"/>
      <c r="C6188"/>
      <c r="D6188"/>
      <c r="E6188"/>
      <c r="F6188"/>
      <c r="G6188"/>
      <c r="H6188"/>
      <c r="I6188"/>
      <c r="J6188"/>
      <c r="K6188"/>
      <c r="L6188"/>
      <c r="M6188" s="2"/>
      <c r="N6188"/>
      <c r="O6188" s="2"/>
      <c r="P6188"/>
      <c r="Q6188"/>
      <c r="R6188"/>
    </row>
    <row r="6189" spans="2:18">
      <c r="B6189"/>
      <c r="C6189"/>
      <c r="D6189"/>
      <c r="E6189"/>
      <c r="F6189"/>
      <c r="G6189"/>
      <c r="H6189"/>
      <c r="I6189"/>
      <c r="J6189"/>
      <c r="K6189"/>
      <c r="L6189"/>
      <c r="M6189" s="2"/>
      <c r="N6189"/>
      <c r="O6189" s="2"/>
      <c r="P6189"/>
      <c r="Q6189"/>
      <c r="R6189"/>
    </row>
    <row r="6190" spans="2:18">
      <c r="B6190"/>
      <c r="C6190"/>
      <c r="D6190"/>
      <c r="E6190"/>
      <c r="F6190"/>
      <c r="G6190"/>
      <c r="H6190"/>
      <c r="I6190"/>
      <c r="J6190"/>
      <c r="K6190"/>
      <c r="L6190"/>
      <c r="M6190" s="2"/>
      <c r="N6190"/>
      <c r="O6190" s="2"/>
      <c r="P6190"/>
      <c r="Q6190"/>
      <c r="R6190"/>
    </row>
    <row r="6191" spans="2:18">
      <c r="B6191"/>
      <c r="C6191"/>
      <c r="D6191"/>
      <c r="E6191"/>
      <c r="F6191"/>
      <c r="G6191"/>
      <c r="H6191"/>
      <c r="I6191"/>
      <c r="J6191"/>
      <c r="K6191"/>
      <c r="L6191"/>
      <c r="M6191" s="2"/>
      <c r="N6191"/>
      <c r="O6191" s="2"/>
      <c r="P6191"/>
      <c r="Q6191"/>
      <c r="R6191"/>
    </row>
    <row r="6192" spans="2:18">
      <c r="B6192"/>
      <c r="C6192"/>
      <c r="D6192"/>
      <c r="E6192"/>
      <c r="F6192"/>
      <c r="G6192"/>
      <c r="H6192"/>
      <c r="I6192"/>
      <c r="J6192"/>
      <c r="K6192"/>
      <c r="L6192"/>
      <c r="M6192" s="2"/>
      <c r="N6192"/>
      <c r="O6192" s="2"/>
      <c r="P6192"/>
      <c r="Q6192"/>
      <c r="R6192"/>
    </row>
    <row r="6193" spans="2:18">
      <c r="B6193"/>
      <c r="C6193"/>
      <c r="D6193"/>
      <c r="E6193"/>
      <c r="F6193"/>
      <c r="G6193"/>
      <c r="H6193"/>
      <c r="I6193"/>
      <c r="J6193"/>
      <c r="K6193"/>
      <c r="L6193"/>
      <c r="M6193" s="2"/>
      <c r="N6193"/>
      <c r="O6193" s="2"/>
      <c r="P6193"/>
      <c r="Q6193"/>
      <c r="R6193"/>
    </row>
    <row r="6194" spans="2:18">
      <c r="B6194"/>
      <c r="C6194"/>
      <c r="D6194"/>
      <c r="E6194"/>
      <c r="F6194"/>
      <c r="G6194"/>
      <c r="H6194"/>
      <c r="I6194"/>
      <c r="J6194"/>
      <c r="K6194"/>
      <c r="L6194"/>
      <c r="M6194" s="2"/>
      <c r="N6194"/>
      <c r="O6194" s="2"/>
      <c r="P6194"/>
      <c r="Q6194"/>
      <c r="R6194"/>
    </row>
    <row r="6195" spans="2:18">
      <c r="B6195"/>
      <c r="C6195"/>
      <c r="D6195"/>
      <c r="E6195"/>
      <c r="F6195"/>
      <c r="G6195"/>
      <c r="H6195"/>
      <c r="I6195"/>
      <c r="J6195"/>
      <c r="K6195"/>
      <c r="L6195"/>
      <c r="M6195" s="2"/>
      <c r="N6195"/>
      <c r="O6195" s="2"/>
      <c r="P6195"/>
      <c r="Q6195"/>
      <c r="R6195"/>
    </row>
    <row r="6196" spans="2:18">
      <c r="B6196"/>
      <c r="C6196"/>
      <c r="D6196"/>
      <c r="E6196"/>
      <c r="F6196"/>
      <c r="G6196"/>
      <c r="H6196"/>
      <c r="I6196"/>
      <c r="J6196"/>
      <c r="K6196"/>
      <c r="L6196"/>
      <c r="M6196" s="2"/>
      <c r="N6196"/>
      <c r="O6196" s="2"/>
      <c r="P6196"/>
      <c r="Q6196"/>
      <c r="R6196"/>
    </row>
    <row r="6197" spans="2:18">
      <c r="B6197"/>
      <c r="C6197"/>
      <c r="D6197"/>
      <c r="E6197"/>
      <c r="F6197"/>
      <c r="G6197"/>
      <c r="H6197"/>
      <c r="I6197"/>
      <c r="J6197"/>
      <c r="K6197"/>
      <c r="L6197"/>
      <c r="M6197" s="2"/>
      <c r="N6197"/>
      <c r="O6197" s="2"/>
      <c r="P6197"/>
      <c r="Q6197"/>
      <c r="R6197"/>
    </row>
    <row r="6198" spans="2:18">
      <c r="B6198"/>
      <c r="C6198"/>
      <c r="D6198"/>
      <c r="E6198"/>
      <c r="F6198"/>
      <c r="G6198"/>
      <c r="H6198"/>
      <c r="I6198"/>
      <c r="J6198"/>
      <c r="K6198"/>
      <c r="L6198"/>
      <c r="M6198" s="2"/>
      <c r="N6198"/>
      <c r="O6198" s="2"/>
      <c r="P6198"/>
      <c r="Q6198"/>
      <c r="R6198"/>
    </row>
    <row r="6199" spans="2:18">
      <c r="B6199"/>
      <c r="C6199"/>
      <c r="D6199"/>
      <c r="E6199"/>
      <c r="F6199"/>
      <c r="G6199"/>
      <c r="H6199"/>
      <c r="I6199"/>
      <c r="J6199"/>
      <c r="K6199"/>
      <c r="L6199"/>
      <c r="M6199" s="2"/>
      <c r="N6199"/>
      <c r="O6199" s="2"/>
      <c r="P6199"/>
      <c r="Q6199"/>
      <c r="R6199"/>
    </row>
    <row r="6200" spans="2:18">
      <c r="B6200"/>
      <c r="C6200"/>
      <c r="D6200"/>
      <c r="E6200"/>
      <c r="F6200"/>
      <c r="G6200"/>
      <c r="H6200"/>
      <c r="I6200"/>
      <c r="J6200"/>
      <c r="K6200"/>
      <c r="L6200"/>
      <c r="M6200" s="2"/>
      <c r="N6200"/>
      <c r="O6200" s="2"/>
      <c r="P6200"/>
      <c r="Q6200"/>
      <c r="R6200"/>
    </row>
    <row r="6201" spans="2:18">
      <c r="B6201"/>
      <c r="C6201"/>
      <c r="D6201"/>
      <c r="E6201"/>
      <c r="F6201"/>
      <c r="G6201"/>
      <c r="H6201"/>
      <c r="I6201"/>
      <c r="J6201"/>
      <c r="K6201"/>
      <c r="L6201"/>
      <c r="M6201" s="2"/>
      <c r="N6201"/>
      <c r="O6201" s="2"/>
      <c r="P6201"/>
      <c r="Q6201"/>
      <c r="R6201"/>
    </row>
    <row r="6202" spans="2:18">
      <c r="B6202"/>
      <c r="C6202"/>
      <c r="D6202"/>
      <c r="E6202"/>
      <c r="F6202"/>
      <c r="G6202"/>
      <c r="H6202"/>
      <c r="I6202"/>
      <c r="J6202"/>
      <c r="K6202"/>
      <c r="L6202"/>
      <c r="M6202" s="2"/>
      <c r="N6202"/>
      <c r="O6202" s="2"/>
      <c r="P6202"/>
      <c r="Q6202"/>
      <c r="R6202"/>
    </row>
    <row r="6203" spans="2:18">
      <c r="B6203"/>
      <c r="C6203"/>
      <c r="D6203"/>
      <c r="E6203"/>
      <c r="F6203"/>
      <c r="G6203"/>
      <c r="H6203"/>
      <c r="I6203"/>
      <c r="J6203"/>
      <c r="K6203"/>
      <c r="L6203"/>
      <c r="M6203" s="2"/>
      <c r="N6203"/>
      <c r="O6203" s="2"/>
      <c r="P6203"/>
      <c r="Q6203"/>
      <c r="R6203"/>
    </row>
    <row r="6204" spans="2:18">
      <c r="B6204"/>
      <c r="C6204"/>
      <c r="D6204"/>
      <c r="E6204"/>
      <c r="F6204"/>
      <c r="G6204"/>
      <c r="H6204"/>
      <c r="I6204"/>
      <c r="J6204"/>
      <c r="K6204"/>
      <c r="L6204"/>
      <c r="M6204" s="2"/>
      <c r="N6204"/>
      <c r="O6204" s="2"/>
      <c r="P6204"/>
      <c r="Q6204"/>
      <c r="R6204"/>
    </row>
    <row r="6205" spans="2:18">
      <c r="B6205"/>
      <c r="C6205"/>
      <c r="D6205"/>
      <c r="E6205"/>
      <c r="F6205"/>
      <c r="G6205"/>
      <c r="H6205"/>
      <c r="I6205"/>
      <c r="J6205"/>
      <c r="K6205"/>
      <c r="L6205"/>
      <c r="M6205" s="2"/>
      <c r="N6205"/>
      <c r="O6205" s="2"/>
      <c r="P6205"/>
      <c r="Q6205"/>
      <c r="R6205"/>
    </row>
    <row r="6206" spans="2:18">
      <c r="B6206"/>
      <c r="C6206"/>
      <c r="D6206"/>
      <c r="E6206"/>
      <c r="F6206"/>
      <c r="G6206"/>
      <c r="H6206"/>
      <c r="I6206"/>
      <c r="J6206"/>
      <c r="K6206"/>
      <c r="L6206"/>
      <c r="M6206" s="2"/>
      <c r="N6206"/>
      <c r="O6206" s="2"/>
      <c r="P6206"/>
      <c r="Q6206"/>
      <c r="R6206"/>
    </row>
    <row r="6207" spans="2:18">
      <c r="B6207"/>
      <c r="C6207"/>
      <c r="D6207"/>
      <c r="E6207"/>
      <c r="F6207"/>
      <c r="G6207"/>
      <c r="H6207"/>
      <c r="I6207"/>
      <c r="J6207"/>
      <c r="K6207"/>
      <c r="L6207"/>
      <c r="M6207" s="2"/>
      <c r="N6207"/>
      <c r="O6207" s="2"/>
      <c r="P6207"/>
      <c r="Q6207"/>
      <c r="R6207"/>
    </row>
    <row r="6208" spans="2:18">
      <c r="B6208"/>
      <c r="C6208"/>
      <c r="D6208"/>
      <c r="E6208"/>
      <c r="F6208"/>
      <c r="G6208"/>
      <c r="H6208"/>
      <c r="I6208"/>
      <c r="J6208"/>
      <c r="K6208"/>
      <c r="L6208"/>
      <c r="M6208" s="2"/>
      <c r="N6208"/>
      <c r="O6208" s="2"/>
      <c r="P6208"/>
      <c r="Q6208"/>
      <c r="R6208"/>
    </row>
    <row r="6209" spans="2:18">
      <c r="B6209"/>
      <c r="C6209"/>
      <c r="D6209"/>
      <c r="E6209"/>
      <c r="F6209"/>
      <c r="G6209"/>
      <c r="H6209"/>
      <c r="I6209"/>
      <c r="J6209"/>
      <c r="K6209"/>
      <c r="L6209"/>
      <c r="M6209" s="2"/>
      <c r="N6209"/>
      <c r="O6209" s="2"/>
      <c r="P6209"/>
      <c r="Q6209"/>
      <c r="R6209"/>
    </row>
    <row r="6210" spans="2:18">
      <c r="B6210"/>
      <c r="C6210"/>
      <c r="D6210"/>
      <c r="E6210"/>
      <c r="F6210"/>
      <c r="G6210"/>
      <c r="H6210"/>
      <c r="I6210"/>
      <c r="J6210"/>
      <c r="K6210"/>
      <c r="L6210"/>
      <c r="M6210" s="2"/>
      <c r="N6210"/>
      <c r="O6210" s="2"/>
      <c r="P6210"/>
      <c r="Q6210"/>
      <c r="R6210"/>
    </row>
    <row r="6211" spans="2:18">
      <c r="B6211"/>
      <c r="C6211"/>
      <c r="D6211"/>
      <c r="E6211"/>
      <c r="F6211"/>
      <c r="G6211"/>
      <c r="H6211"/>
      <c r="I6211"/>
      <c r="J6211"/>
      <c r="K6211"/>
      <c r="L6211"/>
      <c r="M6211" s="2"/>
      <c r="N6211"/>
      <c r="O6211" s="2"/>
      <c r="P6211"/>
      <c r="Q6211"/>
      <c r="R6211"/>
    </row>
    <row r="6212" spans="2:18">
      <c r="B6212"/>
      <c r="C6212"/>
      <c r="D6212"/>
      <c r="E6212"/>
      <c r="F6212"/>
      <c r="G6212"/>
      <c r="H6212"/>
      <c r="I6212"/>
      <c r="J6212"/>
      <c r="K6212"/>
      <c r="L6212"/>
      <c r="M6212" s="2"/>
      <c r="N6212"/>
      <c r="O6212" s="2"/>
      <c r="P6212"/>
      <c r="Q6212"/>
      <c r="R6212"/>
    </row>
    <row r="6213" spans="2:18">
      <c r="B6213"/>
      <c r="C6213"/>
      <c r="D6213"/>
      <c r="E6213"/>
      <c r="F6213"/>
      <c r="G6213"/>
      <c r="H6213"/>
      <c r="I6213"/>
      <c r="J6213"/>
      <c r="K6213"/>
      <c r="L6213"/>
      <c r="M6213" s="2"/>
      <c r="N6213"/>
      <c r="O6213" s="2"/>
      <c r="P6213"/>
      <c r="Q6213"/>
      <c r="R6213"/>
    </row>
    <row r="6214" spans="2:18">
      <c r="B6214"/>
      <c r="C6214"/>
      <c r="D6214"/>
      <c r="E6214"/>
      <c r="F6214"/>
      <c r="G6214"/>
      <c r="H6214"/>
      <c r="I6214"/>
      <c r="J6214"/>
      <c r="K6214"/>
      <c r="L6214"/>
      <c r="M6214" s="2"/>
      <c r="N6214"/>
      <c r="O6214" s="2"/>
      <c r="P6214"/>
      <c r="Q6214"/>
      <c r="R6214"/>
    </row>
    <row r="6215" spans="2:18">
      <c r="B6215"/>
      <c r="C6215"/>
      <c r="D6215"/>
      <c r="E6215"/>
      <c r="F6215"/>
      <c r="G6215"/>
      <c r="H6215"/>
      <c r="I6215"/>
      <c r="J6215"/>
      <c r="K6215"/>
      <c r="L6215"/>
      <c r="M6215" s="2"/>
      <c r="N6215"/>
      <c r="O6215" s="2"/>
      <c r="P6215"/>
      <c r="Q6215"/>
      <c r="R6215"/>
    </row>
    <row r="6216" spans="2:18">
      <c r="B6216"/>
      <c r="C6216"/>
      <c r="D6216"/>
      <c r="E6216"/>
      <c r="F6216"/>
      <c r="G6216"/>
      <c r="H6216"/>
      <c r="I6216"/>
      <c r="J6216"/>
      <c r="K6216"/>
      <c r="L6216"/>
      <c r="M6216" s="2"/>
      <c r="N6216"/>
      <c r="O6216" s="2"/>
      <c r="P6216"/>
      <c r="Q6216"/>
      <c r="R6216"/>
    </row>
    <row r="6217" spans="2:18">
      <c r="B6217"/>
      <c r="C6217"/>
      <c r="D6217"/>
      <c r="E6217"/>
      <c r="F6217"/>
      <c r="G6217"/>
      <c r="H6217"/>
      <c r="I6217"/>
      <c r="J6217"/>
      <c r="K6217"/>
      <c r="L6217"/>
      <c r="M6217" s="2"/>
      <c r="N6217"/>
      <c r="O6217" s="2"/>
      <c r="P6217"/>
      <c r="Q6217"/>
      <c r="R6217"/>
    </row>
    <row r="6218" spans="2:18">
      <c r="B6218"/>
      <c r="C6218"/>
      <c r="D6218"/>
      <c r="E6218"/>
      <c r="F6218"/>
      <c r="G6218"/>
      <c r="H6218"/>
      <c r="I6218"/>
      <c r="J6218"/>
      <c r="K6218"/>
      <c r="L6218"/>
      <c r="M6218" s="2"/>
      <c r="N6218"/>
      <c r="O6218" s="2"/>
      <c r="P6218"/>
      <c r="Q6218"/>
      <c r="R6218"/>
    </row>
    <row r="6219" spans="2:18">
      <c r="B6219"/>
      <c r="C6219"/>
      <c r="D6219"/>
      <c r="E6219"/>
      <c r="F6219"/>
      <c r="G6219"/>
      <c r="H6219"/>
      <c r="I6219"/>
      <c r="J6219"/>
      <c r="K6219"/>
      <c r="L6219"/>
      <c r="M6219" s="2"/>
      <c r="N6219"/>
      <c r="O6219" s="2"/>
      <c r="P6219"/>
      <c r="Q6219"/>
      <c r="R6219"/>
    </row>
    <row r="6220" spans="2:18">
      <c r="B6220"/>
      <c r="C6220"/>
      <c r="D6220"/>
      <c r="E6220"/>
      <c r="F6220"/>
      <c r="G6220"/>
      <c r="H6220"/>
      <c r="I6220"/>
      <c r="J6220"/>
      <c r="K6220"/>
      <c r="L6220"/>
      <c r="M6220" s="2"/>
      <c r="N6220"/>
      <c r="O6220" s="2"/>
      <c r="P6220"/>
      <c r="Q6220"/>
      <c r="R6220"/>
    </row>
    <row r="6221" spans="2:18">
      <c r="B6221"/>
      <c r="C6221"/>
      <c r="D6221"/>
      <c r="E6221"/>
      <c r="F6221"/>
      <c r="G6221"/>
      <c r="H6221"/>
      <c r="I6221"/>
      <c r="J6221"/>
      <c r="K6221"/>
      <c r="L6221"/>
      <c r="M6221" s="2"/>
      <c r="N6221"/>
      <c r="O6221" s="2"/>
      <c r="P6221"/>
      <c r="Q6221"/>
      <c r="R6221"/>
    </row>
    <row r="6222" spans="2:18">
      <c r="B6222"/>
      <c r="C6222"/>
      <c r="D6222"/>
      <c r="E6222"/>
      <c r="F6222"/>
      <c r="G6222"/>
      <c r="H6222"/>
      <c r="I6222"/>
      <c r="J6222"/>
      <c r="K6222"/>
      <c r="L6222"/>
      <c r="M6222" s="2"/>
      <c r="N6222"/>
      <c r="O6222" s="2"/>
      <c r="P6222"/>
      <c r="Q6222"/>
      <c r="R6222"/>
    </row>
    <row r="6223" spans="2:18">
      <c r="B6223"/>
      <c r="C6223"/>
      <c r="D6223"/>
      <c r="E6223"/>
      <c r="F6223"/>
      <c r="G6223"/>
      <c r="H6223"/>
      <c r="I6223"/>
      <c r="J6223"/>
      <c r="K6223"/>
      <c r="L6223"/>
      <c r="M6223" s="2"/>
      <c r="N6223"/>
      <c r="O6223" s="2"/>
      <c r="P6223"/>
      <c r="Q6223"/>
      <c r="R6223"/>
    </row>
    <row r="6224" spans="2:18">
      <c r="B6224"/>
      <c r="C6224"/>
      <c r="D6224"/>
      <c r="E6224"/>
      <c r="F6224"/>
      <c r="G6224"/>
      <c r="H6224"/>
      <c r="I6224"/>
      <c r="J6224"/>
      <c r="K6224"/>
      <c r="L6224"/>
      <c r="M6224" s="2"/>
      <c r="N6224"/>
      <c r="O6224" s="2"/>
      <c r="P6224"/>
      <c r="Q6224"/>
      <c r="R6224"/>
    </row>
    <row r="6225" spans="2:18">
      <c r="B6225"/>
      <c r="C6225"/>
      <c r="D6225"/>
      <c r="E6225"/>
      <c r="F6225"/>
      <c r="G6225"/>
      <c r="H6225"/>
      <c r="I6225"/>
      <c r="J6225"/>
      <c r="K6225"/>
      <c r="L6225"/>
      <c r="M6225" s="2"/>
      <c r="N6225"/>
      <c r="O6225" s="2"/>
      <c r="P6225"/>
      <c r="Q6225"/>
      <c r="R6225"/>
    </row>
    <row r="6226" spans="2:18">
      <c r="B6226"/>
      <c r="C6226"/>
      <c r="D6226"/>
      <c r="E6226"/>
      <c r="F6226"/>
      <c r="G6226"/>
      <c r="H6226"/>
      <c r="I6226"/>
      <c r="J6226"/>
      <c r="K6226"/>
      <c r="L6226"/>
      <c r="M6226" s="2"/>
      <c r="N6226"/>
      <c r="O6226" s="2"/>
      <c r="P6226"/>
      <c r="Q6226"/>
      <c r="R6226"/>
    </row>
    <row r="6227" spans="2:18">
      <c r="B6227"/>
      <c r="C6227"/>
      <c r="D6227"/>
      <c r="E6227"/>
      <c r="F6227"/>
      <c r="G6227"/>
      <c r="H6227"/>
      <c r="I6227"/>
      <c r="J6227"/>
      <c r="K6227"/>
      <c r="L6227"/>
      <c r="M6227" s="2"/>
      <c r="N6227"/>
      <c r="O6227" s="2"/>
      <c r="P6227"/>
      <c r="Q6227"/>
      <c r="R6227"/>
    </row>
    <row r="6228" spans="2:18">
      <c r="B6228"/>
      <c r="C6228"/>
      <c r="D6228"/>
      <c r="E6228"/>
      <c r="F6228"/>
      <c r="G6228"/>
      <c r="H6228"/>
      <c r="I6228"/>
      <c r="J6228"/>
      <c r="K6228"/>
      <c r="L6228"/>
      <c r="M6228" s="2"/>
      <c r="N6228"/>
      <c r="O6228" s="2"/>
      <c r="P6228"/>
      <c r="Q6228"/>
      <c r="R6228"/>
    </row>
    <row r="6229" spans="2:18">
      <c r="B6229"/>
      <c r="C6229"/>
      <c r="D6229"/>
      <c r="E6229"/>
      <c r="F6229"/>
      <c r="G6229"/>
      <c r="H6229"/>
      <c r="I6229"/>
      <c r="J6229"/>
      <c r="K6229"/>
      <c r="L6229"/>
      <c r="M6229" s="2"/>
      <c r="N6229"/>
      <c r="O6229" s="2"/>
      <c r="P6229"/>
      <c r="Q6229"/>
      <c r="R6229"/>
    </row>
    <row r="6230" spans="2:18">
      <c r="B6230"/>
      <c r="C6230"/>
      <c r="D6230"/>
      <c r="E6230"/>
      <c r="F6230"/>
      <c r="G6230"/>
      <c r="H6230"/>
      <c r="I6230"/>
      <c r="J6230"/>
      <c r="K6230"/>
      <c r="L6230"/>
      <c r="M6230" s="2"/>
      <c r="N6230"/>
      <c r="O6230" s="2"/>
      <c r="P6230"/>
      <c r="Q6230"/>
      <c r="R6230"/>
    </row>
    <row r="6231" spans="2:18">
      <c r="B6231"/>
      <c r="C6231"/>
      <c r="D6231"/>
      <c r="E6231"/>
      <c r="F6231"/>
      <c r="G6231"/>
      <c r="H6231"/>
      <c r="I6231"/>
      <c r="J6231"/>
      <c r="K6231"/>
      <c r="L6231"/>
      <c r="M6231" s="2"/>
      <c r="N6231"/>
      <c r="O6231" s="2"/>
      <c r="P6231"/>
      <c r="Q6231"/>
      <c r="R6231"/>
    </row>
    <row r="6232" spans="2:18">
      <c r="B6232"/>
      <c r="C6232"/>
      <c r="D6232"/>
      <c r="E6232"/>
      <c r="F6232"/>
      <c r="G6232"/>
      <c r="H6232"/>
      <c r="I6232"/>
      <c r="J6232"/>
      <c r="K6232"/>
      <c r="L6232"/>
      <c r="M6232" s="2"/>
      <c r="N6232"/>
      <c r="O6232" s="2"/>
      <c r="P6232"/>
      <c r="Q6232"/>
      <c r="R6232"/>
    </row>
    <row r="6233" spans="2:18">
      <c r="B6233"/>
      <c r="C6233"/>
      <c r="D6233"/>
      <c r="E6233"/>
      <c r="F6233"/>
      <c r="G6233"/>
      <c r="H6233"/>
      <c r="I6233"/>
      <c r="J6233"/>
      <c r="K6233"/>
      <c r="L6233"/>
      <c r="M6233" s="2"/>
      <c r="N6233"/>
      <c r="O6233" s="2"/>
      <c r="P6233"/>
      <c r="Q6233"/>
      <c r="R6233"/>
    </row>
    <row r="6234" spans="2:18">
      <c r="B6234"/>
      <c r="C6234"/>
      <c r="D6234"/>
      <c r="E6234"/>
      <c r="F6234"/>
      <c r="G6234"/>
      <c r="H6234"/>
      <c r="I6234"/>
      <c r="J6234"/>
      <c r="K6234"/>
      <c r="L6234"/>
      <c r="M6234" s="2"/>
      <c r="N6234"/>
      <c r="O6234" s="2"/>
      <c r="P6234"/>
      <c r="Q6234"/>
      <c r="R6234"/>
    </row>
    <row r="6235" spans="2:18">
      <c r="B6235"/>
      <c r="C6235"/>
      <c r="D6235"/>
      <c r="E6235"/>
      <c r="F6235"/>
      <c r="G6235"/>
      <c r="H6235"/>
      <c r="I6235"/>
      <c r="J6235"/>
      <c r="K6235"/>
      <c r="L6235"/>
      <c r="M6235" s="2"/>
      <c r="N6235"/>
      <c r="O6235" s="2"/>
      <c r="P6235"/>
      <c r="Q6235"/>
      <c r="R6235"/>
    </row>
    <row r="6236" spans="2:18">
      <c r="B6236"/>
      <c r="C6236"/>
      <c r="D6236"/>
      <c r="E6236"/>
      <c r="F6236"/>
      <c r="G6236"/>
      <c r="H6236"/>
      <c r="I6236"/>
      <c r="J6236"/>
      <c r="K6236"/>
      <c r="L6236"/>
      <c r="M6236" s="2"/>
      <c r="N6236"/>
      <c r="O6236" s="2"/>
      <c r="P6236"/>
      <c r="Q6236"/>
      <c r="R6236"/>
    </row>
    <row r="6237" spans="2:18">
      <c r="B6237"/>
      <c r="C6237"/>
      <c r="D6237"/>
      <c r="E6237"/>
      <c r="F6237"/>
      <c r="G6237"/>
      <c r="H6237"/>
      <c r="I6237"/>
      <c r="J6237"/>
      <c r="K6237"/>
      <c r="L6237"/>
      <c r="M6237" s="2"/>
      <c r="N6237"/>
      <c r="O6237" s="2"/>
      <c r="P6237"/>
      <c r="Q6237"/>
      <c r="R6237"/>
    </row>
    <row r="6238" spans="2:18">
      <c r="B6238"/>
      <c r="C6238"/>
      <c r="D6238"/>
      <c r="E6238"/>
      <c r="F6238"/>
      <c r="G6238"/>
      <c r="H6238"/>
      <c r="I6238"/>
      <c r="J6238"/>
      <c r="K6238"/>
      <c r="L6238"/>
      <c r="M6238" s="2"/>
      <c r="N6238"/>
      <c r="O6238" s="2"/>
      <c r="P6238"/>
      <c r="Q6238"/>
      <c r="R6238"/>
    </row>
    <row r="6239" spans="2:18">
      <c r="B6239"/>
      <c r="C6239"/>
      <c r="D6239"/>
      <c r="E6239"/>
      <c r="F6239"/>
      <c r="G6239"/>
      <c r="H6239"/>
      <c r="I6239"/>
      <c r="J6239"/>
      <c r="K6239"/>
      <c r="L6239"/>
      <c r="M6239" s="2"/>
      <c r="N6239"/>
      <c r="O6239" s="2"/>
      <c r="P6239"/>
      <c r="Q6239"/>
      <c r="R6239"/>
    </row>
    <row r="6240" spans="2:18">
      <c r="B6240"/>
      <c r="C6240"/>
      <c r="D6240"/>
      <c r="E6240"/>
      <c r="F6240"/>
      <c r="G6240"/>
      <c r="H6240"/>
      <c r="I6240"/>
      <c r="J6240"/>
      <c r="K6240"/>
      <c r="L6240"/>
      <c r="M6240" s="2"/>
      <c r="N6240"/>
      <c r="O6240" s="2"/>
      <c r="P6240"/>
      <c r="Q6240"/>
      <c r="R6240"/>
    </row>
    <row r="6241" spans="2:18">
      <c r="B6241"/>
      <c r="C6241"/>
      <c r="D6241"/>
      <c r="E6241"/>
      <c r="F6241"/>
      <c r="G6241"/>
      <c r="H6241"/>
      <c r="I6241"/>
      <c r="J6241"/>
      <c r="K6241"/>
      <c r="L6241"/>
      <c r="M6241" s="2"/>
      <c r="N6241"/>
      <c r="O6241" s="2"/>
      <c r="P6241"/>
      <c r="Q6241"/>
      <c r="R6241"/>
    </row>
    <row r="6242" spans="2:18">
      <c r="B6242"/>
      <c r="C6242"/>
      <c r="D6242"/>
      <c r="E6242"/>
      <c r="F6242"/>
      <c r="G6242"/>
      <c r="H6242"/>
      <c r="I6242"/>
      <c r="J6242"/>
      <c r="K6242"/>
      <c r="L6242"/>
      <c r="M6242" s="2"/>
      <c r="N6242"/>
      <c r="O6242" s="2"/>
      <c r="P6242"/>
      <c r="Q6242"/>
      <c r="R6242"/>
    </row>
    <row r="6243" spans="2:18">
      <c r="B6243"/>
      <c r="C6243"/>
      <c r="D6243"/>
      <c r="E6243"/>
      <c r="F6243"/>
      <c r="G6243"/>
      <c r="H6243"/>
      <c r="I6243"/>
      <c r="J6243"/>
      <c r="K6243"/>
      <c r="L6243"/>
      <c r="M6243" s="2"/>
      <c r="N6243"/>
      <c r="O6243" s="2"/>
      <c r="P6243"/>
      <c r="Q6243"/>
      <c r="R6243"/>
    </row>
    <row r="6244" spans="2:18">
      <c r="B6244"/>
      <c r="C6244"/>
      <c r="D6244"/>
      <c r="E6244"/>
      <c r="F6244"/>
      <c r="G6244"/>
      <c r="H6244"/>
      <c r="I6244"/>
      <c r="J6244"/>
      <c r="K6244"/>
      <c r="L6244"/>
      <c r="M6244" s="2"/>
      <c r="N6244"/>
      <c r="O6244" s="2"/>
      <c r="P6244"/>
      <c r="Q6244"/>
      <c r="R6244"/>
    </row>
    <row r="6245" spans="2:18">
      <c r="B6245"/>
      <c r="C6245"/>
      <c r="D6245"/>
      <c r="E6245"/>
      <c r="F6245"/>
      <c r="G6245"/>
      <c r="H6245"/>
      <c r="I6245"/>
      <c r="J6245"/>
      <c r="K6245"/>
      <c r="L6245"/>
      <c r="M6245" s="2"/>
      <c r="N6245"/>
      <c r="O6245" s="2"/>
      <c r="P6245"/>
      <c r="Q6245"/>
      <c r="R6245"/>
    </row>
    <row r="6246" spans="2:18">
      <c r="B6246"/>
      <c r="C6246"/>
      <c r="D6246"/>
      <c r="E6246"/>
      <c r="F6246"/>
      <c r="G6246"/>
      <c r="H6246"/>
      <c r="I6246"/>
      <c r="J6246"/>
      <c r="K6246"/>
      <c r="L6246"/>
      <c r="M6246" s="2"/>
      <c r="N6246"/>
      <c r="O6246" s="2"/>
      <c r="P6246"/>
      <c r="Q6246"/>
      <c r="R6246"/>
    </row>
    <row r="6247" spans="2:18">
      <c r="B6247"/>
      <c r="C6247"/>
      <c r="D6247"/>
      <c r="E6247"/>
      <c r="F6247"/>
      <c r="G6247"/>
      <c r="H6247"/>
      <c r="I6247"/>
      <c r="J6247"/>
      <c r="K6247"/>
      <c r="L6247"/>
      <c r="M6247" s="2"/>
      <c r="N6247"/>
      <c r="O6247" s="2"/>
      <c r="P6247"/>
      <c r="Q6247"/>
      <c r="R6247"/>
    </row>
    <row r="6248" spans="2:18">
      <c r="B6248"/>
      <c r="C6248"/>
      <c r="D6248"/>
      <c r="E6248"/>
      <c r="F6248"/>
      <c r="G6248"/>
      <c r="H6248"/>
      <c r="I6248"/>
      <c r="J6248"/>
      <c r="K6248"/>
      <c r="L6248"/>
      <c r="M6248" s="2"/>
      <c r="N6248"/>
      <c r="O6248" s="2"/>
      <c r="P6248"/>
      <c r="Q6248"/>
      <c r="R6248"/>
    </row>
    <row r="6249" spans="2:18">
      <c r="B6249"/>
      <c r="C6249"/>
      <c r="D6249"/>
      <c r="E6249"/>
      <c r="F6249"/>
      <c r="G6249"/>
      <c r="H6249"/>
      <c r="I6249"/>
      <c r="J6249"/>
      <c r="K6249"/>
      <c r="L6249"/>
      <c r="M6249" s="2"/>
      <c r="N6249"/>
      <c r="O6249" s="2"/>
      <c r="P6249"/>
      <c r="Q6249"/>
      <c r="R6249"/>
    </row>
    <row r="6250" spans="2:18">
      <c r="B6250"/>
      <c r="C6250"/>
      <c r="D6250"/>
      <c r="E6250"/>
      <c r="F6250"/>
      <c r="G6250"/>
      <c r="H6250"/>
      <c r="I6250"/>
      <c r="J6250"/>
      <c r="K6250"/>
      <c r="L6250"/>
      <c r="M6250" s="2"/>
      <c r="N6250"/>
      <c r="O6250" s="2"/>
      <c r="P6250"/>
      <c r="Q6250"/>
      <c r="R6250"/>
    </row>
    <row r="6251" spans="2:18">
      <c r="B6251"/>
      <c r="C6251"/>
      <c r="D6251"/>
      <c r="E6251"/>
      <c r="F6251"/>
      <c r="G6251"/>
      <c r="H6251"/>
      <c r="I6251"/>
      <c r="J6251"/>
      <c r="K6251"/>
      <c r="L6251"/>
      <c r="M6251" s="2"/>
      <c r="N6251"/>
      <c r="O6251" s="2"/>
      <c r="P6251"/>
      <c r="Q6251"/>
      <c r="R6251"/>
    </row>
    <row r="6252" spans="2:18">
      <c r="B6252"/>
      <c r="C6252"/>
      <c r="D6252"/>
      <c r="E6252"/>
      <c r="F6252"/>
      <c r="G6252"/>
      <c r="H6252"/>
      <c r="I6252"/>
      <c r="J6252"/>
      <c r="K6252"/>
      <c r="L6252"/>
      <c r="M6252" s="2"/>
      <c r="N6252"/>
      <c r="O6252" s="2"/>
      <c r="P6252"/>
      <c r="Q6252"/>
      <c r="R6252"/>
    </row>
    <row r="6253" spans="2:18">
      <c r="B6253"/>
      <c r="C6253"/>
      <c r="D6253"/>
      <c r="E6253"/>
      <c r="F6253"/>
      <c r="G6253"/>
      <c r="H6253"/>
      <c r="I6253"/>
      <c r="J6253"/>
      <c r="K6253"/>
      <c r="L6253"/>
      <c r="M6253" s="2"/>
      <c r="N6253"/>
      <c r="O6253" s="2"/>
      <c r="P6253"/>
      <c r="Q6253"/>
      <c r="R6253"/>
    </row>
    <row r="6254" spans="2:18">
      <c r="B6254"/>
      <c r="C6254"/>
      <c r="D6254"/>
      <c r="E6254"/>
      <c r="F6254"/>
      <c r="G6254"/>
      <c r="H6254"/>
      <c r="I6254"/>
      <c r="J6254"/>
      <c r="K6254"/>
      <c r="L6254"/>
      <c r="M6254" s="2"/>
      <c r="N6254"/>
      <c r="O6254" s="2"/>
      <c r="P6254"/>
      <c r="Q6254"/>
      <c r="R6254"/>
    </row>
    <row r="6255" spans="2:18">
      <c r="B6255"/>
      <c r="C6255"/>
      <c r="D6255"/>
      <c r="E6255"/>
      <c r="F6255"/>
      <c r="G6255"/>
      <c r="H6255"/>
      <c r="I6255"/>
      <c r="J6255"/>
      <c r="K6255"/>
      <c r="L6255"/>
      <c r="M6255" s="2"/>
      <c r="N6255"/>
      <c r="O6255" s="2"/>
      <c r="P6255"/>
      <c r="Q6255"/>
      <c r="R6255"/>
    </row>
    <row r="6256" spans="2:18">
      <c r="B6256"/>
      <c r="C6256"/>
      <c r="D6256"/>
      <c r="E6256"/>
      <c r="F6256"/>
      <c r="G6256"/>
      <c r="H6256"/>
      <c r="I6256"/>
      <c r="J6256"/>
      <c r="K6256"/>
      <c r="L6256"/>
      <c r="M6256" s="2"/>
      <c r="N6256"/>
      <c r="O6256" s="2"/>
      <c r="P6256"/>
      <c r="Q6256"/>
      <c r="R6256"/>
    </row>
    <row r="6257" spans="2:18">
      <c r="B6257"/>
      <c r="C6257"/>
      <c r="D6257"/>
      <c r="E6257"/>
      <c r="F6257"/>
      <c r="G6257"/>
      <c r="H6257"/>
      <c r="I6257"/>
      <c r="J6257"/>
      <c r="K6257"/>
      <c r="L6257"/>
      <c r="M6257" s="2"/>
      <c r="N6257"/>
      <c r="O6257" s="2"/>
      <c r="P6257"/>
      <c r="Q6257"/>
      <c r="R6257"/>
    </row>
    <row r="6258" spans="2:18">
      <c r="B6258"/>
      <c r="C6258"/>
      <c r="D6258"/>
      <c r="E6258"/>
      <c r="F6258"/>
      <c r="G6258"/>
      <c r="H6258"/>
      <c r="I6258"/>
      <c r="J6258"/>
      <c r="K6258"/>
      <c r="L6258"/>
      <c r="M6258" s="2"/>
      <c r="N6258"/>
      <c r="O6258" s="2"/>
      <c r="P6258"/>
      <c r="Q6258"/>
      <c r="R6258"/>
    </row>
    <row r="6259" spans="2:18">
      <c r="B6259"/>
      <c r="C6259"/>
      <c r="D6259"/>
      <c r="E6259"/>
      <c r="F6259"/>
      <c r="G6259"/>
      <c r="H6259"/>
      <c r="I6259"/>
      <c r="J6259"/>
      <c r="K6259"/>
      <c r="L6259"/>
      <c r="M6259" s="2"/>
      <c r="N6259"/>
      <c r="O6259" s="2"/>
      <c r="P6259"/>
      <c r="Q6259"/>
      <c r="R6259"/>
    </row>
    <row r="6260" spans="2:18">
      <c r="B6260"/>
      <c r="C6260"/>
      <c r="D6260"/>
      <c r="E6260"/>
      <c r="F6260"/>
      <c r="G6260"/>
      <c r="H6260"/>
      <c r="I6260"/>
      <c r="J6260"/>
      <c r="K6260"/>
      <c r="L6260"/>
      <c r="M6260" s="2"/>
      <c r="N6260"/>
      <c r="O6260" s="2"/>
      <c r="P6260"/>
      <c r="Q6260"/>
      <c r="R6260"/>
    </row>
    <row r="6261" spans="2:18">
      <c r="B6261"/>
      <c r="C6261"/>
      <c r="D6261"/>
      <c r="E6261"/>
      <c r="F6261"/>
      <c r="G6261"/>
      <c r="H6261"/>
      <c r="I6261"/>
      <c r="J6261"/>
      <c r="K6261"/>
      <c r="L6261"/>
      <c r="M6261" s="2"/>
      <c r="N6261"/>
      <c r="O6261" s="2"/>
      <c r="P6261"/>
      <c r="Q6261"/>
      <c r="R6261"/>
    </row>
    <row r="6262" spans="2:18">
      <c r="B6262"/>
      <c r="C6262"/>
      <c r="D6262"/>
      <c r="E6262"/>
      <c r="F6262"/>
      <c r="G6262"/>
      <c r="H6262"/>
      <c r="I6262"/>
      <c r="J6262"/>
      <c r="K6262"/>
      <c r="L6262"/>
      <c r="M6262" s="2"/>
      <c r="N6262"/>
      <c r="O6262" s="2"/>
      <c r="P6262"/>
      <c r="Q6262"/>
      <c r="R6262"/>
    </row>
    <row r="6263" spans="2:18">
      <c r="B6263"/>
      <c r="C6263"/>
      <c r="D6263"/>
      <c r="E6263"/>
      <c r="F6263"/>
      <c r="G6263"/>
      <c r="H6263"/>
      <c r="I6263"/>
      <c r="J6263"/>
      <c r="K6263"/>
      <c r="L6263"/>
      <c r="M6263" s="2"/>
      <c r="N6263"/>
      <c r="O6263" s="2"/>
      <c r="P6263"/>
      <c r="Q6263"/>
      <c r="R6263"/>
    </row>
    <row r="6264" spans="2:18">
      <c r="B6264"/>
      <c r="C6264"/>
      <c r="D6264"/>
      <c r="E6264"/>
      <c r="F6264"/>
      <c r="G6264"/>
      <c r="H6264"/>
      <c r="I6264"/>
      <c r="J6264"/>
      <c r="K6264"/>
      <c r="L6264"/>
      <c r="M6264" s="2"/>
      <c r="N6264"/>
      <c r="O6264" s="2"/>
      <c r="P6264"/>
      <c r="Q6264"/>
      <c r="R6264"/>
    </row>
    <row r="6265" spans="2:18">
      <c r="B6265"/>
      <c r="C6265"/>
      <c r="D6265"/>
      <c r="E6265"/>
      <c r="F6265"/>
      <c r="G6265"/>
      <c r="H6265"/>
      <c r="I6265"/>
      <c r="J6265"/>
      <c r="K6265"/>
      <c r="L6265"/>
      <c r="M6265" s="2"/>
      <c r="N6265"/>
      <c r="O6265" s="2"/>
      <c r="P6265"/>
      <c r="Q6265"/>
      <c r="R6265"/>
    </row>
    <row r="6266" spans="2:18">
      <c r="B6266"/>
      <c r="C6266"/>
      <c r="D6266"/>
      <c r="E6266"/>
      <c r="F6266"/>
      <c r="G6266"/>
      <c r="H6266"/>
      <c r="I6266"/>
      <c r="J6266"/>
      <c r="K6266"/>
      <c r="L6266"/>
      <c r="M6266" s="2"/>
      <c r="N6266"/>
      <c r="O6266" s="2"/>
      <c r="P6266"/>
      <c r="Q6266"/>
      <c r="R6266"/>
    </row>
    <row r="6267" spans="2:18">
      <c r="B6267"/>
      <c r="C6267"/>
      <c r="D6267"/>
      <c r="E6267"/>
      <c r="F6267"/>
      <c r="G6267"/>
      <c r="H6267"/>
      <c r="I6267"/>
      <c r="J6267"/>
      <c r="K6267"/>
      <c r="L6267"/>
      <c r="M6267" s="2"/>
      <c r="N6267"/>
      <c r="O6267" s="2"/>
      <c r="P6267"/>
      <c r="Q6267"/>
      <c r="R6267"/>
    </row>
    <row r="6268" spans="2:18">
      <c r="B6268"/>
      <c r="C6268"/>
      <c r="D6268"/>
      <c r="E6268"/>
      <c r="F6268"/>
      <c r="G6268"/>
      <c r="H6268"/>
      <c r="I6268"/>
      <c r="J6268"/>
      <c r="K6268"/>
      <c r="L6268"/>
      <c r="M6268" s="2"/>
      <c r="N6268"/>
      <c r="O6268" s="2"/>
      <c r="P6268"/>
      <c r="Q6268"/>
      <c r="R6268"/>
    </row>
    <row r="6269" spans="2:18">
      <c r="B6269"/>
      <c r="C6269"/>
      <c r="D6269"/>
      <c r="E6269"/>
      <c r="F6269"/>
      <c r="G6269"/>
      <c r="H6269"/>
      <c r="I6269"/>
      <c r="J6269"/>
      <c r="K6269"/>
      <c r="L6269"/>
      <c r="M6269" s="2"/>
      <c r="N6269"/>
      <c r="O6269" s="2"/>
      <c r="P6269"/>
      <c r="Q6269"/>
      <c r="R6269"/>
    </row>
    <row r="6270" spans="2:18">
      <c r="B6270"/>
      <c r="C6270"/>
      <c r="D6270"/>
      <c r="E6270"/>
      <c r="F6270"/>
      <c r="G6270"/>
      <c r="H6270"/>
      <c r="I6270"/>
      <c r="J6270"/>
      <c r="K6270"/>
      <c r="L6270"/>
      <c r="M6270" s="2"/>
      <c r="N6270"/>
      <c r="O6270" s="2"/>
      <c r="P6270"/>
      <c r="Q6270"/>
      <c r="R6270"/>
    </row>
    <row r="6271" spans="2:18">
      <c r="B6271"/>
      <c r="C6271"/>
      <c r="D6271"/>
      <c r="E6271"/>
      <c r="F6271"/>
      <c r="G6271"/>
      <c r="H6271"/>
      <c r="I6271"/>
      <c r="J6271"/>
      <c r="K6271"/>
      <c r="L6271"/>
      <c r="M6271" s="2"/>
      <c r="N6271"/>
      <c r="O6271" s="2"/>
      <c r="P6271"/>
      <c r="Q6271"/>
      <c r="R6271"/>
    </row>
    <row r="6272" spans="2:18">
      <c r="B6272"/>
      <c r="C6272"/>
      <c r="D6272"/>
      <c r="E6272"/>
      <c r="F6272"/>
      <c r="G6272"/>
      <c r="H6272"/>
      <c r="I6272"/>
      <c r="J6272"/>
      <c r="K6272"/>
      <c r="L6272"/>
      <c r="M6272" s="2"/>
      <c r="N6272"/>
      <c r="O6272" s="2"/>
      <c r="P6272"/>
      <c r="Q6272"/>
      <c r="R6272"/>
    </row>
    <row r="6273" spans="2:18">
      <c r="B6273"/>
      <c r="C6273"/>
      <c r="D6273"/>
      <c r="E6273"/>
      <c r="F6273"/>
      <c r="G6273"/>
      <c r="H6273"/>
      <c r="I6273"/>
      <c r="J6273"/>
      <c r="K6273"/>
      <c r="L6273"/>
      <c r="M6273" s="2"/>
      <c r="N6273"/>
      <c r="O6273" s="2"/>
      <c r="P6273"/>
      <c r="Q6273"/>
      <c r="R6273"/>
    </row>
    <row r="6274" spans="2:18">
      <c r="B6274"/>
      <c r="C6274"/>
      <c r="D6274"/>
      <c r="E6274"/>
      <c r="F6274"/>
      <c r="G6274"/>
      <c r="H6274"/>
      <c r="I6274"/>
      <c r="J6274"/>
      <c r="K6274"/>
      <c r="L6274"/>
      <c r="M6274" s="2"/>
      <c r="N6274"/>
      <c r="O6274" s="2"/>
      <c r="P6274"/>
      <c r="Q6274"/>
      <c r="R6274"/>
    </row>
    <row r="6275" spans="2:18">
      <c r="B6275"/>
      <c r="C6275"/>
      <c r="D6275"/>
      <c r="E6275"/>
      <c r="F6275"/>
      <c r="G6275"/>
      <c r="H6275"/>
      <c r="I6275"/>
      <c r="J6275"/>
      <c r="K6275"/>
      <c r="L6275"/>
      <c r="M6275" s="2"/>
      <c r="N6275"/>
      <c r="O6275" s="2"/>
      <c r="P6275"/>
      <c r="Q6275"/>
      <c r="R6275"/>
    </row>
    <row r="6276" spans="2:18">
      <c r="B6276"/>
      <c r="C6276"/>
      <c r="D6276"/>
      <c r="E6276"/>
      <c r="F6276"/>
      <c r="G6276"/>
      <c r="H6276"/>
      <c r="I6276"/>
      <c r="J6276"/>
      <c r="K6276"/>
      <c r="L6276"/>
      <c r="M6276" s="2"/>
      <c r="N6276"/>
      <c r="O6276" s="2"/>
      <c r="P6276"/>
      <c r="Q6276"/>
      <c r="R6276"/>
    </row>
    <row r="6277" spans="2:18">
      <c r="B6277"/>
      <c r="C6277"/>
      <c r="D6277"/>
      <c r="E6277"/>
      <c r="F6277"/>
      <c r="G6277"/>
      <c r="H6277"/>
      <c r="I6277"/>
      <c r="J6277"/>
      <c r="K6277"/>
      <c r="L6277"/>
      <c r="M6277" s="2"/>
      <c r="N6277"/>
      <c r="O6277" s="2"/>
      <c r="P6277"/>
      <c r="Q6277"/>
      <c r="R6277"/>
    </row>
    <row r="6278" spans="2:18">
      <c r="B6278"/>
      <c r="C6278"/>
      <c r="D6278"/>
      <c r="E6278"/>
      <c r="F6278"/>
      <c r="G6278"/>
      <c r="H6278"/>
      <c r="I6278"/>
      <c r="J6278"/>
      <c r="K6278"/>
      <c r="L6278"/>
      <c r="M6278" s="2"/>
      <c r="N6278"/>
      <c r="O6278" s="2"/>
      <c r="P6278"/>
      <c r="Q6278"/>
      <c r="R6278"/>
    </row>
    <row r="6279" spans="2:18">
      <c r="B6279"/>
      <c r="C6279"/>
      <c r="D6279"/>
      <c r="E6279"/>
      <c r="F6279"/>
      <c r="G6279"/>
      <c r="H6279"/>
      <c r="I6279"/>
      <c r="J6279"/>
      <c r="K6279"/>
      <c r="L6279"/>
      <c r="M6279" s="2"/>
      <c r="N6279"/>
      <c r="O6279" s="2"/>
      <c r="P6279"/>
      <c r="Q6279"/>
      <c r="R6279"/>
    </row>
    <row r="6280" spans="2:18">
      <c r="B6280"/>
      <c r="C6280"/>
      <c r="D6280"/>
      <c r="E6280"/>
      <c r="F6280"/>
      <c r="G6280"/>
      <c r="H6280"/>
      <c r="I6280"/>
      <c r="J6280"/>
      <c r="K6280"/>
      <c r="L6280"/>
      <c r="M6280" s="2"/>
      <c r="N6280"/>
      <c r="O6280" s="2"/>
      <c r="P6280"/>
      <c r="Q6280"/>
      <c r="R6280"/>
    </row>
    <row r="6281" spans="2:18">
      <c r="B6281"/>
      <c r="C6281"/>
      <c r="D6281"/>
      <c r="E6281"/>
      <c r="F6281"/>
      <c r="G6281"/>
      <c r="H6281"/>
      <c r="I6281"/>
      <c r="J6281"/>
      <c r="K6281"/>
      <c r="L6281"/>
      <c r="M6281" s="2"/>
      <c r="N6281"/>
      <c r="O6281" s="2"/>
      <c r="P6281"/>
      <c r="Q6281"/>
      <c r="R6281"/>
    </row>
    <row r="6282" spans="2:18">
      <c r="B6282"/>
      <c r="C6282"/>
      <c r="D6282"/>
      <c r="E6282"/>
      <c r="F6282"/>
      <c r="G6282"/>
      <c r="H6282"/>
      <c r="I6282"/>
      <c r="J6282"/>
      <c r="K6282"/>
      <c r="L6282"/>
      <c r="M6282" s="2"/>
      <c r="N6282"/>
      <c r="O6282" s="2"/>
      <c r="P6282"/>
      <c r="Q6282"/>
      <c r="R6282"/>
    </row>
    <row r="6283" spans="2:18">
      <c r="B6283"/>
      <c r="C6283"/>
      <c r="D6283"/>
      <c r="E6283"/>
      <c r="F6283"/>
      <c r="G6283"/>
      <c r="H6283"/>
      <c r="I6283"/>
      <c r="J6283"/>
      <c r="K6283"/>
      <c r="L6283"/>
      <c r="M6283" s="2"/>
      <c r="N6283"/>
      <c r="O6283" s="2"/>
      <c r="P6283"/>
      <c r="Q6283"/>
      <c r="R6283"/>
    </row>
    <row r="6284" spans="2:18">
      <c r="B6284"/>
      <c r="C6284"/>
      <c r="D6284"/>
      <c r="E6284"/>
      <c r="F6284"/>
      <c r="G6284"/>
      <c r="H6284"/>
      <c r="I6284"/>
      <c r="J6284"/>
      <c r="K6284"/>
      <c r="L6284"/>
      <c r="M6284" s="2"/>
      <c r="N6284"/>
      <c r="O6284" s="2"/>
      <c r="P6284"/>
      <c r="Q6284"/>
      <c r="R6284"/>
    </row>
    <row r="6285" spans="2:18">
      <c r="B6285"/>
      <c r="C6285"/>
      <c r="D6285"/>
      <c r="E6285"/>
      <c r="F6285"/>
      <c r="G6285"/>
      <c r="H6285"/>
      <c r="I6285"/>
      <c r="J6285"/>
      <c r="K6285"/>
      <c r="L6285"/>
      <c r="M6285" s="2"/>
      <c r="N6285"/>
      <c r="O6285" s="2"/>
      <c r="P6285"/>
      <c r="Q6285"/>
      <c r="R6285"/>
    </row>
    <row r="6286" spans="2:18">
      <c r="B6286"/>
      <c r="C6286"/>
      <c r="D6286"/>
      <c r="E6286"/>
      <c r="F6286"/>
      <c r="G6286"/>
      <c r="H6286"/>
      <c r="I6286"/>
      <c r="J6286"/>
      <c r="K6286"/>
      <c r="L6286"/>
      <c r="M6286" s="2"/>
      <c r="N6286"/>
      <c r="O6286" s="2"/>
      <c r="P6286"/>
      <c r="Q6286"/>
      <c r="R6286"/>
    </row>
    <row r="6287" spans="2:18">
      <c r="B6287"/>
      <c r="C6287"/>
      <c r="D6287"/>
      <c r="E6287"/>
      <c r="F6287"/>
      <c r="G6287"/>
      <c r="H6287"/>
      <c r="I6287"/>
      <c r="J6287"/>
      <c r="K6287"/>
      <c r="L6287"/>
      <c r="M6287" s="2"/>
      <c r="N6287"/>
      <c r="O6287" s="2"/>
      <c r="P6287"/>
      <c r="Q6287"/>
      <c r="R6287"/>
    </row>
    <row r="6288" spans="2:18">
      <c r="B6288"/>
      <c r="C6288"/>
      <c r="D6288"/>
      <c r="E6288"/>
      <c r="F6288"/>
      <c r="G6288"/>
      <c r="H6288"/>
      <c r="I6288"/>
      <c r="J6288"/>
      <c r="K6288"/>
      <c r="L6288"/>
      <c r="M6288" s="2"/>
      <c r="N6288"/>
      <c r="O6288" s="2"/>
      <c r="P6288"/>
      <c r="Q6288"/>
      <c r="R6288"/>
    </row>
    <row r="6289" spans="2:18">
      <c r="B6289"/>
      <c r="C6289"/>
      <c r="D6289"/>
      <c r="E6289"/>
      <c r="F6289"/>
      <c r="G6289"/>
      <c r="H6289"/>
      <c r="I6289"/>
      <c r="J6289"/>
      <c r="K6289"/>
      <c r="L6289"/>
      <c r="M6289" s="2"/>
      <c r="N6289"/>
      <c r="O6289" s="2"/>
      <c r="P6289"/>
      <c r="Q6289"/>
      <c r="R6289"/>
    </row>
    <row r="6290" spans="2:18">
      <c r="B6290"/>
      <c r="C6290"/>
      <c r="D6290"/>
      <c r="E6290"/>
      <c r="F6290"/>
      <c r="G6290"/>
      <c r="H6290"/>
      <c r="I6290"/>
      <c r="J6290"/>
      <c r="K6290"/>
      <c r="L6290"/>
      <c r="M6290" s="2"/>
      <c r="N6290"/>
      <c r="O6290" s="2"/>
      <c r="P6290"/>
      <c r="Q6290"/>
      <c r="R6290"/>
    </row>
    <row r="6291" spans="2:18">
      <c r="B6291"/>
      <c r="C6291"/>
      <c r="D6291"/>
      <c r="E6291"/>
      <c r="F6291"/>
      <c r="G6291"/>
      <c r="H6291"/>
      <c r="I6291"/>
      <c r="J6291"/>
      <c r="K6291"/>
      <c r="L6291"/>
      <c r="M6291" s="2"/>
      <c r="N6291"/>
      <c r="O6291" s="2"/>
      <c r="P6291"/>
      <c r="Q6291"/>
      <c r="R6291"/>
    </row>
    <row r="6292" spans="2:18">
      <c r="B6292"/>
      <c r="C6292"/>
      <c r="D6292"/>
      <c r="E6292"/>
      <c r="F6292"/>
      <c r="G6292"/>
      <c r="H6292"/>
      <c r="I6292"/>
      <c r="J6292"/>
      <c r="K6292"/>
      <c r="L6292"/>
      <c r="M6292" s="2"/>
      <c r="N6292"/>
      <c r="O6292" s="2"/>
      <c r="P6292"/>
      <c r="Q6292"/>
      <c r="R6292"/>
    </row>
    <row r="6293" spans="2:18">
      <c r="B6293"/>
      <c r="C6293"/>
      <c r="D6293"/>
      <c r="E6293"/>
      <c r="F6293"/>
      <c r="G6293"/>
      <c r="H6293"/>
      <c r="I6293"/>
      <c r="J6293"/>
      <c r="K6293"/>
      <c r="L6293"/>
      <c r="M6293" s="2"/>
      <c r="N6293"/>
      <c r="O6293" s="2"/>
      <c r="P6293"/>
      <c r="Q6293"/>
      <c r="R6293"/>
    </row>
    <row r="6294" spans="2:18">
      <c r="B6294"/>
      <c r="C6294"/>
      <c r="D6294"/>
      <c r="E6294"/>
      <c r="F6294"/>
      <c r="G6294"/>
      <c r="H6294"/>
      <c r="I6294"/>
      <c r="J6294"/>
      <c r="K6294"/>
      <c r="L6294"/>
      <c r="M6294" s="2"/>
      <c r="N6294"/>
      <c r="O6294" s="2"/>
      <c r="P6294"/>
      <c r="Q6294"/>
      <c r="R6294"/>
    </row>
    <row r="6295" spans="2:18">
      <c r="B6295"/>
      <c r="C6295"/>
      <c r="D6295"/>
      <c r="E6295"/>
      <c r="F6295"/>
      <c r="G6295"/>
      <c r="H6295"/>
      <c r="I6295"/>
      <c r="J6295"/>
      <c r="K6295"/>
      <c r="L6295"/>
      <c r="M6295" s="2"/>
      <c r="N6295"/>
      <c r="O6295" s="2"/>
      <c r="P6295"/>
      <c r="Q6295"/>
      <c r="R6295"/>
    </row>
    <row r="6296" spans="2:18">
      <c r="B6296"/>
      <c r="C6296"/>
      <c r="D6296"/>
      <c r="E6296"/>
      <c r="F6296"/>
      <c r="G6296"/>
      <c r="H6296"/>
      <c r="I6296"/>
      <c r="J6296"/>
      <c r="K6296"/>
      <c r="L6296"/>
      <c r="M6296" s="2"/>
      <c r="N6296"/>
      <c r="O6296" s="2"/>
      <c r="P6296"/>
      <c r="Q6296"/>
      <c r="R6296"/>
    </row>
    <row r="6297" spans="2:18">
      <c r="B6297"/>
      <c r="C6297"/>
      <c r="D6297"/>
      <c r="E6297"/>
      <c r="F6297"/>
      <c r="G6297"/>
      <c r="H6297"/>
      <c r="I6297"/>
      <c r="J6297"/>
      <c r="K6297"/>
      <c r="L6297"/>
      <c r="M6297" s="2"/>
      <c r="N6297"/>
      <c r="O6297" s="2"/>
      <c r="P6297"/>
      <c r="Q6297"/>
      <c r="R6297"/>
    </row>
    <row r="6298" spans="2:18">
      <c r="B6298"/>
      <c r="C6298"/>
      <c r="D6298"/>
      <c r="E6298"/>
      <c r="F6298"/>
      <c r="G6298"/>
      <c r="H6298"/>
      <c r="I6298"/>
      <c r="J6298"/>
      <c r="K6298"/>
      <c r="L6298"/>
      <c r="M6298" s="2"/>
      <c r="N6298"/>
      <c r="O6298" s="2"/>
      <c r="P6298"/>
      <c r="Q6298"/>
      <c r="R6298"/>
    </row>
    <row r="6299" spans="2:18">
      <c r="B6299"/>
      <c r="C6299"/>
      <c r="D6299"/>
      <c r="E6299"/>
      <c r="F6299"/>
      <c r="G6299"/>
      <c r="H6299"/>
      <c r="I6299"/>
      <c r="J6299"/>
      <c r="K6299"/>
      <c r="L6299"/>
      <c r="M6299" s="2"/>
      <c r="N6299"/>
      <c r="O6299" s="2"/>
      <c r="P6299"/>
      <c r="Q6299"/>
      <c r="R6299"/>
    </row>
    <row r="6300" spans="2:18">
      <c r="B6300"/>
      <c r="C6300"/>
      <c r="D6300"/>
      <c r="E6300"/>
      <c r="F6300"/>
      <c r="G6300"/>
      <c r="H6300"/>
      <c r="I6300"/>
      <c r="J6300"/>
      <c r="K6300"/>
      <c r="L6300"/>
      <c r="M6300" s="2"/>
      <c r="N6300"/>
      <c r="O6300" s="2"/>
      <c r="P6300"/>
      <c r="Q6300"/>
      <c r="R6300"/>
    </row>
    <row r="6301" spans="2:18">
      <c r="B6301"/>
      <c r="C6301"/>
      <c r="D6301"/>
      <c r="E6301"/>
      <c r="F6301"/>
      <c r="G6301"/>
      <c r="H6301"/>
      <c r="I6301"/>
      <c r="J6301"/>
      <c r="K6301"/>
      <c r="L6301"/>
      <c r="M6301" s="2"/>
      <c r="N6301"/>
      <c r="O6301" s="2"/>
      <c r="P6301"/>
      <c r="Q6301"/>
      <c r="R6301"/>
    </row>
    <row r="6302" spans="2:18">
      <c r="B6302"/>
      <c r="C6302"/>
      <c r="D6302"/>
      <c r="E6302"/>
      <c r="F6302"/>
      <c r="G6302"/>
      <c r="H6302"/>
      <c r="I6302"/>
      <c r="J6302"/>
      <c r="K6302"/>
      <c r="L6302"/>
      <c r="M6302" s="2"/>
      <c r="N6302"/>
      <c r="O6302" s="2"/>
      <c r="P6302"/>
      <c r="Q6302"/>
      <c r="R6302"/>
    </row>
    <row r="6303" spans="2:18">
      <c r="B6303"/>
      <c r="C6303"/>
      <c r="D6303"/>
      <c r="E6303"/>
      <c r="F6303"/>
      <c r="G6303"/>
      <c r="H6303"/>
      <c r="I6303"/>
      <c r="J6303"/>
      <c r="K6303"/>
      <c r="L6303"/>
      <c r="M6303" s="2"/>
      <c r="N6303"/>
      <c r="O6303" s="2"/>
      <c r="P6303"/>
      <c r="Q6303"/>
      <c r="R6303"/>
    </row>
    <row r="6304" spans="2:18">
      <c r="B6304"/>
      <c r="C6304"/>
      <c r="D6304"/>
      <c r="E6304"/>
      <c r="F6304"/>
      <c r="G6304"/>
      <c r="H6304"/>
      <c r="I6304"/>
      <c r="J6304"/>
      <c r="K6304"/>
      <c r="L6304"/>
      <c r="M6304" s="2"/>
      <c r="N6304"/>
      <c r="O6304" s="2"/>
      <c r="P6304"/>
      <c r="Q6304"/>
      <c r="R6304"/>
    </row>
    <row r="6305" spans="2:18">
      <c r="B6305"/>
      <c r="C6305"/>
      <c r="D6305"/>
      <c r="E6305"/>
      <c r="F6305"/>
      <c r="G6305"/>
      <c r="H6305"/>
      <c r="I6305"/>
      <c r="J6305"/>
      <c r="K6305"/>
      <c r="L6305"/>
      <c r="M6305" s="2"/>
      <c r="N6305"/>
      <c r="O6305" s="2"/>
      <c r="P6305"/>
      <c r="Q6305"/>
      <c r="R6305"/>
    </row>
    <row r="6306" spans="2:18">
      <c r="B6306"/>
      <c r="C6306"/>
      <c r="D6306"/>
      <c r="E6306"/>
      <c r="F6306"/>
      <c r="G6306"/>
      <c r="H6306"/>
      <c r="I6306"/>
      <c r="J6306"/>
      <c r="K6306"/>
      <c r="L6306"/>
      <c r="M6306" s="2"/>
      <c r="N6306"/>
      <c r="O6306" s="2"/>
      <c r="P6306"/>
      <c r="Q6306"/>
      <c r="R6306"/>
    </row>
    <row r="6307" spans="2:18">
      <c r="B6307"/>
      <c r="C6307"/>
      <c r="D6307"/>
      <c r="E6307"/>
      <c r="F6307"/>
      <c r="G6307"/>
      <c r="H6307"/>
      <c r="I6307"/>
      <c r="J6307"/>
      <c r="K6307"/>
      <c r="L6307"/>
      <c r="M6307" s="2"/>
      <c r="N6307"/>
      <c r="O6307" s="2"/>
      <c r="P6307"/>
      <c r="Q6307"/>
      <c r="R6307"/>
    </row>
    <row r="6308" spans="2:18">
      <c r="B6308"/>
      <c r="C6308"/>
      <c r="D6308"/>
      <c r="E6308"/>
      <c r="F6308"/>
      <c r="G6308"/>
      <c r="H6308"/>
      <c r="I6308"/>
      <c r="J6308"/>
      <c r="K6308"/>
      <c r="L6308"/>
      <c r="M6308" s="2"/>
      <c r="N6308"/>
      <c r="O6308" s="2"/>
      <c r="P6308"/>
      <c r="Q6308"/>
      <c r="R6308"/>
    </row>
    <row r="6309" spans="2:18">
      <c r="B6309"/>
      <c r="C6309"/>
      <c r="D6309"/>
      <c r="E6309"/>
      <c r="F6309"/>
      <c r="G6309"/>
      <c r="H6309"/>
      <c r="I6309"/>
      <c r="J6309"/>
      <c r="K6309"/>
      <c r="L6309"/>
      <c r="M6309" s="2"/>
      <c r="N6309"/>
      <c r="O6309" s="2"/>
      <c r="P6309"/>
      <c r="Q6309"/>
      <c r="R6309"/>
    </row>
    <row r="6310" spans="2:18">
      <c r="B6310"/>
      <c r="C6310"/>
      <c r="D6310"/>
      <c r="E6310"/>
      <c r="F6310"/>
      <c r="G6310"/>
      <c r="H6310"/>
      <c r="I6310"/>
      <c r="J6310"/>
      <c r="K6310"/>
      <c r="L6310"/>
      <c r="M6310" s="2"/>
      <c r="N6310"/>
      <c r="O6310" s="2"/>
      <c r="P6310"/>
      <c r="Q6310"/>
      <c r="R6310"/>
    </row>
    <row r="6311" spans="2:18">
      <c r="B6311"/>
      <c r="C6311"/>
      <c r="D6311"/>
      <c r="E6311"/>
      <c r="F6311"/>
      <c r="G6311"/>
      <c r="H6311"/>
      <c r="I6311"/>
      <c r="J6311"/>
      <c r="K6311"/>
      <c r="L6311"/>
      <c r="M6311" s="2"/>
      <c r="N6311"/>
      <c r="O6311" s="2"/>
      <c r="P6311"/>
      <c r="Q6311"/>
      <c r="R6311"/>
    </row>
    <row r="6312" spans="2:18">
      <c r="B6312"/>
      <c r="C6312"/>
      <c r="D6312"/>
      <c r="E6312"/>
      <c r="F6312"/>
      <c r="G6312"/>
      <c r="H6312"/>
      <c r="I6312"/>
      <c r="J6312"/>
      <c r="K6312"/>
      <c r="L6312"/>
      <c r="M6312" s="2"/>
      <c r="N6312"/>
      <c r="O6312" s="2"/>
      <c r="P6312"/>
      <c r="Q6312"/>
      <c r="R6312"/>
    </row>
    <row r="6313" spans="2:18">
      <c r="B6313"/>
      <c r="C6313"/>
      <c r="D6313"/>
      <c r="E6313"/>
      <c r="F6313"/>
      <c r="G6313"/>
      <c r="H6313"/>
      <c r="I6313"/>
      <c r="J6313"/>
      <c r="K6313"/>
      <c r="L6313"/>
      <c r="M6313" s="2"/>
      <c r="N6313"/>
      <c r="O6313" s="2"/>
      <c r="P6313"/>
      <c r="Q6313"/>
      <c r="R6313"/>
    </row>
    <row r="6314" spans="2:18">
      <c r="B6314"/>
      <c r="C6314"/>
      <c r="D6314"/>
      <c r="E6314"/>
      <c r="F6314"/>
      <c r="G6314"/>
      <c r="H6314"/>
      <c r="I6314"/>
      <c r="J6314"/>
      <c r="K6314"/>
      <c r="L6314"/>
      <c r="M6314" s="2"/>
      <c r="N6314"/>
      <c r="O6314" s="2"/>
      <c r="P6314"/>
      <c r="Q6314"/>
      <c r="R6314"/>
    </row>
    <row r="6315" spans="2:18">
      <c r="B6315"/>
      <c r="C6315"/>
      <c r="D6315"/>
      <c r="E6315"/>
      <c r="F6315"/>
      <c r="G6315"/>
      <c r="H6315"/>
      <c r="I6315"/>
      <c r="J6315"/>
      <c r="K6315"/>
      <c r="L6315"/>
      <c r="M6315" s="2"/>
      <c r="N6315"/>
      <c r="O6315" s="2"/>
      <c r="P6315"/>
      <c r="Q6315"/>
      <c r="R6315"/>
    </row>
    <row r="6316" spans="2:18">
      <c r="B6316"/>
      <c r="C6316"/>
      <c r="D6316"/>
      <c r="E6316"/>
      <c r="F6316"/>
      <c r="G6316"/>
      <c r="H6316"/>
      <c r="I6316"/>
      <c r="J6316"/>
      <c r="K6316"/>
      <c r="L6316"/>
      <c r="M6316" s="2"/>
      <c r="N6316"/>
      <c r="O6316" s="2"/>
      <c r="P6316"/>
      <c r="Q6316"/>
      <c r="R6316"/>
    </row>
    <row r="6317" spans="2:18">
      <c r="B6317"/>
      <c r="C6317"/>
      <c r="D6317"/>
      <c r="E6317"/>
      <c r="F6317"/>
      <c r="G6317"/>
      <c r="H6317"/>
      <c r="I6317"/>
      <c r="J6317"/>
      <c r="K6317"/>
      <c r="L6317"/>
      <c r="M6317" s="2"/>
      <c r="N6317"/>
      <c r="O6317" s="2"/>
      <c r="P6317"/>
      <c r="Q6317"/>
      <c r="R6317"/>
    </row>
    <row r="6318" spans="2:18">
      <c r="B6318"/>
      <c r="C6318"/>
      <c r="D6318"/>
      <c r="E6318"/>
      <c r="F6318"/>
      <c r="G6318"/>
      <c r="H6318"/>
      <c r="I6318"/>
      <c r="J6318"/>
      <c r="K6318"/>
      <c r="L6318"/>
      <c r="M6318" s="2"/>
      <c r="N6318"/>
      <c r="O6318" s="2"/>
      <c r="P6318"/>
      <c r="Q6318"/>
      <c r="R6318"/>
    </row>
    <row r="6319" spans="2:18">
      <c r="B6319"/>
      <c r="C6319"/>
      <c r="D6319"/>
      <c r="E6319"/>
      <c r="F6319"/>
      <c r="G6319"/>
      <c r="H6319"/>
      <c r="I6319"/>
      <c r="J6319"/>
      <c r="K6319"/>
      <c r="L6319"/>
      <c r="M6319" s="2"/>
      <c r="N6319"/>
      <c r="O6319" s="2"/>
      <c r="P6319"/>
      <c r="Q6319"/>
      <c r="R6319"/>
    </row>
    <row r="6320" spans="2:18">
      <c r="B6320"/>
      <c r="C6320"/>
      <c r="D6320"/>
      <c r="E6320"/>
      <c r="F6320"/>
      <c r="G6320"/>
      <c r="H6320"/>
      <c r="I6320"/>
      <c r="J6320"/>
      <c r="K6320"/>
      <c r="L6320"/>
      <c r="M6320" s="2"/>
      <c r="N6320"/>
      <c r="O6320" s="2"/>
      <c r="P6320"/>
      <c r="Q6320"/>
      <c r="R6320"/>
    </row>
    <row r="6321" spans="2:18">
      <c r="B6321"/>
      <c r="C6321"/>
      <c r="D6321"/>
      <c r="E6321"/>
      <c r="F6321"/>
      <c r="G6321"/>
      <c r="H6321"/>
      <c r="I6321"/>
      <c r="J6321"/>
      <c r="K6321"/>
      <c r="L6321"/>
      <c r="M6321" s="2"/>
      <c r="N6321"/>
      <c r="O6321" s="2"/>
      <c r="P6321"/>
      <c r="Q6321"/>
      <c r="R6321"/>
    </row>
    <row r="6322" spans="2:18">
      <c r="B6322"/>
      <c r="C6322"/>
      <c r="D6322"/>
      <c r="E6322"/>
      <c r="F6322"/>
      <c r="G6322"/>
      <c r="H6322"/>
      <c r="I6322"/>
      <c r="J6322"/>
      <c r="K6322"/>
      <c r="L6322"/>
      <c r="M6322" s="2"/>
      <c r="N6322"/>
      <c r="O6322" s="2"/>
      <c r="P6322"/>
      <c r="Q6322"/>
      <c r="R6322"/>
    </row>
    <row r="6323" spans="2:18">
      <c r="B6323"/>
      <c r="C6323"/>
      <c r="D6323"/>
      <c r="E6323"/>
      <c r="F6323"/>
      <c r="G6323"/>
      <c r="H6323"/>
      <c r="I6323"/>
      <c r="J6323"/>
      <c r="K6323"/>
      <c r="L6323"/>
      <c r="M6323" s="2"/>
      <c r="N6323"/>
      <c r="O6323" s="2"/>
      <c r="P6323"/>
      <c r="Q6323"/>
      <c r="R6323"/>
    </row>
    <row r="6324" spans="2:18">
      <c r="B6324"/>
      <c r="C6324"/>
      <c r="D6324"/>
      <c r="E6324"/>
      <c r="F6324"/>
      <c r="G6324"/>
      <c r="H6324"/>
      <c r="I6324"/>
      <c r="J6324"/>
      <c r="K6324"/>
      <c r="L6324"/>
      <c r="M6324" s="2"/>
      <c r="N6324"/>
      <c r="O6324" s="2"/>
      <c r="P6324"/>
      <c r="Q6324"/>
      <c r="R6324"/>
    </row>
    <row r="6325" spans="2:18">
      <c r="B6325"/>
      <c r="C6325"/>
      <c r="D6325"/>
      <c r="E6325"/>
      <c r="F6325"/>
      <c r="G6325"/>
      <c r="H6325"/>
      <c r="I6325"/>
      <c r="J6325"/>
      <c r="K6325"/>
      <c r="L6325"/>
      <c r="M6325" s="2"/>
      <c r="N6325"/>
      <c r="O6325" s="2"/>
      <c r="P6325"/>
      <c r="Q6325"/>
      <c r="R6325"/>
    </row>
    <row r="6326" spans="2:18">
      <c r="B6326"/>
      <c r="C6326"/>
      <c r="D6326"/>
      <c r="E6326"/>
      <c r="F6326"/>
      <c r="G6326"/>
      <c r="H6326"/>
      <c r="I6326"/>
      <c r="J6326"/>
      <c r="K6326"/>
      <c r="L6326"/>
      <c r="M6326" s="2"/>
      <c r="N6326"/>
      <c r="O6326" s="2"/>
      <c r="P6326"/>
      <c r="Q6326"/>
      <c r="R6326"/>
    </row>
    <row r="6327" spans="2:18">
      <c r="B6327"/>
      <c r="C6327"/>
      <c r="D6327"/>
      <c r="E6327"/>
      <c r="F6327"/>
      <c r="G6327"/>
      <c r="H6327"/>
      <c r="I6327"/>
      <c r="J6327"/>
      <c r="K6327"/>
      <c r="L6327"/>
      <c r="M6327" s="2"/>
      <c r="N6327"/>
      <c r="O6327" s="2"/>
      <c r="P6327"/>
      <c r="Q6327"/>
      <c r="R6327"/>
    </row>
    <row r="6328" spans="2:18">
      <c r="B6328"/>
      <c r="C6328"/>
      <c r="D6328"/>
      <c r="E6328"/>
      <c r="F6328"/>
      <c r="G6328"/>
      <c r="H6328"/>
      <c r="I6328"/>
      <c r="J6328"/>
      <c r="K6328"/>
      <c r="L6328"/>
      <c r="M6328" s="2"/>
      <c r="N6328"/>
      <c r="O6328" s="2"/>
      <c r="P6328"/>
      <c r="Q6328"/>
      <c r="R6328"/>
    </row>
    <row r="6329" spans="2:18">
      <c r="B6329"/>
      <c r="C6329"/>
      <c r="D6329"/>
      <c r="E6329"/>
      <c r="F6329"/>
      <c r="G6329"/>
      <c r="H6329"/>
      <c r="I6329"/>
      <c r="J6329"/>
      <c r="K6329"/>
      <c r="L6329"/>
      <c r="M6329" s="2"/>
      <c r="N6329"/>
      <c r="O6329" s="2"/>
      <c r="P6329"/>
      <c r="Q6329"/>
      <c r="R6329"/>
    </row>
    <row r="6330" spans="2:18">
      <c r="B6330"/>
      <c r="C6330"/>
      <c r="D6330"/>
      <c r="E6330"/>
      <c r="F6330"/>
      <c r="G6330"/>
      <c r="H6330"/>
      <c r="I6330"/>
      <c r="J6330"/>
      <c r="K6330"/>
      <c r="L6330"/>
      <c r="M6330" s="2"/>
      <c r="N6330"/>
      <c r="O6330" s="2"/>
      <c r="P6330"/>
      <c r="Q6330"/>
      <c r="R6330"/>
    </row>
    <row r="6331" spans="2:18">
      <c r="B6331"/>
      <c r="C6331"/>
      <c r="D6331"/>
      <c r="E6331"/>
      <c r="F6331"/>
      <c r="G6331"/>
      <c r="H6331"/>
      <c r="I6331"/>
      <c r="J6331"/>
      <c r="K6331"/>
      <c r="L6331"/>
      <c r="M6331" s="2"/>
      <c r="N6331"/>
      <c r="O6331" s="2"/>
      <c r="P6331"/>
      <c r="Q6331"/>
      <c r="R6331"/>
    </row>
    <row r="6332" spans="2:18">
      <c r="B6332"/>
      <c r="C6332"/>
      <c r="D6332"/>
      <c r="E6332"/>
      <c r="F6332"/>
      <c r="G6332"/>
      <c r="H6332"/>
      <c r="I6332"/>
      <c r="J6332"/>
      <c r="K6332"/>
      <c r="L6332"/>
      <c r="M6332" s="2"/>
      <c r="N6332"/>
      <c r="O6332" s="2"/>
      <c r="P6332"/>
      <c r="Q6332"/>
      <c r="R6332"/>
    </row>
    <row r="6333" spans="2:18">
      <c r="B6333"/>
      <c r="C6333"/>
      <c r="D6333"/>
      <c r="E6333"/>
      <c r="F6333"/>
      <c r="G6333"/>
      <c r="H6333"/>
      <c r="I6333"/>
      <c r="J6333"/>
      <c r="K6333"/>
      <c r="L6333"/>
      <c r="M6333" s="2"/>
      <c r="N6333"/>
      <c r="O6333" s="2"/>
      <c r="P6333"/>
      <c r="Q6333"/>
      <c r="R6333"/>
    </row>
    <row r="6334" spans="2:18">
      <c r="B6334"/>
      <c r="C6334"/>
      <c r="D6334"/>
      <c r="E6334"/>
      <c r="F6334"/>
      <c r="G6334"/>
      <c r="H6334"/>
      <c r="I6334"/>
      <c r="J6334"/>
      <c r="K6334"/>
      <c r="L6334"/>
      <c r="M6334" s="2"/>
      <c r="N6334"/>
      <c r="O6334" s="2"/>
      <c r="P6334"/>
      <c r="Q6334"/>
      <c r="R6334"/>
    </row>
    <row r="6335" spans="2:18">
      <c r="B6335"/>
      <c r="C6335"/>
      <c r="D6335"/>
      <c r="E6335"/>
      <c r="F6335"/>
      <c r="G6335"/>
      <c r="H6335"/>
      <c r="I6335"/>
      <c r="J6335"/>
      <c r="K6335"/>
      <c r="L6335"/>
      <c r="M6335" s="2"/>
      <c r="N6335"/>
      <c r="O6335" s="2"/>
      <c r="P6335"/>
      <c r="Q6335"/>
      <c r="R6335"/>
    </row>
    <row r="6336" spans="2:18">
      <c r="B6336"/>
      <c r="C6336"/>
      <c r="D6336"/>
      <c r="E6336"/>
      <c r="F6336"/>
      <c r="G6336"/>
      <c r="H6336"/>
      <c r="I6336"/>
      <c r="J6336"/>
      <c r="K6336"/>
      <c r="L6336"/>
      <c r="M6336" s="2"/>
      <c r="N6336"/>
      <c r="O6336" s="2"/>
      <c r="P6336"/>
      <c r="Q6336"/>
      <c r="R6336"/>
    </row>
    <row r="6337" spans="2:18">
      <c r="B6337"/>
      <c r="C6337"/>
      <c r="D6337"/>
      <c r="E6337"/>
      <c r="F6337"/>
      <c r="G6337"/>
      <c r="H6337"/>
      <c r="I6337"/>
      <c r="J6337"/>
      <c r="K6337"/>
      <c r="L6337"/>
      <c r="M6337" s="2"/>
      <c r="N6337"/>
      <c r="O6337" s="2"/>
      <c r="P6337"/>
      <c r="Q6337"/>
      <c r="R6337"/>
    </row>
    <row r="6338" spans="2:18">
      <c r="B6338"/>
      <c r="C6338"/>
      <c r="D6338"/>
      <c r="E6338"/>
      <c r="F6338"/>
      <c r="G6338"/>
      <c r="H6338"/>
      <c r="I6338"/>
      <c r="J6338"/>
      <c r="K6338"/>
      <c r="L6338"/>
      <c r="M6338" s="2"/>
      <c r="N6338"/>
      <c r="O6338" s="2"/>
      <c r="P6338"/>
      <c r="Q6338"/>
      <c r="R6338"/>
    </row>
    <row r="6339" spans="2:18">
      <c r="B6339"/>
      <c r="C6339"/>
      <c r="D6339"/>
      <c r="E6339"/>
      <c r="F6339"/>
      <c r="G6339"/>
      <c r="H6339"/>
      <c r="I6339"/>
      <c r="J6339"/>
      <c r="K6339"/>
      <c r="L6339"/>
      <c r="M6339" s="2"/>
      <c r="N6339"/>
      <c r="O6339" s="2"/>
      <c r="P6339"/>
      <c r="Q6339"/>
      <c r="R6339"/>
    </row>
    <row r="6340" spans="2:18">
      <c r="B6340"/>
      <c r="C6340"/>
      <c r="D6340"/>
      <c r="E6340"/>
      <c r="F6340"/>
      <c r="G6340"/>
      <c r="H6340"/>
      <c r="I6340"/>
      <c r="J6340"/>
      <c r="K6340"/>
      <c r="L6340"/>
      <c r="M6340" s="2"/>
      <c r="N6340"/>
      <c r="O6340" s="2"/>
      <c r="P6340"/>
      <c r="Q6340"/>
      <c r="R6340"/>
    </row>
    <row r="6341" spans="2:18">
      <c r="B6341"/>
      <c r="C6341"/>
      <c r="D6341"/>
      <c r="E6341"/>
      <c r="F6341"/>
      <c r="G6341"/>
      <c r="H6341"/>
      <c r="I6341"/>
      <c r="J6341"/>
      <c r="K6341"/>
      <c r="L6341"/>
      <c r="M6341" s="2"/>
      <c r="N6341"/>
      <c r="O6341" s="2"/>
      <c r="P6341"/>
      <c r="Q6341"/>
      <c r="R6341"/>
    </row>
    <row r="6342" spans="2:18">
      <c r="B6342"/>
      <c r="C6342"/>
      <c r="D6342"/>
      <c r="E6342"/>
      <c r="F6342"/>
      <c r="G6342"/>
      <c r="H6342"/>
      <c r="I6342"/>
      <c r="J6342"/>
      <c r="K6342"/>
      <c r="L6342"/>
      <c r="M6342" s="2"/>
      <c r="N6342"/>
      <c r="O6342" s="2"/>
      <c r="P6342"/>
      <c r="Q6342"/>
      <c r="R6342"/>
    </row>
    <row r="6343" spans="2:18">
      <c r="B6343"/>
      <c r="C6343"/>
      <c r="D6343"/>
      <c r="E6343"/>
      <c r="F6343"/>
      <c r="G6343"/>
      <c r="H6343"/>
      <c r="I6343"/>
      <c r="J6343"/>
      <c r="K6343"/>
      <c r="L6343"/>
      <c r="M6343" s="2"/>
      <c r="N6343"/>
      <c r="O6343" s="2"/>
      <c r="P6343"/>
      <c r="Q6343"/>
      <c r="R6343"/>
    </row>
    <row r="6344" spans="2:18">
      <c r="B6344"/>
      <c r="C6344"/>
      <c r="D6344"/>
      <c r="E6344"/>
      <c r="F6344"/>
      <c r="G6344"/>
      <c r="H6344"/>
      <c r="I6344"/>
      <c r="J6344"/>
      <c r="K6344"/>
      <c r="L6344"/>
      <c r="M6344" s="2"/>
      <c r="N6344"/>
      <c r="O6344" s="2"/>
      <c r="P6344"/>
      <c r="Q6344"/>
      <c r="R6344"/>
    </row>
    <row r="6345" spans="2:18">
      <c r="B6345"/>
      <c r="C6345"/>
      <c r="D6345"/>
      <c r="E6345"/>
      <c r="F6345"/>
      <c r="G6345"/>
      <c r="H6345"/>
      <c r="I6345"/>
      <c r="J6345"/>
      <c r="K6345"/>
      <c r="L6345"/>
      <c r="M6345" s="2"/>
      <c r="N6345"/>
      <c r="O6345" s="2"/>
      <c r="P6345"/>
      <c r="Q6345"/>
      <c r="R6345"/>
    </row>
    <row r="6346" spans="2:18">
      <c r="B6346"/>
      <c r="C6346"/>
      <c r="D6346"/>
      <c r="E6346"/>
      <c r="F6346"/>
      <c r="G6346"/>
      <c r="H6346"/>
      <c r="I6346"/>
      <c r="J6346"/>
      <c r="K6346"/>
      <c r="L6346"/>
      <c r="M6346" s="2"/>
      <c r="N6346"/>
      <c r="O6346" s="2"/>
      <c r="P6346"/>
      <c r="Q6346"/>
      <c r="R6346"/>
    </row>
    <row r="6347" spans="2:18">
      <c r="B6347"/>
      <c r="C6347"/>
      <c r="D6347"/>
      <c r="E6347"/>
      <c r="F6347"/>
      <c r="G6347"/>
      <c r="H6347"/>
      <c r="I6347"/>
      <c r="J6347"/>
      <c r="K6347"/>
      <c r="L6347"/>
      <c r="M6347" s="2"/>
      <c r="N6347"/>
      <c r="O6347" s="2"/>
      <c r="P6347"/>
      <c r="Q6347"/>
      <c r="R6347"/>
    </row>
    <row r="6348" spans="2:18">
      <c r="B6348"/>
      <c r="C6348"/>
      <c r="D6348"/>
      <c r="E6348"/>
      <c r="F6348"/>
      <c r="G6348"/>
      <c r="H6348"/>
      <c r="I6348"/>
      <c r="J6348"/>
      <c r="K6348"/>
      <c r="L6348"/>
      <c r="M6348" s="2"/>
      <c r="N6348"/>
      <c r="O6348" s="2"/>
      <c r="P6348"/>
      <c r="Q6348"/>
      <c r="R6348"/>
    </row>
    <row r="6349" spans="2:18">
      <c r="B6349"/>
      <c r="C6349"/>
      <c r="D6349"/>
      <c r="E6349"/>
      <c r="F6349"/>
      <c r="G6349"/>
      <c r="H6349"/>
      <c r="I6349"/>
      <c r="J6349"/>
      <c r="K6349"/>
      <c r="L6349"/>
      <c r="M6349" s="2"/>
      <c r="N6349"/>
      <c r="O6349" s="2"/>
      <c r="P6349"/>
      <c r="Q6349"/>
      <c r="R6349"/>
    </row>
    <row r="6350" spans="2:18">
      <c r="B6350"/>
      <c r="C6350"/>
      <c r="D6350"/>
      <c r="E6350"/>
      <c r="F6350"/>
      <c r="G6350"/>
      <c r="H6350"/>
      <c r="I6350"/>
      <c r="J6350"/>
      <c r="K6350"/>
      <c r="L6350"/>
      <c r="M6350" s="2"/>
      <c r="N6350"/>
      <c r="O6350" s="2"/>
      <c r="P6350"/>
      <c r="Q6350"/>
      <c r="R6350"/>
    </row>
    <row r="6351" spans="2:18">
      <c r="B6351"/>
      <c r="C6351"/>
      <c r="D6351"/>
      <c r="E6351"/>
      <c r="F6351"/>
      <c r="G6351"/>
      <c r="H6351"/>
      <c r="I6351"/>
      <c r="J6351"/>
      <c r="K6351"/>
      <c r="L6351"/>
      <c r="M6351" s="2"/>
      <c r="N6351"/>
      <c r="O6351" s="2"/>
      <c r="P6351"/>
      <c r="Q6351"/>
      <c r="R6351"/>
    </row>
    <row r="6352" spans="2:18">
      <c r="B6352"/>
      <c r="C6352"/>
      <c r="D6352"/>
      <c r="E6352"/>
      <c r="F6352"/>
      <c r="G6352"/>
      <c r="H6352"/>
      <c r="I6352"/>
      <c r="J6352"/>
      <c r="K6352"/>
      <c r="L6352"/>
      <c r="M6352" s="2"/>
      <c r="N6352"/>
      <c r="O6352" s="2"/>
      <c r="P6352"/>
      <c r="Q6352"/>
      <c r="R6352"/>
    </row>
    <row r="6353" spans="2:18">
      <c r="B6353"/>
      <c r="C6353"/>
      <c r="D6353"/>
      <c r="E6353"/>
      <c r="F6353"/>
      <c r="G6353"/>
      <c r="H6353"/>
      <c r="I6353"/>
      <c r="J6353"/>
      <c r="K6353"/>
      <c r="L6353"/>
      <c r="M6353" s="2"/>
      <c r="N6353"/>
      <c r="O6353" s="2"/>
      <c r="P6353"/>
      <c r="Q6353"/>
      <c r="R6353"/>
    </row>
    <row r="6354" spans="2:18">
      <c r="B6354"/>
      <c r="C6354"/>
      <c r="D6354"/>
      <c r="E6354"/>
      <c r="F6354"/>
      <c r="G6354"/>
      <c r="H6354"/>
      <c r="I6354"/>
      <c r="J6354"/>
      <c r="K6354"/>
      <c r="L6354"/>
      <c r="M6354" s="2"/>
      <c r="N6354"/>
      <c r="O6354" s="2"/>
      <c r="P6354"/>
      <c r="Q6354"/>
      <c r="R6354"/>
    </row>
    <row r="6355" spans="2:18">
      <c r="B6355"/>
      <c r="C6355"/>
      <c r="D6355"/>
      <c r="E6355"/>
      <c r="F6355"/>
      <c r="G6355"/>
      <c r="H6355"/>
      <c r="I6355"/>
      <c r="J6355"/>
      <c r="K6355"/>
      <c r="L6355"/>
      <c r="M6355" s="2"/>
      <c r="N6355"/>
      <c r="O6355" s="2"/>
      <c r="P6355"/>
      <c r="Q6355"/>
      <c r="R6355"/>
    </row>
    <row r="6356" spans="2:18">
      <c r="B6356"/>
      <c r="C6356"/>
      <c r="D6356"/>
      <c r="E6356"/>
      <c r="F6356"/>
      <c r="G6356"/>
      <c r="H6356"/>
      <c r="I6356"/>
      <c r="J6356"/>
      <c r="K6356"/>
      <c r="L6356"/>
      <c r="M6356" s="2"/>
      <c r="N6356"/>
      <c r="O6356" s="2"/>
      <c r="P6356"/>
      <c r="Q6356"/>
      <c r="R6356"/>
    </row>
    <row r="6357" spans="2:18">
      <c r="B6357"/>
      <c r="C6357"/>
      <c r="D6357"/>
      <c r="E6357"/>
      <c r="F6357"/>
      <c r="G6357"/>
      <c r="H6357"/>
      <c r="I6357"/>
      <c r="J6357"/>
      <c r="K6357"/>
      <c r="L6357"/>
      <c r="M6357" s="2"/>
      <c r="N6357"/>
      <c r="O6357" s="2"/>
      <c r="P6357"/>
      <c r="Q6357"/>
      <c r="R6357"/>
    </row>
    <row r="6358" spans="2:18">
      <c r="B6358"/>
      <c r="C6358"/>
      <c r="D6358"/>
      <c r="E6358"/>
      <c r="F6358"/>
      <c r="G6358"/>
      <c r="H6358"/>
      <c r="I6358"/>
      <c r="J6358"/>
      <c r="K6358"/>
      <c r="L6358"/>
      <c r="M6358" s="2"/>
      <c r="N6358"/>
      <c r="O6358" s="2"/>
      <c r="P6358"/>
      <c r="Q6358"/>
      <c r="R6358"/>
    </row>
    <row r="6359" spans="2:18">
      <c r="B6359"/>
      <c r="C6359"/>
      <c r="D6359"/>
      <c r="E6359"/>
      <c r="F6359"/>
      <c r="G6359"/>
      <c r="H6359"/>
      <c r="I6359"/>
      <c r="J6359"/>
      <c r="K6359"/>
      <c r="L6359"/>
      <c r="M6359" s="2"/>
      <c r="N6359"/>
      <c r="O6359" s="2"/>
      <c r="P6359"/>
      <c r="Q6359"/>
      <c r="R6359"/>
    </row>
    <row r="6360" spans="2:18">
      <c r="B6360"/>
      <c r="C6360"/>
      <c r="D6360"/>
      <c r="E6360"/>
      <c r="F6360"/>
      <c r="G6360"/>
      <c r="H6360"/>
      <c r="I6360"/>
      <c r="J6360"/>
      <c r="K6360"/>
      <c r="L6360"/>
      <c r="M6360" s="2"/>
      <c r="N6360"/>
      <c r="O6360" s="2"/>
      <c r="P6360"/>
      <c r="Q6360"/>
      <c r="R6360"/>
    </row>
    <row r="6361" spans="2:18">
      <c r="B6361"/>
      <c r="C6361"/>
      <c r="D6361"/>
      <c r="E6361"/>
      <c r="F6361"/>
      <c r="G6361"/>
      <c r="H6361"/>
      <c r="I6361"/>
      <c r="J6361"/>
      <c r="K6361"/>
      <c r="L6361"/>
      <c r="M6361" s="2"/>
      <c r="N6361"/>
      <c r="O6361" s="2"/>
      <c r="P6361"/>
      <c r="Q6361"/>
      <c r="R6361"/>
    </row>
    <row r="6362" spans="2:18">
      <c r="B6362"/>
      <c r="C6362"/>
      <c r="D6362"/>
      <c r="E6362"/>
      <c r="F6362"/>
      <c r="G6362"/>
      <c r="H6362"/>
      <c r="I6362"/>
      <c r="J6362"/>
      <c r="K6362"/>
      <c r="L6362"/>
      <c r="M6362" s="2"/>
      <c r="N6362"/>
      <c r="O6362" s="2"/>
      <c r="P6362"/>
      <c r="Q6362"/>
      <c r="R6362"/>
    </row>
    <row r="6363" spans="2:18">
      <c r="B6363"/>
      <c r="C6363"/>
      <c r="D6363"/>
      <c r="E6363"/>
      <c r="F6363"/>
      <c r="G6363"/>
      <c r="H6363"/>
      <c r="I6363"/>
      <c r="J6363"/>
      <c r="K6363"/>
      <c r="L6363"/>
      <c r="M6363" s="2"/>
      <c r="N6363"/>
      <c r="O6363" s="2"/>
      <c r="P6363"/>
      <c r="Q6363"/>
      <c r="R6363"/>
    </row>
    <row r="6364" spans="2:18">
      <c r="B6364"/>
      <c r="C6364"/>
      <c r="D6364"/>
      <c r="E6364"/>
      <c r="F6364"/>
      <c r="G6364"/>
      <c r="H6364"/>
      <c r="I6364"/>
      <c r="J6364"/>
      <c r="K6364"/>
      <c r="L6364"/>
      <c r="M6364" s="2"/>
      <c r="N6364"/>
      <c r="O6364" s="2"/>
      <c r="P6364"/>
      <c r="Q6364"/>
      <c r="R6364"/>
    </row>
    <row r="6365" spans="2:18">
      <c r="B6365"/>
      <c r="C6365"/>
      <c r="D6365"/>
      <c r="E6365"/>
      <c r="F6365"/>
      <c r="G6365"/>
      <c r="H6365"/>
      <c r="I6365"/>
      <c r="J6365"/>
      <c r="K6365"/>
      <c r="L6365"/>
      <c r="M6365" s="2"/>
      <c r="N6365"/>
      <c r="O6365" s="2"/>
      <c r="P6365"/>
      <c r="Q6365"/>
      <c r="R6365"/>
    </row>
    <row r="6366" spans="2:18">
      <c r="B6366"/>
      <c r="C6366"/>
      <c r="D6366"/>
      <c r="E6366"/>
      <c r="F6366"/>
      <c r="G6366"/>
      <c r="H6366"/>
      <c r="I6366"/>
      <c r="J6366"/>
      <c r="K6366"/>
      <c r="L6366"/>
      <c r="M6366" s="2"/>
      <c r="N6366"/>
      <c r="O6366" s="2"/>
      <c r="P6366"/>
      <c r="Q6366"/>
      <c r="R6366"/>
    </row>
    <row r="6367" spans="2:18">
      <c r="B6367"/>
      <c r="C6367"/>
      <c r="D6367"/>
      <c r="E6367"/>
      <c r="F6367"/>
      <c r="G6367"/>
      <c r="H6367"/>
      <c r="I6367"/>
      <c r="J6367"/>
      <c r="K6367"/>
      <c r="L6367"/>
      <c r="M6367" s="2"/>
      <c r="N6367"/>
      <c r="O6367" s="2"/>
      <c r="P6367"/>
      <c r="Q6367"/>
      <c r="R6367"/>
    </row>
    <row r="6368" spans="2:18">
      <c r="B6368"/>
      <c r="C6368"/>
      <c r="D6368"/>
      <c r="E6368"/>
      <c r="F6368"/>
      <c r="G6368"/>
      <c r="H6368"/>
      <c r="I6368"/>
      <c r="J6368"/>
      <c r="K6368"/>
      <c r="L6368"/>
      <c r="M6368" s="2"/>
      <c r="N6368"/>
      <c r="O6368" s="2"/>
      <c r="P6368"/>
      <c r="Q6368"/>
      <c r="R6368"/>
    </row>
    <row r="6369" spans="2:18">
      <c r="B6369"/>
      <c r="C6369"/>
      <c r="D6369"/>
      <c r="E6369"/>
      <c r="F6369"/>
      <c r="G6369"/>
      <c r="H6369"/>
      <c r="I6369"/>
      <c r="J6369"/>
      <c r="K6369"/>
      <c r="L6369"/>
      <c r="M6369" s="2"/>
      <c r="N6369"/>
      <c r="O6369" s="2"/>
      <c r="P6369"/>
      <c r="Q6369"/>
      <c r="R6369"/>
    </row>
    <row r="6370" spans="2:18">
      <c r="B6370"/>
      <c r="C6370"/>
      <c r="D6370"/>
      <c r="E6370"/>
      <c r="F6370"/>
      <c r="G6370"/>
      <c r="H6370"/>
      <c r="I6370"/>
      <c r="J6370"/>
      <c r="K6370"/>
      <c r="L6370"/>
      <c r="M6370" s="2"/>
      <c r="N6370"/>
      <c r="O6370" s="2"/>
      <c r="P6370"/>
      <c r="Q6370"/>
      <c r="R6370"/>
    </row>
    <row r="6371" spans="2:18">
      <c r="B6371"/>
      <c r="C6371"/>
      <c r="D6371"/>
      <c r="E6371"/>
      <c r="F6371"/>
      <c r="G6371"/>
      <c r="H6371"/>
      <c r="I6371"/>
      <c r="J6371"/>
      <c r="K6371"/>
      <c r="L6371"/>
      <c r="M6371" s="2"/>
      <c r="N6371"/>
      <c r="O6371" s="2"/>
      <c r="P6371"/>
      <c r="Q6371"/>
      <c r="R6371"/>
    </row>
    <row r="6372" spans="2:18">
      <c r="B6372"/>
      <c r="C6372"/>
      <c r="D6372"/>
      <c r="E6372"/>
      <c r="F6372"/>
      <c r="G6372"/>
      <c r="H6372"/>
      <c r="I6372"/>
      <c r="J6372"/>
      <c r="K6372"/>
      <c r="L6372"/>
      <c r="M6372" s="2"/>
      <c r="N6372"/>
      <c r="O6372" s="2"/>
      <c r="P6372"/>
      <c r="Q6372"/>
      <c r="R6372"/>
    </row>
    <row r="6373" spans="2:18">
      <c r="B6373"/>
      <c r="C6373"/>
      <c r="D6373"/>
      <c r="E6373"/>
      <c r="F6373"/>
      <c r="G6373"/>
      <c r="H6373"/>
      <c r="I6373"/>
      <c r="J6373"/>
      <c r="K6373"/>
      <c r="L6373"/>
      <c r="M6373" s="2"/>
      <c r="N6373"/>
      <c r="O6373" s="2"/>
      <c r="P6373"/>
      <c r="Q6373"/>
      <c r="R6373"/>
    </row>
    <row r="6374" spans="2:18">
      <c r="B6374"/>
      <c r="C6374"/>
      <c r="D6374"/>
      <c r="E6374"/>
      <c r="F6374"/>
      <c r="G6374"/>
      <c r="H6374"/>
      <c r="I6374"/>
      <c r="J6374"/>
      <c r="K6374"/>
      <c r="L6374"/>
      <c r="M6374" s="2"/>
      <c r="N6374"/>
      <c r="O6374" s="2"/>
      <c r="P6374"/>
      <c r="Q6374"/>
      <c r="R6374"/>
    </row>
    <row r="6375" spans="2:18">
      <c r="B6375"/>
      <c r="C6375"/>
      <c r="D6375"/>
      <c r="E6375"/>
      <c r="F6375"/>
      <c r="G6375"/>
      <c r="H6375"/>
      <c r="I6375"/>
      <c r="J6375"/>
      <c r="K6375"/>
      <c r="L6375"/>
      <c r="M6375" s="2"/>
      <c r="N6375"/>
      <c r="O6375" s="2"/>
      <c r="P6375"/>
      <c r="Q6375"/>
      <c r="R6375"/>
    </row>
    <row r="6376" spans="2:18">
      <c r="B6376"/>
      <c r="C6376"/>
      <c r="D6376"/>
      <c r="E6376"/>
      <c r="F6376"/>
      <c r="G6376"/>
      <c r="H6376"/>
      <c r="I6376"/>
      <c r="J6376"/>
      <c r="K6376"/>
      <c r="L6376"/>
      <c r="M6376" s="2"/>
      <c r="N6376"/>
      <c r="O6376" s="2"/>
      <c r="P6376"/>
      <c r="Q6376"/>
      <c r="R6376"/>
    </row>
    <row r="6377" spans="2:18">
      <c r="B6377"/>
      <c r="C6377"/>
      <c r="D6377"/>
      <c r="E6377"/>
      <c r="F6377"/>
      <c r="G6377"/>
      <c r="H6377"/>
      <c r="I6377"/>
      <c r="J6377"/>
      <c r="K6377"/>
      <c r="L6377"/>
      <c r="M6377" s="2"/>
      <c r="N6377"/>
      <c r="O6377" s="2"/>
      <c r="P6377"/>
      <c r="Q6377"/>
      <c r="R6377"/>
    </row>
    <row r="6378" spans="2:18">
      <c r="B6378"/>
      <c r="C6378"/>
      <c r="D6378"/>
      <c r="E6378"/>
      <c r="F6378"/>
      <c r="G6378"/>
      <c r="H6378"/>
      <c r="I6378"/>
      <c r="J6378"/>
      <c r="K6378"/>
      <c r="L6378"/>
      <c r="M6378" s="2"/>
      <c r="N6378"/>
      <c r="O6378" s="2"/>
      <c r="P6378"/>
      <c r="Q6378"/>
      <c r="R6378"/>
    </row>
    <row r="6379" spans="2:18">
      <c r="B6379"/>
      <c r="C6379"/>
      <c r="D6379"/>
      <c r="E6379"/>
      <c r="F6379"/>
      <c r="G6379"/>
      <c r="H6379"/>
      <c r="I6379"/>
      <c r="J6379"/>
      <c r="K6379"/>
      <c r="L6379"/>
      <c r="M6379" s="2"/>
      <c r="N6379"/>
      <c r="O6379" s="2"/>
      <c r="P6379"/>
      <c r="Q6379"/>
      <c r="R6379"/>
    </row>
    <row r="6380" spans="2:18">
      <c r="B6380"/>
      <c r="C6380"/>
      <c r="D6380"/>
      <c r="E6380"/>
      <c r="F6380"/>
      <c r="G6380"/>
      <c r="H6380"/>
      <c r="I6380"/>
      <c r="J6380"/>
      <c r="K6380"/>
      <c r="L6380"/>
      <c r="M6380" s="2"/>
      <c r="N6380"/>
      <c r="O6380" s="2"/>
      <c r="P6380"/>
      <c r="Q6380"/>
      <c r="R6380"/>
    </row>
    <row r="6381" spans="2:18">
      <c r="B6381"/>
      <c r="C6381"/>
      <c r="D6381"/>
      <c r="E6381"/>
      <c r="F6381"/>
      <c r="G6381"/>
      <c r="H6381"/>
      <c r="I6381"/>
      <c r="J6381"/>
      <c r="K6381"/>
      <c r="L6381"/>
      <c r="M6381" s="2"/>
      <c r="N6381"/>
      <c r="O6381" s="2"/>
      <c r="P6381"/>
      <c r="Q6381"/>
      <c r="R6381"/>
    </row>
    <row r="6382" spans="2:18">
      <c r="B6382"/>
      <c r="C6382"/>
      <c r="D6382"/>
      <c r="E6382"/>
      <c r="F6382"/>
      <c r="G6382"/>
      <c r="H6382"/>
      <c r="I6382"/>
      <c r="J6382"/>
      <c r="K6382"/>
      <c r="L6382"/>
      <c r="M6382" s="2"/>
      <c r="N6382"/>
      <c r="O6382" s="2"/>
      <c r="P6382"/>
      <c r="Q6382"/>
      <c r="R6382"/>
    </row>
    <row r="6383" spans="2:18">
      <c r="B6383"/>
      <c r="C6383"/>
      <c r="D6383"/>
      <c r="E6383"/>
      <c r="F6383"/>
      <c r="G6383"/>
      <c r="H6383"/>
      <c r="I6383"/>
      <c r="J6383"/>
      <c r="K6383"/>
      <c r="L6383"/>
      <c r="M6383" s="2"/>
      <c r="N6383"/>
      <c r="O6383" s="2"/>
      <c r="P6383"/>
      <c r="Q6383"/>
      <c r="R6383"/>
    </row>
    <row r="6384" spans="2:18">
      <c r="B6384"/>
      <c r="C6384"/>
      <c r="D6384"/>
      <c r="E6384"/>
      <c r="F6384"/>
      <c r="G6384"/>
      <c r="H6384"/>
      <c r="I6384"/>
      <c r="J6384"/>
      <c r="K6384"/>
      <c r="L6384"/>
      <c r="M6384" s="2"/>
      <c r="N6384"/>
      <c r="O6384" s="2"/>
      <c r="P6384"/>
      <c r="Q6384"/>
      <c r="R6384"/>
    </row>
    <row r="6385" spans="2:18">
      <c r="B6385"/>
      <c r="C6385"/>
      <c r="D6385"/>
      <c r="E6385"/>
      <c r="F6385"/>
      <c r="G6385"/>
      <c r="H6385"/>
      <c r="I6385"/>
      <c r="J6385"/>
      <c r="K6385"/>
      <c r="L6385"/>
      <c r="M6385" s="2"/>
      <c r="N6385"/>
      <c r="O6385" s="2"/>
      <c r="P6385"/>
      <c r="Q6385"/>
      <c r="R6385"/>
    </row>
    <row r="6386" spans="2:18">
      <c r="B6386"/>
      <c r="C6386"/>
      <c r="D6386"/>
      <c r="E6386"/>
      <c r="F6386"/>
      <c r="G6386"/>
      <c r="H6386"/>
      <c r="I6386"/>
      <c r="J6386"/>
      <c r="K6386"/>
      <c r="L6386"/>
      <c r="M6386" s="2"/>
      <c r="N6386"/>
      <c r="O6386" s="2"/>
      <c r="P6386"/>
      <c r="Q6386"/>
      <c r="R6386"/>
    </row>
    <row r="6387" spans="2:18">
      <c r="B6387"/>
      <c r="C6387"/>
      <c r="D6387"/>
      <c r="E6387"/>
      <c r="F6387"/>
      <c r="G6387"/>
      <c r="H6387"/>
      <c r="I6387"/>
      <c r="J6387"/>
      <c r="K6387"/>
      <c r="L6387"/>
      <c r="M6387" s="2"/>
      <c r="N6387"/>
      <c r="O6387" s="2"/>
      <c r="P6387"/>
      <c r="Q6387"/>
      <c r="R6387"/>
    </row>
    <row r="6388" spans="2:18">
      <c r="B6388"/>
      <c r="C6388"/>
      <c r="D6388"/>
      <c r="E6388"/>
      <c r="F6388"/>
      <c r="G6388"/>
      <c r="H6388"/>
      <c r="I6388"/>
      <c r="J6388"/>
      <c r="K6388"/>
      <c r="L6388"/>
      <c r="M6388" s="2"/>
      <c r="N6388"/>
      <c r="O6388" s="2"/>
      <c r="P6388"/>
      <c r="Q6388"/>
      <c r="R6388"/>
    </row>
    <row r="6389" spans="2:18">
      <c r="B6389"/>
      <c r="C6389"/>
      <c r="D6389"/>
      <c r="E6389"/>
      <c r="F6389"/>
      <c r="G6389"/>
      <c r="H6389"/>
      <c r="I6389"/>
      <c r="J6389"/>
      <c r="K6389"/>
      <c r="L6389"/>
      <c r="M6389" s="2"/>
      <c r="N6389"/>
      <c r="O6389" s="2"/>
      <c r="P6389"/>
      <c r="Q6389"/>
      <c r="R6389"/>
    </row>
    <row r="6390" spans="2:18">
      <c r="B6390"/>
      <c r="C6390"/>
      <c r="D6390"/>
      <c r="E6390"/>
      <c r="F6390"/>
      <c r="G6390"/>
      <c r="H6390"/>
      <c r="I6390"/>
      <c r="J6390"/>
      <c r="K6390"/>
      <c r="L6390"/>
      <c r="M6390" s="2"/>
      <c r="N6390"/>
      <c r="O6390" s="2"/>
      <c r="P6390"/>
      <c r="Q6390"/>
      <c r="R6390"/>
    </row>
    <row r="6391" spans="2:18">
      <c r="B6391"/>
      <c r="C6391"/>
      <c r="D6391"/>
      <c r="E6391"/>
      <c r="F6391"/>
      <c r="G6391"/>
      <c r="H6391"/>
      <c r="I6391"/>
      <c r="J6391"/>
      <c r="K6391"/>
      <c r="L6391"/>
      <c r="M6391" s="2"/>
      <c r="N6391"/>
      <c r="O6391" s="2"/>
      <c r="P6391"/>
      <c r="Q6391"/>
      <c r="R6391"/>
    </row>
    <row r="6392" spans="2:18">
      <c r="B6392"/>
      <c r="C6392"/>
      <c r="D6392"/>
      <c r="E6392"/>
      <c r="F6392"/>
      <c r="G6392"/>
      <c r="H6392"/>
      <c r="I6392"/>
      <c r="J6392"/>
      <c r="K6392"/>
      <c r="L6392"/>
      <c r="M6392" s="2"/>
      <c r="N6392"/>
      <c r="O6392" s="2"/>
      <c r="P6392"/>
      <c r="Q6392"/>
      <c r="R6392"/>
    </row>
    <row r="6393" spans="2:18">
      <c r="B6393"/>
      <c r="C6393"/>
      <c r="D6393"/>
      <c r="E6393"/>
      <c r="F6393"/>
      <c r="G6393"/>
      <c r="H6393"/>
      <c r="I6393"/>
      <c r="J6393"/>
      <c r="K6393"/>
      <c r="L6393"/>
      <c r="M6393" s="2"/>
      <c r="N6393"/>
      <c r="O6393" s="2"/>
      <c r="P6393"/>
      <c r="Q6393"/>
      <c r="R6393"/>
    </row>
    <row r="6394" spans="2:18">
      <c r="B6394"/>
      <c r="C6394"/>
      <c r="D6394"/>
      <c r="E6394"/>
      <c r="F6394"/>
      <c r="G6394"/>
      <c r="H6394"/>
      <c r="I6394"/>
      <c r="J6394"/>
      <c r="K6394"/>
      <c r="L6394"/>
      <c r="M6394" s="2"/>
      <c r="N6394"/>
      <c r="O6394" s="2"/>
      <c r="P6394"/>
      <c r="Q6394"/>
      <c r="R6394"/>
    </row>
    <row r="6395" spans="2:18">
      <c r="B6395"/>
      <c r="C6395"/>
      <c r="D6395"/>
      <c r="E6395"/>
      <c r="F6395"/>
      <c r="G6395"/>
      <c r="H6395"/>
      <c r="I6395"/>
      <c r="J6395"/>
      <c r="K6395"/>
      <c r="L6395"/>
      <c r="M6395" s="2"/>
      <c r="N6395"/>
      <c r="O6395" s="2"/>
      <c r="P6395"/>
      <c r="Q6395"/>
      <c r="R6395"/>
    </row>
    <row r="6396" spans="2:18">
      <c r="B6396"/>
      <c r="C6396"/>
      <c r="D6396"/>
      <c r="E6396"/>
      <c r="F6396"/>
      <c r="G6396"/>
      <c r="H6396"/>
      <c r="I6396"/>
      <c r="J6396"/>
      <c r="K6396"/>
      <c r="L6396"/>
      <c r="M6396" s="2"/>
      <c r="N6396"/>
      <c r="O6396" s="2"/>
      <c r="P6396"/>
      <c r="Q6396"/>
      <c r="R6396"/>
    </row>
    <row r="6397" spans="2:18">
      <c r="B6397"/>
      <c r="C6397"/>
      <c r="D6397"/>
      <c r="E6397"/>
      <c r="F6397"/>
      <c r="G6397"/>
      <c r="H6397"/>
      <c r="I6397"/>
      <c r="J6397"/>
      <c r="K6397"/>
      <c r="L6397"/>
      <c r="M6397" s="2"/>
      <c r="N6397"/>
      <c r="O6397" s="2"/>
      <c r="P6397"/>
      <c r="Q6397"/>
      <c r="R6397"/>
    </row>
    <row r="6398" spans="2:18">
      <c r="B6398"/>
      <c r="C6398"/>
      <c r="D6398"/>
      <c r="E6398"/>
      <c r="F6398"/>
      <c r="G6398"/>
      <c r="H6398"/>
      <c r="I6398"/>
      <c r="J6398"/>
      <c r="K6398"/>
      <c r="L6398"/>
      <c r="M6398" s="2"/>
      <c r="N6398"/>
      <c r="O6398" s="2"/>
      <c r="P6398"/>
      <c r="Q6398"/>
      <c r="R6398"/>
    </row>
    <row r="6399" spans="2:18">
      <c r="B6399"/>
      <c r="C6399"/>
      <c r="D6399"/>
      <c r="E6399"/>
      <c r="F6399"/>
      <c r="G6399"/>
      <c r="H6399"/>
      <c r="I6399"/>
      <c r="J6399"/>
      <c r="K6399"/>
      <c r="L6399"/>
      <c r="M6399" s="2"/>
      <c r="N6399"/>
      <c r="O6399" s="2"/>
      <c r="P6399"/>
      <c r="Q6399"/>
      <c r="R6399"/>
    </row>
    <row r="6400" spans="2:18">
      <c r="B6400"/>
      <c r="C6400"/>
      <c r="D6400"/>
      <c r="E6400"/>
      <c r="F6400"/>
      <c r="G6400"/>
      <c r="H6400"/>
      <c r="I6400"/>
      <c r="J6400"/>
      <c r="K6400"/>
      <c r="L6400"/>
      <c r="M6400" s="2"/>
      <c r="N6400"/>
      <c r="O6400" s="2"/>
      <c r="P6400"/>
      <c r="Q6400"/>
      <c r="R6400"/>
    </row>
    <row r="6401" spans="2:18">
      <c r="B6401"/>
      <c r="C6401"/>
      <c r="D6401"/>
      <c r="E6401"/>
      <c r="F6401"/>
      <c r="G6401"/>
      <c r="H6401"/>
      <c r="I6401"/>
      <c r="J6401"/>
      <c r="K6401"/>
      <c r="L6401"/>
      <c r="M6401" s="2"/>
      <c r="N6401"/>
      <c r="O6401" s="2"/>
      <c r="P6401"/>
      <c r="Q6401"/>
      <c r="R6401"/>
    </row>
    <row r="6402" spans="2:18">
      <c r="B6402"/>
      <c r="C6402"/>
      <c r="D6402"/>
      <c r="E6402"/>
      <c r="F6402"/>
      <c r="G6402"/>
      <c r="H6402"/>
      <c r="I6402"/>
      <c r="J6402"/>
      <c r="K6402"/>
      <c r="L6402"/>
      <c r="M6402" s="2"/>
      <c r="N6402"/>
      <c r="O6402" s="2"/>
      <c r="P6402"/>
      <c r="Q6402"/>
      <c r="R6402"/>
    </row>
    <row r="6403" spans="2:18">
      <c r="B6403"/>
      <c r="C6403"/>
      <c r="D6403"/>
      <c r="E6403"/>
      <c r="F6403"/>
      <c r="G6403"/>
      <c r="H6403"/>
      <c r="I6403"/>
      <c r="J6403"/>
      <c r="K6403"/>
      <c r="L6403"/>
      <c r="M6403" s="2"/>
      <c r="N6403"/>
      <c r="O6403" s="2"/>
      <c r="P6403"/>
      <c r="Q6403"/>
      <c r="R6403"/>
    </row>
    <row r="6404" spans="2:18">
      <c r="B6404"/>
      <c r="C6404"/>
      <c r="D6404"/>
      <c r="E6404"/>
      <c r="F6404"/>
      <c r="G6404"/>
      <c r="H6404"/>
      <c r="I6404"/>
      <c r="J6404"/>
      <c r="K6404"/>
      <c r="L6404"/>
      <c r="M6404" s="2"/>
      <c r="N6404"/>
      <c r="O6404" s="2"/>
      <c r="P6404"/>
      <c r="Q6404"/>
      <c r="R6404"/>
    </row>
    <row r="6405" spans="2:18">
      <c r="B6405"/>
      <c r="C6405"/>
      <c r="D6405"/>
      <c r="E6405"/>
      <c r="F6405"/>
      <c r="G6405"/>
      <c r="H6405"/>
      <c r="I6405"/>
      <c r="J6405"/>
      <c r="K6405"/>
      <c r="L6405"/>
      <c r="M6405" s="2"/>
      <c r="N6405"/>
      <c r="O6405" s="2"/>
      <c r="P6405"/>
      <c r="Q6405"/>
      <c r="R6405"/>
    </row>
    <row r="6406" spans="2:18">
      <c r="B6406"/>
      <c r="C6406"/>
      <c r="D6406"/>
      <c r="E6406"/>
      <c r="F6406"/>
      <c r="G6406"/>
      <c r="H6406"/>
      <c r="I6406"/>
      <c r="J6406"/>
      <c r="K6406"/>
      <c r="L6406"/>
      <c r="M6406" s="2"/>
      <c r="N6406"/>
      <c r="O6406" s="2"/>
      <c r="P6406"/>
      <c r="Q6406"/>
      <c r="R6406"/>
    </row>
    <row r="6407" spans="2:18">
      <c r="B6407"/>
      <c r="C6407"/>
      <c r="D6407"/>
      <c r="E6407"/>
      <c r="F6407"/>
      <c r="G6407"/>
      <c r="H6407"/>
      <c r="I6407"/>
      <c r="J6407"/>
      <c r="K6407"/>
      <c r="L6407"/>
      <c r="M6407" s="2"/>
      <c r="N6407"/>
      <c r="O6407" s="2"/>
      <c r="P6407"/>
      <c r="Q6407"/>
      <c r="R6407"/>
    </row>
    <row r="6408" spans="2:18">
      <c r="B6408"/>
      <c r="C6408"/>
      <c r="D6408"/>
      <c r="E6408"/>
      <c r="F6408"/>
      <c r="G6408"/>
      <c r="H6408"/>
      <c r="I6408"/>
      <c r="J6408"/>
      <c r="K6408"/>
      <c r="L6408"/>
      <c r="M6408" s="2"/>
      <c r="N6408"/>
      <c r="O6408" s="2"/>
      <c r="P6408"/>
      <c r="Q6408"/>
      <c r="R6408"/>
    </row>
    <row r="6409" spans="2:18">
      <c r="B6409"/>
      <c r="C6409"/>
      <c r="D6409"/>
      <c r="E6409"/>
      <c r="F6409"/>
      <c r="G6409"/>
      <c r="H6409"/>
      <c r="I6409"/>
      <c r="J6409"/>
      <c r="K6409"/>
      <c r="L6409"/>
      <c r="M6409" s="2"/>
      <c r="N6409"/>
      <c r="O6409" s="2"/>
      <c r="P6409"/>
      <c r="Q6409"/>
      <c r="R6409"/>
    </row>
    <row r="6410" spans="2:18">
      <c r="B6410"/>
      <c r="C6410"/>
      <c r="D6410"/>
      <c r="E6410"/>
      <c r="F6410"/>
      <c r="G6410"/>
      <c r="H6410"/>
      <c r="I6410"/>
      <c r="J6410"/>
      <c r="K6410"/>
      <c r="L6410"/>
      <c r="M6410" s="2"/>
      <c r="N6410"/>
      <c r="O6410" s="2"/>
      <c r="P6410"/>
      <c r="Q6410"/>
      <c r="R6410"/>
    </row>
    <row r="6411" spans="2:18">
      <c r="B6411"/>
      <c r="C6411"/>
      <c r="D6411"/>
      <c r="E6411"/>
      <c r="F6411"/>
      <c r="G6411"/>
      <c r="H6411"/>
      <c r="I6411"/>
      <c r="J6411"/>
      <c r="K6411"/>
      <c r="L6411"/>
      <c r="M6411" s="2"/>
      <c r="N6411"/>
      <c r="O6411" s="2"/>
      <c r="P6411"/>
      <c r="Q6411"/>
      <c r="R6411"/>
    </row>
    <row r="6412" spans="2:18">
      <c r="B6412"/>
      <c r="C6412"/>
      <c r="D6412"/>
      <c r="E6412"/>
      <c r="F6412"/>
      <c r="G6412"/>
      <c r="H6412"/>
      <c r="I6412"/>
      <c r="J6412"/>
      <c r="K6412"/>
      <c r="L6412"/>
      <c r="M6412" s="2"/>
      <c r="N6412"/>
      <c r="O6412" s="2"/>
      <c r="P6412"/>
      <c r="Q6412"/>
      <c r="R6412"/>
    </row>
    <row r="6413" spans="2:18">
      <c r="B6413"/>
      <c r="C6413"/>
      <c r="D6413"/>
      <c r="E6413"/>
      <c r="F6413"/>
      <c r="G6413"/>
      <c r="H6413"/>
      <c r="I6413"/>
      <c r="J6413"/>
      <c r="K6413"/>
      <c r="L6413"/>
      <c r="M6413" s="2"/>
      <c r="N6413"/>
      <c r="O6413" s="2"/>
      <c r="P6413"/>
      <c r="Q6413"/>
      <c r="R6413"/>
    </row>
    <row r="6414" spans="2:18">
      <c r="B6414"/>
      <c r="C6414"/>
      <c r="D6414"/>
      <c r="E6414"/>
      <c r="F6414"/>
      <c r="G6414"/>
      <c r="H6414"/>
      <c r="I6414"/>
      <c r="J6414"/>
      <c r="K6414"/>
      <c r="L6414"/>
      <c r="M6414" s="2"/>
      <c r="N6414"/>
      <c r="O6414" s="2"/>
      <c r="P6414"/>
      <c r="Q6414"/>
      <c r="R6414"/>
    </row>
    <row r="6415" spans="2:18">
      <c r="B6415"/>
      <c r="C6415"/>
      <c r="D6415"/>
      <c r="E6415"/>
      <c r="F6415"/>
      <c r="G6415"/>
      <c r="H6415"/>
      <c r="I6415"/>
      <c r="J6415"/>
      <c r="K6415"/>
      <c r="L6415"/>
      <c r="M6415" s="2"/>
      <c r="N6415"/>
      <c r="O6415" s="2"/>
      <c r="P6415"/>
      <c r="Q6415"/>
      <c r="R6415"/>
    </row>
    <row r="6416" spans="2:18">
      <c r="B6416"/>
      <c r="C6416"/>
      <c r="D6416"/>
      <c r="E6416"/>
      <c r="F6416"/>
      <c r="G6416"/>
      <c r="H6416"/>
      <c r="I6416"/>
      <c r="J6416"/>
      <c r="K6416"/>
      <c r="L6416"/>
      <c r="M6416" s="2"/>
      <c r="N6416"/>
      <c r="O6416" s="2"/>
      <c r="P6416"/>
      <c r="Q6416"/>
      <c r="R6416"/>
    </row>
    <row r="6417" spans="2:18">
      <c r="B6417"/>
      <c r="C6417"/>
      <c r="D6417"/>
      <c r="E6417"/>
      <c r="F6417"/>
      <c r="G6417"/>
      <c r="H6417"/>
      <c r="I6417"/>
      <c r="J6417"/>
      <c r="K6417"/>
      <c r="L6417"/>
      <c r="M6417" s="2"/>
      <c r="N6417"/>
      <c r="O6417" s="2"/>
      <c r="P6417"/>
      <c r="Q6417"/>
      <c r="R6417"/>
    </row>
    <row r="6418" spans="2:18">
      <c r="B6418"/>
      <c r="C6418"/>
      <c r="D6418"/>
      <c r="E6418"/>
      <c r="F6418"/>
      <c r="G6418"/>
      <c r="H6418"/>
      <c r="I6418"/>
      <c r="J6418"/>
      <c r="K6418"/>
      <c r="L6418"/>
      <c r="M6418" s="2"/>
      <c r="N6418"/>
      <c r="O6418" s="2"/>
      <c r="P6418"/>
      <c r="Q6418"/>
      <c r="R6418"/>
    </row>
    <row r="6419" spans="2:18">
      <c r="B6419"/>
      <c r="C6419"/>
      <c r="D6419"/>
      <c r="E6419"/>
      <c r="F6419"/>
      <c r="G6419"/>
      <c r="H6419"/>
      <c r="I6419"/>
      <c r="J6419"/>
      <c r="K6419"/>
      <c r="L6419"/>
      <c r="M6419" s="2"/>
      <c r="N6419"/>
      <c r="O6419" s="2"/>
      <c r="P6419"/>
      <c r="Q6419"/>
      <c r="R6419"/>
    </row>
    <row r="6420" spans="2:18">
      <c r="B6420"/>
      <c r="C6420"/>
      <c r="D6420"/>
      <c r="E6420"/>
      <c r="F6420"/>
      <c r="G6420"/>
      <c r="H6420"/>
      <c r="I6420"/>
      <c r="J6420"/>
      <c r="K6420"/>
      <c r="L6420"/>
      <c r="M6420" s="2"/>
      <c r="N6420"/>
      <c r="O6420" s="2"/>
      <c r="P6420"/>
      <c r="Q6420"/>
      <c r="R6420"/>
    </row>
    <row r="6421" spans="2:18">
      <c r="B6421"/>
      <c r="C6421"/>
      <c r="D6421"/>
      <c r="E6421"/>
      <c r="F6421"/>
      <c r="G6421"/>
      <c r="H6421"/>
      <c r="I6421"/>
      <c r="J6421"/>
      <c r="K6421"/>
      <c r="L6421"/>
      <c r="M6421" s="2"/>
      <c r="N6421"/>
      <c r="O6421" s="2"/>
      <c r="P6421"/>
      <c r="Q6421"/>
      <c r="R6421"/>
    </row>
    <row r="6422" spans="2:18">
      <c r="B6422"/>
      <c r="C6422"/>
      <c r="D6422"/>
      <c r="E6422"/>
      <c r="F6422"/>
      <c r="G6422"/>
      <c r="H6422"/>
      <c r="I6422"/>
      <c r="J6422"/>
      <c r="K6422"/>
      <c r="L6422"/>
      <c r="M6422" s="2"/>
      <c r="N6422"/>
      <c r="O6422" s="2"/>
      <c r="P6422"/>
      <c r="Q6422"/>
      <c r="R6422"/>
    </row>
    <row r="6423" spans="2:18">
      <c r="B6423"/>
      <c r="C6423"/>
      <c r="D6423"/>
      <c r="E6423"/>
      <c r="F6423"/>
      <c r="G6423"/>
      <c r="H6423"/>
      <c r="I6423"/>
      <c r="J6423"/>
      <c r="K6423"/>
      <c r="L6423"/>
      <c r="M6423" s="2"/>
      <c r="N6423"/>
      <c r="O6423" s="2"/>
      <c r="P6423"/>
      <c r="Q6423"/>
      <c r="R6423"/>
    </row>
    <row r="6424" spans="2:18">
      <c r="B6424"/>
      <c r="C6424"/>
      <c r="D6424"/>
      <c r="E6424"/>
      <c r="F6424"/>
      <c r="G6424"/>
      <c r="H6424"/>
      <c r="I6424"/>
      <c r="J6424"/>
      <c r="K6424"/>
      <c r="L6424"/>
      <c r="M6424" s="2"/>
      <c r="N6424"/>
      <c r="O6424" s="2"/>
      <c r="P6424"/>
      <c r="Q6424"/>
      <c r="R6424"/>
    </row>
    <row r="6425" spans="2:18">
      <c r="B6425"/>
      <c r="C6425"/>
      <c r="D6425"/>
      <c r="E6425"/>
      <c r="F6425"/>
      <c r="G6425"/>
      <c r="H6425"/>
      <c r="I6425"/>
      <c r="J6425"/>
      <c r="K6425"/>
      <c r="L6425"/>
      <c r="M6425" s="2"/>
      <c r="N6425"/>
      <c r="O6425" s="2"/>
      <c r="P6425"/>
      <c r="Q6425"/>
      <c r="R6425"/>
    </row>
    <row r="6426" spans="2:18">
      <c r="B6426"/>
      <c r="C6426"/>
      <c r="D6426"/>
      <c r="E6426"/>
      <c r="F6426"/>
      <c r="G6426"/>
      <c r="H6426"/>
      <c r="I6426"/>
      <c r="J6426"/>
      <c r="K6426"/>
      <c r="L6426"/>
      <c r="M6426" s="2"/>
      <c r="N6426"/>
      <c r="O6426" s="2"/>
      <c r="P6426"/>
      <c r="Q6426"/>
      <c r="R6426"/>
    </row>
    <row r="6427" spans="2:18">
      <c r="B6427"/>
      <c r="C6427"/>
      <c r="D6427"/>
      <c r="E6427"/>
      <c r="F6427"/>
      <c r="G6427"/>
      <c r="H6427"/>
      <c r="I6427"/>
      <c r="J6427"/>
      <c r="K6427"/>
      <c r="L6427"/>
      <c r="M6427" s="2"/>
      <c r="N6427"/>
      <c r="O6427" s="2"/>
      <c r="P6427"/>
      <c r="Q6427"/>
      <c r="R6427"/>
    </row>
    <row r="6428" spans="2:18">
      <c r="B6428"/>
      <c r="C6428"/>
      <c r="D6428"/>
      <c r="E6428"/>
      <c r="F6428"/>
      <c r="G6428"/>
      <c r="H6428"/>
      <c r="I6428"/>
      <c r="J6428"/>
      <c r="K6428"/>
      <c r="L6428"/>
      <c r="M6428" s="2"/>
      <c r="N6428"/>
      <c r="O6428" s="2"/>
      <c r="P6428"/>
      <c r="Q6428"/>
      <c r="R6428"/>
    </row>
    <row r="6429" spans="2:18">
      <c r="B6429"/>
      <c r="C6429"/>
      <c r="D6429"/>
      <c r="E6429"/>
      <c r="F6429"/>
      <c r="G6429"/>
      <c r="H6429"/>
      <c r="I6429"/>
      <c r="J6429"/>
      <c r="K6429"/>
      <c r="L6429"/>
      <c r="M6429" s="2"/>
      <c r="N6429"/>
      <c r="O6429" s="2"/>
      <c r="P6429"/>
      <c r="Q6429"/>
      <c r="R6429"/>
    </row>
    <row r="6430" spans="2:18">
      <c r="B6430"/>
      <c r="C6430"/>
      <c r="D6430"/>
      <c r="E6430"/>
      <c r="F6430"/>
      <c r="G6430"/>
      <c r="H6430"/>
      <c r="I6430"/>
      <c r="J6430"/>
      <c r="K6430"/>
      <c r="L6430"/>
      <c r="M6430" s="2"/>
      <c r="N6430"/>
      <c r="O6430" s="2"/>
      <c r="P6430"/>
      <c r="Q6430"/>
      <c r="R6430"/>
    </row>
    <row r="6431" spans="2:18">
      <c r="B6431"/>
      <c r="C6431"/>
      <c r="D6431"/>
      <c r="E6431"/>
      <c r="F6431"/>
      <c r="G6431"/>
      <c r="H6431"/>
      <c r="I6431"/>
      <c r="J6431"/>
      <c r="K6431"/>
      <c r="L6431"/>
      <c r="M6431" s="2"/>
      <c r="N6431"/>
      <c r="O6431" s="2"/>
      <c r="P6431"/>
      <c r="Q6431"/>
      <c r="R6431"/>
    </row>
    <row r="6432" spans="2:18">
      <c r="B6432"/>
      <c r="C6432"/>
      <c r="D6432"/>
      <c r="E6432"/>
      <c r="F6432"/>
      <c r="G6432"/>
      <c r="H6432"/>
      <c r="I6432"/>
      <c r="J6432"/>
      <c r="K6432"/>
      <c r="L6432"/>
      <c r="M6432" s="2"/>
      <c r="N6432"/>
      <c r="O6432" s="2"/>
      <c r="P6432"/>
      <c r="Q6432"/>
      <c r="R6432"/>
    </row>
    <row r="6433" spans="2:18">
      <c r="B6433"/>
      <c r="C6433"/>
      <c r="D6433"/>
      <c r="E6433"/>
      <c r="F6433"/>
      <c r="G6433"/>
      <c r="H6433"/>
      <c r="I6433"/>
      <c r="J6433"/>
      <c r="K6433"/>
      <c r="L6433"/>
      <c r="M6433" s="2"/>
      <c r="N6433"/>
      <c r="O6433" s="2"/>
      <c r="P6433"/>
      <c r="Q6433"/>
      <c r="R6433"/>
    </row>
    <row r="6434" spans="2:18">
      <c r="B6434"/>
      <c r="C6434"/>
      <c r="D6434"/>
      <c r="E6434"/>
      <c r="F6434"/>
      <c r="G6434"/>
      <c r="H6434"/>
      <c r="I6434"/>
      <c r="J6434"/>
      <c r="K6434"/>
      <c r="L6434"/>
      <c r="M6434" s="2"/>
      <c r="N6434"/>
      <c r="O6434" s="2"/>
      <c r="P6434"/>
      <c r="Q6434"/>
      <c r="R6434"/>
    </row>
    <row r="6435" spans="2:18">
      <c r="B6435"/>
      <c r="C6435"/>
      <c r="D6435"/>
      <c r="E6435"/>
      <c r="F6435"/>
      <c r="G6435"/>
      <c r="H6435"/>
      <c r="I6435"/>
      <c r="J6435"/>
      <c r="K6435"/>
      <c r="L6435"/>
      <c r="M6435" s="2"/>
      <c r="N6435"/>
      <c r="O6435" s="2"/>
      <c r="P6435"/>
      <c r="Q6435"/>
      <c r="R6435"/>
    </row>
    <row r="6436" spans="2:18">
      <c r="B6436"/>
      <c r="C6436"/>
      <c r="D6436"/>
      <c r="E6436"/>
      <c r="F6436"/>
      <c r="G6436"/>
      <c r="H6436"/>
      <c r="I6436"/>
      <c r="J6436"/>
      <c r="K6436"/>
      <c r="L6436"/>
      <c r="M6436" s="2"/>
      <c r="N6436"/>
      <c r="O6436" s="2"/>
      <c r="P6436"/>
      <c r="Q6436"/>
      <c r="R6436"/>
    </row>
    <row r="6437" spans="2:18">
      <c r="B6437"/>
      <c r="C6437"/>
      <c r="D6437"/>
      <c r="E6437"/>
      <c r="F6437"/>
      <c r="G6437"/>
      <c r="H6437"/>
      <c r="I6437"/>
      <c r="J6437"/>
      <c r="K6437"/>
      <c r="L6437"/>
      <c r="M6437" s="2"/>
      <c r="N6437"/>
      <c r="O6437" s="2"/>
      <c r="P6437"/>
      <c r="Q6437"/>
      <c r="R6437"/>
    </row>
    <row r="6438" spans="2:18">
      <c r="B6438"/>
      <c r="C6438"/>
      <c r="D6438"/>
      <c r="E6438"/>
      <c r="F6438"/>
      <c r="G6438"/>
      <c r="H6438"/>
      <c r="I6438"/>
      <c r="J6438"/>
      <c r="K6438"/>
      <c r="L6438"/>
      <c r="M6438" s="2"/>
      <c r="N6438"/>
      <c r="O6438" s="2"/>
      <c r="P6438"/>
      <c r="Q6438"/>
      <c r="R6438"/>
    </row>
    <row r="6439" spans="2:18">
      <c r="B6439"/>
      <c r="C6439"/>
      <c r="D6439"/>
      <c r="E6439"/>
      <c r="F6439"/>
      <c r="G6439"/>
      <c r="H6439"/>
      <c r="I6439"/>
      <c r="J6439"/>
      <c r="K6439"/>
      <c r="L6439"/>
      <c r="M6439" s="2"/>
      <c r="N6439"/>
      <c r="O6439" s="2"/>
      <c r="P6439"/>
      <c r="Q6439"/>
      <c r="R6439"/>
    </row>
    <row r="6440" spans="2:18">
      <c r="B6440"/>
      <c r="C6440"/>
      <c r="D6440"/>
      <c r="E6440"/>
      <c r="F6440"/>
      <c r="G6440"/>
      <c r="H6440"/>
      <c r="I6440"/>
      <c r="J6440"/>
      <c r="K6440"/>
      <c r="L6440"/>
      <c r="M6440" s="2"/>
      <c r="N6440"/>
      <c r="O6440" s="2"/>
      <c r="P6440"/>
      <c r="Q6440"/>
      <c r="R6440"/>
    </row>
    <row r="6441" spans="2:18">
      <c r="B6441"/>
      <c r="C6441"/>
      <c r="D6441"/>
      <c r="E6441"/>
      <c r="F6441"/>
      <c r="G6441"/>
      <c r="H6441"/>
      <c r="I6441"/>
      <c r="J6441"/>
      <c r="K6441"/>
      <c r="L6441"/>
      <c r="M6441" s="2"/>
      <c r="N6441"/>
      <c r="O6441" s="2"/>
      <c r="P6441"/>
      <c r="Q6441"/>
      <c r="R6441"/>
    </row>
    <row r="6442" spans="2:18">
      <c r="B6442"/>
      <c r="C6442"/>
      <c r="D6442"/>
      <c r="E6442"/>
      <c r="F6442"/>
      <c r="G6442"/>
      <c r="H6442"/>
      <c r="I6442"/>
      <c r="J6442"/>
      <c r="K6442"/>
      <c r="L6442"/>
      <c r="M6442" s="2"/>
      <c r="N6442"/>
      <c r="O6442" s="2"/>
      <c r="P6442"/>
      <c r="Q6442"/>
      <c r="R6442"/>
    </row>
    <row r="6443" spans="2:18">
      <c r="B6443"/>
      <c r="C6443"/>
      <c r="D6443"/>
      <c r="E6443"/>
      <c r="F6443"/>
      <c r="G6443"/>
      <c r="H6443"/>
      <c r="I6443"/>
      <c r="J6443"/>
      <c r="K6443"/>
      <c r="L6443"/>
      <c r="M6443" s="2"/>
      <c r="N6443"/>
      <c r="O6443" s="2"/>
      <c r="P6443"/>
      <c r="Q6443"/>
      <c r="R6443"/>
    </row>
    <row r="6444" spans="2:18">
      <c r="B6444"/>
      <c r="C6444"/>
      <c r="D6444"/>
      <c r="E6444"/>
      <c r="F6444"/>
      <c r="G6444"/>
      <c r="H6444"/>
      <c r="I6444"/>
      <c r="J6444"/>
      <c r="K6444"/>
      <c r="L6444"/>
      <c r="M6444" s="2"/>
      <c r="N6444"/>
      <c r="O6444" s="2"/>
      <c r="P6444"/>
      <c r="Q6444"/>
      <c r="R6444"/>
    </row>
    <row r="6445" spans="2:18">
      <c r="B6445"/>
      <c r="C6445"/>
      <c r="D6445"/>
      <c r="E6445"/>
      <c r="F6445"/>
      <c r="G6445"/>
      <c r="H6445"/>
      <c r="I6445"/>
      <c r="J6445"/>
      <c r="K6445"/>
      <c r="L6445"/>
      <c r="M6445" s="2"/>
      <c r="N6445"/>
      <c r="O6445" s="2"/>
      <c r="P6445"/>
      <c r="Q6445"/>
      <c r="R6445"/>
    </row>
    <row r="6446" spans="2:18">
      <c r="B6446"/>
      <c r="C6446"/>
      <c r="D6446"/>
      <c r="E6446"/>
      <c r="F6446"/>
      <c r="G6446"/>
      <c r="H6446"/>
      <c r="I6446"/>
      <c r="J6446"/>
      <c r="K6446"/>
      <c r="L6446"/>
      <c r="M6446" s="2"/>
      <c r="N6446"/>
      <c r="O6446" s="2"/>
      <c r="P6446"/>
      <c r="Q6446"/>
      <c r="R6446"/>
    </row>
    <row r="6447" spans="2:18">
      <c r="B6447"/>
      <c r="C6447"/>
      <c r="D6447"/>
      <c r="E6447"/>
      <c r="F6447"/>
      <c r="G6447"/>
      <c r="H6447"/>
      <c r="I6447"/>
      <c r="J6447"/>
      <c r="K6447"/>
      <c r="L6447"/>
      <c r="M6447" s="2"/>
      <c r="N6447"/>
      <c r="O6447" s="2"/>
      <c r="P6447"/>
      <c r="Q6447"/>
      <c r="R6447"/>
    </row>
    <row r="6448" spans="2:18">
      <c r="B6448"/>
      <c r="C6448"/>
      <c r="D6448"/>
      <c r="E6448"/>
      <c r="F6448"/>
      <c r="G6448"/>
      <c r="H6448"/>
      <c r="I6448"/>
      <c r="J6448"/>
      <c r="K6448"/>
      <c r="L6448"/>
      <c r="M6448" s="2"/>
      <c r="N6448"/>
      <c r="O6448" s="2"/>
      <c r="P6448"/>
      <c r="Q6448"/>
      <c r="R6448"/>
    </row>
    <row r="6449" spans="2:18">
      <c r="B6449"/>
      <c r="C6449"/>
      <c r="D6449"/>
      <c r="E6449"/>
      <c r="F6449"/>
      <c r="G6449"/>
      <c r="H6449"/>
      <c r="I6449"/>
      <c r="J6449"/>
      <c r="K6449"/>
      <c r="L6449"/>
      <c r="M6449" s="2"/>
      <c r="N6449"/>
      <c r="O6449" s="2"/>
      <c r="P6449"/>
      <c r="Q6449"/>
      <c r="R6449"/>
    </row>
    <row r="6450" spans="2:18">
      <c r="B6450"/>
      <c r="C6450"/>
      <c r="D6450"/>
      <c r="E6450"/>
      <c r="F6450"/>
      <c r="G6450"/>
      <c r="H6450"/>
      <c r="I6450"/>
      <c r="J6450"/>
      <c r="K6450"/>
      <c r="L6450"/>
      <c r="M6450" s="2"/>
      <c r="N6450"/>
      <c r="O6450" s="2"/>
      <c r="P6450"/>
      <c r="Q6450"/>
      <c r="R6450"/>
    </row>
    <row r="6451" spans="2:18">
      <c r="B6451"/>
      <c r="C6451"/>
      <c r="D6451"/>
      <c r="E6451"/>
      <c r="F6451"/>
      <c r="G6451"/>
      <c r="H6451"/>
      <c r="I6451"/>
      <c r="J6451"/>
      <c r="K6451"/>
      <c r="L6451"/>
      <c r="M6451" s="2"/>
      <c r="N6451"/>
      <c r="O6451" s="2"/>
      <c r="P6451"/>
      <c r="Q6451"/>
      <c r="R6451"/>
    </row>
    <row r="6452" spans="2:18">
      <c r="B6452"/>
      <c r="C6452"/>
      <c r="D6452"/>
      <c r="E6452"/>
      <c r="F6452"/>
      <c r="G6452"/>
      <c r="H6452"/>
      <c r="I6452"/>
      <c r="J6452"/>
      <c r="K6452"/>
      <c r="L6452"/>
      <c r="M6452" s="2"/>
      <c r="N6452"/>
      <c r="O6452" s="2"/>
      <c r="P6452"/>
      <c r="Q6452"/>
      <c r="R6452"/>
    </row>
    <row r="6453" spans="2:18">
      <c r="B6453"/>
      <c r="C6453"/>
      <c r="D6453"/>
      <c r="E6453"/>
      <c r="F6453"/>
      <c r="G6453"/>
      <c r="H6453"/>
      <c r="I6453"/>
      <c r="J6453"/>
      <c r="K6453"/>
      <c r="L6453"/>
      <c r="M6453" s="2"/>
      <c r="N6453"/>
      <c r="O6453" s="2"/>
      <c r="P6453"/>
      <c r="Q6453"/>
      <c r="R6453"/>
    </row>
    <row r="6454" spans="2:18">
      <c r="B6454"/>
      <c r="C6454"/>
      <c r="D6454"/>
      <c r="E6454"/>
      <c r="F6454"/>
      <c r="G6454"/>
      <c r="H6454"/>
      <c r="I6454"/>
      <c r="J6454"/>
      <c r="K6454"/>
      <c r="L6454"/>
      <c r="M6454" s="2"/>
      <c r="N6454"/>
      <c r="O6454" s="2"/>
      <c r="P6454"/>
      <c r="Q6454"/>
      <c r="R6454"/>
    </row>
    <row r="6455" spans="2:18">
      <c r="B6455"/>
      <c r="C6455"/>
      <c r="D6455"/>
      <c r="E6455"/>
      <c r="F6455"/>
      <c r="G6455"/>
      <c r="H6455"/>
      <c r="I6455"/>
      <c r="J6455"/>
      <c r="K6455"/>
      <c r="L6455"/>
      <c r="M6455" s="2"/>
      <c r="N6455"/>
      <c r="O6455" s="2"/>
      <c r="P6455"/>
      <c r="Q6455"/>
      <c r="R6455"/>
    </row>
    <row r="6456" spans="2:18">
      <c r="B6456"/>
      <c r="C6456"/>
      <c r="D6456"/>
      <c r="E6456"/>
      <c r="F6456"/>
      <c r="G6456"/>
      <c r="H6456"/>
      <c r="I6456"/>
      <c r="J6456"/>
      <c r="K6456"/>
      <c r="L6456"/>
      <c r="M6456" s="2"/>
      <c r="N6456"/>
      <c r="O6456" s="2"/>
      <c r="P6456"/>
      <c r="Q6456"/>
      <c r="R6456"/>
    </row>
    <row r="6457" spans="2:18">
      <c r="B6457"/>
      <c r="C6457"/>
      <c r="D6457"/>
      <c r="E6457"/>
      <c r="F6457"/>
      <c r="G6457"/>
      <c r="H6457"/>
      <c r="I6457"/>
      <c r="J6457"/>
      <c r="K6457"/>
      <c r="L6457"/>
      <c r="M6457" s="2"/>
      <c r="N6457"/>
      <c r="O6457" s="2"/>
      <c r="P6457"/>
      <c r="Q6457"/>
      <c r="R6457"/>
    </row>
    <row r="6458" spans="2:18">
      <c r="B6458"/>
      <c r="C6458"/>
      <c r="D6458"/>
      <c r="E6458"/>
      <c r="F6458"/>
      <c r="G6458"/>
      <c r="H6458"/>
      <c r="I6458"/>
      <c r="J6458"/>
      <c r="K6458"/>
      <c r="L6458"/>
      <c r="M6458" s="2"/>
      <c r="N6458"/>
      <c r="O6458" s="2"/>
      <c r="P6458"/>
      <c r="Q6458"/>
      <c r="R6458"/>
    </row>
    <row r="6459" spans="2:18">
      <c r="B6459"/>
      <c r="C6459"/>
      <c r="D6459"/>
      <c r="E6459"/>
      <c r="F6459"/>
      <c r="G6459"/>
      <c r="H6459"/>
      <c r="I6459"/>
      <c r="J6459"/>
      <c r="K6459"/>
      <c r="L6459"/>
      <c r="M6459" s="2"/>
      <c r="N6459"/>
      <c r="O6459" s="2"/>
      <c r="P6459"/>
      <c r="Q6459"/>
      <c r="R6459"/>
    </row>
    <row r="6460" spans="2:18">
      <c r="B6460"/>
      <c r="C6460"/>
      <c r="D6460"/>
      <c r="E6460"/>
      <c r="F6460"/>
      <c r="G6460"/>
      <c r="H6460"/>
      <c r="I6460"/>
      <c r="J6460"/>
      <c r="K6460"/>
      <c r="L6460"/>
      <c r="M6460" s="2"/>
      <c r="N6460"/>
      <c r="O6460" s="2"/>
      <c r="P6460"/>
      <c r="Q6460"/>
      <c r="R6460"/>
    </row>
    <row r="6461" spans="2:18">
      <c r="B6461"/>
      <c r="C6461"/>
      <c r="D6461"/>
      <c r="E6461"/>
      <c r="F6461"/>
      <c r="G6461"/>
      <c r="H6461"/>
      <c r="I6461"/>
      <c r="J6461"/>
      <c r="K6461"/>
      <c r="L6461"/>
      <c r="M6461" s="2"/>
      <c r="N6461"/>
      <c r="O6461" s="2"/>
      <c r="P6461"/>
      <c r="Q6461"/>
      <c r="R6461"/>
    </row>
    <row r="6462" spans="2:18">
      <c r="B6462"/>
      <c r="C6462"/>
      <c r="D6462"/>
      <c r="E6462"/>
      <c r="F6462"/>
      <c r="G6462"/>
      <c r="H6462"/>
      <c r="I6462"/>
      <c r="J6462"/>
      <c r="K6462"/>
      <c r="L6462"/>
      <c r="M6462" s="2"/>
      <c r="N6462"/>
      <c r="O6462" s="2"/>
      <c r="P6462"/>
      <c r="Q6462"/>
      <c r="R6462"/>
    </row>
    <row r="6463" spans="2:18">
      <c r="B6463"/>
      <c r="C6463"/>
      <c r="D6463"/>
      <c r="E6463"/>
      <c r="F6463"/>
      <c r="G6463"/>
      <c r="H6463"/>
      <c r="I6463"/>
      <c r="J6463"/>
      <c r="K6463"/>
      <c r="L6463"/>
      <c r="M6463" s="2"/>
      <c r="N6463"/>
      <c r="O6463" s="2"/>
      <c r="P6463"/>
      <c r="Q6463"/>
      <c r="R6463"/>
    </row>
    <row r="6464" spans="2:18">
      <c r="B6464"/>
      <c r="C6464"/>
      <c r="D6464"/>
      <c r="E6464"/>
      <c r="F6464"/>
      <c r="G6464"/>
      <c r="H6464"/>
      <c r="I6464"/>
      <c r="J6464"/>
      <c r="K6464"/>
      <c r="L6464"/>
      <c r="M6464" s="2"/>
      <c r="N6464"/>
      <c r="O6464" s="2"/>
      <c r="P6464"/>
      <c r="Q6464"/>
      <c r="R6464"/>
    </row>
    <row r="6465" spans="2:18">
      <c r="B6465"/>
      <c r="C6465"/>
      <c r="D6465"/>
      <c r="E6465"/>
      <c r="F6465"/>
      <c r="G6465"/>
      <c r="H6465"/>
      <c r="I6465"/>
      <c r="J6465"/>
      <c r="K6465"/>
      <c r="L6465"/>
      <c r="M6465" s="2"/>
      <c r="N6465"/>
      <c r="O6465" s="2"/>
      <c r="P6465"/>
      <c r="Q6465"/>
      <c r="R6465"/>
    </row>
    <row r="6466" spans="2:18">
      <c r="B6466"/>
      <c r="C6466"/>
      <c r="D6466"/>
      <c r="E6466"/>
      <c r="F6466"/>
      <c r="G6466"/>
      <c r="H6466"/>
      <c r="I6466"/>
      <c r="J6466"/>
      <c r="K6466"/>
      <c r="L6466"/>
      <c r="M6466" s="2"/>
      <c r="N6466"/>
      <c r="O6466" s="2"/>
      <c r="P6466"/>
      <c r="Q6466"/>
      <c r="R6466"/>
    </row>
    <row r="6467" spans="2:18">
      <c r="B6467"/>
      <c r="C6467"/>
      <c r="D6467"/>
      <c r="E6467"/>
      <c r="F6467"/>
      <c r="G6467"/>
      <c r="H6467"/>
      <c r="I6467"/>
      <c r="J6467"/>
      <c r="K6467"/>
      <c r="L6467"/>
      <c r="M6467" s="2"/>
      <c r="N6467"/>
      <c r="O6467" s="2"/>
      <c r="P6467"/>
      <c r="Q6467"/>
      <c r="R6467"/>
    </row>
    <row r="6468" spans="2:18">
      <c r="B6468"/>
      <c r="C6468"/>
      <c r="D6468"/>
      <c r="E6468"/>
      <c r="F6468"/>
      <c r="G6468"/>
      <c r="H6468"/>
      <c r="I6468"/>
      <c r="J6468"/>
      <c r="K6468"/>
      <c r="L6468"/>
      <c r="M6468" s="2"/>
      <c r="N6468"/>
      <c r="O6468" s="2"/>
      <c r="P6468"/>
      <c r="Q6468"/>
      <c r="R6468"/>
    </row>
    <row r="6469" spans="2:18">
      <c r="B6469"/>
      <c r="C6469"/>
      <c r="D6469"/>
      <c r="E6469"/>
      <c r="F6469"/>
      <c r="G6469"/>
      <c r="H6469"/>
      <c r="I6469"/>
      <c r="J6469"/>
      <c r="K6469"/>
      <c r="L6469"/>
      <c r="M6469" s="2"/>
      <c r="N6469"/>
      <c r="O6469" s="2"/>
      <c r="P6469"/>
      <c r="Q6469"/>
      <c r="R6469"/>
    </row>
    <row r="6470" spans="2:18">
      <c r="B6470"/>
      <c r="C6470"/>
      <c r="D6470"/>
      <c r="E6470"/>
      <c r="F6470"/>
      <c r="G6470"/>
      <c r="H6470"/>
      <c r="I6470"/>
      <c r="J6470"/>
      <c r="K6470"/>
      <c r="L6470"/>
      <c r="M6470" s="2"/>
      <c r="N6470"/>
      <c r="O6470" s="2"/>
      <c r="P6470"/>
      <c r="Q6470"/>
      <c r="R6470"/>
    </row>
    <row r="6471" spans="2:18">
      <c r="B6471"/>
      <c r="C6471"/>
      <c r="D6471"/>
      <c r="E6471"/>
      <c r="F6471"/>
      <c r="G6471"/>
      <c r="H6471"/>
      <c r="I6471"/>
      <c r="J6471"/>
      <c r="K6471"/>
      <c r="L6471"/>
      <c r="M6471" s="2"/>
      <c r="N6471"/>
      <c r="O6471" s="2"/>
      <c r="P6471"/>
      <c r="Q6471"/>
      <c r="R6471"/>
    </row>
    <row r="6472" spans="2:18">
      <c r="B6472"/>
      <c r="C6472"/>
      <c r="D6472"/>
      <c r="E6472"/>
      <c r="F6472"/>
      <c r="G6472"/>
      <c r="H6472"/>
      <c r="I6472"/>
      <c r="J6472"/>
      <c r="K6472"/>
      <c r="L6472"/>
      <c r="M6472" s="2"/>
      <c r="N6472"/>
      <c r="O6472" s="2"/>
      <c r="P6472"/>
      <c r="Q6472"/>
      <c r="R6472"/>
    </row>
    <row r="6473" spans="2:18">
      <c r="B6473"/>
      <c r="C6473"/>
      <c r="D6473"/>
      <c r="E6473"/>
      <c r="F6473"/>
      <c r="G6473"/>
      <c r="H6473"/>
      <c r="I6473"/>
      <c r="J6473"/>
      <c r="K6473"/>
      <c r="L6473"/>
      <c r="M6473" s="2"/>
      <c r="N6473"/>
      <c r="O6473" s="2"/>
      <c r="P6473"/>
      <c r="Q6473"/>
      <c r="R6473"/>
    </row>
    <row r="6474" spans="2:18">
      <c r="B6474"/>
      <c r="C6474"/>
      <c r="D6474"/>
      <c r="E6474"/>
      <c r="F6474"/>
      <c r="G6474"/>
      <c r="H6474"/>
      <c r="I6474"/>
      <c r="J6474"/>
      <c r="K6474"/>
      <c r="L6474"/>
      <c r="M6474" s="2"/>
      <c r="N6474"/>
      <c r="O6474" s="2"/>
      <c r="P6474"/>
      <c r="Q6474"/>
      <c r="R6474"/>
    </row>
    <row r="6475" spans="2:18">
      <c r="B6475"/>
      <c r="C6475"/>
      <c r="D6475"/>
      <c r="E6475"/>
      <c r="F6475"/>
      <c r="G6475"/>
      <c r="H6475"/>
      <c r="I6475"/>
      <c r="J6475"/>
      <c r="K6475"/>
      <c r="L6475"/>
      <c r="M6475" s="2"/>
      <c r="N6475"/>
      <c r="O6475" s="2"/>
      <c r="P6475"/>
      <c r="Q6475"/>
      <c r="R6475"/>
    </row>
    <row r="6476" spans="2:18">
      <c r="B6476"/>
      <c r="C6476"/>
      <c r="D6476"/>
      <c r="E6476"/>
      <c r="F6476"/>
      <c r="G6476"/>
      <c r="H6476"/>
      <c r="I6476"/>
      <c r="J6476"/>
      <c r="K6476"/>
      <c r="L6476"/>
      <c r="M6476" s="2"/>
      <c r="N6476"/>
      <c r="O6476" s="2"/>
      <c r="P6476"/>
      <c r="Q6476"/>
      <c r="R6476"/>
    </row>
    <row r="6477" spans="2:18">
      <c r="B6477"/>
      <c r="C6477"/>
      <c r="D6477"/>
      <c r="E6477"/>
      <c r="F6477"/>
      <c r="G6477"/>
      <c r="H6477"/>
      <c r="I6477"/>
      <c r="J6477"/>
      <c r="K6477"/>
      <c r="L6477"/>
      <c r="M6477" s="2"/>
      <c r="N6477"/>
      <c r="O6477" s="2"/>
      <c r="P6477"/>
      <c r="Q6477"/>
      <c r="R6477"/>
    </row>
    <row r="6478" spans="2:18">
      <c r="B6478"/>
      <c r="C6478"/>
      <c r="D6478"/>
      <c r="E6478"/>
      <c r="F6478"/>
      <c r="G6478"/>
      <c r="H6478"/>
      <c r="I6478"/>
      <c r="J6478"/>
      <c r="K6478"/>
      <c r="L6478"/>
      <c r="M6478" s="2"/>
      <c r="N6478"/>
      <c r="O6478" s="2"/>
      <c r="P6478"/>
      <c r="Q6478"/>
      <c r="R6478"/>
    </row>
    <row r="6479" spans="2:18">
      <c r="B6479"/>
      <c r="C6479"/>
      <c r="D6479"/>
      <c r="E6479"/>
      <c r="F6479"/>
      <c r="G6479"/>
      <c r="H6479"/>
      <c r="I6479"/>
      <c r="J6479"/>
      <c r="K6479"/>
      <c r="L6479"/>
      <c r="M6479" s="2"/>
      <c r="N6479"/>
      <c r="O6479" s="2"/>
      <c r="P6479"/>
      <c r="Q6479"/>
      <c r="R6479"/>
    </row>
    <row r="6480" spans="2:18">
      <c r="B6480"/>
      <c r="C6480"/>
      <c r="D6480"/>
      <c r="E6480"/>
      <c r="F6480"/>
      <c r="G6480"/>
      <c r="H6480"/>
      <c r="I6480"/>
      <c r="J6480"/>
      <c r="K6480"/>
      <c r="L6480"/>
      <c r="M6480" s="2"/>
      <c r="N6480"/>
      <c r="O6480" s="2"/>
      <c r="P6480"/>
      <c r="Q6480"/>
      <c r="R6480"/>
    </row>
    <row r="6481" spans="2:18">
      <c r="B6481"/>
      <c r="C6481"/>
      <c r="D6481"/>
      <c r="E6481"/>
      <c r="F6481"/>
      <c r="G6481"/>
      <c r="H6481"/>
      <c r="I6481"/>
      <c r="J6481"/>
      <c r="K6481"/>
      <c r="L6481"/>
      <c r="M6481" s="2"/>
      <c r="N6481"/>
      <c r="O6481" s="2"/>
      <c r="P6481"/>
      <c r="Q6481"/>
      <c r="R6481"/>
    </row>
    <row r="6482" spans="2:18">
      <c r="B6482"/>
      <c r="C6482"/>
      <c r="D6482"/>
      <c r="E6482"/>
      <c r="F6482"/>
      <c r="G6482"/>
      <c r="H6482"/>
      <c r="I6482"/>
      <c r="J6482"/>
      <c r="K6482"/>
      <c r="L6482"/>
      <c r="M6482" s="2"/>
      <c r="N6482"/>
      <c r="O6482" s="2"/>
      <c r="P6482"/>
      <c r="Q6482"/>
      <c r="R6482"/>
    </row>
    <row r="6483" spans="2:18">
      <c r="B6483"/>
      <c r="C6483"/>
      <c r="D6483"/>
      <c r="E6483"/>
      <c r="F6483"/>
      <c r="G6483"/>
      <c r="H6483"/>
      <c r="I6483"/>
      <c r="J6483"/>
      <c r="K6483"/>
      <c r="L6483"/>
      <c r="M6483" s="2"/>
      <c r="N6483"/>
      <c r="O6483" s="2"/>
      <c r="P6483"/>
      <c r="Q6483"/>
      <c r="R6483"/>
    </row>
    <row r="6484" spans="2:18">
      <c r="B6484"/>
      <c r="C6484"/>
      <c r="D6484"/>
      <c r="E6484"/>
      <c r="F6484"/>
      <c r="G6484"/>
      <c r="H6484"/>
      <c r="I6484"/>
      <c r="J6484"/>
      <c r="K6484"/>
      <c r="L6484"/>
      <c r="M6484" s="2"/>
      <c r="N6484"/>
      <c r="O6484" s="2"/>
      <c r="P6484"/>
      <c r="Q6484"/>
      <c r="R6484"/>
    </row>
    <row r="6485" spans="2:18">
      <c r="B6485"/>
      <c r="C6485"/>
      <c r="D6485"/>
      <c r="E6485"/>
      <c r="F6485"/>
      <c r="G6485"/>
      <c r="H6485"/>
      <c r="I6485"/>
      <c r="J6485"/>
      <c r="K6485"/>
      <c r="L6485"/>
      <c r="M6485" s="2"/>
      <c r="N6485"/>
      <c r="O6485" s="2"/>
      <c r="P6485"/>
      <c r="Q6485"/>
      <c r="R6485"/>
    </row>
    <row r="6486" spans="2:18">
      <c r="B6486"/>
      <c r="C6486"/>
      <c r="D6486"/>
      <c r="E6486"/>
      <c r="F6486"/>
      <c r="G6486"/>
      <c r="H6486"/>
      <c r="I6486"/>
      <c r="J6486"/>
      <c r="K6486"/>
      <c r="L6486"/>
      <c r="M6486" s="2"/>
      <c r="N6486"/>
      <c r="O6486" s="2"/>
      <c r="P6486"/>
      <c r="Q6486"/>
      <c r="R6486"/>
    </row>
    <row r="6487" spans="2:18">
      <c r="B6487"/>
      <c r="C6487"/>
      <c r="D6487"/>
      <c r="E6487"/>
      <c r="F6487"/>
      <c r="G6487"/>
      <c r="H6487"/>
      <c r="I6487"/>
      <c r="J6487"/>
      <c r="K6487"/>
      <c r="L6487"/>
      <c r="M6487" s="2"/>
      <c r="N6487"/>
      <c r="O6487" s="2"/>
      <c r="P6487"/>
      <c r="Q6487"/>
      <c r="R6487"/>
    </row>
    <row r="6488" spans="2:18">
      <c r="B6488"/>
      <c r="C6488"/>
      <c r="D6488"/>
      <c r="E6488"/>
      <c r="F6488"/>
      <c r="G6488"/>
      <c r="H6488"/>
      <c r="I6488"/>
      <c r="J6488"/>
      <c r="K6488"/>
      <c r="L6488"/>
      <c r="M6488" s="2"/>
      <c r="N6488"/>
      <c r="O6488" s="2"/>
      <c r="P6488"/>
      <c r="Q6488"/>
      <c r="R6488"/>
    </row>
    <row r="6489" spans="2:18">
      <c r="B6489"/>
      <c r="C6489"/>
      <c r="D6489"/>
      <c r="E6489"/>
      <c r="F6489"/>
      <c r="G6489"/>
      <c r="H6489"/>
      <c r="I6489"/>
      <c r="J6489"/>
      <c r="K6489"/>
      <c r="L6489"/>
      <c r="M6489" s="2"/>
      <c r="N6489"/>
      <c r="O6489" s="2"/>
      <c r="P6489"/>
      <c r="Q6489"/>
      <c r="R6489"/>
    </row>
    <row r="6490" spans="2:18">
      <c r="B6490"/>
      <c r="C6490"/>
      <c r="D6490"/>
      <c r="E6490"/>
      <c r="F6490"/>
      <c r="G6490"/>
      <c r="H6490"/>
      <c r="I6490"/>
      <c r="J6490"/>
      <c r="K6490"/>
      <c r="L6490"/>
      <c r="M6490" s="2"/>
      <c r="N6490"/>
      <c r="O6490" s="2"/>
      <c r="P6490"/>
      <c r="Q6490"/>
      <c r="R6490"/>
    </row>
    <row r="6491" spans="2:18">
      <c r="B6491"/>
      <c r="C6491"/>
      <c r="D6491"/>
      <c r="E6491"/>
      <c r="F6491"/>
      <c r="G6491"/>
      <c r="H6491"/>
      <c r="I6491"/>
      <c r="J6491"/>
      <c r="K6491"/>
      <c r="L6491"/>
      <c r="M6491" s="2"/>
      <c r="N6491"/>
      <c r="O6491" s="2"/>
      <c r="P6491"/>
      <c r="Q6491"/>
      <c r="R6491"/>
    </row>
    <row r="6492" spans="2:18">
      <c r="B6492"/>
      <c r="C6492"/>
      <c r="D6492"/>
      <c r="E6492"/>
      <c r="F6492"/>
      <c r="G6492"/>
      <c r="H6492"/>
      <c r="I6492"/>
      <c r="J6492"/>
      <c r="K6492"/>
      <c r="L6492"/>
      <c r="M6492" s="2"/>
      <c r="N6492"/>
      <c r="O6492" s="2"/>
      <c r="P6492"/>
      <c r="Q6492"/>
      <c r="R6492"/>
    </row>
    <row r="6493" spans="2:18">
      <c r="B6493"/>
      <c r="C6493"/>
      <c r="D6493"/>
      <c r="E6493"/>
      <c r="F6493"/>
      <c r="G6493"/>
      <c r="H6493"/>
      <c r="I6493"/>
      <c r="J6493"/>
      <c r="K6493"/>
      <c r="L6493"/>
      <c r="M6493" s="2"/>
      <c r="N6493"/>
      <c r="O6493" s="2"/>
      <c r="P6493"/>
      <c r="Q6493"/>
      <c r="R6493"/>
    </row>
    <row r="6494" spans="2:18">
      <c r="B6494"/>
      <c r="C6494"/>
      <c r="D6494"/>
      <c r="E6494"/>
      <c r="F6494"/>
      <c r="G6494"/>
      <c r="H6494"/>
      <c r="I6494"/>
      <c r="J6494"/>
      <c r="K6494"/>
      <c r="L6494"/>
      <c r="M6494" s="2"/>
      <c r="N6494"/>
      <c r="O6494" s="2"/>
      <c r="P6494"/>
      <c r="Q6494"/>
      <c r="R6494"/>
    </row>
    <row r="6495" spans="2:18">
      <c r="B6495"/>
      <c r="C6495"/>
      <c r="D6495"/>
      <c r="E6495"/>
      <c r="F6495"/>
      <c r="G6495"/>
      <c r="H6495"/>
      <c r="I6495"/>
      <c r="J6495"/>
      <c r="K6495"/>
      <c r="L6495"/>
      <c r="M6495" s="2"/>
      <c r="N6495"/>
      <c r="O6495" s="2"/>
      <c r="P6495"/>
      <c r="Q6495"/>
      <c r="R6495"/>
    </row>
    <row r="6496" spans="2:18">
      <c r="B6496"/>
      <c r="C6496"/>
      <c r="D6496"/>
      <c r="E6496"/>
      <c r="F6496"/>
      <c r="G6496"/>
      <c r="H6496"/>
      <c r="I6496"/>
      <c r="J6496"/>
      <c r="K6496"/>
      <c r="L6496"/>
      <c r="M6496" s="2"/>
      <c r="N6496"/>
      <c r="O6496" s="2"/>
      <c r="P6496"/>
      <c r="Q6496"/>
      <c r="R6496"/>
    </row>
    <row r="6497" spans="2:18">
      <c r="B6497"/>
      <c r="C6497"/>
      <c r="D6497"/>
      <c r="E6497"/>
      <c r="F6497"/>
      <c r="G6497"/>
      <c r="H6497"/>
      <c r="I6497"/>
      <c r="J6497"/>
      <c r="K6497"/>
      <c r="L6497"/>
      <c r="M6497" s="2"/>
      <c r="N6497"/>
      <c r="O6497" s="2"/>
      <c r="P6497"/>
      <c r="Q6497"/>
      <c r="R6497"/>
    </row>
    <row r="6498" spans="2:18">
      <c r="B6498"/>
      <c r="C6498"/>
      <c r="D6498"/>
      <c r="E6498"/>
      <c r="F6498"/>
      <c r="G6498"/>
      <c r="H6498"/>
      <c r="I6498"/>
      <c r="J6498"/>
      <c r="K6498"/>
      <c r="L6498"/>
      <c r="M6498" s="2"/>
      <c r="N6498"/>
      <c r="O6498" s="2"/>
      <c r="P6498"/>
      <c r="Q6498"/>
      <c r="R6498"/>
    </row>
    <row r="6499" spans="2:18">
      <c r="B6499"/>
      <c r="C6499"/>
      <c r="D6499"/>
      <c r="E6499"/>
      <c r="F6499"/>
      <c r="G6499"/>
      <c r="H6499"/>
      <c r="I6499"/>
      <c r="J6499"/>
      <c r="K6499"/>
      <c r="L6499"/>
      <c r="M6499" s="2"/>
      <c r="N6499"/>
      <c r="O6499" s="2"/>
      <c r="P6499"/>
      <c r="Q6499"/>
      <c r="R6499"/>
    </row>
    <row r="6500" spans="2:18">
      <c r="B6500"/>
      <c r="C6500"/>
      <c r="D6500"/>
      <c r="E6500"/>
      <c r="F6500"/>
      <c r="G6500"/>
      <c r="H6500"/>
      <c r="I6500"/>
      <c r="J6500"/>
      <c r="K6500"/>
      <c r="L6500"/>
      <c r="M6500" s="2"/>
      <c r="N6500"/>
      <c r="O6500" s="2"/>
      <c r="P6500"/>
      <c r="Q6500"/>
      <c r="R6500"/>
    </row>
    <row r="6501" spans="2:18">
      <c r="B6501"/>
      <c r="C6501"/>
      <c r="D6501"/>
      <c r="E6501"/>
      <c r="F6501"/>
      <c r="G6501"/>
      <c r="H6501"/>
      <c r="I6501"/>
      <c r="J6501"/>
      <c r="K6501"/>
      <c r="L6501"/>
      <c r="M6501" s="2"/>
      <c r="N6501"/>
      <c r="O6501" s="2"/>
      <c r="P6501"/>
      <c r="Q6501"/>
      <c r="R6501"/>
    </row>
    <row r="6502" spans="2:18">
      <c r="B6502"/>
      <c r="C6502"/>
      <c r="D6502"/>
      <c r="E6502"/>
      <c r="F6502"/>
      <c r="G6502"/>
      <c r="H6502"/>
      <c r="I6502"/>
      <c r="J6502"/>
      <c r="K6502"/>
      <c r="L6502"/>
      <c r="M6502" s="2"/>
      <c r="N6502"/>
      <c r="O6502" s="2"/>
      <c r="P6502"/>
      <c r="Q6502"/>
      <c r="R6502"/>
    </row>
    <row r="6503" spans="2:18">
      <c r="B6503"/>
      <c r="C6503"/>
      <c r="D6503"/>
      <c r="E6503"/>
      <c r="F6503"/>
      <c r="G6503"/>
      <c r="H6503"/>
      <c r="I6503"/>
      <c r="J6503"/>
      <c r="K6503"/>
      <c r="L6503"/>
      <c r="M6503" s="2"/>
      <c r="N6503"/>
      <c r="O6503" s="2"/>
      <c r="P6503"/>
      <c r="Q6503"/>
      <c r="R6503"/>
    </row>
    <row r="6504" spans="2:18">
      <c r="B6504"/>
      <c r="C6504"/>
      <c r="D6504"/>
      <c r="E6504"/>
      <c r="F6504"/>
      <c r="G6504"/>
      <c r="H6504"/>
      <c r="I6504"/>
      <c r="J6504"/>
      <c r="K6504"/>
      <c r="L6504"/>
      <c r="M6504" s="2"/>
      <c r="N6504"/>
      <c r="O6504" s="2"/>
      <c r="P6504"/>
      <c r="Q6504"/>
      <c r="R6504"/>
    </row>
    <row r="6505" spans="2:18">
      <c r="B6505"/>
      <c r="C6505"/>
      <c r="D6505"/>
      <c r="E6505"/>
      <c r="F6505"/>
      <c r="G6505"/>
      <c r="H6505"/>
      <c r="I6505"/>
      <c r="J6505"/>
      <c r="K6505"/>
      <c r="L6505"/>
      <c r="M6505" s="2"/>
      <c r="N6505"/>
      <c r="O6505" s="2"/>
      <c r="P6505"/>
      <c r="Q6505"/>
      <c r="R6505"/>
    </row>
    <row r="6506" spans="2:18">
      <c r="B6506"/>
      <c r="C6506"/>
      <c r="D6506"/>
      <c r="E6506"/>
      <c r="F6506"/>
      <c r="G6506"/>
      <c r="H6506"/>
      <c r="I6506"/>
      <c r="J6506"/>
      <c r="K6506"/>
      <c r="L6506"/>
      <c r="M6506" s="2"/>
      <c r="N6506"/>
      <c r="O6506" s="2"/>
      <c r="P6506"/>
      <c r="Q6506"/>
      <c r="R6506"/>
    </row>
    <row r="6507" spans="2:18">
      <c r="B6507"/>
      <c r="C6507"/>
      <c r="D6507"/>
      <c r="E6507"/>
      <c r="F6507"/>
      <c r="G6507"/>
      <c r="H6507"/>
      <c r="I6507"/>
      <c r="J6507"/>
      <c r="K6507"/>
      <c r="L6507"/>
      <c r="M6507" s="2"/>
      <c r="N6507"/>
      <c r="O6507" s="2"/>
      <c r="P6507"/>
      <c r="Q6507"/>
      <c r="R6507"/>
    </row>
    <row r="6508" spans="2:18">
      <c r="B6508"/>
      <c r="C6508"/>
      <c r="D6508"/>
      <c r="E6508"/>
      <c r="F6508"/>
      <c r="G6508"/>
      <c r="H6508"/>
      <c r="I6508"/>
      <c r="J6508"/>
      <c r="K6508"/>
      <c r="L6508"/>
      <c r="M6508" s="2"/>
      <c r="N6508"/>
      <c r="O6508" s="2"/>
      <c r="P6508"/>
      <c r="Q6508"/>
      <c r="R6508"/>
    </row>
    <row r="6509" spans="2:18">
      <c r="B6509"/>
      <c r="C6509"/>
      <c r="D6509"/>
      <c r="E6509"/>
      <c r="F6509"/>
      <c r="G6509"/>
      <c r="H6509"/>
      <c r="I6509"/>
      <c r="J6509"/>
      <c r="K6509"/>
      <c r="L6509"/>
      <c r="M6509" s="2"/>
      <c r="N6509"/>
      <c r="O6509" s="2"/>
      <c r="P6509"/>
      <c r="Q6509"/>
      <c r="R6509"/>
    </row>
    <row r="6510" spans="2:18">
      <c r="B6510"/>
      <c r="C6510"/>
      <c r="D6510"/>
      <c r="E6510"/>
      <c r="F6510"/>
      <c r="G6510"/>
      <c r="H6510"/>
      <c r="I6510"/>
      <c r="J6510"/>
      <c r="K6510"/>
      <c r="L6510"/>
      <c r="M6510" s="2"/>
      <c r="N6510"/>
      <c r="O6510" s="2"/>
      <c r="P6510"/>
      <c r="Q6510"/>
      <c r="R6510"/>
    </row>
    <row r="6511" spans="2:18">
      <c r="B6511"/>
      <c r="C6511"/>
      <c r="D6511"/>
      <c r="E6511"/>
      <c r="F6511"/>
      <c r="G6511"/>
      <c r="H6511"/>
      <c r="I6511"/>
      <c r="J6511"/>
      <c r="K6511"/>
      <c r="L6511"/>
      <c r="M6511" s="2"/>
      <c r="N6511"/>
      <c r="O6511" s="2"/>
      <c r="P6511"/>
      <c r="Q6511"/>
      <c r="R6511"/>
    </row>
    <row r="6512" spans="2:18">
      <c r="B6512"/>
      <c r="C6512"/>
      <c r="D6512"/>
      <c r="E6512"/>
      <c r="F6512"/>
      <c r="G6512"/>
      <c r="H6512"/>
      <c r="I6512"/>
      <c r="J6512"/>
      <c r="K6512"/>
      <c r="L6512"/>
      <c r="M6512" s="2"/>
      <c r="N6512"/>
      <c r="O6512" s="2"/>
      <c r="P6512"/>
      <c r="Q6512"/>
      <c r="R6512"/>
    </row>
    <row r="6513" spans="2:18">
      <c r="B6513"/>
      <c r="C6513"/>
      <c r="D6513"/>
      <c r="E6513"/>
      <c r="F6513"/>
      <c r="G6513"/>
      <c r="H6513"/>
      <c r="I6513"/>
      <c r="J6513"/>
      <c r="K6513"/>
      <c r="L6513"/>
      <c r="M6513" s="2"/>
      <c r="N6513"/>
      <c r="O6513" s="2"/>
      <c r="P6513"/>
      <c r="Q6513"/>
      <c r="R6513"/>
    </row>
    <row r="6514" spans="2:18">
      <c r="B6514"/>
      <c r="C6514"/>
      <c r="D6514"/>
      <c r="E6514"/>
      <c r="F6514"/>
      <c r="G6514"/>
      <c r="H6514"/>
      <c r="I6514"/>
      <c r="J6514"/>
      <c r="K6514"/>
      <c r="L6514"/>
      <c r="M6514" s="2"/>
      <c r="N6514"/>
      <c r="O6514" s="2"/>
      <c r="P6514"/>
      <c r="Q6514"/>
      <c r="R6514"/>
    </row>
    <row r="6515" spans="2:18">
      <c r="B6515"/>
      <c r="C6515"/>
      <c r="D6515"/>
      <c r="E6515"/>
      <c r="F6515"/>
      <c r="G6515"/>
      <c r="H6515"/>
      <c r="I6515"/>
      <c r="J6515"/>
      <c r="K6515"/>
      <c r="L6515"/>
      <c r="M6515" s="2"/>
      <c r="N6515"/>
      <c r="O6515" s="2"/>
      <c r="P6515"/>
      <c r="Q6515"/>
      <c r="R6515"/>
    </row>
    <row r="6516" spans="2:18">
      <c r="B6516"/>
      <c r="C6516"/>
      <c r="D6516"/>
      <c r="E6516"/>
      <c r="F6516"/>
      <c r="G6516"/>
      <c r="H6516"/>
      <c r="I6516"/>
      <c r="J6516"/>
      <c r="K6516"/>
      <c r="L6516"/>
      <c r="M6516" s="2"/>
      <c r="N6516"/>
      <c r="O6516" s="2"/>
      <c r="P6516"/>
      <c r="Q6516"/>
      <c r="R6516"/>
    </row>
    <row r="6517" spans="2:18">
      <c r="B6517"/>
      <c r="C6517"/>
      <c r="D6517"/>
      <c r="E6517"/>
      <c r="F6517"/>
      <c r="G6517"/>
      <c r="H6517"/>
      <c r="I6517"/>
      <c r="J6517"/>
      <c r="K6517"/>
      <c r="L6517"/>
      <c r="M6517" s="2"/>
      <c r="N6517"/>
      <c r="O6517" s="2"/>
      <c r="P6517"/>
      <c r="Q6517"/>
      <c r="R6517"/>
    </row>
    <row r="6518" spans="2:18">
      <c r="B6518"/>
      <c r="C6518"/>
      <c r="D6518"/>
      <c r="E6518"/>
      <c r="F6518"/>
      <c r="G6518"/>
      <c r="H6518"/>
      <c r="I6518"/>
      <c r="J6518"/>
      <c r="K6518"/>
      <c r="L6518"/>
      <c r="M6518" s="2"/>
      <c r="N6518"/>
      <c r="O6518" s="2"/>
      <c r="P6518"/>
      <c r="Q6518"/>
      <c r="R6518"/>
    </row>
    <row r="6519" spans="2:18">
      <c r="B6519"/>
      <c r="C6519"/>
      <c r="D6519"/>
      <c r="E6519"/>
      <c r="F6519"/>
      <c r="G6519"/>
      <c r="H6519"/>
      <c r="I6519"/>
      <c r="J6519"/>
      <c r="K6519"/>
      <c r="L6519"/>
      <c r="M6519" s="2"/>
      <c r="N6519"/>
      <c r="O6519" s="2"/>
      <c r="P6519"/>
      <c r="Q6519"/>
      <c r="R6519"/>
    </row>
    <row r="6520" spans="2:18">
      <c r="B6520"/>
      <c r="C6520"/>
      <c r="D6520"/>
      <c r="E6520"/>
      <c r="F6520"/>
      <c r="G6520"/>
      <c r="H6520"/>
      <c r="I6520"/>
      <c r="J6520"/>
      <c r="K6520"/>
      <c r="L6520"/>
      <c r="M6520" s="2"/>
      <c r="N6520"/>
      <c r="O6520" s="2"/>
      <c r="P6520"/>
      <c r="Q6520"/>
      <c r="R6520"/>
    </row>
    <row r="6521" spans="2:18">
      <c r="B6521"/>
      <c r="C6521"/>
      <c r="D6521"/>
      <c r="E6521"/>
      <c r="F6521"/>
      <c r="G6521"/>
      <c r="H6521"/>
      <c r="I6521"/>
      <c r="J6521"/>
      <c r="K6521"/>
      <c r="L6521"/>
      <c r="M6521" s="2"/>
      <c r="N6521"/>
      <c r="O6521" s="2"/>
      <c r="P6521"/>
      <c r="Q6521"/>
      <c r="R6521"/>
    </row>
    <row r="6522" spans="2:18">
      <c r="B6522"/>
      <c r="C6522"/>
      <c r="D6522"/>
      <c r="E6522"/>
      <c r="F6522"/>
      <c r="G6522"/>
      <c r="H6522"/>
      <c r="I6522"/>
      <c r="J6522"/>
      <c r="K6522"/>
      <c r="L6522"/>
      <c r="M6522" s="2"/>
      <c r="N6522"/>
      <c r="O6522" s="2"/>
      <c r="P6522"/>
      <c r="Q6522"/>
      <c r="R6522"/>
    </row>
    <row r="6523" spans="2:18">
      <c r="B6523"/>
      <c r="C6523"/>
      <c r="D6523"/>
      <c r="E6523"/>
      <c r="F6523"/>
      <c r="G6523"/>
      <c r="H6523"/>
      <c r="I6523"/>
      <c r="J6523"/>
      <c r="K6523"/>
      <c r="L6523"/>
      <c r="M6523" s="2"/>
      <c r="N6523"/>
      <c r="O6523" s="2"/>
      <c r="P6523"/>
      <c r="Q6523"/>
      <c r="R6523"/>
    </row>
    <row r="6524" spans="2:18">
      <c r="B6524"/>
      <c r="C6524"/>
      <c r="D6524"/>
      <c r="E6524"/>
      <c r="F6524"/>
      <c r="G6524"/>
      <c r="H6524"/>
      <c r="I6524"/>
      <c r="J6524"/>
      <c r="K6524"/>
      <c r="L6524"/>
      <c r="M6524" s="2"/>
      <c r="N6524"/>
      <c r="O6524" s="2"/>
      <c r="P6524"/>
      <c r="Q6524"/>
      <c r="R6524"/>
    </row>
    <row r="6525" spans="2:18">
      <c r="B6525"/>
      <c r="C6525"/>
      <c r="D6525"/>
      <c r="E6525"/>
      <c r="F6525"/>
      <c r="G6525"/>
      <c r="H6525"/>
      <c r="I6525"/>
      <c r="J6525"/>
      <c r="K6525"/>
      <c r="L6525"/>
      <c r="M6525" s="2"/>
      <c r="N6525"/>
      <c r="O6525" s="2"/>
      <c r="P6525"/>
      <c r="Q6525"/>
      <c r="R6525"/>
    </row>
    <row r="6526" spans="2:18">
      <c r="B6526"/>
      <c r="C6526"/>
      <c r="D6526"/>
      <c r="E6526"/>
      <c r="F6526"/>
      <c r="G6526"/>
      <c r="H6526"/>
      <c r="I6526"/>
      <c r="J6526"/>
      <c r="K6526"/>
      <c r="L6526"/>
      <c r="M6526" s="2"/>
      <c r="N6526"/>
      <c r="O6526" s="2"/>
      <c r="P6526"/>
      <c r="Q6526"/>
      <c r="R6526"/>
    </row>
    <row r="6527" spans="2:18">
      <c r="B6527"/>
      <c r="C6527"/>
      <c r="D6527"/>
      <c r="E6527"/>
      <c r="F6527"/>
      <c r="G6527"/>
      <c r="H6527"/>
      <c r="I6527"/>
      <c r="J6527"/>
      <c r="K6527"/>
      <c r="L6527"/>
      <c r="M6527" s="2"/>
      <c r="N6527"/>
      <c r="O6527" s="2"/>
      <c r="P6527"/>
      <c r="Q6527"/>
      <c r="R6527"/>
    </row>
    <row r="6528" spans="2:18">
      <c r="B6528"/>
      <c r="C6528"/>
      <c r="D6528"/>
      <c r="E6528"/>
      <c r="F6528"/>
      <c r="G6528"/>
      <c r="H6528"/>
      <c r="I6528"/>
      <c r="J6528"/>
      <c r="K6528"/>
      <c r="L6528"/>
      <c r="M6528" s="2"/>
      <c r="N6528"/>
      <c r="O6528" s="2"/>
      <c r="P6528"/>
      <c r="Q6528"/>
      <c r="R6528"/>
    </row>
    <row r="6529" spans="2:18">
      <c r="B6529"/>
      <c r="C6529"/>
      <c r="D6529"/>
      <c r="E6529"/>
      <c r="F6529"/>
      <c r="G6529"/>
      <c r="H6529"/>
      <c r="I6529"/>
      <c r="J6529"/>
      <c r="K6529"/>
      <c r="L6529"/>
      <c r="M6529" s="2"/>
      <c r="N6529"/>
      <c r="O6529" s="2"/>
      <c r="P6529"/>
      <c r="Q6529"/>
      <c r="R6529"/>
    </row>
    <row r="6530" spans="2:18">
      <c r="B6530"/>
      <c r="C6530"/>
      <c r="D6530"/>
      <c r="E6530"/>
      <c r="F6530"/>
      <c r="G6530"/>
      <c r="H6530"/>
      <c r="I6530"/>
      <c r="J6530"/>
      <c r="K6530"/>
      <c r="L6530"/>
      <c r="M6530" s="2"/>
      <c r="N6530"/>
      <c r="O6530" s="2"/>
      <c r="P6530"/>
      <c r="Q6530"/>
      <c r="R6530"/>
    </row>
    <row r="6531" spans="2:18">
      <c r="B6531"/>
      <c r="C6531"/>
      <c r="D6531"/>
      <c r="E6531"/>
      <c r="F6531"/>
      <c r="G6531"/>
      <c r="H6531"/>
      <c r="I6531"/>
      <c r="J6531"/>
      <c r="K6531"/>
      <c r="L6531"/>
      <c r="M6531" s="2"/>
      <c r="N6531"/>
      <c r="O6531" s="2"/>
      <c r="P6531"/>
      <c r="Q6531"/>
      <c r="R6531"/>
    </row>
    <row r="6532" spans="2:18">
      <c r="B6532"/>
      <c r="C6532"/>
      <c r="D6532"/>
      <c r="E6532"/>
      <c r="F6532"/>
      <c r="G6532"/>
      <c r="H6532"/>
      <c r="I6532"/>
      <c r="J6532"/>
      <c r="K6532"/>
      <c r="L6532"/>
      <c r="M6532" s="2"/>
      <c r="N6532"/>
      <c r="O6532" s="2"/>
      <c r="P6532"/>
      <c r="Q6532"/>
      <c r="R6532"/>
    </row>
    <row r="6533" spans="2:18">
      <c r="B6533"/>
      <c r="C6533"/>
      <c r="D6533"/>
      <c r="E6533"/>
      <c r="F6533"/>
      <c r="G6533"/>
      <c r="H6533"/>
      <c r="I6533"/>
      <c r="J6533"/>
      <c r="K6533"/>
      <c r="L6533"/>
      <c r="M6533" s="2"/>
      <c r="N6533"/>
      <c r="O6533" s="2"/>
      <c r="P6533"/>
      <c r="Q6533"/>
      <c r="R6533"/>
    </row>
    <row r="6534" spans="2:18">
      <c r="B6534"/>
      <c r="C6534"/>
      <c r="D6534"/>
      <c r="E6534"/>
      <c r="F6534"/>
      <c r="G6534"/>
      <c r="H6534"/>
      <c r="I6534"/>
      <c r="J6534"/>
      <c r="K6534"/>
      <c r="L6534"/>
      <c r="M6534" s="2"/>
      <c r="N6534"/>
      <c r="O6534" s="2"/>
      <c r="P6534"/>
      <c r="Q6534"/>
      <c r="R6534"/>
    </row>
    <row r="6535" spans="2:18">
      <c r="B6535"/>
      <c r="C6535"/>
      <c r="D6535"/>
      <c r="E6535"/>
      <c r="F6535"/>
      <c r="G6535"/>
      <c r="H6535"/>
      <c r="I6535"/>
      <c r="J6535"/>
      <c r="K6535"/>
      <c r="L6535"/>
      <c r="M6535" s="2"/>
      <c r="N6535"/>
      <c r="O6535" s="2"/>
      <c r="P6535"/>
      <c r="Q6535"/>
      <c r="R6535"/>
    </row>
    <row r="6536" spans="2:18">
      <c r="B6536"/>
      <c r="C6536"/>
      <c r="D6536"/>
      <c r="E6536"/>
      <c r="F6536"/>
      <c r="G6536"/>
      <c r="H6536"/>
      <c r="I6536"/>
      <c r="J6536"/>
      <c r="K6536"/>
      <c r="L6536"/>
      <c r="M6536" s="2"/>
      <c r="N6536"/>
      <c r="O6536" s="2"/>
      <c r="P6536"/>
      <c r="Q6536"/>
      <c r="R6536"/>
    </row>
    <row r="6537" spans="2:18">
      <c r="B6537"/>
      <c r="C6537"/>
      <c r="D6537"/>
      <c r="E6537"/>
      <c r="F6537"/>
      <c r="G6537"/>
      <c r="H6537"/>
      <c r="I6537"/>
      <c r="J6537"/>
      <c r="K6537"/>
      <c r="L6537"/>
      <c r="M6537" s="2"/>
      <c r="N6537"/>
      <c r="O6537" s="2"/>
      <c r="P6537"/>
      <c r="Q6537"/>
      <c r="R6537"/>
    </row>
    <row r="6538" spans="2:18">
      <c r="B6538"/>
      <c r="C6538"/>
      <c r="D6538"/>
      <c r="E6538"/>
      <c r="F6538"/>
      <c r="G6538"/>
      <c r="H6538"/>
      <c r="I6538"/>
      <c r="J6538"/>
      <c r="K6538"/>
      <c r="L6538"/>
      <c r="M6538" s="2"/>
      <c r="N6538"/>
      <c r="O6538" s="2"/>
      <c r="P6538"/>
      <c r="Q6538"/>
      <c r="R6538"/>
    </row>
    <row r="6539" spans="2:18">
      <c r="B6539"/>
      <c r="C6539"/>
      <c r="D6539"/>
      <c r="E6539"/>
      <c r="F6539"/>
      <c r="G6539"/>
      <c r="H6539"/>
      <c r="I6539"/>
      <c r="J6539"/>
      <c r="K6539"/>
      <c r="L6539"/>
      <c r="M6539" s="2"/>
      <c r="N6539"/>
      <c r="O6539" s="2"/>
      <c r="P6539"/>
      <c r="Q6539"/>
      <c r="R6539"/>
    </row>
    <row r="6540" spans="2:18">
      <c r="B6540"/>
      <c r="C6540"/>
      <c r="D6540"/>
      <c r="E6540"/>
      <c r="F6540"/>
      <c r="G6540"/>
      <c r="H6540"/>
      <c r="I6540"/>
      <c r="J6540"/>
      <c r="K6540"/>
      <c r="L6540"/>
      <c r="M6540" s="2"/>
      <c r="N6540"/>
      <c r="O6540" s="2"/>
      <c r="P6540"/>
      <c r="Q6540"/>
      <c r="R6540"/>
    </row>
    <row r="6541" spans="2:18">
      <c r="B6541"/>
      <c r="C6541"/>
      <c r="D6541"/>
      <c r="E6541"/>
      <c r="F6541"/>
      <c r="G6541"/>
      <c r="H6541"/>
      <c r="I6541"/>
      <c r="J6541"/>
      <c r="K6541"/>
      <c r="L6541"/>
      <c r="M6541" s="2"/>
      <c r="N6541"/>
      <c r="O6541" s="2"/>
      <c r="P6541"/>
      <c r="Q6541"/>
      <c r="R6541"/>
    </row>
    <row r="6542" spans="2:18">
      <c r="B6542"/>
      <c r="C6542"/>
      <c r="D6542"/>
      <c r="E6542"/>
      <c r="F6542"/>
      <c r="G6542"/>
      <c r="H6542"/>
      <c r="I6542"/>
      <c r="J6542"/>
      <c r="K6542"/>
      <c r="L6542"/>
      <c r="M6542" s="2"/>
      <c r="N6542"/>
      <c r="O6542" s="2"/>
      <c r="P6542"/>
      <c r="Q6542"/>
      <c r="R6542"/>
    </row>
    <row r="6543" spans="2:18">
      <c r="B6543"/>
      <c r="C6543"/>
      <c r="D6543"/>
      <c r="E6543"/>
      <c r="F6543"/>
      <c r="G6543"/>
      <c r="H6543"/>
      <c r="I6543"/>
      <c r="J6543"/>
      <c r="K6543"/>
      <c r="L6543"/>
      <c r="M6543" s="2"/>
      <c r="N6543"/>
      <c r="O6543" s="2"/>
      <c r="P6543"/>
      <c r="Q6543"/>
      <c r="R6543"/>
    </row>
    <row r="6544" spans="2:18">
      <c r="B6544"/>
      <c r="C6544"/>
      <c r="D6544"/>
      <c r="E6544"/>
      <c r="F6544"/>
      <c r="G6544"/>
      <c r="H6544"/>
      <c r="I6544"/>
      <c r="J6544"/>
      <c r="K6544"/>
      <c r="L6544"/>
      <c r="M6544" s="2"/>
      <c r="N6544"/>
      <c r="O6544" s="2"/>
      <c r="P6544"/>
      <c r="Q6544"/>
      <c r="R6544"/>
    </row>
    <row r="6545" spans="2:18">
      <c r="B6545"/>
      <c r="C6545"/>
      <c r="D6545"/>
      <c r="E6545"/>
      <c r="F6545"/>
      <c r="G6545"/>
      <c r="H6545"/>
      <c r="I6545"/>
      <c r="J6545"/>
      <c r="K6545"/>
      <c r="L6545"/>
      <c r="M6545" s="2"/>
      <c r="N6545"/>
      <c r="O6545" s="2"/>
      <c r="P6545"/>
      <c r="Q6545"/>
      <c r="R6545"/>
    </row>
    <row r="6546" spans="2:18">
      <c r="B6546"/>
      <c r="C6546"/>
      <c r="D6546"/>
      <c r="E6546"/>
      <c r="F6546"/>
      <c r="G6546"/>
      <c r="H6546"/>
      <c r="I6546"/>
      <c r="J6546"/>
      <c r="K6546"/>
      <c r="L6546"/>
      <c r="M6546" s="2"/>
      <c r="N6546"/>
      <c r="O6546" s="2"/>
      <c r="P6546"/>
      <c r="Q6546"/>
      <c r="R6546"/>
    </row>
    <row r="6547" spans="2:18">
      <c r="B6547"/>
      <c r="C6547"/>
      <c r="D6547"/>
      <c r="E6547"/>
      <c r="F6547"/>
      <c r="G6547"/>
      <c r="H6547"/>
      <c r="I6547"/>
      <c r="J6547"/>
      <c r="K6547"/>
      <c r="L6547"/>
      <c r="M6547" s="2"/>
      <c r="N6547"/>
      <c r="O6547" s="2"/>
      <c r="P6547"/>
      <c r="Q6547"/>
      <c r="R6547"/>
    </row>
    <row r="6548" spans="2:18">
      <c r="B6548"/>
      <c r="C6548"/>
      <c r="D6548"/>
      <c r="E6548"/>
      <c r="F6548"/>
      <c r="G6548"/>
      <c r="H6548"/>
      <c r="I6548"/>
      <c r="J6548"/>
      <c r="K6548"/>
      <c r="L6548"/>
      <c r="M6548" s="2"/>
      <c r="N6548"/>
      <c r="O6548" s="2"/>
      <c r="P6548"/>
      <c r="Q6548"/>
      <c r="R6548"/>
    </row>
    <row r="6549" spans="2:18">
      <c r="B6549"/>
      <c r="C6549"/>
      <c r="D6549"/>
      <c r="E6549"/>
      <c r="F6549"/>
      <c r="G6549"/>
      <c r="H6549"/>
      <c r="I6549"/>
      <c r="J6549"/>
      <c r="K6549"/>
      <c r="L6549"/>
      <c r="M6549" s="2"/>
      <c r="N6549"/>
      <c r="O6549" s="2"/>
      <c r="P6549"/>
      <c r="Q6549"/>
      <c r="R6549"/>
    </row>
    <row r="6550" spans="2:18">
      <c r="B6550"/>
      <c r="C6550"/>
      <c r="D6550"/>
      <c r="E6550"/>
      <c r="F6550"/>
      <c r="G6550"/>
      <c r="H6550"/>
      <c r="I6550"/>
      <c r="J6550"/>
      <c r="K6550"/>
      <c r="L6550"/>
      <c r="M6550" s="2"/>
      <c r="N6550"/>
      <c r="O6550" s="2"/>
      <c r="P6550"/>
      <c r="Q6550"/>
      <c r="R6550"/>
    </row>
    <row r="6551" spans="2:18">
      <c r="B6551"/>
      <c r="C6551"/>
      <c r="D6551"/>
      <c r="E6551"/>
      <c r="F6551"/>
      <c r="G6551"/>
      <c r="H6551"/>
      <c r="I6551"/>
      <c r="J6551"/>
      <c r="K6551"/>
      <c r="L6551"/>
      <c r="M6551" s="2"/>
      <c r="N6551"/>
      <c r="O6551" s="2"/>
      <c r="P6551"/>
      <c r="Q6551"/>
      <c r="R6551"/>
    </row>
    <row r="6552" spans="2:18">
      <c r="B6552"/>
      <c r="C6552"/>
      <c r="D6552"/>
      <c r="E6552"/>
      <c r="F6552"/>
      <c r="G6552"/>
      <c r="H6552"/>
      <c r="I6552"/>
      <c r="J6552"/>
      <c r="K6552"/>
      <c r="L6552"/>
      <c r="M6552" s="2"/>
      <c r="N6552"/>
      <c r="O6552" s="2"/>
      <c r="P6552"/>
      <c r="Q6552"/>
      <c r="R6552"/>
    </row>
    <row r="6553" spans="2:18">
      <c r="B6553"/>
      <c r="C6553"/>
      <c r="D6553"/>
      <c r="E6553"/>
      <c r="F6553"/>
      <c r="G6553"/>
      <c r="H6553"/>
      <c r="I6553"/>
      <c r="J6553"/>
      <c r="K6553"/>
      <c r="L6553"/>
      <c r="M6553" s="2"/>
      <c r="N6553"/>
      <c r="O6553" s="2"/>
      <c r="P6553"/>
      <c r="Q6553"/>
      <c r="R6553"/>
    </row>
    <row r="6554" spans="2:18">
      <c r="B6554"/>
      <c r="C6554"/>
      <c r="D6554"/>
      <c r="E6554"/>
      <c r="F6554"/>
      <c r="G6554"/>
      <c r="H6554"/>
      <c r="I6554"/>
      <c r="J6554"/>
      <c r="K6554"/>
      <c r="L6554"/>
      <c r="M6554" s="2"/>
      <c r="N6554"/>
      <c r="O6554" s="2"/>
      <c r="P6554"/>
      <c r="Q6554"/>
      <c r="R6554"/>
    </row>
    <row r="6555" spans="2:18">
      <c r="B6555"/>
      <c r="C6555"/>
      <c r="D6555"/>
      <c r="E6555"/>
      <c r="F6555"/>
      <c r="G6555"/>
      <c r="H6555"/>
      <c r="I6555"/>
      <c r="J6555"/>
      <c r="K6555"/>
      <c r="L6555"/>
      <c r="M6555" s="2"/>
      <c r="N6555"/>
      <c r="O6555" s="2"/>
      <c r="P6555"/>
      <c r="Q6555"/>
      <c r="R6555"/>
    </row>
    <row r="6556" spans="2:18">
      <c r="B6556"/>
      <c r="C6556"/>
      <c r="D6556"/>
      <c r="E6556"/>
      <c r="F6556"/>
      <c r="G6556"/>
      <c r="H6556"/>
      <c r="I6556"/>
      <c r="J6556"/>
      <c r="K6556"/>
      <c r="L6556"/>
      <c r="M6556" s="2"/>
      <c r="N6556"/>
      <c r="O6556" s="2"/>
      <c r="P6556"/>
      <c r="Q6556"/>
      <c r="R6556"/>
    </row>
    <row r="6557" spans="2:18">
      <c r="B6557"/>
      <c r="C6557"/>
      <c r="D6557"/>
      <c r="E6557"/>
      <c r="F6557"/>
      <c r="G6557"/>
      <c r="H6557"/>
      <c r="I6557"/>
      <c r="J6557"/>
      <c r="K6557"/>
      <c r="L6557"/>
      <c r="M6557" s="2"/>
      <c r="N6557"/>
      <c r="O6557" s="2"/>
      <c r="P6557"/>
      <c r="Q6557"/>
      <c r="R6557"/>
    </row>
    <row r="6558" spans="2:18">
      <c r="B6558"/>
      <c r="C6558"/>
      <c r="D6558"/>
      <c r="E6558"/>
      <c r="F6558"/>
      <c r="G6558"/>
      <c r="H6558"/>
      <c r="I6558"/>
      <c r="J6558"/>
      <c r="K6558"/>
      <c r="L6558"/>
      <c r="M6558" s="2"/>
      <c r="N6558"/>
      <c r="O6558" s="2"/>
      <c r="P6558"/>
      <c r="Q6558"/>
      <c r="R6558"/>
    </row>
    <row r="6559" spans="2:18">
      <c r="B6559"/>
      <c r="C6559"/>
      <c r="D6559"/>
      <c r="E6559"/>
      <c r="F6559"/>
      <c r="G6559"/>
      <c r="H6559"/>
      <c r="I6559"/>
      <c r="J6559"/>
      <c r="K6559"/>
      <c r="L6559"/>
      <c r="M6559" s="2"/>
      <c r="N6559"/>
      <c r="O6559" s="2"/>
      <c r="P6559"/>
      <c r="Q6559"/>
      <c r="R6559"/>
    </row>
    <row r="6560" spans="2:18">
      <c r="B6560"/>
      <c r="C6560"/>
      <c r="D6560"/>
      <c r="E6560"/>
      <c r="F6560"/>
      <c r="G6560"/>
      <c r="H6560"/>
      <c r="I6560"/>
      <c r="J6560"/>
      <c r="K6560"/>
      <c r="L6560"/>
      <c r="M6560" s="2"/>
      <c r="N6560"/>
      <c r="O6560" s="2"/>
      <c r="P6560"/>
      <c r="Q6560"/>
      <c r="R6560"/>
    </row>
    <row r="6561" spans="2:18">
      <c r="B6561"/>
      <c r="C6561"/>
      <c r="D6561"/>
      <c r="E6561"/>
      <c r="F6561"/>
      <c r="G6561"/>
      <c r="H6561"/>
      <c r="I6561"/>
      <c r="J6561"/>
      <c r="K6561"/>
      <c r="L6561"/>
      <c r="M6561" s="2"/>
      <c r="N6561"/>
      <c r="O6561" s="2"/>
      <c r="P6561"/>
      <c r="Q6561"/>
      <c r="R6561"/>
    </row>
    <row r="6562" spans="2:18">
      <c r="B6562"/>
      <c r="C6562"/>
      <c r="D6562"/>
      <c r="E6562"/>
      <c r="F6562"/>
      <c r="G6562"/>
      <c r="H6562"/>
      <c r="I6562"/>
      <c r="J6562"/>
      <c r="K6562"/>
      <c r="L6562"/>
      <c r="M6562" s="2"/>
      <c r="N6562"/>
      <c r="O6562" s="2"/>
      <c r="P6562"/>
      <c r="Q6562"/>
      <c r="R6562"/>
    </row>
    <row r="6563" spans="2:18">
      <c r="B6563"/>
      <c r="C6563"/>
      <c r="D6563"/>
      <c r="E6563"/>
      <c r="F6563"/>
      <c r="G6563"/>
      <c r="H6563"/>
      <c r="I6563"/>
      <c r="J6563"/>
      <c r="K6563"/>
      <c r="L6563"/>
      <c r="M6563" s="2"/>
      <c r="N6563"/>
      <c r="O6563" s="2"/>
      <c r="P6563"/>
      <c r="Q6563"/>
      <c r="R6563"/>
    </row>
    <row r="6564" spans="2:18">
      <c r="B6564"/>
      <c r="C6564"/>
      <c r="D6564"/>
      <c r="E6564"/>
      <c r="F6564"/>
      <c r="G6564"/>
      <c r="H6564"/>
      <c r="I6564"/>
      <c r="J6564"/>
      <c r="K6564"/>
      <c r="L6564"/>
      <c r="M6564" s="2"/>
      <c r="N6564"/>
      <c r="O6564" s="2"/>
      <c r="P6564"/>
      <c r="Q6564"/>
      <c r="R6564"/>
    </row>
    <row r="6565" spans="2:18">
      <c r="B6565"/>
      <c r="C6565"/>
      <c r="D6565"/>
      <c r="E6565"/>
      <c r="F6565"/>
      <c r="G6565"/>
      <c r="H6565"/>
      <c r="I6565"/>
      <c r="J6565"/>
      <c r="K6565"/>
      <c r="L6565"/>
      <c r="M6565" s="2"/>
      <c r="N6565"/>
      <c r="O6565" s="2"/>
      <c r="P6565"/>
      <c r="Q6565"/>
      <c r="R6565"/>
    </row>
    <row r="6566" spans="2:18">
      <c r="B6566"/>
      <c r="C6566"/>
      <c r="D6566"/>
      <c r="E6566"/>
      <c r="F6566"/>
      <c r="G6566"/>
      <c r="H6566"/>
      <c r="I6566"/>
      <c r="J6566"/>
      <c r="K6566"/>
      <c r="L6566"/>
      <c r="M6566" s="2"/>
      <c r="N6566"/>
      <c r="O6566" s="2"/>
      <c r="P6566"/>
      <c r="Q6566"/>
      <c r="R6566"/>
    </row>
    <row r="6567" spans="2:18">
      <c r="B6567"/>
      <c r="C6567"/>
      <c r="D6567"/>
      <c r="E6567"/>
      <c r="F6567"/>
      <c r="G6567"/>
      <c r="H6567"/>
      <c r="I6567"/>
      <c r="J6567"/>
      <c r="K6567"/>
      <c r="L6567"/>
      <c r="M6567" s="2"/>
      <c r="N6567"/>
      <c r="O6567" s="2"/>
      <c r="P6567"/>
      <c r="Q6567"/>
      <c r="R6567"/>
    </row>
    <row r="6568" spans="2:18">
      <c r="B6568"/>
      <c r="C6568"/>
      <c r="D6568"/>
      <c r="E6568"/>
      <c r="F6568"/>
      <c r="G6568"/>
      <c r="H6568"/>
      <c r="I6568"/>
      <c r="J6568"/>
      <c r="K6568"/>
      <c r="L6568"/>
      <c r="M6568" s="2"/>
      <c r="N6568"/>
      <c r="O6568" s="2"/>
      <c r="P6568"/>
      <c r="Q6568"/>
      <c r="R6568"/>
    </row>
    <row r="6569" spans="2:18">
      <c r="B6569"/>
      <c r="C6569"/>
      <c r="D6569"/>
      <c r="E6569"/>
      <c r="F6569"/>
      <c r="G6569"/>
      <c r="H6569"/>
      <c r="I6569"/>
      <c r="J6569"/>
      <c r="K6569"/>
      <c r="L6569"/>
      <c r="M6569" s="2"/>
      <c r="N6569"/>
      <c r="O6569" s="2"/>
      <c r="P6569"/>
      <c r="Q6569"/>
      <c r="R6569"/>
    </row>
    <row r="6570" spans="2:18">
      <c r="B6570"/>
      <c r="C6570"/>
      <c r="D6570"/>
      <c r="E6570"/>
      <c r="F6570"/>
      <c r="G6570"/>
      <c r="H6570"/>
      <c r="I6570"/>
      <c r="J6570"/>
      <c r="K6570"/>
      <c r="L6570"/>
      <c r="M6570" s="2"/>
      <c r="N6570"/>
      <c r="O6570" s="2"/>
      <c r="P6570"/>
      <c r="Q6570"/>
      <c r="R6570"/>
    </row>
    <row r="6571" spans="2:18">
      <c r="B6571"/>
      <c r="C6571"/>
      <c r="D6571"/>
      <c r="E6571"/>
      <c r="F6571"/>
      <c r="G6571"/>
      <c r="H6571"/>
      <c r="I6571"/>
      <c r="J6571"/>
      <c r="K6571"/>
      <c r="L6571"/>
      <c r="M6571" s="2"/>
      <c r="N6571"/>
      <c r="O6571" s="2"/>
      <c r="P6571"/>
      <c r="Q6571"/>
      <c r="R6571"/>
    </row>
    <row r="6572" spans="2:18">
      <c r="B6572"/>
      <c r="C6572"/>
      <c r="D6572"/>
      <c r="E6572"/>
      <c r="F6572"/>
      <c r="G6572"/>
      <c r="H6572"/>
      <c r="I6572"/>
      <c r="J6572"/>
      <c r="K6572"/>
      <c r="L6572"/>
      <c r="M6572" s="2"/>
      <c r="N6572"/>
      <c r="O6572" s="2"/>
      <c r="P6572"/>
      <c r="Q6572"/>
      <c r="R6572"/>
    </row>
    <row r="6573" spans="2:18">
      <c r="B6573"/>
      <c r="C6573"/>
      <c r="D6573"/>
      <c r="E6573"/>
      <c r="F6573"/>
      <c r="G6573"/>
      <c r="H6573"/>
      <c r="I6573"/>
      <c r="J6573"/>
      <c r="K6573"/>
      <c r="L6573"/>
      <c r="M6573" s="2"/>
      <c r="N6573"/>
      <c r="O6573" s="2"/>
      <c r="P6573"/>
      <c r="Q6573"/>
      <c r="R6573"/>
    </row>
    <row r="6574" spans="2:18">
      <c r="B6574"/>
      <c r="C6574"/>
      <c r="D6574"/>
      <c r="E6574"/>
      <c r="F6574"/>
      <c r="G6574"/>
      <c r="H6574"/>
      <c r="I6574"/>
      <c r="J6574"/>
      <c r="K6574"/>
      <c r="L6574"/>
      <c r="M6574" s="2"/>
      <c r="N6574"/>
      <c r="O6574" s="2"/>
      <c r="P6574"/>
      <c r="Q6574"/>
      <c r="R6574"/>
    </row>
    <row r="6575" spans="2:18">
      <c r="B6575"/>
      <c r="C6575"/>
      <c r="D6575"/>
      <c r="E6575"/>
      <c r="F6575"/>
      <c r="G6575"/>
      <c r="H6575"/>
      <c r="I6575"/>
      <c r="J6575"/>
      <c r="K6575"/>
      <c r="L6575"/>
      <c r="M6575" s="2"/>
      <c r="N6575"/>
      <c r="O6575" s="2"/>
      <c r="P6575"/>
      <c r="Q6575"/>
      <c r="R6575"/>
    </row>
    <row r="6576" spans="2:18">
      <c r="B6576"/>
      <c r="C6576"/>
      <c r="D6576"/>
      <c r="E6576"/>
      <c r="F6576"/>
      <c r="G6576"/>
      <c r="H6576"/>
      <c r="I6576"/>
      <c r="J6576"/>
      <c r="K6576"/>
      <c r="L6576"/>
      <c r="M6576" s="2"/>
      <c r="N6576"/>
      <c r="O6576" s="2"/>
      <c r="P6576"/>
      <c r="Q6576"/>
      <c r="R6576"/>
    </row>
    <row r="6577" spans="2:18">
      <c r="B6577"/>
      <c r="C6577"/>
      <c r="D6577"/>
      <c r="E6577"/>
      <c r="F6577"/>
      <c r="G6577"/>
      <c r="H6577"/>
      <c r="I6577"/>
      <c r="J6577"/>
      <c r="K6577"/>
      <c r="L6577"/>
      <c r="M6577" s="2"/>
      <c r="N6577"/>
      <c r="O6577" s="2"/>
      <c r="P6577"/>
      <c r="Q6577"/>
      <c r="R6577"/>
    </row>
    <row r="6578" spans="2:18">
      <c r="B6578"/>
      <c r="C6578"/>
      <c r="D6578"/>
      <c r="E6578"/>
      <c r="F6578"/>
      <c r="G6578"/>
      <c r="H6578"/>
      <c r="I6578"/>
      <c r="J6578"/>
      <c r="K6578"/>
      <c r="L6578"/>
      <c r="M6578" s="2"/>
      <c r="N6578"/>
      <c r="O6578" s="2"/>
      <c r="P6578"/>
      <c r="Q6578"/>
      <c r="R6578"/>
    </row>
    <row r="6579" spans="2:18">
      <c r="B6579"/>
      <c r="C6579"/>
      <c r="D6579"/>
      <c r="E6579"/>
      <c r="F6579"/>
      <c r="G6579"/>
      <c r="H6579"/>
      <c r="I6579"/>
      <c r="J6579"/>
      <c r="K6579"/>
      <c r="L6579"/>
      <c r="M6579" s="2"/>
      <c r="N6579"/>
      <c r="O6579" s="2"/>
      <c r="P6579"/>
      <c r="Q6579"/>
      <c r="R6579"/>
    </row>
    <row r="6580" spans="2:18">
      <c r="B6580"/>
      <c r="C6580"/>
      <c r="D6580"/>
      <c r="E6580"/>
      <c r="F6580"/>
      <c r="G6580"/>
      <c r="H6580"/>
      <c r="I6580"/>
      <c r="J6580"/>
      <c r="K6580"/>
      <c r="L6580"/>
      <c r="M6580" s="2"/>
      <c r="N6580"/>
      <c r="O6580" s="2"/>
      <c r="P6580"/>
      <c r="Q6580"/>
      <c r="R6580"/>
    </row>
    <row r="6581" spans="2:18">
      <c r="B6581"/>
      <c r="C6581"/>
      <c r="D6581"/>
      <c r="E6581"/>
      <c r="F6581"/>
      <c r="G6581"/>
      <c r="H6581"/>
      <c r="I6581"/>
      <c r="J6581"/>
      <c r="K6581"/>
      <c r="L6581"/>
      <c r="M6581" s="2"/>
      <c r="N6581"/>
      <c r="O6581" s="2"/>
      <c r="P6581"/>
      <c r="Q6581"/>
      <c r="R6581"/>
    </row>
    <row r="6582" spans="2:18">
      <c r="B6582"/>
      <c r="C6582"/>
      <c r="D6582"/>
      <c r="E6582"/>
      <c r="F6582"/>
      <c r="G6582"/>
      <c r="H6582"/>
      <c r="I6582"/>
      <c r="J6582"/>
      <c r="K6582"/>
      <c r="L6582"/>
      <c r="M6582" s="2"/>
      <c r="N6582"/>
      <c r="O6582" s="2"/>
      <c r="P6582"/>
      <c r="Q6582"/>
      <c r="R6582"/>
    </row>
    <row r="6583" spans="2:18">
      <c r="B6583"/>
      <c r="C6583"/>
      <c r="D6583"/>
      <c r="E6583"/>
      <c r="F6583"/>
      <c r="G6583"/>
      <c r="H6583"/>
      <c r="I6583"/>
      <c r="J6583"/>
      <c r="K6583"/>
      <c r="L6583"/>
      <c r="M6583" s="2"/>
      <c r="N6583"/>
      <c r="O6583" s="2"/>
      <c r="P6583"/>
      <c r="Q6583"/>
      <c r="R6583"/>
    </row>
    <row r="6584" spans="2:18">
      <c r="B6584"/>
      <c r="C6584"/>
      <c r="D6584"/>
      <c r="E6584"/>
      <c r="F6584"/>
      <c r="G6584"/>
      <c r="H6584"/>
      <c r="I6584"/>
      <c r="J6584"/>
      <c r="K6584"/>
      <c r="L6584"/>
      <c r="M6584" s="2"/>
      <c r="N6584"/>
      <c r="O6584" s="2"/>
      <c r="P6584"/>
      <c r="Q6584"/>
      <c r="R6584"/>
    </row>
    <row r="6585" spans="2:18">
      <c r="B6585"/>
      <c r="C6585"/>
      <c r="D6585"/>
      <c r="E6585"/>
      <c r="F6585"/>
      <c r="G6585"/>
      <c r="H6585"/>
      <c r="I6585"/>
      <c r="J6585"/>
      <c r="K6585"/>
      <c r="L6585"/>
      <c r="M6585" s="2"/>
      <c r="N6585"/>
      <c r="O6585" s="2"/>
      <c r="P6585"/>
      <c r="Q6585"/>
      <c r="R6585"/>
    </row>
    <row r="6586" spans="2:18">
      <c r="B6586"/>
      <c r="C6586"/>
      <c r="D6586"/>
      <c r="E6586"/>
      <c r="F6586"/>
      <c r="G6586"/>
      <c r="H6586"/>
      <c r="I6586"/>
      <c r="J6586"/>
      <c r="K6586"/>
      <c r="L6586"/>
      <c r="M6586" s="2"/>
      <c r="N6586"/>
      <c r="O6586" s="2"/>
      <c r="P6586"/>
      <c r="Q6586"/>
      <c r="R6586"/>
    </row>
    <row r="6587" spans="2:18">
      <c r="B6587"/>
      <c r="C6587"/>
      <c r="D6587"/>
      <c r="E6587"/>
      <c r="F6587"/>
      <c r="G6587"/>
      <c r="H6587"/>
      <c r="I6587"/>
      <c r="J6587"/>
      <c r="K6587"/>
      <c r="L6587"/>
      <c r="M6587" s="2"/>
      <c r="N6587"/>
      <c r="O6587" s="2"/>
      <c r="P6587"/>
      <c r="Q6587"/>
      <c r="R6587"/>
    </row>
    <row r="6588" spans="2:18">
      <c r="B6588"/>
      <c r="C6588"/>
      <c r="D6588"/>
      <c r="E6588"/>
      <c r="F6588"/>
      <c r="G6588"/>
      <c r="H6588"/>
      <c r="I6588"/>
      <c r="J6588"/>
      <c r="K6588"/>
      <c r="L6588"/>
      <c r="M6588" s="2"/>
      <c r="N6588"/>
      <c r="O6588" s="2"/>
      <c r="P6588"/>
      <c r="Q6588"/>
      <c r="R6588"/>
    </row>
    <row r="6589" spans="2:18">
      <c r="B6589"/>
      <c r="C6589"/>
      <c r="D6589"/>
      <c r="E6589"/>
      <c r="F6589"/>
      <c r="G6589"/>
      <c r="H6589"/>
      <c r="I6589"/>
      <c r="J6589"/>
      <c r="K6589"/>
      <c r="L6589"/>
      <c r="M6589" s="2"/>
      <c r="N6589"/>
      <c r="O6589" s="2"/>
      <c r="P6589"/>
      <c r="Q6589"/>
      <c r="R6589"/>
    </row>
    <row r="6590" spans="2:18">
      <c r="B6590"/>
      <c r="C6590"/>
      <c r="D6590"/>
      <c r="E6590"/>
      <c r="F6590"/>
      <c r="G6590"/>
      <c r="H6590"/>
      <c r="I6590"/>
      <c r="J6590"/>
      <c r="K6590"/>
      <c r="L6590"/>
      <c r="M6590" s="2"/>
      <c r="N6590"/>
      <c r="O6590" s="2"/>
      <c r="P6590"/>
      <c r="Q6590"/>
      <c r="R6590"/>
    </row>
    <row r="6591" spans="2:18">
      <c r="B6591"/>
      <c r="C6591"/>
      <c r="D6591"/>
      <c r="E6591"/>
      <c r="F6591"/>
      <c r="G6591"/>
      <c r="H6591"/>
      <c r="I6591"/>
      <c r="J6591"/>
      <c r="K6591"/>
      <c r="L6591"/>
      <c r="M6591" s="2"/>
      <c r="N6591"/>
      <c r="O6591" s="2"/>
      <c r="P6591"/>
      <c r="Q6591"/>
      <c r="R6591"/>
    </row>
    <row r="6592" spans="2:18">
      <c r="B6592"/>
      <c r="C6592"/>
      <c r="D6592"/>
      <c r="E6592"/>
      <c r="F6592"/>
      <c r="G6592"/>
      <c r="H6592"/>
      <c r="I6592"/>
      <c r="J6592"/>
      <c r="K6592"/>
      <c r="L6592"/>
      <c r="M6592" s="2"/>
      <c r="N6592"/>
      <c r="O6592" s="2"/>
      <c r="P6592"/>
      <c r="Q6592"/>
      <c r="R6592"/>
    </row>
    <row r="6593" spans="2:18">
      <c r="B6593"/>
      <c r="C6593"/>
      <c r="D6593"/>
      <c r="E6593"/>
      <c r="F6593"/>
      <c r="G6593"/>
      <c r="H6593"/>
      <c r="I6593"/>
      <c r="J6593"/>
      <c r="K6593"/>
      <c r="L6593"/>
      <c r="M6593" s="2"/>
      <c r="N6593"/>
      <c r="O6593" s="2"/>
      <c r="P6593"/>
      <c r="Q6593"/>
      <c r="R6593"/>
    </row>
    <row r="6594" spans="2:18">
      <c r="B6594"/>
      <c r="C6594"/>
      <c r="D6594"/>
      <c r="E6594"/>
      <c r="F6594"/>
      <c r="G6594"/>
      <c r="H6594"/>
      <c r="I6594"/>
      <c r="J6594"/>
      <c r="K6594"/>
      <c r="L6594"/>
      <c r="M6594" s="2"/>
      <c r="N6594"/>
      <c r="O6594" s="2"/>
      <c r="P6594"/>
      <c r="Q6594"/>
      <c r="R6594"/>
    </row>
    <row r="6595" spans="2:18">
      <c r="B6595"/>
      <c r="C6595"/>
      <c r="D6595"/>
      <c r="E6595"/>
      <c r="F6595"/>
      <c r="G6595"/>
      <c r="H6595"/>
      <c r="I6595"/>
      <c r="J6595"/>
      <c r="K6595"/>
      <c r="L6595"/>
      <c r="M6595" s="2"/>
      <c r="N6595"/>
      <c r="O6595" s="2"/>
      <c r="P6595"/>
      <c r="Q6595"/>
      <c r="R6595"/>
    </row>
    <row r="6596" spans="2:18">
      <c r="B6596"/>
      <c r="C6596"/>
      <c r="D6596"/>
      <c r="E6596"/>
      <c r="F6596"/>
      <c r="G6596"/>
      <c r="H6596"/>
      <c r="I6596"/>
      <c r="J6596"/>
      <c r="K6596"/>
      <c r="L6596"/>
      <c r="M6596" s="2"/>
      <c r="N6596"/>
      <c r="O6596" s="2"/>
      <c r="P6596"/>
      <c r="Q6596"/>
      <c r="R6596"/>
    </row>
    <row r="6597" spans="2:18">
      <c r="B6597"/>
      <c r="C6597"/>
      <c r="D6597"/>
      <c r="E6597"/>
      <c r="F6597"/>
      <c r="G6597"/>
      <c r="H6597"/>
      <c r="I6597"/>
      <c r="J6597"/>
      <c r="K6597"/>
      <c r="L6597"/>
      <c r="M6597" s="2"/>
      <c r="N6597"/>
      <c r="O6597" s="2"/>
      <c r="P6597"/>
      <c r="Q6597"/>
      <c r="R6597"/>
    </row>
    <row r="6598" spans="2:18">
      <c r="B6598"/>
      <c r="C6598"/>
      <c r="D6598"/>
      <c r="E6598"/>
      <c r="F6598"/>
      <c r="G6598"/>
      <c r="H6598"/>
      <c r="I6598"/>
      <c r="J6598"/>
      <c r="K6598"/>
      <c r="L6598"/>
      <c r="M6598" s="2"/>
      <c r="N6598"/>
      <c r="O6598" s="2"/>
      <c r="P6598"/>
      <c r="Q6598"/>
      <c r="R6598"/>
    </row>
    <row r="6599" spans="2:18">
      <c r="B6599"/>
      <c r="C6599"/>
      <c r="D6599"/>
      <c r="E6599"/>
      <c r="F6599"/>
      <c r="G6599"/>
      <c r="H6599"/>
      <c r="I6599"/>
      <c r="J6599"/>
      <c r="K6599"/>
      <c r="L6599"/>
      <c r="M6599" s="2"/>
      <c r="N6599"/>
      <c r="O6599" s="2"/>
      <c r="P6599"/>
      <c r="Q6599"/>
      <c r="R6599"/>
    </row>
    <row r="6600" spans="2:18">
      <c r="B6600"/>
      <c r="C6600"/>
      <c r="D6600"/>
      <c r="E6600"/>
      <c r="F6600"/>
      <c r="G6600"/>
      <c r="H6600"/>
      <c r="I6600"/>
      <c r="J6600"/>
      <c r="K6600"/>
      <c r="L6600"/>
      <c r="M6600" s="2"/>
      <c r="N6600"/>
      <c r="O6600" s="2"/>
      <c r="P6600"/>
      <c r="Q6600"/>
      <c r="R6600"/>
    </row>
    <row r="6601" spans="2:18">
      <c r="B6601"/>
      <c r="C6601"/>
      <c r="D6601"/>
      <c r="E6601"/>
      <c r="F6601"/>
      <c r="G6601"/>
      <c r="H6601"/>
      <c r="I6601"/>
      <c r="J6601"/>
      <c r="K6601"/>
      <c r="L6601"/>
      <c r="M6601" s="2"/>
      <c r="N6601"/>
      <c r="O6601" s="2"/>
      <c r="P6601"/>
      <c r="Q6601"/>
      <c r="R6601"/>
    </row>
    <row r="6602" spans="2:18">
      <c r="B6602"/>
      <c r="C6602"/>
      <c r="D6602"/>
      <c r="E6602"/>
      <c r="F6602"/>
      <c r="G6602"/>
      <c r="H6602"/>
      <c r="I6602"/>
      <c r="J6602"/>
      <c r="K6602"/>
      <c r="L6602"/>
      <c r="M6602" s="2"/>
      <c r="N6602"/>
      <c r="O6602" s="2"/>
      <c r="P6602"/>
      <c r="Q6602"/>
      <c r="R6602"/>
    </row>
    <row r="6603" spans="2:18">
      <c r="B6603"/>
      <c r="C6603"/>
      <c r="D6603"/>
      <c r="E6603"/>
      <c r="F6603"/>
      <c r="G6603"/>
      <c r="H6603"/>
      <c r="I6603"/>
      <c r="J6603"/>
      <c r="K6603"/>
      <c r="L6603"/>
      <c r="M6603" s="2"/>
      <c r="N6603"/>
      <c r="O6603" s="2"/>
      <c r="P6603"/>
      <c r="Q6603"/>
      <c r="R6603"/>
    </row>
    <row r="6604" spans="2:18">
      <c r="B6604"/>
      <c r="C6604"/>
      <c r="D6604"/>
      <c r="E6604"/>
      <c r="F6604"/>
      <c r="G6604"/>
      <c r="H6604"/>
      <c r="I6604"/>
      <c r="J6604"/>
      <c r="K6604"/>
      <c r="L6604"/>
      <c r="M6604" s="2"/>
      <c r="N6604"/>
      <c r="O6604" s="2"/>
      <c r="P6604"/>
      <c r="Q6604"/>
      <c r="R6604"/>
    </row>
    <row r="6605" spans="2:18">
      <c r="B6605"/>
      <c r="C6605"/>
      <c r="D6605"/>
      <c r="E6605"/>
      <c r="F6605"/>
      <c r="G6605"/>
      <c r="H6605"/>
      <c r="I6605"/>
      <c r="J6605"/>
      <c r="K6605"/>
      <c r="L6605"/>
      <c r="M6605" s="2"/>
      <c r="N6605"/>
      <c r="O6605" s="2"/>
      <c r="P6605"/>
      <c r="Q6605"/>
      <c r="R6605"/>
    </row>
    <row r="6606" spans="2:18">
      <c r="B6606"/>
      <c r="C6606"/>
      <c r="D6606"/>
      <c r="E6606"/>
      <c r="F6606"/>
      <c r="G6606"/>
      <c r="H6606"/>
      <c r="I6606"/>
      <c r="J6606"/>
      <c r="K6606"/>
      <c r="L6606"/>
      <c r="M6606" s="2"/>
      <c r="N6606"/>
      <c r="O6606" s="2"/>
      <c r="P6606"/>
      <c r="Q6606"/>
      <c r="R6606"/>
    </row>
    <row r="6607" spans="2:18">
      <c r="B6607"/>
      <c r="C6607"/>
      <c r="D6607"/>
      <c r="E6607"/>
      <c r="F6607"/>
      <c r="G6607"/>
      <c r="H6607"/>
      <c r="I6607"/>
      <c r="J6607"/>
      <c r="K6607"/>
      <c r="L6607"/>
      <c r="M6607" s="2"/>
      <c r="N6607"/>
      <c r="O6607" s="2"/>
      <c r="P6607"/>
      <c r="Q6607"/>
      <c r="R6607"/>
    </row>
    <row r="6608" spans="2:18">
      <c r="B6608"/>
      <c r="C6608"/>
      <c r="D6608"/>
      <c r="E6608"/>
      <c r="F6608"/>
      <c r="G6608"/>
      <c r="H6608"/>
      <c r="I6608"/>
      <c r="J6608"/>
      <c r="K6608"/>
      <c r="L6608"/>
      <c r="M6608" s="2"/>
      <c r="N6608"/>
      <c r="O6608" s="2"/>
      <c r="P6608"/>
      <c r="Q6608"/>
      <c r="R6608"/>
    </row>
    <row r="6609" spans="2:18">
      <c r="B6609"/>
      <c r="C6609"/>
      <c r="D6609"/>
      <c r="E6609"/>
      <c r="F6609"/>
      <c r="G6609"/>
      <c r="H6609"/>
      <c r="I6609"/>
      <c r="J6609"/>
      <c r="K6609"/>
      <c r="L6609"/>
      <c r="M6609" s="2"/>
      <c r="N6609"/>
      <c r="O6609" s="2"/>
      <c r="P6609"/>
      <c r="Q6609"/>
      <c r="R6609"/>
    </row>
    <row r="6610" spans="2:18">
      <c r="B6610"/>
      <c r="C6610"/>
      <c r="D6610"/>
      <c r="E6610"/>
      <c r="F6610"/>
      <c r="G6610"/>
      <c r="H6610"/>
      <c r="I6610"/>
      <c r="J6610"/>
      <c r="K6610"/>
      <c r="L6610"/>
      <c r="M6610" s="2"/>
      <c r="N6610"/>
      <c r="O6610" s="2"/>
      <c r="P6610"/>
      <c r="Q6610"/>
      <c r="R6610"/>
    </row>
    <row r="6611" spans="2:18">
      <c r="B6611"/>
      <c r="C6611"/>
      <c r="D6611"/>
      <c r="E6611"/>
      <c r="F6611"/>
      <c r="G6611"/>
      <c r="H6611"/>
      <c r="I6611"/>
      <c r="J6611"/>
      <c r="K6611"/>
      <c r="L6611"/>
      <c r="M6611" s="2"/>
      <c r="N6611"/>
      <c r="O6611" s="2"/>
      <c r="P6611"/>
      <c r="Q6611"/>
      <c r="R6611"/>
    </row>
    <row r="6612" spans="2:18">
      <c r="B6612"/>
      <c r="C6612"/>
      <c r="D6612"/>
      <c r="E6612"/>
      <c r="F6612"/>
      <c r="G6612"/>
      <c r="H6612"/>
      <c r="I6612"/>
      <c r="J6612"/>
      <c r="K6612"/>
      <c r="L6612"/>
      <c r="M6612" s="2"/>
      <c r="N6612"/>
      <c r="O6612" s="2"/>
      <c r="P6612"/>
      <c r="Q6612"/>
      <c r="R6612"/>
    </row>
    <row r="6613" spans="2:18">
      <c r="B6613"/>
      <c r="C6613"/>
      <c r="D6613"/>
      <c r="E6613"/>
      <c r="F6613"/>
      <c r="G6613"/>
      <c r="H6613"/>
      <c r="I6613"/>
      <c r="J6613"/>
      <c r="K6613"/>
      <c r="L6613"/>
      <c r="M6613" s="2"/>
      <c r="N6613"/>
      <c r="O6613" s="2"/>
      <c r="P6613"/>
      <c r="Q6613"/>
      <c r="R6613"/>
    </row>
    <row r="6614" spans="2:18">
      <c r="B6614"/>
      <c r="C6614"/>
      <c r="D6614"/>
      <c r="E6614"/>
      <c r="F6614"/>
      <c r="G6614"/>
      <c r="H6614"/>
      <c r="I6614"/>
      <c r="J6614"/>
      <c r="K6614"/>
      <c r="L6614"/>
      <c r="M6614" s="2"/>
      <c r="N6614"/>
      <c r="O6614" s="2"/>
      <c r="P6614"/>
      <c r="Q6614"/>
      <c r="R6614"/>
    </row>
    <row r="6615" spans="2:18">
      <c r="B6615"/>
      <c r="C6615"/>
      <c r="D6615"/>
      <c r="E6615"/>
      <c r="F6615"/>
      <c r="G6615"/>
      <c r="H6615"/>
      <c r="I6615"/>
      <c r="J6615"/>
      <c r="K6615"/>
      <c r="L6615"/>
      <c r="M6615" s="2"/>
      <c r="N6615"/>
      <c r="O6615" s="2"/>
      <c r="P6615"/>
      <c r="Q6615"/>
      <c r="R6615"/>
    </row>
    <row r="6616" spans="2:18">
      <c r="B6616"/>
      <c r="C6616"/>
      <c r="D6616"/>
      <c r="E6616"/>
      <c r="F6616"/>
      <c r="G6616"/>
      <c r="H6616"/>
      <c r="I6616"/>
      <c r="J6616"/>
      <c r="K6616"/>
      <c r="L6616"/>
      <c r="M6616" s="2"/>
      <c r="N6616"/>
      <c r="O6616" s="2"/>
      <c r="P6616"/>
      <c r="Q6616"/>
      <c r="R6616"/>
    </row>
    <row r="6617" spans="2:18">
      <c r="B6617"/>
      <c r="C6617"/>
      <c r="D6617"/>
      <c r="E6617"/>
      <c r="F6617"/>
      <c r="G6617"/>
      <c r="H6617"/>
      <c r="I6617"/>
      <c r="J6617"/>
      <c r="K6617"/>
      <c r="L6617"/>
      <c r="M6617" s="2"/>
      <c r="N6617"/>
      <c r="O6617" s="2"/>
      <c r="P6617"/>
      <c r="Q6617"/>
      <c r="R6617"/>
    </row>
    <row r="6618" spans="2:18">
      <c r="B6618"/>
      <c r="C6618"/>
      <c r="D6618"/>
      <c r="E6618"/>
      <c r="F6618"/>
      <c r="G6618"/>
      <c r="H6618"/>
      <c r="I6618"/>
      <c r="J6618"/>
      <c r="K6618"/>
      <c r="L6618"/>
      <c r="M6618" s="2"/>
      <c r="N6618"/>
      <c r="O6618" s="2"/>
      <c r="P6618"/>
      <c r="Q6618"/>
      <c r="R6618"/>
    </row>
    <row r="6619" spans="2:18">
      <c r="B6619"/>
      <c r="C6619"/>
      <c r="D6619"/>
      <c r="E6619"/>
      <c r="F6619"/>
      <c r="G6619"/>
      <c r="H6619"/>
      <c r="I6619"/>
      <c r="J6619"/>
      <c r="K6619"/>
      <c r="L6619"/>
      <c r="M6619" s="2"/>
      <c r="N6619"/>
      <c r="O6619" s="2"/>
      <c r="P6619"/>
      <c r="Q6619"/>
      <c r="R6619"/>
    </row>
    <row r="6620" spans="2:18">
      <c r="B6620"/>
      <c r="C6620"/>
      <c r="D6620"/>
      <c r="E6620"/>
      <c r="F6620"/>
      <c r="G6620"/>
      <c r="H6620"/>
      <c r="I6620"/>
      <c r="J6620"/>
      <c r="K6620"/>
      <c r="L6620"/>
      <c r="M6620" s="2"/>
      <c r="N6620"/>
      <c r="O6620" s="2"/>
      <c r="P6620"/>
      <c r="Q6620"/>
      <c r="R6620"/>
    </row>
    <row r="6621" spans="2:18">
      <c r="B6621"/>
      <c r="C6621"/>
      <c r="D6621"/>
      <c r="E6621"/>
      <c r="F6621"/>
      <c r="G6621"/>
      <c r="H6621"/>
      <c r="I6621"/>
      <c r="J6621"/>
      <c r="K6621"/>
      <c r="L6621"/>
      <c r="M6621" s="2"/>
      <c r="N6621"/>
      <c r="O6621" s="2"/>
      <c r="P6621"/>
      <c r="Q6621"/>
      <c r="R6621"/>
    </row>
    <row r="6622" spans="2:18">
      <c r="B6622"/>
      <c r="C6622"/>
      <c r="D6622"/>
      <c r="E6622"/>
      <c r="F6622"/>
      <c r="G6622"/>
      <c r="H6622"/>
      <c r="I6622"/>
      <c r="J6622"/>
      <c r="K6622"/>
      <c r="L6622"/>
      <c r="M6622" s="2"/>
      <c r="N6622"/>
      <c r="O6622" s="2"/>
      <c r="P6622"/>
      <c r="Q6622"/>
      <c r="R6622"/>
    </row>
    <row r="6623" spans="2:18">
      <c r="B6623"/>
      <c r="C6623"/>
      <c r="D6623"/>
      <c r="E6623"/>
      <c r="F6623"/>
      <c r="G6623"/>
      <c r="H6623"/>
      <c r="I6623"/>
      <c r="J6623"/>
      <c r="K6623"/>
      <c r="L6623"/>
      <c r="M6623" s="2"/>
      <c r="N6623"/>
      <c r="O6623" s="2"/>
      <c r="P6623"/>
      <c r="Q6623"/>
      <c r="R6623"/>
    </row>
    <row r="6624" spans="2:18">
      <c r="B6624"/>
      <c r="C6624"/>
      <c r="D6624"/>
      <c r="E6624"/>
      <c r="F6624"/>
      <c r="G6624"/>
      <c r="H6624"/>
      <c r="I6624"/>
      <c r="J6624"/>
      <c r="K6624"/>
      <c r="L6624"/>
      <c r="M6624" s="2"/>
      <c r="N6624"/>
      <c r="O6624" s="2"/>
      <c r="P6624"/>
      <c r="Q6624"/>
      <c r="R6624"/>
    </row>
    <row r="6625" spans="2:18">
      <c r="B6625"/>
      <c r="C6625"/>
      <c r="D6625"/>
      <c r="E6625"/>
      <c r="F6625"/>
      <c r="G6625"/>
      <c r="H6625"/>
      <c r="I6625"/>
      <c r="J6625"/>
      <c r="K6625"/>
      <c r="L6625"/>
      <c r="M6625" s="2"/>
      <c r="N6625"/>
      <c r="O6625" s="2"/>
      <c r="P6625"/>
      <c r="Q6625"/>
      <c r="R6625"/>
    </row>
    <row r="6626" spans="2:18">
      <c r="B6626"/>
      <c r="C6626"/>
      <c r="D6626"/>
      <c r="E6626"/>
      <c r="F6626"/>
      <c r="G6626"/>
      <c r="H6626"/>
      <c r="I6626"/>
      <c r="J6626"/>
      <c r="K6626"/>
      <c r="L6626"/>
      <c r="M6626" s="2"/>
      <c r="N6626"/>
      <c r="O6626" s="2"/>
      <c r="P6626"/>
      <c r="Q6626"/>
      <c r="R6626"/>
    </row>
    <row r="6627" spans="2:18">
      <c r="B6627"/>
      <c r="C6627"/>
      <c r="D6627"/>
      <c r="E6627"/>
      <c r="F6627"/>
      <c r="G6627"/>
      <c r="H6627"/>
      <c r="I6627"/>
      <c r="J6627"/>
      <c r="K6627"/>
      <c r="L6627"/>
      <c r="M6627" s="2"/>
      <c r="N6627"/>
      <c r="O6627" s="2"/>
      <c r="P6627"/>
      <c r="Q6627"/>
      <c r="R6627"/>
    </row>
    <row r="6628" spans="2:18">
      <c r="B6628"/>
      <c r="C6628"/>
      <c r="D6628"/>
      <c r="E6628"/>
      <c r="F6628"/>
      <c r="G6628"/>
      <c r="H6628"/>
      <c r="I6628"/>
      <c r="J6628"/>
      <c r="K6628"/>
      <c r="L6628"/>
      <c r="M6628" s="2"/>
      <c r="N6628"/>
      <c r="O6628" s="2"/>
      <c r="P6628"/>
      <c r="Q6628"/>
      <c r="R6628"/>
    </row>
    <row r="6629" spans="2:18">
      <c r="B6629"/>
      <c r="C6629"/>
      <c r="D6629"/>
      <c r="E6629"/>
      <c r="F6629"/>
      <c r="G6629"/>
      <c r="H6629"/>
      <c r="I6629"/>
      <c r="J6629"/>
      <c r="K6629"/>
      <c r="L6629"/>
      <c r="M6629" s="2"/>
      <c r="N6629"/>
      <c r="O6629" s="2"/>
      <c r="P6629"/>
      <c r="Q6629"/>
      <c r="R6629"/>
    </row>
    <row r="6630" spans="2:18">
      <c r="B6630"/>
      <c r="C6630"/>
      <c r="D6630"/>
      <c r="E6630"/>
      <c r="F6630"/>
      <c r="G6630"/>
      <c r="H6630"/>
      <c r="I6630"/>
      <c r="J6630"/>
      <c r="K6630"/>
      <c r="L6630"/>
      <c r="M6630" s="2"/>
      <c r="N6630"/>
      <c r="O6630" s="2"/>
      <c r="P6630"/>
      <c r="Q6630"/>
      <c r="R6630"/>
    </row>
    <row r="6631" spans="2:18">
      <c r="B6631"/>
      <c r="C6631"/>
      <c r="D6631"/>
      <c r="E6631"/>
      <c r="F6631"/>
      <c r="G6631"/>
      <c r="H6631"/>
      <c r="I6631"/>
      <c r="J6631"/>
      <c r="K6631"/>
      <c r="L6631"/>
      <c r="M6631" s="2"/>
      <c r="N6631"/>
      <c r="O6631" s="2"/>
      <c r="P6631"/>
      <c r="Q6631"/>
      <c r="R6631"/>
    </row>
    <row r="6632" spans="2:18">
      <c r="B6632"/>
      <c r="C6632"/>
      <c r="D6632"/>
      <c r="E6632"/>
      <c r="F6632"/>
      <c r="G6632"/>
      <c r="H6632"/>
      <c r="I6632"/>
      <c r="J6632"/>
      <c r="K6632"/>
      <c r="L6632"/>
      <c r="M6632" s="2"/>
      <c r="N6632"/>
      <c r="O6632" s="2"/>
      <c r="P6632"/>
      <c r="Q6632"/>
      <c r="R6632"/>
    </row>
    <row r="6633" spans="2:18">
      <c r="B6633"/>
      <c r="C6633"/>
      <c r="D6633"/>
      <c r="E6633"/>
      <c r="F6633"/>
      <c r="G6633"/>
      <c r="H6633"/>
      <c r="I6633"/>
      <c r="J6633"/>
      <c r="K6633"/>
      <c r="L6633"/>
      <c r="M6633" s="2"/>
      <c r="N6633"/>
      <c r="O6633" s="2"/>
      <c r="P6633"/>
      <c r="Q6633"/>
      <c r="R6633"/>
    </row>
    <row r="6634" spans="2:18">
      <c r="B6634"/>
      <c r="C6634"/>
      <c r="D6634"/>
      <c r="E6634"/>
      <c r="F6634"/>
      <c r="G6634"/>
      <c r="H6634"/>
      <c r="I6634"/>
      <c r="J6634"/>
      <c r="K6634"/>
      <c r="L6634"/>
      <c r="M6634" s="2"/>
      <c r="N6634"/>
      <c r="O6634" s="2"/>
      <c r="P6634"/>
      <c r="Q6634"/>
      <c r="R6634"/>
    </row>
    <row r="6635" spans="2:18">
      <c r="B6635"/>
      <c r="C6635"/>
      <c r="D6635"/>
      <c r="E6635"/>
      <c r="F6635"/>
      <c r="G6635"/>
      <c r="H6635"/>
      <c r="I6635"/>
      <c r="J6635"/>
      <c r="K6635"/>
      <c r="L6635"/>
      <c r="M6635" s="2"/>
      <c r="N6635"/>
      <c r="O6635" s="2"/>
      <c r="P6635"/>
      <c r="Q6635"/>
      <c r="R6635"/>
    </row>
    <row r="6636" spans="2:18">
      <c r="B6636"/>
      <c r="C6636"/>
      <c r="D6636"/>
      <c r="E6636"/>
      <c r="F6636"/>
      <c r="G6636"/>
      <c r="H6636"/>
      <c r="I6636"/>
      <c r="J6636"/>
      <c r="K6636"/>
      <c r="L6636"/>
      <c r="M6636" s="2"/>
      <c r="N6636"/>
      <c r="O6636" s="2"/>
      <c r="P6636"/>
      <c r="Q6636"/>
      <c r="R6636"/>
    </row>
    <row r="6637" spans="2:18">
      <c r="B6637"/>
      <c r="C6637"/>
      <c r="D6637"/>
      <c r="E6637"/>
      <c r="F6637"/>
      <c r="G6637"/>
      <c r="H6637"/>
      <c r="I6637"/>
      <c r="J6637"/>
      <c r="K6637"/>
      <c r="L6637"/>
      <c r="M6637" s="2"/>
      <c r="N6637"/>
      <c r="O6637" s="2"/>
      <c r="P6637"/>
      <c r="Q6637"/>
      <c r="R6637"/>
    </row>
    <row r="6638" spans="2:18">
      <c r="B6638"/>
      <c r="C6638"/>
      <c r="D6638"/>
      <c r="E6638"/>
      <c r="F6638"/>
      <c r="G6638"/>
      <c r="H6638"/>
      <c r="I6638"/>
      <c r="J6638"/>
      <c r="K6638"/>
      <c r="L6638"/>
      <c r="M6638" s="2"/>
      <c r="N6638"/>
      <c r="O6638" s="2"/>
      <c r="P6638"/>
      <c r="Q6638"/>
      <c r="R6638"/>
    </row>
    <row r="6639" spans="2:18">
      <c r="B6639"/>
      <c r="C6639"/>
      <c r="D6639"/>
      <c r="E6639"/>
      <c r="F6639"/>
      <c r="G6639"/>
      <c r="H6639"/>
      <c r="I6639"/>
      <c r="J6639"/>
      <c r="K6639"/>
      <c r="L6639"/>
      <c r="M6639" s="2"/>
      <c r="N6639"/>
      <c r="O6639" s="2"/>
      <c r="P6639"/>
      <c r="Q6639"/>
      <c r="R6639"/>
    </row>
    <row r="6640" spans="2:18">
      <c r="B6640"/>
      <c r="C6640"/>
      <c r="D6640"/>
      <c r="E6640"/>
      <c r="F6640"/>
      <c r="G6640"/>
      <c r="H6640"/>
      <c r="I6640"/>
      <c r="J6640"/>
      <c r="K6640"/>
      <c r="L6640"/>
      <c r="M6640" s="2"/>
      <c r="N6640"/>
      <c r="O6640" s="2"/>
      <c r="P6640"/>
      <c r="Q6640"/>
      <c r="R6640"/>
    </row>
    <row r="6641" spans="2:18">
      <c r="B6641"/>
      <c r="C6641"/>
      <c r="D6641"/>
      <c r="E6641"/>
      <c r="F6641"/>
      <c r="G6641"/>
      <c r="H6641"/>
      <c r="I6641"/>
      <c r="J6641"/>
      <c r="K6641"/>
      <c r="L6641"/>
      <c r="M6641" s="2"/>
      <c r="N6641"/>
      <c r="O6641" s="2"/>
      <c r="P6641"/>
      <c r="Q6641"/>
      <c r="R6641"/>
    </row>
    <row r="6642" spans="2:18">
      <c r="B6642"/>
      <c r="C6642"/>
      <c r="D6642"/>
      <c r="E6642"/>
      <c r="F6642"/>
      <c r="G6642"/>
      <c r="H6642"/>
      <c r="I6642"/>
      <c r="J6642"/>
      <c r="K6642"/>
      <c r="L6642"/>
      <c r="M6642" s="2"/>
      <c r="N6642"/>
      <c r="O6642" s="2"/>
      <c r="P6642"/>
      <c r="Q6642"/>
      <c r="R6642"/>
    </row>
    <row r="6643" spans="2:18">
      <c r="B6643"/>
      <c r="C6643"/>
      <c r="D6643"/>
      <c r="E6643"/>
      <c r="F6643"/>
      <c r="G6643"/>
      <c r="H6643"/>
      <c r="I6643"/>
      <c r="J6643"/>
      <c r="K6643"/>
      <c r="L6643"/>
      <c r="M6643" s="2"/>
      <c r="N6643"/>
      <c r="O6643" s="2"/>
      <c r="P6643"/>
      <c r="Q6643"/>
      <c r="R6643"/>
    </row>
    <row r="6644" spans="2:18">
      <c r="B6644"/>
      <c r="C6644"/>
      <c r="D6644"/>
      <c r="E6644"/>
      <c r="F6644"/>
      <c r="G6644"/>
      <c r="H6644"/>
      <c r="I6644"/>
      <c r="J6644"/>
      <c r="K6644"/>
      <c r="L6644"/>
      <c r="M6644" s="2"/>
      <c r="N6644"/>
      <c r="O6644" s="2"/>
      <c r="P6644"/>
      <c r="Q6644"/>
      <c r="R6644"/>
    </row>
    <row r="6645" spans="2:18">
      <c r="B6645"/>
      <c r="C6645"/>
      <c r="D6645"/>
      <c r="E6645"/>
      <c r="F6645"/>
      <c r="G6645"/>
      <c r="H6645"/>
      <c r="I6645"/>
      <c r="J6645"/>
      <c r="K6645"/>
      <c r="L6645"/>
      <c r="M6645" s="2"/>
      <c r="N6645"/>
      <c r="O6645" s="2"/>
      <c r="P6645"/>
      <c r="Q6645"/>
      <c r="R6645"/>
    </row>
    <row r="6646" spans="2:18">
      <c r="B6646"/>
      <c r="C6646"/>
      <c r="D6646"/>
      <c r="E6646"/>
      <c r="F6646"/>
      <c r="G6646"/>
      <c r="H6646"/>
      <c r="I6646"/>
      <c r="J6646"/>
      <c r="K6646"/>
      <c r="L6646"/>
      <c r="M6646" s="2"/>
      <c r="N6646"/>
      <c r="O6646" s="2"/>
      <c r="P6646"/>
      <c r="Q6646"/>
      <c r="R6646"/>
    </row>
    <row r="6647" spans="2:18">
      <c r="B6647"/>
      <c r="C6647"/>
      <c r="D6647"/>
      <c r="E6647"/>
      <c r="F6647"/>
      <c r="G6647"/>
      <c r="H6647"/>
      <c r="I6647"/>
      <c r="J6647"/>
      <c r="K6647"/>
      <c r="L6647"/>
      <c r="M6647" s="2"/>
      <c r="N6647"/>
      <c r="O6647" s="2"/>
      <c r="P6647"/>
      <c r="Q6647"/>
      <c r="R6647"/>
    </row>
    <row r="6648" spans="2:18">
      <c r="B6648"/>
      <c r="C6648"/>
      <c r="D6648"/>
      <c r="E6648"/>
      <c r="F6648"/>
      <c r="G6648"/>
      <c r="H6648"/>
      <c r="I6648"/>
      <c r="J6648"/>
      <c r="K6648"/>
      <c r="L6648"/>
      <c r="M6648" s="2"/>
      <c r="N6648"/>
      <c r="O6648" s="2"/>
      <c r="P6648"/>
      <c r="Q6648"/>
      <c r="R6648"/>
    </row>
    <row r="6649" spans="2:18">
      <c r="B6649"/>
      <c r="C6649"/>
      <c r="D6649"/>
      <c r="E6649"/>
      <c r="F6649"/>
      <c r="G6649"/>
      <c r="H6649"/>
      <c r="I6649"/>
      <c r="J6649"/>
      <c r="K6649"/>
      <c r="L6649"/>
      <c r="M6649" s="2"/>
      <c r="N6649"/>
      <c r="O6649" s="2"/>
      <c r="P6649"/>
      <c r="Q6649"/>
      <c r="R6649"/>
    </row>
    <row r="6650" spans="2:18">
      <c r="B6650"/>
      <c r="C6650"/>
      <c r="D6650"/>
      <c r="E6650"/>
      <c r="F6650"/>
      <c r="G6650"/>
      <c r="H6650"/>
      <c r="I6650"/>
      <c r="J6650"/>
      <c r="K6650"/>
      <c r="L6650"/>
      <c r="M6650" s="2"/>
      <c r="N6650"/>
      <c r="O6650" s="2"/>
      <c r="P6650"/>
      <c r="Q6650"/>
      <c r="R6650"/>
    </row>
    <row r="6651" spans="2:18">
      <c r="B6651"/>
      <c r="C6651"/>
      <c r="D6651"/>
      <c r="E6651"/>
      <c r="F6651"/>
      <c r="G6651"/>
      <c r="H6651"/>
      <c r="I6651"/>
      <c r="J6651"/>
      <c r="K6651"/>
      <c r="L6651"/>
      <c r="M6651" s="2"/>
      <c r="N6651"/>
      <c r="O6651" s="2"/>
      <c r="P6651"/>
      <c r="Q6651"/>
      <c r="R6651"/>
    </row>
    <row r="6652" spans="2:18">
      <c r="B6652"/>
      <c r="C6652"/>
      <c r="D6652"/>
      <c r="E6652"/>
      <c r="F6652"/>
      <c r="G6652"/>
      <c r="H6652"/>
      <c r="I6652"/>
      <c r="J6652"/>
      <c r="K6652"/>
      <c r="L6652"/>
      <c r="M6652" s="2"/>
      <c r="N6652"/>
      <c r="O6652" s="2"/>
      <c r="P6652"/>
      <c r="Q6652"/>
      <c r="R6652"/>
    </row>
    <row r="6653" spans="2:18">
      <c r="B6653"/>
      <c r="C6653"/>
      <c r="D6653"/>
      <c r="E6653"/>
      <c r="F6653"/>
      <c r="G6653"/>
      <c r="H6653"/>
      <c r="I6653"/>
      <c r="J6653"/>
      <c r="K6653"/>
      <c r="L6653"/>
      <c r="M6653" s="2"/>
      <c r="N6653"/>
      <c r="O6653" s="2"/>
      <c r="P6653"/>
      <c r="Q6653"/>
      <c r="R6653"/>
    </row>
    <row r="6654" spans="2:18">
      <c r="B6654"/>
      <c r="C6654"/>
      <c r="D6654"/>
      <c r="E6654"/>
      <c r="F6654"/>
      <c r="G6654"/>
      <c r="H6654"/>
      <c r="I6654"/>
      <c r="J6654"/>
      <c r="K6654"/>
      <c r="L6654"/>
      <c r="M6654" s="2"/>
      <c r="N6654"/>
      <c r="O6654" s="2"/>
      <c r="P6654"/>
      <c r="Q6654"/>
      <c r="R6654"/>
    </row>
    <row r="6655" spans="2:18">
      <c r="B6655"/>
      <c r="C6655"/>
      <c r="D6655"/>
      <c r="E6655"/>
      <c r="F6655"/>
      <c r="G6655"/>
      <c r="H6655"/>
      <c r="I6655"/>
      <c r="J6655"/>
      <c r="K6655"/>
      <c r="L6655"/>
      <c r="M6655" s="2"/>
      <c r="N6655"/>
      <c r="O6655" s="2"/>
      <c r="P6655"/>
      <c r="Q6655"/>
      <c r="R6655"/>
    </row>
    <row r="6656" spans="2:18">
      <c r="B6656"/>
      <c r="C6656"/>
      <c r="D6656"/>
      <c r="E6656"/>
      <c r="F6656"/>
      <c r="G6656"/>
      <c r="H6656"/>
      <c r="I6656"/>
      <c r="J6656"/>
      <c r="K6656"/>
      <c r="L6656"/>
      <c r="M6656" s="2"/>
      <c r="N6656"/>
      <c r="O6656" s="2"/>
      <c r="P6656"/>
      <c r="Q6656"/>
      <c r="R6656"/>
    </row>
    <row r="6657" spans="2:18">
      <c r="B6657"/>
      <c r="C6657"/>
      <c r="D6657"/>
      <c r="E6657"/>
      <c r="F6657"/>
      <c r="G6657"/>
      <c r="H6657"/>
      <c r="I6657"/>
      <c r="J6657"/>
      <c r="K6657"/>
      <c r="L6657"/>
      <c r="M6657" s="2"/>
      <c r="N6657"/>
      <c r="O6657" s="2"/>
      <c r="P6657"/>
      <c r="Q6657"/>
      <c r="R6657"/>
    </row>
    <row r="6658" spans="2:18">
      <c r="B6658"/>
      <c r="C6658"/>
      <c r="D6658"/>
      <c r="E6658"/>
      <c r="F6658"/>
      <c r="G6658"/>
      <c r="H6658"/>
      <c r="I6658"/>
      <c r="J6658"/>
      <c r="K6658"/>
      <c r="L6658"/>
      <c r="M6658" s="2"/>
      <c r="N6658"/>
      <c r="O6658" s="2"/>
      <c r="P6658"/>
      <c r="Q6658"/>
      <c r="R6658"/>
    </row>
    <row r="6659" spans="2:18">
      <c r="B6659"/>
      <c r="C6659"/>
      <c r="D6659"/>
      <c r="E6659"/>
      <c r="F6659"/>
      <c r="G6659"/>
      <c r="H6659"/>
      <c r="I6659"/>
      <c r="J6659"/>
      <c r="K6659"/>
      <c r="L6659"/>
      <c r="M6659" s="2"/>
      <c r="N6659"/>
      <c r="O6659" s="2"/>
      <c r="P6659"/>
      <c r="Q6659"/>
      <c r="R6659"/>
    </row>
    <row r="6660" spans="2:18">
      <c r="B6660"/>
      <c r="C6660"/>
      <c r="D6660"/>
      <c r="E6660"/>
      <c r="F6660"/>
      <c r="G6660"/>
      <c r="H6660"/>
      <c r="I6660"/>
      <c r="J6660"/>
      <c r="K6660"/>
      <c r="L6660"/>
      <c r="M6660" s="2"/>
      <c r="N6660"/>
      <c r="O6660" s="2"/>
      <c r="P6660"/>
      <c r="Q6660"/>
      <c r="R6660"/>
    </row>
    <row r="6661" spans="2:18">
      <c r="B6661"/>
      <c r="C6661"/>
      <c r="D6661"/>
      <c r="E6661"/>
      <c r="F6661"/>
      <c r="G6661"/>
      <c r="H6661"/>
      <c r="I6661"/>
      <c r="J6661"/>
      <c r="K6661"/>
      <c r="L6661"/>
      <c r="M6661" s="2"/>
      <c r="N6661"/>
      <c r="O6661" s="2"/>
      <c r="P6661"/>
      <c r="Q6661"/>
      <c r="R6661"/>
    </row>
    <row r="6662" spans="2:18">
      <c r="B6662"/>
      <c r="C6662"/>
      <c r="D6662"/>
      <c r="E6662"/>
      <c r="F6662"/>
      <c r="G6662"/>
      <c r="H6662"/>
      <c r="I6662"/>
      <c r="J6662"/>
      <c r="K6662"/>
      <c r="L6662"/>
      <c r="M6662" s="2"/>
      <c r="N6662"/>
      <c r="O6662" s="2"/>
      <c r="P6662"/>
      <c r="Q6662"/>
      <c r="R6662"/>
    </row>
    <row r="6663" spans="2:18">
      <c r="B6663"/>
      <c r="C6663"/>
      <c r="D6663"/>
      <c r="E6663"/>
      <c r="F6663"/>
      <c r="G6663"/>
      <c r="H6663"/>
      <c r="I6663"/>
      <c r="J6663"/>
      <c r="K6663"/>
      <c r="L6663"/>
      <c r="M6663" s="2"/>
      <c r="N6663"/>
      <c r="O6663" s="2"/>
      <c r="P6663"/>
      <c r="Q6663"/>
      <c r="R6663"/>
    </row>
    <row r="6664" spans="2:18">
      <c r="B6664"/>
      <c r="C6664"/>
      <c r="D6664"/>
      <c r="E6664"/>
      <c r="F6664"/>
      <c r="G6664"/>
      <c r="H6664"/>
      <c r="I6664"/>
      <c r="J6664"/>
      <c r="K6664"/>
      <c r="L6664"/>
      <c r="M6664" s="2"/>
      <c r="N6664"/>
      <c r="O6664" s="2"/>
      <c r="P6664"/>
      <c r="Q6664"/>
      <c r="R6664"/>
    </row>
    <row r="6665" spans="2:18">
      <c r="B6665"/>
      <c r="C6665"/>
      <c r="D6665"/>
      <c r="E6665"/>
      <c r="F6665"/>
      <c r="G6665"/>
      <c r="H6665"/>
      <c r="I6665"/>
      <c r="J6665"/>
      <c r="K6665"/>
      <c r="L6665"/>
      <c r="M6665" s="2"/>
      <c r="N6665"/>
      <c r="O6665" s="2"/>
      <c r="P6665"/>
      <c r="Q6665"/>
      <c r="R6665"/>
    </row>
    <row r="6666" spans="2:18">
      <c r="B6666"/>
      <c r="C6666"/>
      <c r="D6666"/>
      <c r="E6666"/>
      <c r="F6666"/>
      <c r="G6666"/>
      <c r="H6666"/>
      <c r="I6666"/>
      <c r="J6666"/>
      <c r="K6666"/>
      <c r="L6666"/>
      <c r="M6666" s="2"/>
      <c r="N6666"/>
      <c r="O6666" s="2"/>
      <c r="P6666"/>
      <c r="Q6666"/>
      <c r="R6666"/>
    </row>
    <row r="6667" spans="2:18">
      <c r="B6667"/>
      <c r="C6667"/>
      <c r="D6667"/>
      <c r="E6667"/>
      <c r="F6667"/>
      <c r="G6667"/>
      <c r="H6667"/>
      <c r="I6667"/>
      <c r="J6667"/>
      <c r="K6667"/>
      <c r="L6667"/>
      <c r="M6667" s="2"/>
      <c r="N6667"/>
      <c r="O6667" s="2"/>
      <c r="P6667"/>
      <c r="Q6667"/>
      <c r="R6667"/>
    </row>
    <row r="6668" spans="2:18">
      <c r="B6668"/>
      <c r="C6668"/>
      <c r="D6668"/>
      <c r="E6668"/>
      <c r="F6668"/>
      <c r="G6668"/>
      <c r="H6668"/>
      <c r="I6668"/>
      <c r="J6668"/>
      <c r="K6668"/>
      <c r="L6668"/>
      <c r="M6668" s="2"/>
      <c r="N6668"/>
      <c r="O6668" s="2"/>
      <c r="P6668"/>
      <c r="Q6668"/>
      <c r="R6668"/>
    </row>
    <row r="6669" spans="2:18">
      <c r="B6669"/>
      <c r="C6669"/>
      <c r="D6669"/>
      <c r="E6669"/>
      <c r="F6669"/>
      <c r="G6669"/>
      <c r="H6669"/>
      <c r="I6669"/>
      <c r="J6669"/>
      <c r="K6669"/>
      <c r="L6669"/>
      <c r="M6669" s="2"/>
      <c r="N6669"/>
      <c r="O6669" s="2"/>
      <c r="P6669"/>
      <c r="Q6669"/>
      <c r="R6669"/>
    </row>
    <row r="6670" spans="2:18">
      <c r="B6670"/>
      <c r="C6670"/>
      <c r="D6670"/>
      <c r="E6670"/>
      <c r="F6670"/>
      <c r="G6670"/>
      <c r="H6670"/>
      <c r="I6670"/>
      <c r="J6670"/>
      <c r="K6670"/>
      <c r="L6670"/>
      <c r="M6670" s="2"/>
      <c r="N6670"/>
      <c r="O6670" s="2"/>
      <c r="P6670"/>
      <c r="Q6670"/>
      <c r="R6670"/>
    </row>
    <row r="6671" spans="2:18">
      <c r="B6671"/>
      <c r="C6671"/>
      <c r="D6671"/>
      <c r="E6671"/>
      <c r="F6671"/>
      <c r="G6671"/>
      <c r="H6671"/>
      <c r="I6671"/>
      <c r="J6671"/>
      <c r="K6671"/>
      <c r="L6671"/>
      <c r="M6671" s="2"/>
      <c r="N6671"/>
      <c r="O6671" s="2"/>
      <c r="P6671"/>
      <c r="Q6671"/>
      <c r="R6671"/>
    </row>
    <row r="6672" spans="2:18">
      <c r="B6672"/>
      <c r="C6672"/>
      <c r="D6672"/>
      <c r="E6672"/>
      <c r="F6672"/>
      <c r="G6672"/>
      <c r="H6672"/>
      <c r="I6672"/>
      <c r="J6672"/>
      <c r="K6672"/>
      <c r="L6672"/>
      <c r="M6672" s="2"/>
      <c r="N6672"/>
      <c r="O6672" s="2"/>
      <c r="P6672"/>
      <c r="Q6672"/>
      <c r="R6672"/>
    </row>
    <row r="6673" spans="2:18">
      <c r="B6673"/>
      <c r="C6673"/>
      <c r="D6673"/>
      <c r="E6673"/>
      <c r="F6673"/>
      <c r="G6673"/>
      <c r="H6673"/>
      <c r="I6673"/>
      <c r="J6673"/>
      <c r="K6673"/>
      <c r="L6673"/>
      <c r="M6673" s="2"/>
      <c r="N6673"/>
      <c r="O6673" s="2"/>
      <c r="P6673"/>
      <c r="Q6673"/>
      <c r="R6673"/>
    </row>
    <row r="6674" spans="2:18">
      <c r="B6674"/>
      <c r="C6674"/>
      <c r="D6674"/>
      <c r="E6674"/>
      <c r="F6674"/>
      <c r="G6674"/>
      <c r="H6674"/>
      <c r="I6674"/>
      <c r="J6674"/>
      <c r="K6674"/>
      <c r="L6674"/>
      <c r="M6674" s="2"/>
      <c r="N6674"/>
      <c r="O6674" s="2"/>
      <c r="P6674"/>
      <c r="Q6674"/>
      <c r="R6674"/>
    </row>
    <row r="6675" spans="2:18">
      <c r="B6675"/>
      <c r="C6675"/>
      <c r="D6675"/>
      <c r="E6675"/>
      <c r="F6675"/>
      <c r="G6675"/>
      <c r="H6675"/>
      <c r="I6675"/>
      <c r="J6675"/>
      <c r="K6675"/>
      <c r="L6675"/>
      <c r="M6675" s="2"/>
      <c r="N6675"/>
      <c r="O6675" s="2"/>
      <c r="P6675"/>
      <c r="Q6675"/>
      <c r="R6675"/>
    </row>
    <row r="6676" spans="2:18">
      <c r="B6676"/>
      <c r="C6676"/>
      <c r="D6676"/>
      <c r="E6676"/>
      <c r="F6676"/>
      <c r="G6676"/>
      <c r="H6676"/>
      <c r="I6676"/>
      <c r="J6676"/>
      <c r="K6676"/>
      <c r="L6676"/>
      <c r="M6676" s="2"/>
      <c r="N6676"/>
      <c r="O6676" s="2"/>
      <c r="P6676"/>
      <c r="Q6676"/>
      <c r="R6676"/>
    </row>
    <row r="6677" spans="2:18">
      <c r="B6677"/>
      <c r="C6677"/>
      <c r="D6677"/>
      <c r="E6677"/>
      <c r="F6677"/>
      <c r="G6677"/>
      <c r="H6677"/>
      <c r="I6677"/>
      <c r="J6677"/>
      <c r="K6677"/>
      <c r="L6677"/>
      <c r="M6677" s="2"/>
      <c r="N6677"/>
      <c r="O6677" s="2"/>
      <c r="P6677"/>
      <c r="Q6677"/>
      <c r="R6677"/>
    </row>
    <row r="6678" spans="2:18">
      <c r="B6678"/>
      <c r="C6678"/>
      <c r="D6678"/>
      <c r="E6678"/>
      <c r="F6678"/>
      <c r="G6678"/>
      <c r="H6678"/>
      <c r="I6678"/>
      <c r="J6678"/>
      <c r="K6678"/>
      <c r="L6678"/>
      <c r="M6678" s="2"/>
      <c r="N6678"/>
      <c r="O6678" s="2"/>
      <c r="P6678"/>
      <c r="Q6678"/>
      <c r="R6678"/>
    </row>
    <row r="6679" spans="2:18">
      <c r="B6679"/>
      <c r="C6679"/>
      <c r="D6679"/>
      <c r="E6679"/>
      <c r="F6679"/>
      <c r="G6679"/>
      <c r="H6679"/>
      <c r="I6679"/>
      <c r="J6679"/>
      <c r="K6679"/>
      <c r="L6679"/>
      <c r="M6679" s="2"/>
      <c r="N6679"/>
      <c r="O6679" s="2"/>
      <c r="P6679"/>
      <c r="Q6679"/>
      <c r="R6679"/>
    </row>
    <row r="6680" spans="2:18">
      <c r="B6680"/>
      <c r="C6680"/>
      <c r="D6680"/>
      <c r="E6680"/>
      <c r="F6680"/>
      <c r="G6680"/>
      <c r="H6680"/>
      <c r="I6680"/>
      <c r="J6680"/>
      <c r="K6680"/>
      <c r="L6680"/>
      <c r="M6680" s="2"/>
      <c r="N6680"/>
      <c r="O6680" s="2"/>
      <c r="P6680"/>
      <c r="Q6680"/>
      <c r="R6680"/>
    </row>
    <row r="6681" spans="2:18">
      <c r="B6681"/>
      <c r="C6681"/>
      <c r="D6681"/>
      <c r="E6681"/>
      <c r="F6681"/>
      <c r="G6681"/>
      <c r="H6681"/>
      <c r="I6681"/>
      <c r="J6681"/>
      <c r="K6681"/>
      <c r="L6681"/>
      <c r="M6681" s="2"/>
      <c r="N6681"/>
      <c r="O6681" s="2"/>
      <c r="P6681"/>
      <c r="Q6681"/>
      <c r="R6681"/>
    </row>
    <row r="6682" spans="2:18">
      <c r="B6682"/>
      <c r="C6682"/>
      <c r="D6682"/>
      <c r="E6682"/>
      <c r="F6682"/>
      <c r="G6682"/>
      <c r="H6682"/>
      <c r="I6682"/>
      <c r="J6682"/>
      <c r="K6682"/>
      <c r="L6682"/>
      <c r="M6682" s="2"/>
      <c r="N6682"/>
      <c r="O6682" s="2"/>
      <c r="P6682"/>
      <c r="Q6682"/>
      <c r="R6682"/>
    </row>
    <row r="6683" spans="2:18">
      <c r="B6683"/>
      <c r="C6683"/>
      <c r="D6683"/>
      <c r="E6683"/>
      <c r="F6683"/>
      <c r="G6683"/>
      <c r="H6683"/>
      <c r="I6683"/>
      <c r="J6683"/>
      <c r="K6683"/>
      <c r="L6683"/>
      <c r="M6683" s="2"/>
      <c r="N6683"/>
      <c r="O6683" s="2"/>
      <c r="P6683"/>
      <c r="Q6683"/>
      <c r="R6683"/>
    </row>
    <row r="6684" spans="2:18">
      <c r="B6684"/>
      <c r="C6684"/>
      <c r="D6684"/>
      <c r="E6684"/>
      <c r="F6684"/>
      <c r="G6684"/>
      <c r="H6684"/>
      <c r="I6684"/>
      <c r="J6684"/>
      <c r="K6684"/>
      <c r="L6684"/>
      <c r="M6684" s="2"/>
      <c r="N6684"/>
      <c r="O6684" s="2"/>
      <c r="P6684"/>
      <c r="Q6684"/>
      <c r="R6684"/>
    </row>
    <row r="6685" spans="2:18">
      <c r="B6685"/>
      <c r="C6685"/>
      <c r="D6685"/>
      <c r="E6685"/>
      <c r="F6685"/>
      <c r="G6685"/>
      <c r="H6685"/>
      <c r="I6685"/>
      <c r="J6685"/>
      <c r="K6685"/>
      <c r="L6685"/>
      <c r="M6685" s="2"/>
      <c r="N6685"/>
      <c r="O6685" s="2"/>
      <c r="P6685"/>
      <c r="Q6685"/>
      <c r="R6685"/>
    </row>
    <row r="6686" spans="2:18">
      <c r="B6686"/>
      <c r="C6686"/>
      <c r="D6686"/>
      <c r="E6686"/>
      <c r="F6686"/>
      <c r="G6686"/>
      <c r="H6686"/>
      <c r="I6686"/>
      <c r="J6686"/>
      <c r="K6686"/>
      <c r="L6686"/>
      <c r="M6686" s="2"/>
      <c r="N6686"/>
      <c r="O6686" s="2"/>
      <c r="P6686"/>
      <c r="Q6686"/>
      <c r="R6686"/>
    </row>
    <row r="6687" spans="2:18">
      <c r="B6687"/>
      <c r="C6687"/>
      <c r="D6687"/>
      <c r="E6687"/>
      <c r="F6687"/>
      <c r="G6687"/>
      <c r="H6687"/>
      <c r="I6687"/>
      <c r="J6687"/>
      <c r="K6687"/>
      <c r="L6687"/>
      <c r="M6687" s="2"/>
      <c r="N6687"/>
      <c r="O6687" s="2"/>
      <c r="P6687"/>
      <c r="Q6687"/>
      <c r="R6687"/>
    </row>
    <row r="6688" spans="2:18">
      <c r="B6688"/>
      <c r="C6688"/>
      <c r="D6688"/>
      <c r="E6688"/>
      <c r="F6688"/>
      <c r="G6688"/>
      <c r="H6688"/>
      <c r="I6688"/>
      <c r="J6688"/>
      <c r="K6688"/>
      <c r="L6688"/>
      <c r="M6688" s="2"/>
      <c r="N6688"/>
      <c r="O6688" s="2"/>
      <c r="P6688"/>
      <c r="Q6688"/>
      <c r="R6688"/>
    </row>
    <row r="6689" spans="2:18">
      <c r="B6689"/>
      <c r="C6689"/>
      <c r="D6689"/>
      <c r="E6689"/>
      <c r="F6689"/>
      <c r="G6689"/>
      <c r="H6689"/>
      <c r="I6689"/>
      <c r="J6689"/>
      <c r="K6689"/>
      <c r="L6689"/>
      <c r="M6689" s="2"/>
      <c r="N6689"/>
      <c r="O6689" s="2"/>
      <c r="P6689"/>
      <c r="Q6689"/>
      <c r="R6689"/>
    </row>
    <row r="6690" spans="2:18">
      <c r="B6690"/>
      <c r="C6690"/>
      <c r="D6690"/>
      <c r="E6690"/>
      <c r="F6690"/>
      <c r="G6690"/>
      <c r="H6690"/>
      <c r="I6690"/>
      <c r="J6690"/>
      <c r="K6690"/>
      <c r="L6690"/>
      <c r="M6690" s="2"/>
      <c r="N6690"/>
      <c r="O6690" s="2"/>
      <c r="P6690"/>
      <c r="Q6690"/>
      <c r="R6690"/>
    </row>
    <row r="6691" spans="2:18">
      <c r="B6691"/>
      <c r="C6691"/>
      <c r="D6691"/>
      <c r="E6691"/>
      <c r="F6691"/>
      <c r="G6691"/>
      <c r="H6691"/>
      <c r="I6691"/>
      <c r="J6691"/>
      <c r="K6691"/>
      <c r="L6691"/>
      <c r="M6691" s="2"/>
      <c r="N6691"/>
      <c r="O6691" s="2"/>
      <c r="P6691"/>
      <c r="Q6691"/>
      <c r="R6691"/>
    </row>
    <row r="6692" spans="2:18">
      <c r="B6692"/>
      <c r="C6692"/>
      <c r="D6692"/>
      <c r="E6692"/>
      <c r="F6692"/>
      <c r="G6692"/>
      <c r="H6692"/>
      <c r="I6692"/>
      <c r="J6692"/>
      <c r="K6692"/>
      <c r="L6692"/>
      <c r="M6692" s="2"/>
      <c r="N6692"/>
      <c r="O6692" s="2"/>
      <c r="P6692"/>
      <c r="Q6692"/>
      <c r="R6692"/>
    </row>
    <row r="6693" spans="2:18">
      <c r="B6693"/>
      <c r="C6693"/>
      <c r="D6693"/>
      <c r="E6693"/>
      <c r="F6693"/>
      <c r="G6693"/>
      <c r="H6693"/>
      <c r="I6693"/>
      <c r="J6693"/>
      <c r="K6693"/>
      <c r="L6693"/>
      <c r="M6693" s="2"/>
      <c r="N6693"/>
      <c r="O6693" s="2"/>
      <c r="P6693"/>
      <c r="Q6693"/>
      <c r="R6693"/>
    </row>
    <row r="6694" spans="2:18">
      <c r="B6694"/>
      <c r="C6694"/>
      <c r="D6694"/>
      <c r="E6694"/>
      <c r="F6694"/>
      <c r="G6694"/>
      <c r="H6694"/>
      <c r="I6694"/>
      <c r="J6694"/>
      <c r="K6694"/>
      <c r="L6694"/>
      <c r="M6694" s="2"/>
      <c r="N6694"/>
      <c r="O6694" s="2"/>
      <c r="P6694"/>
      <c r="Q6694"/>
      <c r="R6694"/>
    </row>
    <row r="6695" spans="2:18">
      <c r="B6695"/>
      <c r="C6695"/>
      <c r="D6695"/>
      <c r="E6695"/>
      <c r="F6695"/>
      <c r="G6695"/>
      <c r="H6695"/>
      <c r="I6695"/>
      <c r="J6695"/>
      <c r="K6695"/>
      <c r="L6695"/>
      <c r="M6695" s="2"/>
      <c r="N6695"/>
      <c r="O6695" s="2"/>
      <c r="P6695"/>
      <c r="Q6695"/>
      <c r="R6695"/>
    </row>
    <row r="6696" spans="2:18">
      <c r="B6696"/>
      <c r="C6696"/>
      <c r="D6696"/>
      <c r="E6696"/>
      <c r="F6696"/>
      <c r="G6696"/>
      <c r="H6696"/>
      <c r="I6696"/>
      <c r="J6696"/>
      <c r="K6696"/>
      <c r="L6696"/>
      <c r="M6696" s="2"/>
      <c r="N6696"/>
      <c r="O6696" s="2"/>
      <c r="P6696"/>
      <c r="Q6696"/>
      <c r="R6696"/>
    </row>
    <row r="6697" spans="2:18">
      <c r="B6697"/>
      <c r="C6697"/>
      <c r="D6697"/>
      <c r="E6697"/>
      <c r="F6697"/>
      <c r="G6697"/>
      <c r="H6697"/>
      <c r="I6697"/>
      <c r="J6697"/>
      <c r="K6697"/>
      <c r="L6697"/>
      <c r="M6697" s="2"/>
      <c r="N6697"/>
      <c r="O6697" s="2"/>
      <c r="P6697"/>
      <c r="Q6697"/>
      <c r="R6697"/>
    </row>
    <row r="6698" spans="2:18">
      <c r="B6698"/>
      <c r="C6698"/>
      <c r="D6698"/>
      <c r="E6698"/>
      <c r="F6698"/>
      <c r="G6698"/>
      <c r="H6698"/>
      <c r="I6698"/>
      <c r="J6698"/>
      <c r="K6698"/>
      <c r="L6698"/>
      <c r="M6698" s="2"/>
      <c r="N6698"/>
      <c r="O6698" s="2"/>
      <c r="P6698"/>
      <c r="Q6698"/>
      <c r="R6698"/>
    </row>
    <row r="6699" spans="2:18">
      <c r="B6699"/>
      <c r="C6699"/>
      <c r="D6699"/>
      <c r="E6699"/>
      <c r="F6699"/>
      <c r="G6699"/>
      <c r="H6699"/>
      <c r="I6699"/>
      <c r="J6699"/>
      <c r="K6699"/>
      <c r="L6699"/>
      <c r="M6699" s="2"/>
      <c r="N6699"/>
      <c r="O6699" s="2"/>
      <c r="P6699"/>
      <c r="Q6699"/>
      <c r="R6699"/>
    </row>
    <row r="6700" spans="2:18">
      <c r="B6700"/>
      <c r="C6700"/>
      <c r="D6700"/>
      <c r="E6700"/>
      <c r="F6700"/>
      <c r="G6700"/>
      <c r="H6700"/>
      <c r="I6700"/>
      <c r="J6700"/>
      <c r="K6700"/>
      <c r="L6700"/>
      <c r="M6700" s="2"/>
      <c r="N6700"/>
      <c r="O6700" s="2"/>
      <c r="P6700"/>
      <c r="Q6700"/>
      <c r="R6700"/>
    </row>
    <row r="6701" spans="2:18">
      <c r="B6701"/>
      <c r="C6701"/>
      <c r="D6701"/>
      <c r="E6701"/>
      <c r="F6701"/>
      <c r="G6701"/>
      <c r="H6701"/>
      <c r="I6701"/>
      <c r="J6701"/>
      <c r="K6701"/>
      <c r="L6701"/>
      <c r="M6701" s="2"/>
      <c r="N6701"/>
      <c r="O6701" s="2"/>
      <c r="P6701"/>
      <c r="Q6701"/>
      <c r="R6701"/>
    </row>
    <row r="6702" spans="2:18">
      <c r="B6702"/>
      <c r="C6702"/>
      <c r="D6702"/>
      <c r="E6702"/>
      <c r="F6702"/>
      <c r="G6702"/>
      <c r="H6702"/>
      <c r="I6702"/>
      <c r="J6702"/>
      <c r="K6702"/>
      <c r="L6702"/>
      <c r="M6702" s="2"/>
      <c r="N6702"/>
      <c r="O6702" s="2"/>
      <c r="P6702"/>
      <c r="Q6702"/>
      <c r="R6702"/>
    </row>
    <row r="6703" spans="2:18">
      <c r="B6703"/>
      <c r="C6703"/>
      <c r="D6703"/>
      <c r="E6703"/>
      <c r="F6703"/>
      <c r="G6703"/>
      <c r="H6703"/>
      <c r="I6703"/>
      <c r="J6703"/>
      <c r="K6703"/>
      <c r="L6703"/>
      <c r="M6703" s="2"/>
      <c r="N6703"/>
      <c r="O6703" s="2"/>
      <c r="P6703"/>
      <c r="Q6703"/>
      <c r="R6703"/>
    </row>
    <row r="6704" spans="2:18">
      <c r="B6704"/>
      <c r="C6704"/>
      <c r="D6704"/>
      <c r="E6704"/>
      <c r="F6704"/>
      <c r="G6704"/>
      <c r="H6704"/>
      <c r="I6704"/>
      <c r="J6704"/>
      <c r="K6704"/>
      <c r="L6704"/>
      <c r="M6704" s="2"/>
      <c r="N6704"/>
      <c r="O6704" s="2"/>
      <c r="P6704"/>
      <c r="Q6704"/>
      <c r="R6704"/>
    </row>
    <row r="6705" spans="2:18">
      <c r="B6705"/>
      <c r="C6705"/>
      <c r="D6705"/>
      <c r="E6705"/>
      <c r="F6705"/>
      <c r="G6705"/>
      <c r="H6705"/>
      <c r="I6705"/>
      <c r="J6705"/>
      <c r="K6705"/>
      <c r="L6705"/>
      <c r="M6705" s="2"/>
      <c r="N6705"/>
      <c r="O6705" s="2"/>
      <c r="P6705"/>
      <c r="Q6705"/>
      <c r="R6705"/>
    </row>
    <row r="6706" spans="2:18">
      <c r="B6706"/>
      <c r="C6706"/>
      <c r="D6706"/>
      <c r="E6706"/>
      <c r="F6706"/>
      <c r="G6706"/>
      <c r="H6706"/>
      <c r="I6706"/>
      <c r="J6706"/>
      <c r="K6706"/>
      <c r="L6706"/>
      <c r="M6706" s="2"/>
      <c r="N6706"/>
      <c r="O6706" s="2"/>
      <c r="P6706"/>
      <c r="Q6706"/>
      <c r="R6706"/>
    </row>
    <row r="6707" spans="2:18">
      <c r="B6707"/>
      <c r="C6707"/>
      <c r="D6707"/>
      <c r="E6707"/>
      <c r="F6707"/>
      <c r="G6707"/>
      <c r="H6707"/>
      <c r="I6707"/>
      <c r="J6707"/>
      <c r="K6707"/>
      <c r="L6707"/>
      <c r="M6707" s="2"/>
      <c r="N6707"/>
      <c r="O6707" s="2"/>
      <c r="P6707"/>
      <c r="Q6707"/>
      <c r="R6707"/>
    </row>
    <row r="6708" spans="2:18">
      <c r="B6708"/>
      <c r="C6708"/>
      <c r="D6708"/>
      <c r="E6708"/>
      <c r="F6708"/>
      <c r="G6708"/>
      <c r="H6708"/>
      <c r="I6708"/>
      <c r="J6708"/>
      <c r="K6708"/>
      <c r="L6708"/>
      <c r="M6708" s="2"/>
      <c r="N6708"/>
      <c r="O6708" s="2"/>
      <c r="P6708"/>
      <c r="Q6708"/>
      <c r="R6708"/>
    </row>
    <row r="6709" spans="2:18">
      <c r="B6709"/>
      <c r="C6709"/>
      <c r="D6709"/>
      <c r="E6709"/>
      <c r="F6709"/>
      <c r="G6709"/>
      <c r="H6709"/>
      <c r="I6709"/>
      <c r="J6709"/>
      <c r="K6709"/>
      <c r="L6709"/>
      <c r="M6709" s="2"/>
      <c r="N6709"/>
      <c r="O6709" s="2"/>
      <c r="P6709"/>
      <c r="Q6709"/>
      <c r="R6709"/>
    </row>
    <row r="6710" spans="2:18">
      <c r="B6710"/>
      <c r="C6710"/>
      <c r="D6710"/>
      <c r="E6710"/>
      <c r="F6710"/>
      <c r="G6710"/>
      <c r="H6710"/>
      <c r="I6710"/>
      <c r="J6710"/>
      <c r="K6710"/>
      <c r="L6710"/>
      <c r="M6710" s="2"/>
      <c r="N6710"/>
      <c r="O6710" s="2"/>
      <c r="P6710"/>
      <c r="Q6710"/>
      <c r="R6710"/>
    </row>
    <row r="6711" spans="2:18">
      <c r="B6711"/>
      <c r="C6711"/>
      <c r="D6711"/>
      <c r="E6711"/>
      <c r="F6711"/>
      <c r="G6711"/>
      <c r="H6711"/>
      <c r="I6711"/>
      <c r="J6711"/>
      <c r="K6711"/>
      <c r="L6711"/>
      <c r="M6711" s="2"/>
      <c r="N6711"/>
      <c r="O6711" s="2"/>
      <c r="P6711"/>
      <c r="Q6711"/>
      <c r="R6711"/>
    </row>
    <row r="6712" spans="2:18">
      <c r="B6712"/>
      <c r="C6712"/>
      <c r="D6712"/>
      <c r="E6712"/>
      <c r="F6712"/>
      <c r="G6712"/>
      <c r="H6712"/>
      <c r="I6712"/>
      <c r="J6712"/>
      <c r="K6712"/>
      <c r="L6712"/>
      <c r="M6712" s="2"/>
      <c r="N6712"/>
      <c r="O6712" s="2"/>
      <c r="P6712"/>
      <c r="Q6712"/>
      <c r="R6712"/>
    </row>
    <row r="6713" spans="2:18">
      <c r="B6713"/>
      <c r="C6713"/>
      <c r="D6713"/>
      <c r="E6713"/>
      <c r="F6713"/>
      <c r="G6713"/>
      <c r="H6713"/>
      <c r="I6713"/>
      <c r="J6713"/>
      <c r="K6713"/>
      <c r="L6713"/>
      <c r="M6713" s="2"/>
      <c r="N6713"/>
      <c r="O6713" s="2"/>
      <c r="P6713"/>
      <c r="Q6713"/>
      <c r="R6713"/>
    </row>
    <row r="6714" spans="2:18">
      <c r="B6714"/>
      <c r="C6714"/>
      <c r="D6714"/>
      <c r="E6714"/>
      <c r="F6714"/>
      <c r="G6714"/>
      <c r="H6714"/>
      <c r="I6714"/>
      <c r="J6714"/>
      <c r="K6714"/>
      <c r="L6714"/>
      <c r="M6714" s="2"/>
      <c r="N6714"/>
      <c r="O6714" s="2"/>
      <c r="P6714"/>
      <c r="Q6714"/>
      <c r="R6714"/>
    </row>
    <row r="6715" spans="2:18">
      <c r="B6715"/>
      <c r="C6715"/>
      <c r="D6715"/>
      <c r="E6715"/>
      <c r="F6715"/>
      <c r="G6715"/>
      <c r="H6715"/>
      <c r="I6715"/>
      <c r="J6715"/>
      <c r="K6715"/>
      <c r="L6715"/>
      <c r="M6715" s="2"/>
      <c r="N6715"/>
      <c r="O6715" s="2"/>
      <c r="P6715"/>
      <c r="Q6715"/>
      <c r="R6715"/>
    </row>
    <row r="6716" spans="2:18">
      <c r="B6716"/>
      <c r="C6716"/>
      <c r="D6716"/>
      <c r="E6716"/>
      <c r="F6716"/>
      <c r="G6716"/>
      <c r="H6716"/>
      <c r="I6716"/>
      <c r="J6716"/>
      <c r="K6716"/>
      <c r="L6716"/>
      <c r="M6716" s="2"/>
      <c r="N6716"/>
      <c r="O6716" s="2"/>
      <c r="P6716"/>
      <c r="Q6716"/>
      <c r="R6716"/>
    </row>
    <row r="6717" spans="2:18">
      <c r="B6717"/>
      <c r="C6717"/>
      <c r="D6717"/>
      <c r="E6717"/>
      <c r="F6717"/>
      <c r="G6717"/>
      <c r="H6717"/>
      <c r="I6717"/>
      <c r="J6717"/>
      <c r="K6717"/>
      <c r="L6717"/>
      <c r="M6717" s="2"/>
      <c r="N6717"/>
      <c r="O6717" s="2"/>
      <c r="P6717"/>
      <c r="Q6717"/>
      <c r="R6717"/>
    </row>
    <row r="6718" spans="2:18">
      <c r="B6718"/>
      <c r="C6718"/>
      <c r="D6718"/>
      <c r="E6718"/>
      <c r="F6718"/>
      <c r="G6718"/>
      <c r="H6718"/>
      <c r="I6718"/>
      <c r="J6718"/>
      <c r="K6718"/>
      <c r="L6718"/>
      <c r="M6718" s="2"/>
      <c r="N6718"/>
      <c r="O6718" s="2"/>
      <c r="P6718"/>
      <c r="Q6718"/>
      <c r="R6718"/>
    </row>
    <row r="6719" spans="2:18">
      <c r="B6719"/>
      <c r="C6719"/>
      <c r="D6719"/>
      <c r="E6719"/>
      <c r="F6719"/>
      <c r="G6719"/>
      <c r="H6719"/>
      <c r="I6719"/>
      <c r="J6719"/>
      <c r="K6719"/>
      <c r="L6719"/>
      <c r="M6719" s="2"/>
      <c r="N6719"/>
      <c r="O6719" s="2"/>
      <c r="P6719"/>
      <c r="Q6719"/>
      <c r="R6719"/>
    </row>
    <row r="6720" spans="2:18">
      <c r="B6720"/>
      <c r="C6720"/>
      <c r="D6720"/>
      <c r="E6720"/>
      <c r="F6720"/>
      <c r="G6720"/>
      <c r="H6720"/>
      <c r="I6720"/>
      <c r="J6720"/>
      <c r="K6720"/>
      <c r="L6720"/>
      <c r="M6720" s="2"/>
      <c r="N6720"/>
      <c r="O6720" s="2"/>
      <c r="P6720"/>
      <c r="Q6720"/>
      <c r="R6720"/>
    </row>
    <row r="6721" spans="2:18">
      <c r="B6721"/>
      <c r="C6721"/>
      <c r="D6721"/>
      <c r="E6721"/>
      <c r="F6721"/>
      <c r="G6721"/>
      <c r="H6721"/>
      <c r="I6721"/>
      <c r="J6721"/>
      <c r="K6721"/>
      <c r="L6721"/>
      <c r="M6721" s="2"/>
      <c r="N6721"/>
      <c r="O6721" s="2"/>
      <c r="P6721"/>
      <c r="Q6721"/>
      <c r="R6721"/>
    </row>
    <row r="6722" spans="2:18">
      <c r="B6722"/>
      <c r="C6722"/>
      <c r="D6722"/>
      <c r="E6722"/>
      <c r="F6722"/>
      <c r="G6722"/>
      <c r="H6722"/>
      <c r="I6722"/>
      <c r="J6722"/>
      <c r="K6722"/>
      <c r="L6722"/>
      <c r="M6722" s="2"/>
      <c r="N6722"/>
      <c r="O6722" s="2"/>
      <c r="P6722"/>
      <c r="Q6722"/>
      <c r="R6722"/>
    </row>
    <row r="6723" spans="2:18">
      <c r="B6723"/>
      <c r="C6723"/>
      <c r="D6723"/>
      <c r="E6723"/>
      <c r="F6723"/>
      <c r="G6723"/>
      <c r="H6723"/>
      <c r="I6723"/>
      <c r="J6723"/>
      <c r="K6723"/>
      <c r="L6723"/>
      <c r="M6723" s="2"/>
      <c r="N6723"/>
      <c r="O6723" s="2"/>
      <c r="P6723"/>
      <c r="Q6723"/>
      <c r="R6723"/>
    </row>
    <row r="6724" spans="2:18">
      <c r="B6724"/>
      <c r="C6724"/>
      <c r="D6724"/>
      <c r="E6724"/>
      <c r="F6724"/>
      <c r="G6724"/>
      <c r="H6724"/>
      <c r="I6724"/>
      <c r="J6724"/>
      <c r="K6724"/>
      <c r="L6724"/>
      <c r="M6724" s="2"/>
      <c r="N6724"/>
      <c r="O6724" s="2"/>
      <c r="P6724"/>
      <c r="Q6724"/>
      <c r="R6724"/>
    </row>
    <row r="6725" spans="2:18">
      <c r="B6725"/>
      <c r="C6725"/>
      <c r="D6725"/>
      <c r="E6725"/>
      <c r="F6725"/>
      <c r="G6725"/>
      <c r="H6725"/>
      <c r="I6725"/>
      <c r="J6725"/>
      <c r="K6725"/>
      <c r="L6725"/>
      <c r="M6725" s="2"/>
      <c r="N6725"/>
      <c r="O6725" s="2"/>
      <c r="P6725"/>
      <c r="Q6725"/>
      <c r="R6725"/>
    </row>
    <row r="6726" spans="2:18">
      <c r="B6726"/>
      <c r="C6726"/>
      <c r="D6726"/>
      <c r="E6726"/>
      <c r="F6726"/>
      <c r="G6726"/>
      <c r="H6726"/>
      <c r="I6726"/>
      <c r="J6726"/>
      <c r="K6726"/>
      <c r="L6726"/>
      <c r="M6726" s="2"/>
      <c r="N6726"/>
      <c r="O6726" s="2"/>
      <c r="P6726"/>
      <c r="Q6726"/>
      <c r="R6726"/>
    </row>
    <row r="6727" spans="2:18">
      <c r="B6727"/>
      <c r="C6727"/>
      <c r="D6727"/>
      <c r="E6727"/>
      <c r="F6727"/>
      <c r="G6727"/>
      <c r="H6727"/>
      <c r="I6727"/>
      <c r="J6727"/>
      <c r="K6727"/>
      <c r="L6727"/>
      <c r="M6727" s="2"/>
      <c r="N6727"/>
      <c r="O6727" s="2"/>
      <c r="P6727"/>
      <c r="Q6727"/>
      <c r="R6727"/>
    </row>
    <row r="6728" spans="2:18">
      <c r="B6728"/>
      <c r="C6728"/>
      <c r="D6728"/>
      <c r="E6728"/>
      <c r="F6728"/>
      <c r="G6728"/>
      <c r="H6728"/>
      <c r="I6728"/>
      <c r="J6728"/>
      <c r="K6728"/>
      <c r="L6728"/>
      <c r="M6728" s="2"/>
      <c r="N6728"/>
      <c r="O6728" s="2"/>
      <c r="P6728"/>
      <c r="Q6728"/>
      <c r="R6728"/>
    </row>
    <row r="6729" spans="2:18">
      <c r="B6729"/>
      <c r="C6729"/>
      <c r="D6729"/>
      <c r="E6729"/>
      <c r="F6729"/>
      <c r="G6729"/>
      <c r="H6729"/>
      <c r="I6729"/>
      <c r="J6729"/>
      <c r="K6729"/>
      <c r="L6729"/>
      <c r="M6729" s="2"/>
      <c r="N6729"/>
      <c r="O6729" s="2"/>
      <c r="P6729"/>
      <c r="Q6729"/>
      <c r="R6729"/>
    </row>
    <row r="6730" spans="2:18">
      <c r="B6730"/>
      <c r="C6730"/>
      <c r="D6730"/>
      <c r="E6730"/>
      <c r="F6730"/>
      <c r="G6730"/>
      <c r="H6730"/>
      <c r="I6730"/>
      <c r="J6730"/>
      <c r="K6730"/>
      <c r="L6730"/>
      <c r="M6730" s="2"/>
      <c r="N6730"/>
      <c r="O6730" s="2"/>
      <c r="P6730"/>
      <c r="Q6730"/>
      <c r="R6730"/>
    </row>
    <row r="6731" spans="2:18">
      <c r="B6731"/>
      <c r="C6731"/>
      <c r="D6731"/>
      <c r="E6731"/>
      <c r="F6731"/>
      <c r="G6731"/>
      <c r="H6731"/>
      <c r="I6731"/>
      <c r="J6731"/>
      <c r="K6731"/>
      <c r="L6731"/>
      <c r="M6731" s="2"/>
      <c r="N6731"/>
      <c r="O6731" s="2"/>
      <c r="P6731"/>
      <c r="Q6731"/>
      <c r="R6731"/>
    </row>
    <row r="6732" spans="2:18">
      <c r="B6732"/>
      <c r="C6732"/>
      <c r="D6732"/>
      <c r="E6732"/>
      <c r="F6732"/>
      <c r="G6732"/>
      <c r="H6732"/>
      <c r="I6732"/>
      <c r="J6732"/>
      <c r="K6732"/>
      <c r="L6732"/>
      <c r="M6732" s="2"/>
      <c r="N6732"/>
      <c r="O6732" s="2"/>
      <c r="P6732"/>
      <c r="Q6732"/>
      <c r="R6732"/>
    </row>
    <row r="6733" spans="2:18">
      <c r="B6733"/>
      <c r="C6733"/>
      <c r="D6733"/>
      <c r="E6733"/>
      <c r="F6733"/>
      <c r="G6733"/>
      <c r="H6733"/>
      <c r="I6733"/>
      <c r="J6733"/>
      <c r="K6733"/>
      <c r="L6733"/>
      <c r="M6733" s="2"/>
      <c r="N6733"/>
      <c r="O6733" s="2"/>
      <c r="P6733"/>
      <c r="Q6733"/>
      <c r="R6733"/>
    </row>
    <row r="6734" spans="2:18">
      <c r="B6734"/>
      <c r="C6734"/>
      <c r="D6734"/>
      <c r="E6734"/>
      <c r="F6734"/>
      <c r="G6734"/>
      <c r="H6734"/>
      <c r="I6734"/>
      <c r="J6734"/>
      <c r="K6734"/>
      <c r="L6734"/>
      <c r="M6734" s="2"/>
      <c r="N6734"/>
      <c r="O6734" s="2"/>
      <c r="P6734"/>
      <c r="Q6734"/>
      <c r="R6734"/>
    </row>
    <row r="6735" spans="2:18">
      <c r="B6735"/>
      <c r="C6735"/>
      <c r="D6735"/>
      <c r="E6735"/>
      <c r="F6735"/>
      <c r="G6735"/>
      <c r="H6735"/>
      <c r="I6735"/>
      <c r="J6735"/>
      <c r="K6735"/>
      <c r="L6735"/>
      <c r="M6735" s="2"/>
      <c r="N6735"/>
      <c r="O6735" s="2"/>
      <c r="P6735"/>
      <c r="Q6735"/>
      <c r="R6735"/>
    </row>
    <row r="6736" spans="2:18">
      <c r="B6736"/>
      <c r="C6736"/>
      <c r="D6736"/>
      <c r="E6736"/>
      <c r="F6736"/>
      <c r="G6736"/>
      <c r="H6736"/>
      <c r="I6736"/>
      <c r="J6736"/>
      <c r="K6736"/>
      <c r="L6736"/>
      <c r="M6736" s="2"/>
      <c r="N6736"/>
      <c r="O6736" s="2"/>
      <c r="P6736"/>
      <c r="Q6736"/>
      <c r="R6736"/>
    </row>
    <row r="6737" spans="2:18">
      <c r="B6737"/>
      <c r="C6737"/>
      <c r="D6737"/>
      <c r="E6737"/>
      <c r="F6737"/>
      <c r="G6737"/>
      <c r="H6737"/>
      <c r="I6737"/>
      <c r="J6737"/>
      <c r="K6737"/>
      <c r="L6737"/>
      <c r="M6737" s="2"/>
      <c r="N6737"/>
      <c r="O6737" s="2"/>
      <c r="P6737"/>
      <c r="Q6737"/>
      <c r="R6737"/>
    </row>
    <row r="6738" spans="2:18">
      <c r="B6738"/>
      <c r="C6738"/>
      <c r="D6738"/>
      <c r="E6738"/>
      <c r="F6738"/>
      <c r="G6738"/>
      <c r="H6738"/>
      <c r="I6738"/>
      <c r="J6738"/>
      <c r="K6738"/>
      <c r="L6738"/>
      <c r="M6738" s="2"/>
      <c r="N6738"/>
      <c r="O6738" s="2"/>
      <c r="P6738"/>
      <c r="Q6738"/>
      <c r="R6738"/>
    </row>
    <row r="6739" spans="2:18">
      <c r="B6739"/>
      <c r="C6739"/>
      <c r="D6739"/>
      <c r="E6739"/>
      <c r="F6739"/>
      <c r="G6739"/>
      <c r="H6739"/>
      <c r="I6739"/>
      <c r="J6739"/>
      <c r="K6739"/>
      <c r="L6739"/>
      <c r="M6739" s="2"/>
      <c r="N6739"/>
      <c r="O6739" s="2"/>
      <c r="P6739"/>
      <c r="Q6739"/>
      <c r="R6739"/>
    </row>
    <row r="6740" spans="2:18">
      <c r="B6740"/>
      <c r="C6740"/>
      <c r="D6740"/>
      <c r="E6740"/>
      <c r="F6740"/>
      <c r="G6740"/>
      <c r="H6740"/>
      <c r="I6740"/>
      <c r="J6740"/>
      <c r="K6740"/>
      <c r="L6740"/>
      <c r="M6740" s="2"/>
      <c r="N6740"/>
      <c r="O6740" s="2"/>
      <c r="P6740"/>
      <c r="Q6740"/>
      <c r="R6740"/>
    </row>
    <row r="6741" spans="2:18">
      <c r="B6741"/>
      <c r="C6741"/>
      <c r="D6741"/>
      <c r="E6741"/>
      <c r="F6741"/>
      <c r="G6741"/>
      <c r="H6741"/>
      <c r="I6741"/>
      <c r="J6741"/>
      <c r="K6741"/>
      <c r="L6741"/>
      <c r="M6741" s="2"/>
      <c r="N6741"/>
      <c r="O6741" s="2"/>
      <c r="P6741"/>
      <c r="Q6741"/>
      <c r="R6741"/>
    </row>
    <row r="6742" spans="2:18">
      <c r="B6742"/>
      <c r="C6742"/>
      <c r="D6742"/>
      <c r="E6742"/>
      <c r="F6742"/>
      <c r="G6742"/>
      <c r="H6742"/>
      <c r="I6742"/>
      <c r="J6742"/>
      <c r="K6742"/>
      <c r="L6742"/>
      <c r="M6742" s="2"/>
      <c r="N6742"/>
      <c r="O6742" s="2"/>
      <c r="P6742"/>
      <c r="Q6742"/>
      <c r="R6742"/>
    </row>
    <row r="6743" spans="2:18">
      <c r="B6743"/>
      <c r="C6743"/>
      <c r="D6743"/>
      <c r="E6743"/>
      <c r="F6743"/>
      <c r="G6743"/>
      <c r="H6743"/>
      <c r="I6743"/>
      <c r="J6743"/>
      <c r="K6743"/>
      <c r="L6743"/>
      <c r="M6743" s="2"/>
      <c r="N6743"/>
      <c r="O6743" s="2"/>
      <c r="P6743"/>
      <c r="Q6743"/>
      <c r="R6743"/>
    </row>
    <row r="6744" spans="2:18">
      <c r="B6744"/>
      <c r="C6744"/>
      <c r="D6744"/>
      <c r="E6744"/>
      <c r="F6744"/>
      <c r="G6744"/>
      <c r="H6744"/>
      <c r="I6744"/>
      <c r="J6744"/>
      <c r="K6744"/>
      <c r="L6744"/>
      <c r="M6744" s="2"/>
      <c r="N6744"/>
      <c r="O6744" s="2"/>
      <c r="P6744"/>
      <c r="Q6744"/>
      <c r="R6744"/>
    </row>
    <row r="6745" spans="2:18">
      <c r="B6745"/>
      <c r="C6745"/>
      <c r="D6745"/>
      <c r="E6745"/>
      <c r="F6745"/>
      <c r="G6745"/>
      <c r="H6745"/>
      <c r="I6745"/>
      <c r="J6745"/>
      <c r="K6745"/>
      <c r="L6745"/>
      <c r="M6745" s="2"/>
      <c r="N6745"/>
      <c r="O6745" s="2"/>
      <c r="P6745"/>
      <c r="Q6745"/>
      <c r="R6745"/>
    </row>
    <row r="6746" spans="2:18">
      <c r="B6746"/>
      <c r="C6746"/>
      <c r="D6746"/>
      <c r="E6746"/>
      <c r="F6746"/>
      <c r="G6746"/>
      <c r="H6746"/>
      <c r="I6746"/>
      <c r="J6746"/>
      <c r="K6746"/>
      <c r="L6746"/>
      <c r="M6746" s="2"/>
      <c r="N6746"/>
      <c r="O6746" s="2"/>
      <c r="P6746"/>
      <c r="Q6746"/>
      <c r="R6746"/>
    </row>
    <row r="6747" spans="2:18">
      <c r="B6747"/>
      <c r="C6747"/>
      <c r="D6747"/>
      <c r="E6747"/>
      <c r="F6747"/>
      <c r="G6747"/>
      <c r="H6747"/>
      <c r="I6747"/>
      <c r="J6747"/>
      <c r="K6747"/>
      <c r="L6747"/>
      <c r="M6747" s="2"/>
      <c r="N6747"/>
      <c r="O6747" s="2"/>
      <c r="P6747"/>
      <c r="Q6747"/>
      <c r="R6747"/>
    </row>
    <row r="6748" spans="2:18">
      <c r="B6748"/>
      <c r="C6748"/>
      <c r="D6748"/>
      <c r="E6748"/>
      <c r="F6748"/>
      <c r="G6748"/>
      <c r="H6748"/>
      <c r="I6748"/>
      <c r="J6748"/>
      <c r="K6748"/>
      <c r="L6748"/>
      <c r="M6748" s="2"/>
      <c r="N6748"/>
      <c r="O6748" s="2"/>
      <c r="P6748"/>
      <c r="Q6748"/>
      <c r="R6748"/>
    </row>
    <row r="6749" spans="2:18">
      <c r="B6749"/>
      <c r="C6749"/>
      <c r="D6749"/>
      <c r="E6749"/>
      <c r="F6749"/>
      <c r="G6749"/>
      <c r="H6749"/>
      <c r="I6749"/>
      <c r="J6749"/>
      <c r="K6749"/>
      <c r="L6749"/>
      <c r="M6749" s="2"/>
      <c r="N6749"/>
      <c r="O6749" s="2"/>
      <c r="P6749"/>
      <c r="Q6749"/>
      <c r="R6749"/>
    </row>
    <row r="6750" spans="2:18">
      <c r="B6750"/>
      <c r="C6750"/>
      <c r="D6750"/>
      <c r="E6750"/>
      <c r="F6750"/>
      <c r="G6750"/>
      <c r="H6750"/>
      <c r="I6750"/>
      <c r="J6750"/>
      <c r="K6750"/>
      <c r="L6750"/>
      <c r="M6750" s="2"/>
      <c r="N6750"/>
      <c r="O6750" s="2"/>
      <c r="P6750"/>
      <c r="Q6750"/>
      <c r="R6750"/>
    </row>
    <row r="6751" spans="2:18">
      <c r="B6751"/>
      <c r="C6751"/>
      <c r="D6751"/>
      <c r="E6751"/>
      <c r="F6751"/>
      <c r="G6751"/>
      <c r="H6751"/>
      <c r="I6751"/>
      <c r="J6751"/>
      <c r="K6751"/>
      <c r="L6751"/>
      <c r="M6751" s="2"/>
      <c r="N6751"/>
      <c r="O6751" s="2"/>
      <c r="P6751"/>
      <c r="Q6751"/>
      <c r="R6751"/>
    </row>
    <row r="6752" spans="2:18">
      <c r="B6752"/>
      <c r="C6752"/>
      <c r="D6752"/>
      <c r="E6752"/>
      <c r="F6752"/>
      <c r="G6752"/>
      <c r="H6752"/>
      <c r="I6752"/>
      <c r="J6752"/>
      <c r="K6752"/>
      <c r="L6752"/>
      <c r="M6752" s="2"/>
      <c r="N6752"/>
      <c r="O6752" s="2"/>
      <c r="P6752"/>
      <c r="Q6752"/>
      <c r="R6752"/>
    </row>
    <row r="6753" spans="2:18">
      <c r="B6753"/>
      <c r="C6753"/>
      <c r="D6753"/>
      <c r="E6753"/>
      <c r="F6753"/>
      <c r="G6753"/>
      <c r="H6753"/>
      <c r="I6753"/>
      <c r="J6753"/>
      <c r="K6753"/>
      <c r="L6753"/>
      <c r="M6753" s="2"/>
      <c r="N6753"/>
      <c r="O6753" s="2"/>
      <c r="P6753"/>
      <c r="Q6753"/>
      <c r="R6753"/>
    </row>
    <row r="6754" spans="2:18">
      <c r="B6754"/>
      <c r="C6754"/>
      <c r="D6754"/>
      <c r="E6754"/>
      <c r="F6754"/>
      <c r="G6754"/>
      <c r="H6754"/>
      <c r="I6754"/>
      <c r="J6754"/>
      <c r="K6754"/>
      <c r="L6754"/>
      <c r="M6754" s="2"/>
      <c r="N6754"/>
      <c r="O6754" s="2"/>
      <c r="P6754"/>
      <c r="Q6754"/>
      <c r="R6754"/>
    </row>
    <row r="6755" spans="2:18">
      <c r="B6755"/>
      <c r="C6755"/>
      <c r="D6755"/>
      <c r="E6755"/>
      <c r="F6755"/>
      <c r="G6755"/>
      <c r="H6755"/>
      <c r="I6755"/>
      <c r="J6755"/>
      <c r="K6755"/>
      <c r="L6755"/>
      <c r="M6755" s="2"/>
      <c r="N6755"/>
      <c r="O6755" s="2"/>
      <c r="P6755"/>
      <c r="Q6755"/>
      <c r="R6755"/>
    </row>
    <row r="6756" spans="2:18">
      <c r="B6756"/>
      <c r="C6756"/>
      <c r="D6756"/>
      <c r="E6756"/>
      <c r="F6756"/>
      <c r="G6756"/>
      <c r="H6756"/>
      <c r="I6756"/>
      <c r="J6756"/>
      <c r="K6756"/>
      <c r="L6756"/>
      <c r="M6756" s="2"/>
      <c r="N6756"/>
      <c r="O6756" s="2"/>
      <c r="P6756"/>
      <c r="Q6756"/>
      <c r="R6756"/>
    </row>
    <row r="6757" spans="2:18">
      <c r="B6757"/>
      <c r="C6757"/>
      <c r="D6757"/>
      <c r="E6757"/>
      <c r="F6757"/>
      <c r="G6757"/>
      <c r="H6757"/>
      <c r="I6757"/>
      <c r="J6757"/>
      <c r="K6757"/>
      <c r="L6757"/>
      <c r="M6757" s="2"/>
      <c r="N6757"/>
      <c r="O6757" s="2"/>
      <c r="P6757"/>
      <c r="Q6757"/>
      <c r="R6757"/>
    </row>
    <row r="6758" spans="2:18">
      <c r="B6758"/>
      <c r="C6758"/>
      <c r="D6758"/>
      <c r="E6758"/>
      <c r="F6758"/>
      <c r="G6758"/>
      <c r="H6758"/>
      <c r="I6758"/>
      <c r="J6758"/>
      <c r="K6758"/>
      <c r="L6758"/>
      <c r="M6758" s="2"/>
      <c r="N6758"/>
      <c r="O6758" s="2"/>
      <c r="P6758"/>
      <c r="Q6758"/>
      <c r="R6758"/>
    </row>
    <row r="6759" spans="2:18">
      <c r="B6759"/>
      <c r="C6759"/>
      <c r="D6759"/>
      <c r="E6759"/>
      <c r="F6759"/>
      <c r="G6759"/>
      <c r="H6759"/>
      <c r="I6759"/>
      <c r="J6759"/>
      <c r="K6759"/>
      <c r="L6759"/>
      <c r="M6759" s="2"/>
      <c r="N6759"/>
      <c r="O6759" s="2"/>
      <c r="P6759"/>
      <c r="Q6759"/>
      <c r="R6759"/>
    </row>
    <row r="6760" spans="2:18">
      <c r="B6760"/>
      <c r="C6760"/>
      <c r="D6760"/>
      <c r="E6760"/>
      <c r="F6760"/>
      <c r="G6760"/>
      <c r="H6760"/>
      <c r="I6760"/>
      <c r="J6760"/>
      <c r="K6760"/>
      <c r="L6760"/>
      <c r="M6760" s="2"/>
      <c r="N6760"/>
      <c r="O6760" s="2"/>
      <c r="P6760"/>
      <c r="Q6760"/>
      <c r="R6760"/>
    </row>
    <row r="6761" spans="2:18">
      <c r="B6761"/>
      <c r="C6761"/>
      <c r="D6761"/>
      <c r="E6761"/>
      <c r="F6761"/>
      <c r="G6761"/>
      <c r="H6761"/>
      <c r="I6761"/>
      <c r="J6761"/>
      <c r="K6761"/>
      <c r="L6761"/>
      <c r="M6761" s="2"/>
      <c r="N6761"/>
      <c r="O6761" s="2"/>
      <c r="P6761"/>
      <c r="Q6761"/>
      <c r="R6761"/>
    </row>
    <row r="6762" spans="2:18">
      <c r="B6762"/>
      <c r="C6762"/>
      <c r="D6762"/>
      <c r="E6762"/>
      <c r="F6762"/>
      <c r="G6762"/>
      <c r="H6762"/>
      <c r="I6762"/>
      <c r="J6762"/>
      <c r="K6762"/>
      <c r="L6762"/>
      <c r="M6762" s="2"/>
      <c r="N6762"/>
      <c r="O6762" s="2"/>
      <c r="P6762"/>
      <c r="Q6762"/>
      <c r="R6762"/>
    </row>
    <row r="6763" spans="2:18">
      <c r="B6763"/>
      <c r="C6763"/>
      <c r="D6763"/>
      <c r="E6763"/>
      <c r="F6763"/>
      <c r="G6763"/>
      <c r="H6763"/>
      <c r="I6763"/>
      <c r="J6763"/>
      <c r="K6763"/>
      <c r="L6763"/>
      <c r="M6763" s="2"/>
      <c r="N6763"/>
      <c r="O6763" s="2"/>
      <c r="P6763"/>
      <c r="Q6763"/>
      <c r="R6763"/>
    </row>
    <row r="6764" spans="2:18">
      <c r="B6764"/>
      <c r="C6764"/>
      <c r="D6764"/>
      <c r="E6764"/>
      <c r="F6764"/>
      <c r="G6764"/>
      <c r="H6764"/>
      <c r="I6764"/>
      <c r="J6764"/>
      <c r="K6764"/>
      <c r="L6764"/>
      <c r="M6764" s="2"/>
      <c r="N6764"/>
      <c r="O6764" s="2"/>
      <c r="P6764"/>
      <c r="Q6764"/>
      <c r="R6764"/>
    </row>
    <row r="6765" spans="2:18">
      <c r="B6765"/>
      <c r="C6765"/>
      <c r="D6765"/>
      <c r="E6765"/>
      <c r="F6765"/>
      <c r="G6765"/>
      <c r="H6765"/>
      <c r="I6765"/>
      <c r="J6765"/>
      <c r="K6765"/>
      <c r="L6765"/>
      <c r="M6765" s="2"/>
      <c r="N6765"/>
      <c r="O6765" s="2"/>
      <c r="P6765"/>
      <c r="Q6765"/>
      <c r="R6765"/>
    </row>
    <row r="6766" spans="2:18">
      <c r="B6766"/>
      <c r="C6766"/>
      <c r="D6766"/>
      <c r="E6766"/>
      <c r="F6766"/>
      <c r="G6766"/>
      <c r="H6766"/>
      <c r="I6766"/>
      <c r="J6766"/>
      <c r="K6766"/>
      <c r="L6766"/>
      <c r="M6766" s="2"/>
      <c r="N6766"/>
      <c r="O6766" s="2"/>
      <c r="P6766"/>
      <c r="Q6766"/>
      <c r="R6766"/>
    </row>
    <row r="6767" spans="2:18">
      <c r="B6767"/>
      <c r="C6767"/>
      <c r="D6767"/>
      <c r="E6767"/>
      <c r="F6767"/>
      <c r="G6767"/>
      <c r="H6767"/>
      <c r="I6767"/>
      <c r="J6767"/>
      <c r="K6767"/>
      <c r="L6767"/>
      <c r="M6767" s="2"/>
      <c r="N6767"/>
      <c r="O6767" s="2"/>
      <c r="P6767"/>
      <c r="Q6767"/>
      <c r="R6767"/>
    </row>
    <row r="6768" spans="2:18">
      <c r="B6768"/>
      <c r="C6768"/>
      <c r="D6768"/>
      <c r="E6768"/>
      <c r="F6768"/>
      <c r="G6768"/>
      <c r="H6768"/>
      <c r="I6768"/>
      <c r="J6768"/>
      <c r="K6768"/>
      <c r="L6768"/>
      <c r="M6768" s="2"/>
      <c r="N6768"/>
      <c r="O6768" s="2"/>
      <c r="P6768"/>
      <c r="Q6768"/>
      <c r="R6768"/>
    </row>
    <row r="6769" spans="2:18">
      <c r="B6769"/>
      <c r="C6769"/>
      <c r="D6769"/>
      <c r="E6769"/>
      <c r="F6769"/>
      <c r="G6769"/>
      <c r="H6769"/>
      <c r="I6769"/>
      <c r="J6769"/>
      <c r="K6769"/>
      <c r="L6769"/>
      <c r="M6769" s="2"/>
      <c r="N6769"/>
      <c r="O6769" s="2"/>
      <c r="P6769"/>
      <c r="Q6769"/>
      <c r="R6769"/>
    </row>
    <row r="6770" spans="2:18">
      <c r="B6770"/>
      <c r="C6770"/>
      <c r="D6770"/>
      <c r="E6770"/>
      <c r="F6770"/>
      <c r="G6770"/>
      <c r="H6770"/>
      <c r="I6770"/>
      <c r="J6770"/>
      <c r="K6770"/>
      <c r="L6770"/>
      <c r="M6770" s="2"/>
      <c r="N6770"/>
      <c r="O6770" s="2"/>
      <c r="P6770"/>
      <c r="Q6770"/>
      <c r="R6770"/>
    </row>
    <row r="6771" spans="2:18">
      <c r="B6771"/>
      <c r="C6771"/>
      <c r="D6771"/>
      <c r="E6771"/>
      <c r="F6771"/>
      <c r="G6771"/>
      <c r="H6771"/>
      <c r="I6771"/>
      <c r="J6771"/>
      <c r="K6771"/>
      <c r="L6771"/>
      <c r="M6771" s="2"/>
      <c r="N6771"/>
      <c r="O6771" s="2"/>
      <c r="P6771"/>
      <c r="Q6771"/>
      <c r="R6771"/>
    </row>
    <row r="6772" spans="2:18">
      <c r="B6772"/>
      <c r="C6772"/>
      <c r="D6772"/>
      <c r="E6772"/>
      <c r="F6772"/>
      <c r="G6772"/>
      <c r="H6772"/>
      <c r="I6772"/>
      <c r="J6772"/>
      <c r="K6772"/>
      <c r="L6772"/>
      <c r="M6772" s="2"/>
      <c r="N6772"/>
      <c r="O6772" s="2"/>
      <c r="P6772"/>
      <c r="Q6772"/>
      <c r="R6772"/>
    </row>
    <row r="6773" spans="2:18">
      <c r="B6773"/>
      <c r="C6773"/>
      <c r="D6773"/>
      <c r="E6773"/>
      <c r="F6773"/>
      <c r="G6773"/>
      <c r="H6773"/>
      <c r="I6773"/>
      <c r="J6773"/>
      <c r="K6773"/>
      <c r="L6773"/>
      <c r="M6773" s="2"/>
      <c r="N6773"/>
      <c r="O6773" s="2"/>
      <c r="P6773"/>
      <c r="Q6773"/>
      <c r="R6773"/>
    </row>
    <row r="6774" spans="2:18">
      <c r="B6774"/>
      <c r="C6774"/>
      <c r="D6774"/>
      <c r="E6774"/>
      <c r="F6774"/>
      <c r="G6774"/>
      <c r="H6774"/>
      <c r="I6774"/>
      <c r="J6774"/>
      <c r="K6774"/>
      <c r="L6774"/>
      <c r="M6774" s="2"/>
      <c r="N6774"/>
      <c r="O6774" s="2"/>
      <c r="P6774"/>
      <c r="Q6774"/>
      <c r="R6774"/>
    </row>
    <row r="6775" spans="2:18">
      <c r="B6775"/>
      <c r="C6775"/>
      <c r="D6775"/>
      <c r="E6775"/>
      <c r="F6775"/>
      <c r="G6775"/>
      <c r="H6775"/>
      <c r="I6775"/>
      <c r="J6775"/>
      <c r="K6775"/>
      <c r="L6775"/>
      <c r="M6775" s="2"/>
      <c r="N6775"/>
      <c r="O6775" s="2"/>
      <c r="P6775"/>
      <c r="Q6775"/>
      <c r="R6775"/>
    </row>
    <row r="6776" spans="2:18">
      <c r="B6776"/>
      <c r="C6776"/>
      <c r="D6776"/>
      <c r="E6776"/>
      <c r="F6776"/>
      <c r="G6776"/>
      <c r="H6776"/>
      <c r="I6776"/>
      <c r="J6776"/>
      <c r="K6776"/>
      <c r="L6776"/>
      <c r="M6776" s="2"/>
      <c r="N6776"/>
      <c r="O6776" s="2"/>
      <c r="P6776"/>
      <c r="Q6776"/>
      <c r="R6776"/>
    </row>
    <row r="6777" spans="2:18">
      <c r="B6777"/>
      <c r="C6777"/>
      <c r="D6777"/>
      <c r="E6777"/>
      <c r="F6777"/>
      <c r="G6777"/>
      <c r="H6777"/>
      <c r="I6777"/>
      <c r="J6777"/>
      <c r="K6777"/>
      <c r="L6777"/>
      <c r="M6777" s="2"/>
      <c r="N6777"/>
      <c r="O6777" s="2"/>
      <c r="P6777"/>
      <c r="Q6777"/>
      <c r="R6777"/>
    </row>
    <row r="6778" spans="2:18">
      <c r="B6778"/>
      <c r="C6778"/>
      <c r="D6778"/>
      <c r="E6778"/>
      <c r="F6778"/>
      <c r="G6778"/>
      <c r="H6778"/>
      <c r="I6778"/>
      <c r="J6778"/>
      <c r="K6778"/>
      <c r="L6778"/>
      <c r="M6778" s="2"/>
      <c r="N6778"/>
      <c r="O6778" s="2"/>
      <c r="P6778"/>
      <c r="Q6778"/>
      <c r="R6778"/>
    </row>
    <row r="6779" spans="2:18">
      <c r="B6779"/>
      <c r="C6779"/>
      <c r="D6779"/>
      <c r="E6779"/>
      <c r="F6779"/>
      <c r="G6779"/>
      <c r="H6779"/>
      <c r="I6779"/>
      <c r="J6779"/>
      <c r="K6779"/>
      <c r="L6779"/>
      <c r="M6779" s="2"/>
      <c r="N6779"/>
      <c r="O6779" s="2"/>
      <c r="P6779"/>
      <c r="Q6779"/>
      <c r="R6779"/>
    </row>
    <row r="6780" spans="2:18">
      <c r="B6780"/>
      <c r="C6780"/>
      <c r="D6780"/>
      <c r="E6780"/>
      <c r="F6780"/>
      <c r="G6780"/>
      <c r="H6780"/>
      <c r="I6780"/>
      <c r="J6780"/>
      <c r="K6780"/>
      <c r="L6780"/>
      <c r="M6780" s="2"/>
      <c r="N6780"/>
      <c r="O6780" s="2"/>
      <c r="P6780"/>
      <c r="Q6780"/>
      <c r="R6780"/>
    </row>
    <row r="6781" spans="2:18">
      <c r="B6781"/>
      <c r="C6781"/>
      <c r="D6781"/>
      <c r="E6781"/>
      <c r="F6781"/>
      <c r="G6781"/>
      <c r="H6781"/>
      <c r="I6781"/>
      <c r="J6781"/>
      <c r="K6781"/>
      <c r="L6781"/>
      <c r="M6781" s="2"/>
      <c r="N6781"/>
      <c r="O6781" s="2"/>
      <c r="P6781"/>
      <c r="Q6781"/>
      <c r="R6781"/>
    </row>
    <row r="6782" spans="2:18">
      <c r="B6782"/>
      <c r="C6782"/>
      <c r="D6782"/>
      <c r="E6782"/>
      <c r="F6782"/>
      <c r="G6782"/>
      <c r="H6782"/>
      <c r="I6782"/>
      <c r="J6782"/>
      <c r="K6782"/>
      <c r="L6782"/>
      <c r="M6782" s="2"/>
      <c r="N6782"/>
      <c r="O6782" s="2"/>
      <c r="P6782"/>
      <c r="Q6782"/>
      <c r="R6782"/>
    </row>
    <row r="6783" spans="2:18">
      <c r="B6783"/>
      <c r="C6783"/>
      <c r="D6783"/>
      <c r="E6783"/>
      <c r="F6783"/>
      <c r="G6783"/>
      <c r="H6783"/>
      <c r="I6783"/>
      <c r="J6783"/>
      <c r="K6783"/>
      <c r="L6783"/>
      <c r="M6783" s="2"/>
      <c r="N6783"/>
      <c r="O6783" s="2"/>
      <c r="P6783"/>
      <c r="Q6783"/>
      <c r="R6783"/>
    </row>
    <row r="6784" spans="2:18">
      <c r="B6784"/>
      <c r="C6784"/>
      <c r="D6784"/>
      <c r="E6784"/>
      <c r="F6784"/>
      <c r="G6784"/>
      <c r="H6784"/>
      <c r="I6784"/>
      <c r="J6784"/>
      <c r="K6784"/>
      <c r="L6784"/>
      <c r="M6784" s="2"/>
      <c r="N6784"/>
      <c r="O6784" s="2"/>
      <c r="P6784"/>
      <c r="Q6784"/>
      <c r="R6784"/>
    </row>
    <row r="6785" spans="2:18">
      <c r="B6785"/>
      <c r="C6785"/>
      <c r="D6785"/>
      <c r="E6785"/>
      <c r="F6785"/>
      <c r="G6785"/>
      <c r="H6785"/>
      <c r="I6785"/>
      <c r="J6785"/>
      <c r="K6785"/>
      <c r="L6785"/>
      <c r="M6785" s="2"/>
      <c r="N6785"/>
      <c r="O6785" s="2"/>
      <c r="P6785"/>
      <c r="Q6785"/>
      <c r="R6785"/>
    </row>
    <row r="6786" spans="2:18">
      <c r="B6786"/>
      <c r="C6786"/>
      <c r="D6786"/>
      <c r="E6786"/>
      <c r="F6786"/>
      <c r="G6786"/>
      <c r="H6786"/>
      <c r="I6786"/>
      <c r="J6786"/>
      <c r="K6786"/>
      <c r="L6786"/>
      <c r="M6786" s="2"/>
      <c r="N6786"/>
      <c r="O6786" s="2"/>
      <c r="P6786"/>
      <c r="Q6786"/>
      <c r="R6786"/>
    </row>
    <row r="6787" spans="2:18">
      <c r="B6787"/>
      <c r="C6787"/>
      <c r="D6787"/>
      <c r="E6787"/>
      <c r="F6787"/>
      <c r="G6787"/>
      <c r="H6787"/>
      <c r="I6787"/>
      <c r="J6787"/>
      <c r="K6787"/>
      <c r="L6787"/>
      <c r="M6787" s="2"/>
      <c r="N6787"/>
      <c r="O6787" s="2"/>
      <c r="P6787"/>
      <c r="Q6787"/>
      <c r="R6787"/>
    </row>
    <row r="6788" spans="2:18">
      <c r="B6788"/>
      <c r="C6788"/>
      <c r="D6788"/>
      <c r="E6788"/>
      <c r="F6788"/>
      <c r="G6788"/>
      <c r="H6788"/>
      <c r="I6788"/>
      <c r="J6788"/>
      <c r="K6788"/>
      <c r="L6788"/>
      <c r="M6788" s="2"/>
      <c r="N6788"/>
      <c r="O6788" s="2"/>
      <c r="P6788"/>
      <c r="Q6788"/>
      <c r="R6788"/>
    </row>
    <row r="6789" spans="2:18">
      <c r="B6789"/>
      <c r="C6789"/>
      <c r="D6789"/>
      <c r="E6789"/>
      <c r="F6789"/>
      <c r="G6789"/>
      <c r="H6789"/>
      <c r="I6789"/>
      <c r="J6789"/>
      <c r="K6789"/>
      <c r="L6789"/>
      <c r="M6789" s="2"/>
      <c r="N6789"/>
      <c r="O6789" s="2"/>
      <c r="P6789"/>
      <c r="Q6789"/>
      <c r="R6789"/>
    </row>
    <row r="6790" spans="2:18">
      <c r="B6790"/>
      <c r="C6790"/>
      <c r="D6790"/>
      <c r="E6790"/>
      <c r="F6790"/>
      <c r="G6790"/>
      <c r="H6790"/>
      <c r="I6790"/>
      <c r="J6790"/>
      <c r="K6790"/>
      <c r="L6790"/>
      <c r="M6790" s="2"/>
      <c r="N6790"/>
      <c r="O6790" s="2"/>
      <c r="P6790"/>
      <c r="Q6790"/>
      <c r="R6790"/>
    </row>
    <row r="6791" spans="2:18">
      <c r="B6791"/>
      <c r="C6791"/>
      <c r="D6791"/>
      <c r="E6791"/>
      <c r="F6791"/>
      <c r="G6791"/>
      <c r="H6791"/>
      <c r="I6791"/>
      <c r="J6791"/>
      <c r="K6791"/>
      <c r="L6791"/>
      <c r="M6791" s="2"/>
      <c r="N6791"/>
      <c r="O6791" s="2"/>
      <c r="P6791"/>
      <c r="Q6791"/>
      <c r="R6791"/>
    </row>
    <row r="6792" spans="2:18">
      <c r="B6792"/>
      <c r="C6792"/>
      <c r="D6792"/>
      <c r="E6792"/>
      <c r="F6792"/>
      <c r="G6792"/>
      <c r="H6792"/>
      <c r="I6792"/>
      <c r="J6792"/>
      <c r="K6792"/>
      <c r="L6792"/>
      <c r="M6792" s="2"/>
      <c r="N6792"/>
      <c r="O6792" s="2"/>
      <c r="P6792"/>
      <c r="Q6792"/>
      <c r="R6792"/>
    </row>
    <row r="6793" spans="2:18">
      <c r="B6793"/>
      <c r="C6793"/>
      <c r="D6793"/>
      <c r="E6793"/>
      <c r="F6793"/>
      <c r="G6793"/>
      <c r="H6793"/>
      <c r="I6793"/>
      <c r="J6793"/>
      <c r="K6793"/>
      <c r="L6793"/>
      <c r="M6793" s="2"/>
      <c r="N6793"/>
      <c r="O6793" s="2"/>
      <c r="P6793"/>
      <c r="Q6793"/>
      <c r="R6793"/>
    </row>
    <row r="6794" spans="2:18">
      <c r="B6794"/>
      <c r="C6794"/>
      <c r="D6794"/>
      <c r="E6794"/>
      <c r="F6794"/>
      <c r="G6794"/>
      <c r="H6794"/>
      <c r="I6794"/>
      <c r="J6794"/>
      <c r="K6794"/>
      <c r="L6794"/>
      <c r="M6794" s="2"/>
      <c r="N6794"/>
      <c r="O6794" s="2"/>
      <c r="P6794"/>
      <c r="Q6794"/>
      <c r="R6794"/>
    </row>
    <row r="6795" spans="2:18">
      <c r="B6795"/>
      <c r="C6795"/>
      <c r="D6795"/>
      <c r="E6795"/>
      <c r="F6795"/>
      <c r="G6795"/>
      <c r="H6795"/>
      <c r="I6795"/>
      <c r="J6795"/>
      <c r="K6795"/>
      <c r="L6795"/>
      <c r="M6795" s="2"/>
      <c r="N6795"/>
      <c r="O6795" s="2"/>
      <c r="P6795"/>
      <c r="Q6795"/>
      <c r="R6795"/>
    </row>
    <row r="6796" spans="2:18">
      <c r="B6796"/>
      <c r="C6796"/>
      <c r="D6796"/>
      <c r="E6796"/>
      <c r="F6796"/>
      <c r="G6796"/>
      <c r="H6796"/>
      <c r="I6796"/>
      <c r="J6796"/>
      <c r="K6796"/>
      <c r="L6796"/>
      <c r="M6796" s="2"/>
      <c r="N6796"/>
      <c r="O6796" s="2"/>
      <c r="P6796"/>
      <c r="Q6796"/>
      <c r="R6796"/>
    </row>
    <row r="6797" spans="2:18">
      <c r="B6797"/>
      <c r="C6797"/>
      <c r="D6797"/>
      <c r="E6797"/>
      <c r="F6797"/>
      <c r="G6797"/>
      <c r="H6797"/>
      <c r="I6797"/>
      <c r="J6797"/>
      <c r="K6797"/>
      <c r="L6797"/>
      <c r="M6797" s="2"/>
      <c r="N6797"/>
      <c r="O6797" s="2"/>
      <c r="P6797"/>
      <c r="Q6797"/>
      <c r="R6797"/>
    </row>
    <row r="6798" spans="2:18">
      <c r="B6798"/>
      <c r="C6798"/>
      <c r="D6798"/>
      <c r="E6798"/>
      <c r="F6798"/>
      <c r="G6798"/>
      <c r="H6798"/>
      <c r="I6798"/>
      <c r="J6798"/>
      <c r="K6798"/>
      <c r="L6798"/>
      <c r="M6798" s="2"/>
      <c r="N6798"/>
      <c r="O6798" s="2"/>
      <c r="P6798"/>
      <c r="Q6798"/>
      <c r="R6798"/>
    </row>
    <row r="6799" spans="2:18">
      <c r="B6799"/>
      <c r="C6799"/>
      <c r="D6799"/>
      <c r="E6799"/>
      <c r="F6799"/>
      <c r="G6799"/>
      <c r="H6799"/>
      <c r="I6799"/>
      <c r="J6799"/>
      <c r="K6799"/>
      <c r="L6799"/>
      <c r="M6799" s="2"/>
      <c r="N6799"/>
      <c r="O6799" s="2"/>
      <c r="P6799"/>
      <c r="Q6799"/>
      <c r="R6799"/>
    </row>
    <row r="6800" spans="2:18">
      <c r="B6800"/>
      <c r="C6800"/>
      <c r="D6800"/>
      <c r="E6800"/>
      <c r="F6800"/>
      <c r="G6800"/>
      <c r="H6800"/>
      <c r="I6800"/>
      <c r="J6800"/>
      <c r="K6800"/>
      <c r="L6800"/>
      <c r="M6800" s="2"/>
      <c r="N6800"/>
      <c r="O6800" s="2"/>
      <c r="P6800"/>
      <c r="Q6800"/>
      <c r="R6800"/>
    </row>
    <row r="6801" spans="2:18">
      <c r="B6801"/>
      <c r="C6801"/>
      <c r="D6801"/>
      <c r="E6801"/>
      <c r="F6801"/>
      <c r="G6801"/>
      <c r="H6801"/>
      <c r="I6801"/>
      <c r="J6801"/>
      <c r="K6801"/>
      <c r="L6801"/>
      <c r="M6801" s="2"/>
      <c r="N6801"/>
      <c r="O6801" s="2"/>
      <c r="P6801"/>
      <c r="Q6801"/>
      <c r="R6801"/>
    </row>
    <row r="6802" spans="2:18">
      <c r="B6802"/>
      <c r="C6802"/>
      <c r="D6802"/>
      <c r="E6802"/>
      <c r="F6802"/>
      <c r="G6802"/>
      <c r="H6802"/>
      <c r="I6802"/>
      <c r="J6802"/>
      <c r="K6802"/>
      <c r="L6802"/>
      <c r="M6802" s="2"/>
      <c r="N6802"/>
      <c r="O6802" s="2"/>
      <c r="P6802"/>
      <c r="Q6802"/>
      <c r="R6802"/>
    </row>
    <row r="6803" spans="2:18">
      <c r="B6803"/>
      <c r="C6803"/>
      <c r="D6803"/>
      <c r="E6803"/>
      <c r="F6803"/>
      <c r="G6803"/>
      <c r="H6803"/>
      <c r="I6803"/>
      <c r="J6803"/>
      <c r="K6803"/>
      <c r="L6803"/>
      <c r="M6803" s="2"/>
      <c r="N6803"/>
      <c r="O6803" s="2"/>
      <c r="P6803"/>
      <c r="Q6803"/>
      <c r="R6803"/>
    </row>
    <row r="6804" spans="2:18">
      <c r="B6804"/>
      <c r="C6804"/>
      <c r="D6804"/>
      <c r="E6804"/>
      <c r="F6804"/>
      <c r="G6804"/>
      <c r="H6804"/>
      <c r="I6804"/>
      <c r="J6804"/>
      <c r="K6804"/>
      <c r="L6804"/>
      <c r="M6804" s="2"/>
      <c r="N6804"/>
      <c r="O6804" s="2"/>
      <c r="P6804"/>
      <c r="Q6804"/>
      <c r="R6804"/>
    </row>
    <row r="6805" spans="2:18">
      <c r="B6805"/>
      <c r="C6805"/>
      <c r="D6805"/>
      <c r="E6805"/>
      <c r="F6805"/>
      <c r="G6805"/>
      <c r="H6805"/>
      <c r="I6805"/>
      <c r="J6805"/>
      <c r="K6805"/>
      <c r="L6805"/>
      <c r="M6805" s="2"/>
      <c r="N6805"/>
      <c r="O6805" s="2"/>
      <c r="P6805"/>
      <c r="Q6805"/>
      <c r="R6805"/>
    </row>
    <row r="6806" spans="2:18">
      <c r="B6806"/>
      <c r="C6806"/>
      <c r="D6806"/>
      <c r="E6806"/>
      <c r="F6806"/>
      <c r="G6806"/>
      <c r="H6806"/>
      <c r="I6806"/>
      <c r="J6806"/>
      <c r="K6806"/>
      <c r="L6806"/>
      <c r="M6806" s="2"/>
      <c r="N6806"/>
      <c r="O6806" s="2"/>
      <c r="P6806"/>
      <c r="Q6806"/>
      <c r="R6806"/>
    </row>
    <row r="6807" spans="2:18">
      <c r="B6807"/>
      <c r="C6807"/>
      <c r="D6807"/>
      <c r="E6807"/>
      <c r="F6807"/>
      <c r="G6807"/>
      <c r="H6807"/>
      <c r="I6807"/>
      <c r="J6807"/>
      <c r="K6807"/>
      <c r="L6807"/>
      <c r="M6807" s="2"/>
      <c r="N6807"/>
      <c r="O6807" s="2"/>
      <c r="P6807"/>
      <c r="Q6807"/>
      <c r="R6807"/>
    </row>
    <row r="6808" spans="2:18">
      <c r="B6808"/>
      <c r="C6808"/>
      <c r="D6808"/>
      <c r="E6808"/>
      <c r="F6808"/>
      <c r="G6808"/>
      <c r="H6808"/>
      <c r="I6808"/>
      <c r="J6808"/>
      <c r="K6808"/>
      <c r="L6808"/>
      <c r="M6808" s="2"/>
      <c r="N6808"/>
      <c r="O6808" s="2"/>
      <c r="P6808"/>
      <c r="Q6808"/>
      <c r="R6808"/>
    </row>
    <row r="6809" spans="2:18">
      <c r="B6809"/>
      <c r="C6809"/>
      <c r="D6809"/>
      <c r="E6809"/>
      <c r="F6809"/>
      <c r="G6809"/>
      <c r="H6809"/>
      <c r="I6809"/>
      <c r="J6809"/>
      <c r="K6809"/>
      <c r="L6809"/>
      <c r="M6809" s="2"/>
      <c r="N6809"/>
      <c r="O6809" s="2"/>
      <c r="P6809"/>
      <c r="Q6809"/>
      <c r="R6809"/>
    </row>
    <row r="6810" spans="2:18">
      <c r="B6810"/>
      <c r="C6810"/>
      <c r="D6810"/>
      <c r="E6810"/>
      <c r="F6810"/>
      <c r="G6810"/>
      <c r="H6810"/>
      <c r="I6810"/>
      <c r="J6810"/>
      <c r="K6810"/>
      <c r="L6810"/>
      <c r="M6810" s="2"/>
      <c r="N6810"/>
      <c r="O6810" s="2"/>
      <c r="P6810"/>
      <c r="Q6810"/>
      <c r="R6810"/>
    </row>
    <row r="6811" spans="2:18">
      <c r="B6811"/>
      <c r="C6811"/>
      <c r="D6811"/>
      <c r="E6811"/>
      <c r="F6811"/>
      <c r="G6811"/>
      <c r="H6811"/>
      <c r="I6811"/>
      <c r="J6811"/>
      <c r="K6811"/>
      <c r="L6811"/>
      <c r="M6811" s="2"/>
      <c r="N6811"/>
      <c r="O6811" s="2"/>
      <c r="P6811"/>
      <c r="Q6811"/>
      <c r="R6811"/>
    </row>
    <row r="6812" spans="2:18">
      <c r="B6812"/>
      <c r="C6812"/>
      <c r="D6812"/>
      <c r="E6812"/>
      <c r="F6812"/>
      <c r="G6812"/>
      <c r="H6812"/>
      <c r="I6812"/>
      <c r="J6812"/>
      <c r="K6812"/>
      <c r="L6812"/>
      <c r="M6812" s="2"/>
      <c r="N6812"/>
      <c r="O6812" s="2"/>
      <c r="P6812"/>
      <c r="Q6812"/>
      <c r="R6812"/>
    </row>
    <row r="6813" spans="2:18">
      <c r="B6813"/>
      <c r="C6813"/>
      <c r="D6813"/>
      <c r="E6813"/>
      <c r="F6813"/>
      <c r="G6813"/>
      <c r="H6813"/>
      <c r="I6813"/>
      <c r="J6813"/>
      <c r="K6813"/>
      <c r="L6813"/>
      <c r="M6813" s="2"/>
      <c r="N6813"/>
      <c r="O6813" s="2"/>
      <c r="P6813"/>
      <c r="Q6813"/>
      <c r="R6813"/>
    </row>
    <row r="6814" spans="2:18">
      <c r="B6814"/>
      <c r="C6814"/>
      <c r="D6814"/>
      <c r="E6814"/>
      <c r="F6814"/>
      <c r="G6814"/>
      <c r="H6814"/>
      <c r="I6814"/>
      <c r="J6814"/>
      <c r="K6814"/>
      <c r="L6814"/>
      <c r="M6814" s="2"/>
      <c r="N6814"/>
      <c r="O6814" s="2"/>
      <c r="P6814"/>
      <c r="Q6814"/>
      <c r="R6814"/>
    </row>
    <row r="6815" spans="2:18">
      <c r="B6815"/>
      <c r="C6815"/>
      <c r="D6815"/>
      <c r="E6815"/>
      <c r="F6815"/>
      <c r="G6815"/>
      <c r="H6815"/>
      <c r="I6815"/>
      <c r="J6815"/>
      <c r="K6815"/>
      <c r="L6815"/>
      <c r="M6815" s="2"/>
      <c r="N6815"/>
      <c r="O6815" s="2"/>
      <c r="P6815"/>
      <c r="Q6815"/>
      <c r="R6815"/>
    </row>
    <row r="6816" spans="2:18">
      <c r="B6816"/>
      <c r="C6816"/>
      <c r="D6816"/>
      <c r="E6816"/>
      <c r="F6816"/>
      <c r="G6816"/>
      <c r="H6816"/>
      <c r="I6816"/>
      <c r="J6816"/>
      <c r="K6816"/>
      <c r="L6816"/>
      <c r="M6816" s="2"/>
      <c r="N6816"/>
      <c r="O6816" s="2"/>
      <c r="P6816"/>
      <c r="Q6816"/>
      <c r="R6816"/>
    </row>
    <row r="6817" spans="2:18">
      <c r="B6817"/>
      <c r="C6817"/>
      <c r="D6817"/>
      <c r="E6817"/>
      <c r="F6817"/>
      <c r="G6817"/>
      <c r="H6817"/>
      <c r="I6817"/>
      <c r="J6817"/>
      <c r="K6817"/>
      <c r="L6817"/>
      <c r="M6817" s="2"/>
      <c r="N6817"/>
      <c r="O6817" s="2"/>
      <c r="P6817"/>
      <c r="Q6817"/>
      <c r="R6817"/>
    </row>
    <row r="6818" spans="2:18">
      <c r="B6818"/>
      <c r="C6818"/>
      <c r="D6818"/>
      <c r="E6818"/>
      <c r="F6818"/>
      <c r="G6818"/>
      <c r="H6818"/>
      <c r="I6818"/>
      <c r="J6818"/>
      <c r="K6818"/>
      <c r="L6818"/>
      <c r="M6818" s="2"/>
      <c r="N6818"/>
      <c r="O6818" s="2"/>
      <c r="P6818"/>
      <c r="Q6818"/>
      <c r="R6818"/>
    </row>
    <row r="6819" spans="2:18">
      <c r="B6819"/>
      <c r="C6819"/>
      <c r="D6819"/>
      <c r="E6819"/>
      <c r="F6819"/>
      <c r="G6819"/>
      <c r="H6819"/>
      <c r="I6819"/>
      <c r="J6819"/>
      <c r="K6819"/>
      <c r="L6819"/>
      <c r="M6819" s="2"/>
      <c r="N6819"/>
      <c r="O6819" s="2"/>
      <c r="P6819"/>
      <c r="Q6819"/>
      <c r="R6819"/>
    </row>
    <row r="6820" spans="2:18">
      <c r="B6820"/>
      <c r="C6820"/>
      <c r="D6820"/>
      <c r="E6820"/>
      <c r="F6820"/>
      <c r="G6820"/>
      <c r="H6820"/>
      <c r="I6820"/>
      <c r="J6820"/>
      <c r="K6820"/>
      <c r="L6820"/>
      <c r="M6820" s="2"/>
      <c r="N6820"/>
      <c r="O6820" s="2"/>
      <c r="P6820"/>
      <c r="Q6820"/>
      <c r="R6820"/>
    </row>
    <row r="6821" spans="2:18">
      <c r="B6821"/>
      <c r="C6821"/>
      <c r="D6821"/>
      <c r="E6821"/>
      <c r="F6821"/>
      <c r="G6821"/>
      <c r="H6821"/>
      <c r="I6821"/>
      <c r="J6821"/>
      <c r="K6821"/>
      <c r="L6821"/>
      <c r="M6821" s="2"/>
      <c r="N6821"/>
      <c r="O6821" s="2"/>
      <c r="P6821"/>
      <c r="Q6821"/>
      <c r="R6821"/>
    </row>
    <row r="6822" spans="2:18">
      <c r="B6822"/>
      <c r="C6822"/>
      <c r="D6822"/>
      <c r="E6822"/>
      <c r="F6822"/>
      <c r="G6822"/>
      <c r="H6822"/>
      <c r="I6822"/>
      <c r="J6822"/>
      <c r="K6822"/>
      <c r="L6822"/>
      <c r="M6822" s="2"/>
      <c r="N6822"/>
      <c r="O6822" s="2"/>
      <c r="P6822"/>
      <c r="Q6822"/>
      <c r="R6822"/>
    </row>
    <row r="6823" spans="2:18">
      <c r="B6823"/>
      <c r="C6823"/>
      <c r="D6823"/>
      <c r="E6823"/>
      <c r="F6823"/>
      <c r="G6823"/>
      <c r="H6823"/>
      <c r="I6823"/>
      <c r="J6823"/>
      <c r="K6823"/>
      <c r="L6823"/>
      <c r="M6823" s="2"/>
      <c r="N6823"/>
      <c r="O6823" s="2"/>
      <c r="P6823"/>
      <c r="Q6823"/>
      <c r="R6823"/>
    </row>
    <row r="6824" spans="2:18">
      <c r="B6824"/>
      <c r="C6824"/>
      <c r="D6824"/>
      <c r="E6824"/>
      <c r="F6824"/>
      <c r="G6824"/>
      <c r="H6824"/>
      <c r="I6824"/>
      <c r="J6824"/>
      <c r="K6824"/>
      <c r="L6824"/>
      <c r="M6824" s="2"/>
      <c r="N6824"/>
      <c r="O6824" s="2"/>
      <c r="P6824"/>
      <c r="Q6824"/>
      <c r="R6824"/>
    </row>
    <row r="6825" spans="2:18">
      <c r="B6825"/>
      <c r="C6825"/>
      <c r="D6825"/>
      <c r="E6825"/>
      <c r="F6825"/>
      <c r="G6825"/>
      <c r="H6825"/>
      <c r="I6825"/>
      <c r="J6825"/>
      <c r="K6825"/>
      <c r="L6825"/>
      <c r="M6825" s="2"/>
      <c r="N6825"/>
      <c r="O6825" s="2"/>
      <c r="P6825"/>
      <c r="Q6825"/>
      <c r="R6825"/>
    </row>
    <row r="6826" spans="2:18">
      <c r="B6826"/>
      <c r="C6826"/>
      <c r="D6826"/>
      <c r="E6826"/>
      <c r="F6826"/>
      <c r="G6826"/>
      <c r="H6826"/>
      <c r="I6826"/>
      <c r="J6826"/>
      <c r="K6826"/>
      <c r="L6826"/>
      <c r="M6826" s="2"/>
      <c r="N6826"/>
      <c r="O6826" s="2"/>
      <c r="P6826"/>
      <c r="Q6826"/>
      <c r="R6826"/>
    </row>
    <row r="6827" spans="2:18">
      <c r="B6827"/>
      <c r="C6827"/>
      <c r="D6827"/>
      <c r="E6827"/>
      <c r="F6827"/>
      <c r="G6827"/>
      <c r="H6827"/>
      <c r="I6827"/>
      <c r="J6827"/>
      <c r="K6827"/>
      <c r="L6827"/>
      <c r="M6827" s="2"/>
      <c r="N6827"/>
      <c r="O6827" s="2"/>
      <c r="P6827"/>
      <c r="Q6827"/>
      <c r="R6827"/>
    </row>
    <row r="6828" spans="2:18">
      <c r="B6828"/>
      <c r="C6828"/>
      <c r="D6828"/>
      <c r="E6828"/>
      <c r="F6828"/>
      <c r="G6828"/>
      <c r="H6828"/>
      <c r="I6828"/>
      <c r="J6828"/>
      <c r="K6828"/>
      <c r="L6828"/>
      <c r="M6828" s="2"/>
      <c r="N6828"/>
      <c r="O6828" s="2"/>
      <c r="P6828"/>
      <c r="Q6828"/>
      <c r="R6828"/>
    </row>
    <row r="6829" spans="2:18">
      <c r="B6829"/>
      <c r="C6829"/>
      <c r="D6829"/>
      <c r="E6829"/>
      <c r="F6829"/>
      <c r="G6829"/>
      <c r="H6829"/>
      <c r="I6829"/>
      <c r="J6829"/>
      <c r="K6829"/>
      <c r="L6829"/>
      <c r="M6829" s="2"/>
      <c r="N6829"/>
      <c r="O6829" s="2"/>
      <c r="P6829"/>
      <c r="Q6829"/>
      <c r="R6829"/>
    </row>
    <row r="6830" spans="2:18">
      <c r="B6830"/>
      <c r="C6830"/>
      <c r="D6830"/>
      <c r="E6830"/>
      <c r="F6830"/>
      <c r="G6830"/>
      <c r="H6830"/>
      <c r="I6830"/>
      <c r="J6830"/>
      <c r="K6830"/>
      <c r="L6830"/>
      <c r="M6830" s="2"/>
      <c r="N6830"/>
      <c r="O6830" s="2"/>
      <c r="P6830"/>
      <c r="Q6830"/>
      <c r="R6830"/>
    </row>
    <row r="6831" spans="2:18">
      <c r="B6831"/>
      <c r="C6831"/>
      <c r="D6831"/>
      <c r="E6831"/>
      <c r="F6831"/>
      <c r="G6831"/>
      <c r="H6831"/>
      <c r="I6831"/>
      <c r="J6831"/>
      <c r="K6831"/>
      <c r="L6831"/>
      <c r="M6831" s="2"/>
      <c r="N6831"/>
      <c r="O6831" s="2"/>
      <c r="P6831"/>
      <c r="Q6831"/>
      <c r="R6831"/>
    </row>
    <row r="6832" spans="2:18">
      <c r="B6832"/>
      <c r="C6832"/>
      <c r="D6832"/>
      <c r="E6832"/>
      <c r="F6832"/>
      <c r="G6832"/>
      <c r="H6832"/>
      <c r="I6832"/>
      <c r="J6832"/>
      <c r="K6832"/>
      <c r="L6832"/>
      <c r="M6832" s="2"/>
      <c r="N6832"/>
      <c r="O6832" s="2"/>
      <c r="P6832"/>
      <c r="Q6832"/>
      <c r="R6832"/>
    </row>
    <row r="6833" spans="2:18">
      <c r="B6833"/>
      <c r="C6833"/>
      <c r="D6833"/>
      <c r="E6833"/>
      <c r="F6833"/>
      <c r="G6833"/>
      <c r="H6833"/>
      <c r="I6833"/>
      <c r="J6833"/>
      <c r="K6833"/>
      <c r="L6833"/>
      <c r="M6833" s="2"/>
      <c r="N6833"/>
      <c r="O6833" s="2"/>
      <c r="P6833"/>
      <c r="Q6833"/>
      <c r="R6833"/>
    </row>
    <row r="6834" spans="2:18">
      <c r="B6834"/>
      <c r="C6834"/>
      <c r="D6834"/>
      <c r="E6834"/>
      <c r="F6834"/>
      <c r="G6834"/>
      <c r="H6834"/>
      <c r="I6834"/>
      <c r="J6834"/>
      <c r="K6834"/>
      <c r="L6834"/>
      <c r="M6834" s="2"/>
      <c r="N6834"/>
      <c r="O6834" s="2"/>
      <c r="P6834"/>
      <c r="Q6834"/>
      <c r="R6834"/>
    </row>
    <row r="6835" spans="2:18">
      <c r="B6835"/>
      <c r="C6835"/>
      <c r="D6835"/>
      <c r="E6835"/>
      <c r="F6835"/>
      <c r="G6835"/>
      <c r="H6835"/>
      <c r="I6835"/>
      <c r="J6835"/>
      <c r="K6835"/>
      <c r="L6835"/>
      <c r="M6835" s="2"/>
      <c r="N6835"/>
      <c r="O6835" s="2"/>
      <c r="P6835"/>
      <c r="Q6835"/>
      <c r="R6835"/>
    </row>
    <row r="6836" spans="2:18">
      <c r="B6836"/>
      <c r="C6836"/>
      <c r="D6836"/>
      <c r="E6836"/>
      <c r="F6836"/>
      <c r="G6836"/>
      <c r="H6836"/>
      <c r="I6836"/>
      <c r="J6836"/>
      <c r="K6836"/>
      <c r="L6836"/>
      <c r="M6836" s="2"/>
      <c r="N6836"/>
      <c r="O6836" s="2"/>
      <c r="P6836"/>
      <c r="Q6836"/>
      <c r="R6836"/>
    </row>
    <row r="6837" spans="2:18">
      <c r="B6837"/>
      <c r="C6837"/>
      <c r="D6837"/>
      <c r="E6837"/>
      <c r="F6837"/>
      <c r="G6837"/>
      <c r="H6837"/>
      <c r="I6837"/>
      <c r="J6837"/>
      <c r="K6837"/>
      <c r="L6837"/>
      <c r="M6837" s="2"/>
      <c r="N6837"/>
      <c r="O6837" s="2"/>
      <c r="P6837"/>
      <c r="Q6837"/>
      <c r="R6837"/>
    </row>
    <row r="6838" spans="2:18">
      <c r="B6838"/>
      <c r="C6838"/>
      <c r="D6838"/>
      <c r="E6838"/>
      <c r="F6838"/>
      <c r="G6838"/>
      <c r="H6838"/>
      <c r="I6838"/>
      <c r="J6838"/>
      <c r="K6838"/>
      <c r="L6838"/>
      <c r="M6838" s="2"/>
      <c r="N6838"/>
      <c r="O6838" s="2"/>
      <c r="P6838"/>
      <c r="Q6838"/>
      <c r="R6838"/>
    </row>
    <row r="6839" spans="2:18">
      <c r="B6839"/>
      <c r="C6839"/>
      <c r="D6839"/>
      <c r="E6839"/>
      <c r="F6839"/>
      <c r="G6839"/>
      <c r="H6839"/>
      <c r="I6839"/>
      <c r="J6839"/>
      <c r="K6839"/>
      <c r="L6839"/>
      <c r="M6839" s="2"/>
      <c r="N6839"/>
      <c r="O6839" s="2"/>
      <c r="P6839"/>
      <c r="Q6839"/>
      <c r="R6839"/>
    </row>
    <row r="6840" spans="2:18">
      <c r="B6840"/>
      <c r="C6840"/>
      <c r="D6840"/>
      <c r="E6840"/>
      <c r="F6840"/>
      <c r="G6840"/>
      <c r="H6840"/>
      <c r="I6840"/>
      <c r="J6840"/>
      <c r="K6840"/>
      <c r="L6840"/>
      <c r="M6840" s="2"/>
      <c r="N6840"/>
      <c r="O6840" s="2"/>
      <c r="P6840"/>
      <c r="Q6840"/>
      <c r="R6840"/>
    </row>
    <row r="6841" spans="2:18">
      <c r="B6841"/>
      <c r="C6841"/>
      <c r="D6841"/>
      <c r="E6841"/>
      <c r="F6841"/>
      <c r="G6841"/>
      <c r="H6841"/>
      <c r="I6841"/>
      <c r="J6841"/>
      <c r="K6841"/>
      <c r="L6841"/>
      <c r="M6841" s="2"/>
      <c r="N6841"/>
      <c r="O6841" s="2"/>
      <c r="P6841"/>
      <c r="Q6841"/>
      <c r="R6841"/>
    </row>
    <row r="6842" spans="2:18">
      <c r="B6842"/>
      <c r="C6842"/>
      <c r="D6842"/>
      <c r="E6842"/>
      <c r="F6842"/>
      <c r="G6842"/>
      <c r="H6842"/>
      <c r="I6842"/>
      <c r="J6842"/>
      <c r="K6842"/>
      <c r="L6842"/>
      <c r="M6842" s="2"/>
      <c r="N6842"/>
      <c r="O6842" s="2"/>
      <c r="P6842"/>
      <c r="Q6842"/>
      <c r="R6842"/>
    </row>
    <row r="6843" spans="2:18">
      <c r="B6843"/>
      <c r="C6843"/>
      <c r="D6843"/>
      <c r="E6843"/>
      <c r="F6843"/>
      <c r="G6843"/>
      <c r="H6843"/>
      <c r="I6843"/>
      <c r="J6843"/>
      <c r="K6843"/>
      <c r="L6843"/>
      <c r="M6843" s="2"/>
      <c r="N6843"/>
      <c r="O6843" s="2"/>
      <c r="P6843"/>
      <c r="Q6843"/>
      <c r="R6843"/>
    </row>
    <row r="6844" spans="2:18">
      <c r="B6844"/>
      <c r="C6844"/>
      <c r="D6844"/>
      <c r="E6844"/>
      <c r="F6844"/>
      <c r="G6844"/>
      <c r="H6844"/>
      <c r="I6844"/>
      <c r="J6844"/>
      <c r="K6844"/>
      <c r="L6844"/>
      <c r="M6844" s="2"/>
      <c r="N6844"/>
      <c r="O6844" s="2"/>
      <c r="P6844"/>
      <c r="Q6844"/>
      <c r="R6844"/>
    </row>
    <row r="6845" spans="2:18">
      <c r="B6845"/>
      <c r="C6845"/>
      <c r="D6845"/>
      <c r="E6845"/>
      <c r="F6845"/>
      <c r="G6845"/>
      <c r="H6845"/>
      <c r="I6845"/>
      <c r="J6845"/>
      <c r="K6845"/>
      <c r="L6845"/>
      <c r="M6845" s="2"/>
      <c r="N6845"/>
      <c r="O6845" s="2"/>
      <c r="P6845"/>
      <c r="Q6845"/>
      <c r="R6845"/>
    </row>
    <row r="6846" spans="2:18">
      <c r="B6846"/>
      <c r="C6846"/>
      <c r="D6846"/>
      <c r="E6846"/>
      <c r="F6846"/>
      <c r="G6846"/>
      <c r="H6846"/>
      <c r="I6846"/>
      <c r="J6846"/>
      <c r="K6846"/>
      <c r="L6846"/>
      <c r="M6846" s="2"/>
      <c r="N6846"/>
      <c r="O6846" s="2"/>
      <c r="P6846"/>
      <c r="Q6846"/>
      <c r="R6846"/>
    </row>
    <row r="6847" spans="2:18">
      <c r="B6847"/>
      <c r="C6847"/>
      <c r="D6847"/>
      <c r="E6847"/>
      <c r="F6847"/>
      <c r="G6847"/>
      <c r="H6847"/>
      <c r="I6847"/>
      <c r="J6847"/>
      <c r="K6847"/>
      <c r="L6847"/>
      <c r="M6847" s="2"/>
      <c r="N6847"/>
      <c r="O6847" s="2"/>
      <c r="P6847"/>
      <c r="Q6847"/>
      <c r="R6847"/>
    </row>
    <row r="6848" spans="2:18">
      <c r="B6848"/>
      <c r="C6848"/>
      <c r="D6848"/>
      <c r="E6848"/>
      <c r="F6848"/>
      <c r="G6848"/>
      <c r="H6848"/>
      <c r="I6848"/>
      <c r="J6848"/>
      <c r="K6848"/>
      <c r="L6848"/>
      <c r="M6848" s="2"/>
      <c r="N6848"/>
      <c r="O6848" s="2"/>
      <c r="P6848"/>
      <c r="Q6848"/>
      <c r="R6848"/>
    </row>
    <row r="6849" spans="2:18">
      <c r="B6849"/>
      <c r="C6849"/>
      <c r="D6849"/>
      <c r="E6849"/>
      <c r="F6849"/>
      <c r="G6849"/>
      <c r="H6849"/>
      <c r="I6849"/>
      <c r="J6849"/>
      <c r="K6849"/>
      <c r="L6849"/>
      <c r="M6849" s="2"/>
      <c r="N6849"/>
      <c r="O6849" s="2"/>
      <c r="P6849"/>
      <c r="Q6849"/>
      <c r="R6849"/>
    </row>
    <row r="6850" spans="2:18">
      <c r="B6850"/>
      <c r="C6850"/>
      <c r="D6850"/>
      <c r="E6850"/>
      <c r="F6850"/>
      <c r="G6850"/>
      <c r="H6850"/>
      <c r="I6850"/>
      <c r="J6850"/>
      <c r="K6850"/>
      <c r="L6850"/>
      <c r="M6850" s="2"/>
      <c r="N6850"/>
      <c r="O6850" s="2"/>
      <c r="P6850"/>
      <c r="Q6850"/>
      <c r="R6850"/>
    </row>
    <row r="6851" spans="2:18">
      <c r="B6851"/>
      <c r="C6851"/>
      <c r="D6851"/>
      <c r="E6851"/>
      <c r="F6851"/>
      <c r="G6851"/>
      <c r="H6851"/>
      <c r="I6851"/>
      <c r="J6851"/>
      <c r="K6851"/>
      <c r="L6851"/>
      <c r="M6851" s="2"/>
      <c r="N6851"/>
      <c r="O6851" s="2"/>
      <c r="P6851"/>
      <c r="Q6851"/>
      <c r="R6851"/>
    </row>
    <row r="6852" spans="2:18">
      <c r="B6852"/>
      <c r="C6852"/>
      <c r="D6852"/>
      <c r="E6852"/>
      <c r="F6852"/>
      <c r="G6852"/>
      <c r="H6852"/>
      <c r="I6852"/>
      <c r="J6852"/>
      <c r="K6852"/>
      <c r="L6852"/>
      <c r="M6852" s="2"/>
      <c r="N6852"/>
      <c r="O6852" s="2"/>
      <c r="P6852"/>
      <c r="Q6852"/>
      <c r="R6852"/>
    </row>
    <row r="6853" spans="2:18">
      <c r="B6853"/>
      <c r="C6853"/>
      <c r="D6853"/>
      <c r="E6853"/>
      <c r="F6853"/>
      <c r="G6853"/>
      <c r="H6853"/>
      <c r="I6853"/>
      <c r="J6853"/>
      <c r="K6853"/>
      <c r="L6853"/>
      <c r="M6853" s="2"/>
      <c r="N6853"/>
      <c r="O6853" s="2"/>
      <c r="P6853"/>
      <c r="Q6853"/>
      <c r="R6853"/>
    </row>
    <row r="6854" spans="2:18">
      <c r="B6854"/>
      <c r="C6854"/>
      <c r="D6854"/>
      <c r="E6854"/>
      <c r="F6854"/>
      <c r="G6854"/>
      <c r="H6854"/>
      <c r="I6854"/>
      <c r="J6854"/>
      <c r="K6854"/>
      <c r="L6854"/>
      <c r="M6854" s="2"/>
      <c r="N6854"/>
      <c r="O6854" s="2"/>
      <c r="P6854"/>
      <c r="Q6854"/>
      <c r="R6854"/>
    </row>
    <row r="6855" spans="2:18">
      <c r="B6855"/>
      <c r="C6855"/>
      <c r="D6855"/>
      <c r="E6855"/>
      <c r="F6855"/>
      <c r="G6855"/>
      <c r="H6855"/>
      <c r="I6855"/>
      <c r="J6855"/>
      <c r="K6855"/>
      <c r="L6855"/>
      <c r="M6855" s="2"/>
      <c r="N6855"/>
      <c r="O6855" s="2"/>
      <c r="P6855"/>
      <c r="Q6855"/>
      <c r="R6855"/>
    </row>
    <row r="6856" spans="2:18">
      <c r="B6856"/>
      <c r="C6856"/>
      <c r="D6856"/>
      <c r="E6856"/>
      <c r="F6856"/>
      <c r="G6856"/>
      <c r="H6856"/>
      <c r="I6856"/>
      <c r="J6856"/>
      <c r="K6856"/>
      <c r="L6856"/>
      <c r="M6856" s="2"/>
      <c r="N6856"/>
      <c r="O6856" s="2"/>
      <c r="P6856"/>
      <c r="Q6856"/>
      <c r="R6856"/>
    </row>
    <row r="6857" spans="2:18">
      <c r="B6857"/>
      <c r="C6857"/>
      <c r="D6857"/>
      <c r="E6857"/>
      <c r="F6857"/>
      <c r="G6857"/>
      <c r="H6857"/>
      <c r="I6857"/>
      <c r="J6857"/>
      <c r="K6857"/>
      <c r="L6857"/>
      <c r="M6857" s="2"/>
      <c r="N6857"/>
      <c r="O6857" s="2"/>
      <c r="P6857"/>
      <c r="Q6857"/>
      <c r="R6857"/>
    </row>
    <row r="6858" spans="2:18">
      <c r="B6858"/>
      <c r="C6858"/>
      <c r="D6858"/>
      <c r="E6858"/>
      <c r="F6858"/>
      <c r="G6858"/>
      <c r="H6858"/>
      <c r="I6858"/>
      <c r="J6858"/>
      <c r="K6858"/>
      <c r="L6858"/>
      <c r="M6858" s="2"/>
      <c r="N6858"/>
      <c r="O6858" s="2"/>
      <c r="P6858"/>
      <c r="Q6858"/>
      <c r="R6858"/>
    </row>
    <row r="6859" spans="2:18">
      <c r="B6859"/>
      <c r="C6859"/>
      <c r="D6859"/>
      <c r="E6859"/>
      <c r="F6859"/>
      <c r="G6859"/>
      <c r="H6859"/>
      <c r="I6859"/>
      <c r="J6859"/>
      <c r="K6859"/>
      <c r="L6859"/>
      <c r="M6859" s="2"/>
      <c r="N6859"/>
      <c r="O6859" s="2"/>
      <c r="P6859"/>
      <c r="Q6859"/>
      <c r="R6859"/>
    </row>
    <row r="6860" spans="2:18">
      <c r="B6860"/>
      <c r="C6860"/>
      <c r="D6860"/>
      <c r="E6860"/>
      <c r="F6860"/>
      <c r="G6860"/>
      <c r="H6860"/>
      <c r="I6860"/>
      <c r="J6860"/>
      <c r="K6860"/>
      <c r="L6860"/>
      <c r="M6860" s="2"/>
      <c r="N6860"/>
      <c r="O6860" s="2"/>
      <c r="P6860"/>
      <c r="Q6860"/>
      <c r="R6860"/>
    </row>
    <row r="6861" spans="2:18">
      <c r="B6861"/>
      <c r="C6861"/>
      <c r="D6861"/>
      <c r="E6861"/>
      <c r="F6861"/>
      <c r="G6861"/>
      <c r="H6861"/>
      <c r="I6861"/>
      <c r="J6861"/>
      <c r="K6861"/>
      <c r="L6861"/>
      <c r="M6861" s="2"/>
      <c r="N6861"/>
      <c r="O6861" s="2"/>
      <c r="P6861"/>
      <c r="Q6861"/>
      <c r="R6861"/>
    </row>
    <row r="6862" spans="2:18">
      <c r="B6862"/>
      <c r="C6862"/>
      <c r="D6862"/>
      <c r="E6862"/>
      <c r="F6862"/>
      <c r="G6862"/>
      <c r="H6862"/>
      <c r="I6862"/>
      <c r="J6862"/>
      <c r="K6862"/>
      <c r="L6862"/>
      <c r="M6862" s="2"/>
      <c r="N6862"/>
      <c r="O6862" s="2"/>
      <c r="P6862"/>
      <c r="Q6862"/>
      <c r="R6862"/>
    </row>
    <row r="6863" spans="2:18">
      <c r="B6863"/>
      <c r="C6863"/>
      <c r="D6863"/>
      <c r="E6863"/>
      <c r="F6863"/>
      <c r="G6863"/>
      <c r="H6863"/>
      <c r="I6863"/>
      <c r="J6863"/>
      <c r="K6863"/>
      <c r="L6863"/>
      <c r="M6863" s="2"/>
      <c r="N6863"/>
      <c r="O6863" s="2"/>
      <c r="P6863"/>
      <c r="Q6863"/>
      <c r="R6863"/>
    </row>
    <row r="6864" spans="2:18">
      <c r="B6864"/>
      <c r="C6864"/>
      <c r="D6864"/>
      <c r="E6864"/>
      <c r="F6864"/>
      <c r="G6864"/>
      <c r="H6864"/>
      <c r="I6864"/>
      <c r="J6864"/>
      <c r="K6864"/>
      <c r="L6864"/>
      <c r="M6864" s="2"/>
      <c r="N6864"/>
      <c r="O6864" s="2"/>
      <c r="P6864"/>
      <c r="Q6864"/>
      <c r="R6864"/>
    </row>
    <row r="6865" spans="2:18">
      <c r="B6865"/>
      <c r="C6865"/>
      <c r="D6865"/>
      <c r="E6865"/>
      <c r="F6865"/>
      <c r="G6865"/>
      <c r="H6865"/>
      <c r="I6865"/>
      <c r="J6865"/>
      <c r="K6865"/>
      <c r="L6865"/>
      <c r="M6865" s="2"/>
      <c r="N6865"/>
      <c r="O6865" s="2"/>
      <c r="P6865"/>
      <c r="Q6865"/>
      <c r="R6865"/>
    </row>
    <row r="6866" spans="2:18">
      <c r="B6866"/>
      <c r="C6866"/>
      <c r="D6866"/>
      <c r="E6866"/>
      <c r="F6866"/>
      <c r="G6866"/>
      <c r="H6866"/>
      <c r="I6866"/>
      <c r="J6866"/>
      <c r="K6866"/>
      <c r="L6866"/>
      <c r="M6866" s="2"/>
      <c r="N6866"/>
      <c r="O6866" s="2"/>
      <c r="P6866"/>
      <c r="Q6866"/>
      <c r="R6866"/>
    </row>
    <row r="6867" spans="2:18">
      <c r="B6867"/>
      <c r="C6867"/>
      <c r="D6867"/>
      <c r="E6867"/>
      <c r="F6867"/>
      <c r="G6867"/>
      <c r="H6867"/>
      <c r="I6867"/>
      <c r="J6867"/>
      <c r="K6867"/>
      <c r="L6867"/>
      <c r="M6867" s="2"/>
      <c r="N6867"/>
      <c r="O6867" s="2"/>
      <c r="P6867"/>
      <c r="Q6867"/>
      <c r="R6867"/>
    </row>
    <row r="6868" spans="2:18">
      <c r="B6868"/>
      <c r="C6868"/>
      <c r="D6868"/>
      <c r="E6868"/>
      <c r="F6868"/>
      <c r="G6868"/>
      <c r="H6868"/>
      <c r="I6868"/>
      <c r="J6868"/>
      <c r="K6868"/>
      <c r="L6868"/>
      <c r="M6868" s="2"/>
      <c r="N6868"/>
      <c r="O6868" s="2"/>
      <c r="P6868"/>
      <c r="Q6868"/>
      <c r="R6868"/>
    </row>
    <row r="6869" spans="2:18">
      <c r="B6869"/>
      <c r="C6869"/>
      <c r="D6869"/>
      <c r="E6869"/>
      <c r="F6869"/>
      <c r="G6869"/>
      <c r="H6869"/>
      <c r="I6869"/>
      <c r="J6869"/>
      <c r="K6869"/>
      <c r="L6869"/>
      <c r="M6869" s="2"/>
      <c r="N6869"/>
      <c r="O6869" s="2"/>
      <c r="P6869"/>
      <c r="Q6869"/>
      <c r="R6869"/>
    </row>
    <row r="6870" spans="2:18">
      <c r="B6870"/>
      <c r="C6870"/>
      <c r="D6870"/>
      <c r="E6870"/>
      <c r="F6870"/>
      <c r="G6870"/>
      <c r="H6870"/>
      <c r="I6870"/>
      <c r="J6870"/>
      <c r="K6870"/>
      <c r="L6870"/>
      <c r="M6870" s="2"/>
      <c r="N6870"/>
      <c r="O6870" s="2"/>
      <c r="P6870"/>
      <c r="Q6870"/>
      <c r="R6870"/>
    </row>
    <row r="6871" spans="2:18">
      <c r="B6871"/>
      <c r="C6871"/>
      <c r="D6871"/>
      <c r="E6871"/>
      <c r="F6871"/>
      <c r="G6871"/>
      <c r="H6871"/>
      <c r="I6871"/>
      <c r="J6871"/>
      <c r="K6871"/>
      <c r="L6871"/>
      <c r="M6871" s="2"/>
      <c r="N6871"/>
      <c r="O6871" s="2"/>
      <c r="P6871"/>
      <c r="Q6871"/>
      <c r="R6871"/>
    </row>
    <row r="6872" spans="2:18">
      <c r="B6872"/>
      <c r="C6872"/>
      <c r="D6872"/>
      <c r="E6872"/>
      <c r="F6872"/>
      <c r="G6872"/>
      <c r="H6872"/>
      <c r="I6872"/>
      <c r="J6872"/>
      <c r="K6872"/>
      <c r="L6872"/>
      <c r="M6872" s="2"/>
      <c r="N6872"/>
      <c r="O6872" s="2"/>
      <c r="P6872"/>
      <c r="Q6872"/>
      <c r="R6872"/>
    </row>
    <row r="6873" spans="2:18">
      <c r="B6873"/>
      <c r="C6873"/>
      <c r="D6873"/>
      <c r="E6873"/>
      <c r="F6873"/>
      <c r="G6873"/>
      <c r="H6873"/>
      <c r="I6873"/>
      <c r="J6873"/>
      <c r="K6873"/>
      <c r="L6873"/>
      <c r="M6873" s="2"/>
      <c r="N6873"/>
      <c r="O6873" s="2"/>
      <c r="P6873"/>
      <c r="Q6873"/>
      <c r="R6873"/>
    </row>
    <row r="6874" spans="2:18">
      <c r="B6874"/>
      <c r="C6874"/>
      <c r="D6874"/>
      <c r="E6874"/>
      <c r="F6874"/>
      <c r="G6874"/>
      <c r="H6874"/>
      <c r="I6874"/>
      <c r="J6874"/>
      <c r="K6874"/>
      <c r="L6874"/>
      <c r="M6874" s="2"/>
      <c r="N6874"/>
      <c r="O6874" s="2"/>
      <c r="P6874"/>
      <c r="Q6874"/>
      <c r="R6874"/>
    </row>
    <row r="6875" spans="2:18">
      <c r="B6875"/>
      <c r="C6875"/>
      <c r="D6875"/>
      <c r="E6875"/>
      <c r="F6875"/>
      <c r="G6875"/>
      <c r="H6875"/>
      <c r="I6875"/>
      <c r="J6875"/>
      <c r="K6875"/>
      <c r="L6875"/>
      <c r="M6875" s="2"/>
      <c r="N6875"/>
      <c r="O6875" s="2"/>
      <c r="P6875"/>
      <c r="Q6875"/>
      <c r="R6875"/>
    </row>
    <row r="6876" spans="2:18">
      <c r="B6876"/>
      <c r="C6876"/>
      <c r="D6876"/>
      <c r="E6876"/>
      <c r="F6876"/>
      <c r="G6876"/>
      <c r="H6876"/>
      <c r="I6876"/>
      <c r="J6876"/>
      <c r="K6876"/>
      <c r="L6876"/>
      <c r="M6876" s="2"/>
      <c r="N6876"/>
      <c r="O6876" s="2"/>
      <c r="P6876"/>
      <c r="Q6876"/>
      <c r="R6876"/>
    </row>
    <row r="6877" spans="2:18">
      <c r="B6877"/>
      <c r="C6877"/>
      <c r="D6877"/>
      <c r="E6877"/>
      <c r="F6877"/>
      <c r="G6877"/>
      <c r="H6877"/>
      <c r="I6877"/>
      <c r="J6877"/>
      <c r="K6877"/>
      <c r="L6877"/>
      <c r="M6877" s="2"/>
      <c r="N6877"/>
      <c r="O6877" s="2"/>
      <c r="P6877"/>
      <c r="Q6877"/>
      <c r="R6877"/>
    </row>
    <row r="6878" spans="2:18">
      <c r="B6878"/>
      <c r="C6878"/>
      <c r="D6878"/>
      <c r="E6878"/>
      <c r="F6878"/>
      <c r="G6878"/>
      <c r="H6878"/>
      <c r="I6878"/>
      <c r="J6878"/>
      <c r="K6878"/>
      <c r="L6878"/>
      <c r="M6878" s="2"/>
      <c r="N6878"/>
      <c r="O6878" s="2"/>
      <c r="P6878"/>
      <c r="Q6878"/>
      <c r="R6878"/>
    </row>
    <row r="6879" spans="2:18">
      <c r="B6879"/>
      <c r="C6879"/>
      <c r="D6879"/>
      <c r="E6879"/>
      <c r="F6879"/>
      <c r="G6879"/>
      <c r="H6879"/>
      <c r="I6879"/>
      <c r="J6879"/>
      <c r="K6879"/>
      <c r="L6879"/>
      <c r="M6879" s="2"/>
      <c r="N6879"/>
      <c r="O6879" s="2"/>
      <c r="P6879"/>
      <c r="Q6879"/>
      <c r="R6879"/>
    </row>
    <row r="6880" spans="2:18">
      <c r="B6880"/>
      <c r="C6880"/>
      <c r="D6880"/>
      <c r="E6880"/>
      <c r="F6880"/>
      <c r="G6880"/>
      <c r="H6880"/>
      <c r="I6880"/>
      <c r="J6880"/>
      <c r="K6880"/>
      <c r="L6880"/>
      <c r="M6880" s="2"/>
      <c r="N6880"/>
      <c r="O6880" s="2"/>
      <c r="P6880"/>
      <c r="Q6880"/>
      <c r="R6880"/>
    </row>
    <row r="6881" spans="2:18">
      <c r="B6881"/>
      <c r="C6881"/>
      <c r="D6881"/>
      <c r="E6881"/>
      <c r="F6881"/>
      <c r="G6881"/>
      <c r="H6881"/>
      <c r="I6881"/>
      <c r="J6881"/>
      <c r="K6881"/>
      <c r="L6881"/>
      <c r="M6881" s="2"/>
      <c r="N6881"/>
      <c r="O6881" s="2"/>
      <c r="P6881"/>
      <c r="Q6881"/>
      <c r="R6881"/>
    </row>
    <row r="6882" spans="2:18">
      <c r="B6882"/>
      <c r="C6882"/>
      <c r="D6882"/>
      <c r="E6882"/>
      <c r="F6882"/>
      <c r="G6882"/>
      <c r="H6882"/>
      <c r="I6882"/>
      <c r="J6882"/>
      <c r="K6882"/>
      <c r="L6882"/>
      <c r="M6882" s="2"/>
      <c r="N6882"/>
      <c r="O6882" s="2"/>
      <c r="P6882"/>
      <c r="Q6882"/>
      <c r="R6882"/>
    </row>
    <row r="6883" spans="2:18">
      <c r="B6883"/>
      <c r="C6883"/>
      <c r="D6883"/>
      <c r="E6883"/>
      <c r="F6883"/>
      <c r="G6883"/>
      <c r="H6883"/>
      <c r="I6883"/>
      <c r="J6883"/>
      <c r="K6883"/>
      <c r="L6883"/>
      <c r="M6883" s="2"/>
      <c r="N6883"/>
      <c r="O6883" s="2"/>
      <c r="P6883"/>
      <c r="Q6883"/>
      <c r="R6883"/>
    </row>
    <row r="6884" spans="2:18">
      <c r="B6884"/>
      <c r="C6884"/>
      <c r="D6884"/>
      <c r="E6884"/>
      <c r="F6884"/>
      <c r="G6884"/>
      <c r="H6884"/>
      <c r="I6884"/>
      <c r="J6884"/>
      <c r="K6884"/>
      <c r="L6884"/>
      <c r="M6884" s="2"/>
      <c r="N6884"/>
      <c r="O6884" s="2"/>
      <c r="P6884"/>
      <c r="Q6884"/>
      <c r="R6884"/>
    </row>
    <row r="6885" spans="2:18">
      <c r="B6885"/>
      <c r="C6885"/>
      <c r="D6885"/>
      <c r="E6885"/>
      <c r="F6885"/>
      <c r="G6885"/>
      <c r="H6885"/>
      <c r="I6885"/>
      <c r="J6885"/>
      <c r="K6885"/>
      <c r="L6885"/>
      <c r="M6885" s="2"/>
      <c r="N6885"/>
      <c r="O6885" s="2"/>
      <c r="P6885"/>
      <c r="Q6885"/>
      <c r="R6885"/>
    </row>
    <row r="6886" spans="2:18">
      <c r="B6886"/>
      <c r="C6886"/>
      <c r="D6886"/>
      <c r="E6886"/>
      <c r="F6886"/>
      <c r="G6886"/>
      <c r="H6886"/>
      <c r="I6886"/>
      <c r="J6886"/>
      <c r="K6886"/>
      <c r="L6886"/>
      <c r="M6886" s="2"/>
      <c r="N6886"/>
      <c r="O6886" s="2"/>
      <c r="P6886"/>
      <c r="Q6886"/>
      <c r="R6886"/>
    </row>
    <row r="6887" spans="2:18">
      <c r="B6887"/>
      <c r="C6887"/>
      <c r="D6887"/>
      <c r="E6887"/>
      <c r="F6887"/>
      <c r="G6887"/>
      <c r="H6887"/>
      <c r="I6887"/>
      <c r="J6887"/>
      <c r="K6887"/>
      <c r="L6887"/>
      <c r="M6887" s="2"/>
      <c r="N6887"/>
      <c r="O6887" s="2"/>
      <c r="P6887"/>
      <c r="Q6887"/>
      <c r="R6887"/>
    </row>
    <row r="6888" spans="2:18">
      <c r="B6888"/>
      <c r="C6888"/>
      <c r="D6888"/>
      <c r="E6888"/>
      <c r="F6888"/>
      <c r="G6888"/>
      <c r="H6888"/>
      <c r="I6888"/>
      <c r="J6888"/>
      <c r="K6888"/>
      <c r="L6888"/>
      <c r="M6888" s="2"/>
      <c r="N6888"/>
      <c r="O6888" s="2"/>
      <c r="P6888"/>
      <c r="Q6888"/>
      <c r="R6888"/>
    </row>
    <row r="6889" spans="2:18">
      <c r="B6889"/>
      <c r="C6889"/>
      <c r="D6889"/>
      <c r="E6889"/>
      <c r="F6889"/>
      <c r="G6889"/>
      <c r="H6889"/>
      <c r="I6889"/>
      <c r="J6889"/>
      <c r="K6889"/>
      <c r="L6889"/>
      <c r="M6889" s="2"/>
      <c r="N6889"/>
      <c r="O6889" s="2"/>
      <c r="P6889"/>
      <c r="Q6889"/>
      <c r="R6889"/>
    </row>
    <row r="6890" spans="2:18">
      <c r="B6890"/>
      <c r="C6890"/>
      <c r="D6890"/>
      <c r="E6890"/>
      <c r="F6890"/>
      <c r="G6890"/>
      <c r="H6890"/>
      <c r="I6890"/>
      <c r="J6890"/>
      <c r="K6890"/>
      <c r="L6890"/>
      <c r="M6890" s="2"/>
      <c r="N6890"/>
      <c r="O6890" s="2"/>
      <c r="P6890"/>
      <c r="Q6890"/>
      <c r="R6890"/>
    </row>
    <row r="6891" spans="2:18">
      <c r="B6891"/>
      <c r="C6891"/>
      <c r="D6891"/>
      <c r="E6891"/>
      <c r="F6891"/>
      <c r="G6891"/>
      <c r="H6891"/>
      <c r="I6891"/>
      <c r="J6891"/>
      <c r="K6891"/>
      <c r="L6891"/>
      <c r="M6891" s="2"/>
      <c r="N6891"/>
      <c r="O6891" s="2"/>
      <c r="P6891"/>
      <c r="Q6891"/>
      <c r="R6891"/>
    </row>
    <row r="6892" spans="2:18">
      <c r="B6892"/>
      <c r="C6892"/>
      <c r="D6892"/>
      <c r="E6892"/>
      <c r="F6892"/>
      <c r="G6892"/>
      <c r="H6892"/>
      <c r="I6892"/>
      <c r="J6892"/>
      <c r="K6892"/>
      <c r="L6892"/>
      <c r="M6892" s="2"/>
      <c r="N6892"/>
      <c r="O6892" s="2"/>
      <c r="P6892"/>
      <c r="Q6892"/>
      <c r="R6892"/>
    </row>
    <row r="6893" spans="2:18">
      <c r="B6893"/>
      <c r="C6893"/>
      <c r="D6893"/>
      <c r="E6893"/>
      <c r="F6893"/>
      <c r="G6893"/>
      <c r="H6893"/>
      <c r="I6893"/>
      <c r="J6893"/>
      <c r="K6893"/>
      <c r="L6893"/>
      <c r="M6893" s="2"/>
      <c r="N6893"/>
      <c r="O6893" s="2"/>
      <c r="P6893"/>
      <c r="Q6893"/>
      <c r="R6893"/>
    </row>
    <row r="6894" spans="2:18">
      <c r="B6894"/>
      <c r="C6894"/>
      <c r="D6894"/>
      <c r="E6894"/>
      <c r="F6894"/>
      <c r="G6894"/>
      <c r="H6894"/>
      <c r="I6894"/>
      <c r="J6894"/>
      <c r="K6894"/>
      <c r="L6894"/>
      <c r="M6894" s="2"/>
      <c r="N6894"/>
      <c r="O6894" s="2"/>
      <c r="P6894"/>
      <c r="Q6894"/>
      <c r="R6894"/>
    </row>
    <row r="6895" spans="2:18">
      <c r="B6895"/>
      <c r="C6895"/>
      <c r="D6895"/>
      <c r="E6895"/>
      <c r="F6895"/>
      <c r="G6895"/>
      <c r="H6895"/>
      <c r="I6895"/>
      <c r="J6895"/>
      <c r="K6895"/>
      <c r="L6895"/>
      <c r="M6895" s="2"/>
      <c r="N6895"/>
      <c r="O6895" s="2"/>
      <c r="P6895"/>
      <c r="Q6895"/>
      <c r="R6895"/>
    </row>
    <row r="6896" spans="2:18">
      <c r="B6896"/>
      <c r="C6896"/>
      <c r="D6896"/>
      <c r="E6896"/>
      <c r="F6896"/>
      <c r="G6896"/>
      <c r="H6896"/>
      <c r="I6896"/>
      <c r="J6896"/>
      <c r="K6896"/>
      <c r="L6896"/>
      <c r="M6896" s="2"/>
      <c r="N6896"/>
      <c r="O6896" s="2"/>
      <c r="P6896"/>
      <c r="Q6896"/>
      <c r="R6896"/>
    </row>
    <row r="6897" spans="2:18">
      <c r="B6897"/>
      <c r="C6897"/>
      <c r="D6897"/>
      <c r="E6897"/>
      <c r="F6897"/>
      <c r="G6897"/>
      <c r="H6897"/>
      <c r="I6897"/>
      <c r="J6897"/>
      <c r="K6897"/>
      <c r="L6897"/>
      <c r="M6897" s="2"/>
      <c r="N6897"/>
      <c r="O6897" s="2"/>
      <c r="P6897"/>
      <c r="Q6897"/>
      <c r="R6897"/>
    </row>
    <row r="6898" spans="2:18">
      <c r="B6898"/>
      <c r="C6898"/>
      <c r="D6898"/>
      <c r="E6898"/>
      <c r="F6898"/>
      <c r="G6898"/>
      <c r="H6898"/>
      <c r="I6898"/>
      <c r="J6898"/>
      <c r="K6898"/>
      <c r="L6898"/>
      <c r="M6898" s="2"/>
      <c r="N6898"/>
      <c r="O6898" s="2"/>
      <c r="P6898"/>
      <c r="Q6898"/>
      <c r="R6898"/>
    </row>
    <row r="6899" spans="2:18">
      <c r="B6899"/>
      <c r="C6899"/>
      <c r="D6899"/>
      <c r="E6899"/>
      <c r="F6899"/>
      <c r="G6899"/>
      <c r="H6899"/>
      <c r="I6899"/>
      <c r="J6899"/>
      <c r="K6899"/>
      <c r="L6899"/>
      <c r="M6899" s="2"/>
      <c r="N6899"/>
      <c r="O6899" s="2"/>
      <c r="P6899"/>
      <c r="Q6899"/>
      <c r="R6899"/>
    </row>
    <row r="6900" spans="2:18">
      <c r="B6900"/>
      <c r="C6900"/>
      <c r="D6900"/>
      <c r="E6900"/>
      <c r="F6900"/>
      <c r="G6900"/>
      <c r="H6900"/>
      <c r="I6900"/>
      <c r="J6900"/>
      <c r="K6900"/>
      <c r="L6900"/>
      <c r="M6900" s="2"/>
      <c r="N6900"/>
      <c r="O6900" s="2"/>
      <c r="P6900"/>
      <c r="Q6900"/>
      <c r="R6900"/>
    </row>
    <row r="6901" spans="2:18">
      <c r="B6901"/>
      <c r="C6901"/>
      <c r="D6901"/>
      <c r="E6901"/>
      <c r="F6901"/>
      <c r="G6901"/>
      <c r="H6901"/>
      <c r="I6901"/>
      <c r="J6901"/>
      <c r="K6901"/>
      <c r="L6901"/>
      <c r="M6901" s="2"/>
      <c r="N6901"/>
      <c r="O6901" s="2"/>
      <c r="P6901"/>
      <c r="Q6901"/>
      <c r="R6901"/>
    </row>
    <row r="6902" spans="2:18">
      <c r="B6902"/>
      <c r="C6902"/>
      <c r="D6902"/>
      <c r="E6902"/>
      <c r="F6902"/>
      <c r="G6902"/>
      <c r="H6902"/>
      <c r="I6902"/>
      <c r="J6902"/>
      <c r="K6902"/>
      <c r="L6902"/>
      <c r="M6902" s="2"/>
      <c r="N6902"/>
      <c r="O6902" s="2"/>
      <c r="P6902"/>
      <c r="Q6902"/>
      <c r="R6902"/>
    </row>
    <row r="6903" spans="2:18">
      <c r="B6903"/>
      <c r="C6903"/>
      <c r="D6903"/>
      <c r="E6903"/>
      <c r="F6903"/>
      <c r="G6903"/>
      <c r="H6903"/>
      <c r="I6903"/>
      <c r="J6903"/>
      <c r="K6903"/>
      <c r="L6903"/>
      <c r="M6903" s="2"/>
      <c r="N6903"/>
      <c r="O6903" s="2"/>
      <c r="P6903"/>
      <c r="Q6903"/>
      <c r="R6903"/>
    </row>
    <row r="6904" spans="2:18">
      <c r="B6904"/>
      <c r="C6904"/>
      <c r="D6904"/>
      <c r="E6904"/>
      <c r="F6904"/>
      <c r="G6904"/>
      <c r="H6904"/>
      <c r="I6904"/>
      <c r="J6904"/>
      <c r="K6904"/>
      <c r="L6904"/>
      <c r="M6904" s="2"/>
      <c r="N6904"/>
      <c r="O6904" s="2"/>
      <c r="P6904"/>
      <c r="Q6904"/>
      <c r="R6904"/>
    </row>
    <row r="6905" spans="2:18">
      <c r="B6905"/>
      <c r="C6905"/>
      <c r="D6905"/>
      <c r="E6905"/>
      <c r="F6905"/>
      <c r="G6905"/>
      <c r="H6905"/>
      <c r="I6905"/>
      <c r="J6905"/>
      <c r="K6905"/>
      <c r="L6905"/>
      <c r="M6905" s="2"/>
      <c r="N6905"/>
      <c r="O6905" s="2"/>
      <c r="P6905"/>
      <c r="Q6905"/>
      <c r="R6905"/>
    </row>
    <row r="6906" spans="2:18">
      <c r="B6906"/>
      <c r="C6906"/>
      <c r="D6906"/>
      <c r="E6906"/>
      <c r="F6906"/>
      <c r="G6906"/>
      <c r="H6906"/>
      <c r="I6906"/>
      <c r="J6906"/>
      <c r="K6906"/>
      <c r="L6906"/>
      <c r="M6906" s="2"/>
      <c r="N6906"/>
      <c r="O6906" s="2"/>
      <c r="P6906"/>
      <c r="Q6906"/>
      <c r="R6906"/>
    </row>
    <row r="6907" spans="2:18">
      <c r="B6907"/>
      <c r="C6907"/>
      <c r="D6907"/>
      <c r="E6907"/>
      <c r="F6907"/>
      <c r="G6907"/>
      <c r="H6907"/>
      <c r="I6907"/>
      <c r="J6907"/>
      <c r="K6907"/>
      <c r="L6907"/>
      <c r="M6907" s="2"/>
      <c r="N6907"/>
      <c r="O6907" s="2"/>
      <c r="P6907"/>
      <c r="Q6907"/>
      <c r="R6907"/>
    </row>
    <row r="6908" spans="2:18">
      <c r="B6908"/>
      <c r="C6908"/>
      <c r="D6908"/>
      <c r="E6908"/>
      <c r="F6908"/>
      <c r="G6908"/>
      <c r="H6908"/>
      <c r="I6908"/>
      <c r="J6908"/>
      <c r="K6908"/>
      <c r="L6908"/>
      <c r="M6908" s="2"/>
      <c r="N6908"/>
      <c r="O6908" s="2"/>
      <c r="P6908"/>
      <c r="Q6908"/>
      <c r="R6908"/>
    </row>
    <row r="6909" spans="2:18">
      <c r="B6909"/>
      <c r="C6909"/>
      <c r="D6909"/>
      <c r="E6909"/>
      <c r="F6909"/>
      <c r="G6909"/>
      <c r="H6909"/>
      <c r="I6909"/>
      <c r="J6909"/>
      <c r="K6909"/>
      <c r="L6909"/>
      <c r="M6909" s="2"/>
      <c r="N6909"/>
      <c r="O6909" s="2"/>
      <c r="P6909"/>
      <c r="Q6909"/>
      <c r="R6909"/>
    </row>
    <row r="6910" spans="2:18">
      <c r="B6910"/>
      <c r="C6910"/>
      <c r="D6910"/>
      <c r="E6910"/>
      <c r="F6910"/>
      <c r="G6910"/>
      <c r="H6910"/>
      <c r="I6910"/>
      <c r="J6910"/>
      <c r="K6910"/>
      <c r="L6910"/>
      <c r="M6910" s="2"/>
      <c r="N6910"/>
      <c r="O6910" s="2"/>
      <c r="P6910"/>
      <c r="Q6910"/>
      <c r="R6910"/>
    </row>
    <row r="6911" spans="2:18">
      <c r="B6911"/>
      <c r="C6911"/>
      <c r="D6911"/>
      <c r="E6911"/>
      <c r="F6911"/>
      <c r="G6911"/>
      <c r="H6911"/>
      <c r="I6911"/>
      <c r="J6911"/>
      <c r="K6911"/>
      <c r="L6911"/>
      <c r="M6911" s="2"/>
      <c r="N6911"/>
      <c r="O6911" s="2"/>
      <c r="P6911"/>
      <c r="Q6911"/>
      <c r="R6911"/>
    </row>
    <row r="6912" spans="2:18">
      <c r="B6912"/>
      <c r="C6912"/>
      <c r="D6912"/>
      <c r="E6912"/>
      <c r="F6912"/>
      <c r="G6912"/>
      <c r="H6912"/>
      <c r="I6912"/>
      <c r="J6912"/>
      <c r="K6912"/>
      <c r="L6912"/>
      <c r="M6912" s="2"/>
      <c r="N6912"/>
      <c r="O6912" s="2"/>
      <c r="P6912"/>
      <c r="Q6912"/>
      <c r="R6912"/>
    </row>
    <row r="6913" spans="2:18">
      <c r="B6913"/>
      <c r="C6913"/>
      <c r="D6913"/>
      <c r="E6913"/>
      <c r="F6913"/>
      <c r="G6913"/>
      <c r="H6913"/>
      <c r="I6913"/>
      <c r="J6913"/>
      <c r="K6913"/>
      <c r="L6913"/>
      <c r="M6913" s="2"/>
      <c r="N6913"/>
      <c r="O6913" s="2"/>
      <c r="P6913"/>
      <c r="Q6913"/>
      <c r="R6913"/>
    </row>
    <row r="6914" spans="2:18">
      <c r="B6914"/>
      <c r="C6914"/>
      <c r="D6914"/>
      <c r="E6914"/>
      <c r="F6914"/>
      <c r="G6914"/>
      <c r="H6914"/>
      <c r="I6914"/>
      <c r="J6914"/>
      <c r="K6914"/>
      <c r="L6914"/>
      <c r="M6914" s="2"/>
      <c r="N6914"/>
      <c r="O6914" s="2"/>
      <c r="P6914"/>
      <c r="Q6914"/>
      <c r="R6914"/>
    </row>
    <row r="6915" spans="2:18">
      <c r="B6915"/>
      <c r="C6915"/>
      <c r="D6915"/>
      <c r="E6915"/>
      <c r="F6915"/>
      <c r="G6915"/>
      <c r="H6915"/>
      <c r="I6915"/>
      <c r="J6915"/>
      <c r="K6915"/>
      <c r="L6915"/>
      <c r="M6915" s="2"/>
      <c r="N6915"/>
      <c r="O6915" s="2"/>
      <c r="P6915"/>
      <c r="Q6915"/>
      <c r="R6915"/>
    </row>
    <row r="6916" spans="2:18">
      <c r="B6916"/>
      <c r="C6916"/>
      <c r="D6916"/>
      <c r="E6916"/>
      <c r="F6916"/>
      <c r="G6916"/>
      <c r="H6916"/>
      <c r="I6916"/>
      <c r="J6916"/>
      <c r="K6916"/>
      <c r="L6916"/>
      <c r="M6916" s="2"/>
      <c r="N6916"/>
      <c r="O6916" s="2"/>
      <c r="P6916"/>
      <c r="Q6916"/>
      <c r="R6916"/>
    </row>
    <row r="6917" spans="2:18">
      <c r="B6917"/>
      <c r="C6917"/>
      <c r="D6917"/>
      <c r="E6917"/>
      <c r="F6917"/>
      <c r="G6917"/>
      <c r="H6917"/>
      <c r="I6917"/>
      <c r="J6917"/>
      <c r="K6917"/>
      <c r="L6917"/>
      <c r="M6917" s="2"/>
      <c r="N6917"/>
      <c r="O6917" s="2"/>
      <c r="P6917"/>
      <c r="Q6917"/>
      <c r="R6917"/>
    </row>
    <row r="6918" spans="2:18">
      <c r="B6918"/>
      <c r="C6918"/>
      <c r="D6918"/>
      <c r="E6918"/>
      <c r="F6918"/>
      <c r="G6918"/>
      <c r="H6918"/>
      <c r="I6918"/>
      <c r="J6918"/>
      <c r="K6918"/>
      <c r="L6918"/>
      <c r="M6918" s="2"/>
      <c r="N6918"/>
      <c r="O6918" s="2"/>
      <c r="P6918"/>
      <c r="Q6918"/>
      <c r="R6918"/>
    </row>
    <row r="6919" spans="2:18">
      <c r="B6919"/>
      <c r="C6919"/>
      <c r="D6919"/>
      <c r="E6919"/>
      <c r="F6919"/>
      <c r="G6919"/>
      <c r="H6919"/>
      <c r="I6919"/>
      <c r="J6919"/>
      <c r="K6919"/>
      <c r="L6919"/>
      <c r="M6919" s="2"/>
      <c r="N6919"/>
      <c r="O6919" s="2"/>
      <c r="P6919"/>
      <c r="Q6919"/>
      <c r="R6919"/>
    </row>
    <row r="6920" spans="2:18">
      <c r="B6920"/>
      <c r="C6920"/>
      <c r="D6920"/>
      <c r="E6920"/>
      <c r="F6920"/>
      <c r="G6920"/>
      <c r="H6920"/>
      <c r="I6920"/>
      <c r="J6920"/>
      <c r="K6920"/>
      <c r="L6920"/>
      <c r="M6920" s="2"/>
      <c r="N6920"/>
      <c r="O6920" s="2"/>
      <c r="P6920"/>
      <c r="Q6920"/>
      <c r="R6920"/>
    </row>
    <row r="6921" spans="2:18">
      <c r="B6921"/>
      <c r="C6921"/>
      <c r="D6921"/>
      <c r="E6921"/>
      <c r="F6921"/>
      <c r="G6921"/>
      <c r="H6921"/>
      <c r="I6921"/>
      <c r="J6921"/>
      <c r="K6921"/>
      <c r="L6921"/>
      <c r="M6921" s="2"/>
      <c r="N6921"/>
      <c r="O6921" s="2"/>
      <c r="P6921"/>
      <c r="Q6921"/>
      <c r="R6921"/>
    </row>
    <row r="6922" spans="2:18">
      <c r="B6922"/>
      <c r="C6922"/>
      <c r="D6922"/>
      <c r="E6922"/>
      <c r="F6922"/>
      <c r="G6922"/>
      <c r="H6922"/>
      <c r="I6922"/>
      <c r="J6922"/>
      <c r="K6922"/>
      <c r="L6922"/>
      <c r="M6922" s="2"/>
      <c r="N6922"/>
      <c r="O6922" s="2"/>
      <c r="P6922"/>
      <c r="Q6922"/>
      <c r="R6922"/>
    </row>
    <row r="6923" spans="2:18">
      <c r="B6923"/>
      <c r="C6923"/>
      <c r="D6923"/>
      <c r="E6923"/>
      <c r="F6923"/>
      <c r="G6923"/>
      <c r="H6923"/>
      <c r="I6923"/>
      <c r="J6923"/>
      <c r="K6923"/>
      <c r="L6923"/>
      <c r="M6923" s="2"/>
      <c r="N6923"/>
      <c r="O6923" s="2"/>
      <c r="P6923"/>
      <c r="Q6923"/>
      <c r="R6923"/>
    </row>
    <row r="6924" spans="2:18">
      <c r="B6924"/>
      <c r="C6924"/>
      <c r="D6924"/>
      <c r="E6924"/>
      <c r="F6924"/>
      <c r="G6924"/>
      <c r="H6924"/>
      <c r="I6924"/>
      <c r="J6924"/>
      <c r="K6924"/>
      <c r="L6924"/>
      <c r="M6924" s="2"/>
      <c r="N6924"/>
      <c r="O6924" s="2"/>
      <c r="P6924"/>
      <c r="Q6924"/>
      <c r="R6924"/>
    </row>
    <row r="6925" spans="2:18">
      <c r="B6925"/>
      <c r="C6925"/>
      <c r="D6925"/>
      <c r="E6925"/>
      <c r="F6925"/>
      <c r="G6925"/>
      <c r="H6925"/>
      <c r="I6925"/>
      <c r="J6925"/>
      <c r="K6925"/>
      <c r="L6925"/>
      <c r="M6925" s="2"/>
      <c r="N6925"/>
      <c r="O6925" s="2"/>
      <c r="P6925"/>
      <c r="Q6925"/>
      <c r="R6925"/>
    </row>
    <row r="6926" spans="2:18">
      <c r="B6926"/>
      <c r="C6926"/>
      <c r="D6926"/>
      <c r="E6926"/>
      <c r="F6926"/>
      <c r="G6926"/>
      <c r="H6926"/>
      <c r="I6926"/>
      <c r="J6926"/>
      <c r="K6926"/>
      <c r="L6926"/>
      <c r="M6926" s="2"/>
      <c r="N6926"/>
      <c r="O6926" s="2"/>
      <c r="P6926"/>
      <c r="Q6926"/>
      <c r="R6926"/>
    </row>
    <row r="6927" spans="2:18">
      <c r="B6927"/>
      <c r="C6927"/>
      <c r="D6927"/>
      <c r="E6927"/>
      <c r="F6927"/>
      <c r="G6927"/>
      <c r="H6927"/>
      <c r="I6927"/>
      <c r="J6927"/>
      <c r="K6927"/>
      <c r="L6927"/>
      <c r="M6927" s="2"/>
      <c r="N6927"/>
      <c r="O6927" s="2"/>
      <c r="P6927"/>
      <c r="Q6927"/>
      <c r="R6927"/>
    </row>
    <row r="6928" spans="2:18">
      <c r="B6928"/>
      <c r="C6928"/>
      <c r="D6928"/>
      <c r="E6928"/>
      <c r="F6928"/>
      <c r="G6928"/>
      <c r="H6928"/>
      <c r="I6928"/>
      <c r="J6928"/>
      <c r="K6928"/>
      <c r="L6928"/>
      <c r="M6928" s="2"/>
      <c r="N6928"/>
      <c r="O6928" s="2"/>
      <c r="P6928"/>
      <c r="Q6928"/>
      <c r="R6928"/>
    </row>
    <row r="6929" spans="2:18">
      <c r="B6929"/>
      <c r="C6929"/>
      <c r="D6929"/>
      <c r="E6929"/>
      <c r="F6929"/>
      <c r="G6929"/>
      <c r="H6929"/>
      <c r="I6929"/>
      <c r="J6929"/>
      <c r="K6929"/>
      <c r="L6929"/>
      <c r="M6929" s="2"/>
      <c r="N6929"/>
      <c r="O6929" s="2"/>
      <c r="P6929"/>
      <c r="Q6929"/>
      <c r="R6929"/>
    </row>
    <row r="6930" spans="2:18">
      <c r="B6930"/>
      <c r="C6930"/>
      <c r="D6930"/>
      <c r="E6930"/>
      <c r="F6930"/>
      <c r="G6930"/>
      <c r="H6930"/>
      <c r="I6930"/>
      <c r="J6930"/>
      <c r="K6930"/>
      <c r="L6930"/>
      <c r="M6930" s="2"/>
      <c r="N6930"/>
      <c r="O6930" s="2"/>
      <c r="P6930"/>
      <c r="Q6930"/>
      <c r="R6930"/>
    </row>
    <row r="6931" spans="2:18">
      <c r="B6931"/>
      <c r="C6931"/>
      <c r="D6931"/>
      <c r="E6931"/>
      <c r="F6931"/>
      <c r="G6931"/>
      <c r="H6931"/>
      <c r="I6931"/>
      <c r="J6931"/>
      <c r="K6931"/>
      <c r="L6931"/>
      <c r="M6931" s="2"/>
      <c r="N6931"/>
      <c r="O6931" s="2"/>
      <c r="P6931"/>
      <c r="Q6931"/>
      <c r="R6931"/>
    </row>
    <row r="6932" spans="2:18">
      <c r="B6932"/>
      <c r="C6932"/>
      <c r="D6932"/>
      <c r="E6932"/>
      <c r="F6932"/>
      <c r="G6932"/>
      <c r="H6932"/>
      <c r="I6932"/>
      <c r="J6932"/>
      <c r="K6932"/>
      <c r="L6932"/>
      <c r="M6932" s="2"/>
      <c r="N6932"/>
      <c r="O6932" s="2"/>
      <c r="P6932"/>
      <c r="Q6932"/>
      <c r="R6932"/>
    </row>
    <row r="6933" spans="2:18">
      <c r="B6933"/>
      <c r="C6933"/>
      <c r="D6933"/>
      <c r="E6933"/>
      <c r="F6933"/>
      <c r="G6933"/>
      <c r="H6933"/>
      <c r="I6933"/>
      <c r="J6933"/>
      <c r="K6933"/>
      <c r="L6933"/>
      <c r="M6933" s="2"/>
      <c r="N6933"/>
      <c r="O6933" s="2"/>
      <c r="P6933"/>
      <c r="Q6933"/>
      <c r="R6933"/>
    </row>
    <row r="6934" spans="2:18">
      <c r="B6934"/>
      <c r="C6934"/>
      <c r="D6934"/>
      <c r="E6934"/>
      <c r="F6934"/>
      <c r="G6934"/>
      <c r="H6934"/>
      <c r="I6934"/>
      <c r="J6934"/>
      <c r="K6934"/>
      <c r="L6934"/>
      <c r="M6934" s="2"/>
      <c r="N6934"/>
      <c r="O6934" s="2"/>
      <c r="P6934"/>
      <c r="Q6934"/>
      <c r="R6934"/>
    </row>
    <row r="6935" spans="2:18">
      <c r="B6935"/>
      <c r="C6935"/>
      <c r="D6935"/>
      <c r="E6935"/>
      <c r="F6935"/>
      <c r="G6935"/>
      <c r="H6935"/>
      <c r="I6935"/>
      <c r="J6935"/>
      <c r="K6935"/>
      <c r="L6935"/>
      <c r="M6935" s="2"/>
      <c r="N6935"/>
      <c r="O6935" s="2"/>
      <c r="P6935"/>
      <c r="Q6935"/>
      <c r="R6935"/>
    </row>
    <row r="6936" spans="2:18">
      <c r="B6936"/>
      <c r="C6936"/>
      <c r="D6936"/>
      <c r="E6936"/>
      <c r="F6936"/>
      <c r="G6936"/>
      <c r="H6936"/>
      <c r="I6936"/>
      <c r="J6936"/>
      <c r="K6936"/>
      <c r="L6936"/>
      <c r="M6936" s="2"/>
      <c r="N6936"/>
      <c r="O6936" s="2"/>
      <c r="P6936"/>
      <c r="Q6936"/>
      <c r="R6936"/>
    </row>
    <row r="6937" spans="2:18">
      <c r="B6937"/>
      <c r="C6937"/>
      <c r="D6937"/>
      <c r="E6937"/>
      <c r="F6937"/>
      <c r="G6937"/>
      <c r="H6937"/>
      <c r="I6937"/>
      <c r="J6937"/>
      <c r="K6937"/>
      <c r="L6937"/>
      <c r="M6937" s="2"/>
      <c r="N6937"/>
      <c r="O6937" s="2"/>
      <c r="P6937"/>
      <c r="Q6937"/>
      <c r="R6937"/>
    </row>
    <row r="6938" spans="2:18">
      <c r="B6938"/>
      <c r="C6938"/>
      <c r="D6938"/>
      <c r="E6938"/>
      <c r="F6938"/>
      <c r="G6938"/>
      <c r="H6938"/>
      <c r="I6938"/>
      <c r="J6938"/>
      <c r="K6938"/>
      <c r="L6938"/>
      <c r="M6938" s="2"/>
      <c r="N6938"/>
      <c r="O6938" s="2"/>
      <c r="P6938"/>
      <c r="Q6938"/>
      <c r="R6938"/>
    </row>
    <row r="6939" spans="2:18">
      <c r="B6939"/>
      <c r="C6939"/>
      <c r="D6939"/>
      <c r="E6939"/>
      <c r="F6939"/>
      <c r="G6939"/>
      <c r="H6939"/>
      <c r="I6939"/>
      <c r="J6939"/>
      <c r="K6939"/>
      <c r="L6939"/>
      <c r="M6939" s="2"/>
      <c r="N6939"/>
      <c r="O6939" s="2"/>
      <c r="P6939"/>
      <c r="Q6939"/>
      <c r="R6939"/>
    </row>
    <row r="6940" spans="2:18">
      <c r="B6940"/>
      <c r="C6940"/>
      <c r="D6940"/>
      <c r="E6940"/>
      <c r="F6940"/>
      <c r="G6940"/>
      <c r="H6940"/>
      <c r="I6940"/>
      <c r="J6940"/>
      <c r="K6940"/>
      <c r="L6940"/>
      <c r="M6940" s="2"/>
      <c r="N6940"/>
      <c r="O6940" s="2"/>
      <c r="P6940"/>
      <c r="Q6940"/>
      <c r="R6940"/>
    </row>
    <row r="6941" spans="2:18">
      <c r="B6941"/>
      <c r="C6941"/>
      <c r="D6941"/>
      <c r="E6941"/>
      <c r="F6941"/>
      <c r="G6941"/>
      <c r="H6941"/>
      <c r="I6941"/>
      <c r="J6941"/>
      <c r="K6941"/>
      <c r="L6941"/>
      <c r="M6941" s="2"/>
      <c r="N6941"/>
      <c r="O6941" s="2"/>
      <c r="P6941"/>
      <c r="Q6941"/>
      <c r="R6941"/>
    </row>
    <row r="6942" spans="2:18">
      <c r="B6942"/>
      <c r="C6942"/>
      <c r="D6942"/>
      <c r="E6942"/>
      <c r="F6942"/>
      <c r="G6942"/>
      <c r="H6942"/>
      <c r="I6942"/>
      <c r="J6942"/>
      <c r="K6942"/>
      <c r="L6942"/>
      <c r="M6942" s="2"/>
      <c r="N6942"/>
      <c r="O6942" s="2"/>
      <c r="P6942"/>
      <c r="Q6942"/>
      <c r="R6942"/>
    </row>
    <row r="6943" spans="2:18">
      <c r="B6943"/>
      <c r="C6943"/>
      <c r="D6943"/>
      <c r="E6943"/>
      <c r="F6943"/>
      <c r="G6943"/>
      <c r="H6943"/>
      <c r="I6943"/>
      <c r="J6943"/>
      <c r="K6943"/>
      <c r="L6943"/>
      <c r="M6943" s="2"/>
      <c r="N6943"/>
      <c r="O6943" s="2"/>
      <c r="P6943"/>
      <c r="Q6943"/>
      <c r="R6943"/>
    </row>
    <row r="6944" spans="2:18">
      <c r="B6944"/>
      <c r="C6944"/>
      <c r="D6944"/>
      <c r="E6944"/>
      <c r="F6944"/>
      <c r="G6944"/>
      <c r="H6944"/>
      <c r="I6944"/>
      <c r="J6944"/>
      <c r="K6944"/>
      <c r="L6944"/>
      <c r="M6944" s="2"/>
      <c r="N6944"/>
      <c r="O6944" s="2"/>
      <c r="P6944"/>
      <c r="Q6944"/>
      <c r="R6944"/>
    </row>
    <row r="6945" spans="2:18">
      <c r="B6945"/>
      <c r="C6945"/>
      <c r="D6945"/>
      <c r="E6945"/>
      <c r="F6945"/>
      <c r="G6945"/>
      <c r="H6945"/>
      <c r="I6945"/>
      <c r="J6945"/>
      <c r="K6945"/>
      <c r="L6945"/>
      <c r="M6945" s="2"/>
      <c r="N6945"/>
      <c r="O6945" s="2"/>
      <c r="P6945"/>
      <c r="Q6945"/>
      <c r="R6945"/>
    </row>
    <row r="6946" spans="2:18">
      <c r="B6946"/>
      <c r="C6946"/>
      <c r="D6946"/>
      <c r="E6946"/>
      <c r="F6946"/>
      <c r="G6946"/>
      <c r="H6946"/>
      <c r="I6946"/>
      <c r="J6946"/>
      <c r="K6946"/>
      <c r="L6946"/>
      <c r="M6946" s="2"/>
      <c r="N6946"/>
      <c r="O6946" s="2"/>
      <c r="P6946"/>
      <c r="Q6946"/>
      <c r="R6946"/>
    </row>
    <row r="6947" spans="2:18">
      <c r="B6947"/>
      <c r="C6947"/>
      <c r="D6947"/>
      <c r="E6947"/>
      <c r="F6947"/>
      <c r="G6947"/>
      <c r="H6947"/>
      <c r="I6947"/>
      <c r="J6947"/>
      <c r="K6947"/>
      <c r="L6947"/>
      <c r="M6947" s="2"/>
      <c r="N6947"/>
      <c r="O6947" s="2"/>
      <c r="P6947"/>
      <c r="Q6947"/>
      <c r="R6947"/>
    </row>
    <row r="6948" spans="2:18">
      <c r="B6948"/>
      <c r="C6948"/>
      <c r="D6948"/>
      <c r="E6948"/>
      <c r="F6948"/>
      <c r="G6948"/>
      <c r="H6948"/>
      <c r="I6948"/>
      <c r="J6948"/>
      <c r="K6948"/>
      <c r="L6948"/>
      <c r="M6948" s="2"/>
      <c r="N6948"/>
      <c r="O6948" s="2"/>
      <c r="P6948"/>
      <c r="Q6948"/>
      <c r="R6948"/>
    </row>
    <row r="6949" spans="2:18">
      <c r="B6949"/>
      <c r="C6949"/>
      <c r="D6949"/>
      <c r="E6949"/>
      <c r="F6949"/>
      <c r="G6949"/>
      <c r="H6949"/>
      <c r="I6949"/>
      <c r="J6949"/>
      <c r="K6949"/>
      <c r="L6949"/>
      <c r="M6949" s="2"/>
      <c r="N6949"/>
      <c r="O6949" s="2"/>
      <c r="P6949"/>
      <c r="Q6949"/>
      <c r="R6949"/>
    </row>
    <row r="6950" spans="2:18">
      <c r="B6950"/>
      <c r="C6950"/>
      <c r="D6950"/>
      <c r="E6950"/>
      <c r="F6950"/>
      <c r="G6950"/>
      <c r="H6950"/>
      <c r="I6950"/>
      <c r="J6950"/>
      <c r="K6950"/>
      <c r="L6950"/>
      <c r="M6950" s="2"/>
      <c r="N6950"/>
      <c r="O6950" s="2"/>
      <c r="P6950"/>
      <c r="Q6950"/>
      <c r="R6950"/>
    </row>
    <row r="6951" spans="2:18">
      <c r="B6951"/>
      <c r="C6951"/>
      <c r="D6951"/>
      <c r="E6951"/>
      <c r="F6951"/>
      <c r="G6951"/>
      <c r="H6951"/>
      <c r="I6951"/>
      <c r="J6951"/>
      <c r="K6951"/>
      <c r="L6951"/>
      <c r="M6951" s="2"/>
      <c r="N6951"/>
      <c r="O6951" s="2"/>
      <c r="P6951"/>
      <c r="Q6951"/>
      <c r="R6951"/>
    </row>
    <row r="6952" spans="2:18">
      <c r="B6952"/>
      <c r="C6952"/>
      <c r="D6952"/>
      <c r="E6952"/>
      <c r="F6952"/>
      <c r="G6952"/>
      <c r="H6952"/>
      <c r="I6952"/>
      <c r="J6952"/>
      <c r="K6952"/>
      <c r="L6952"/>
      <c r="M6952" s="2"/>
      <c r="N6952"/>
      <c r="O6952" s="2"/>
      <c r="P6952"/>
      <c r="Q6952"/>
      <c r="R6952"/>
    </row>
    <row r="6953" spans="2:18">
      <c r="B6953"/>
      <c r="C6953"/>
      <c r="D6953"/>
      <c r="E6953"/>
      <c r="F6953"/>
      <c r="G6953"/>
      <c r="H6953"/>
      <c r="I6953"/>
      <c r="J6953"/>
      <c r="K6953"/>
      <c r="L6953"/>
      <c r="M6953" s="2"/>
      <c r="N6953"/>
      <c r="O6953" s="2"/>
      <c r="P6953"/>
      <c r="Q6953"/>
      <c r="R6953"/>
    </row>
    <row r="6954" spans="2:18">
      <c r="B6954"/>
      <c r="C6954"/>
      <c r="D6954"/>
      <c r="E6954"/>
      <c r="F6954"/>
      <c r="G6954"/>
      <c r="H6954"/>
      <c r="I6954"/>
      <c r="J6954"/>
      <c r="K6954"/>
      <c r="L6954"/>
      <c r="M6954" s="2"/>
      <c r="N6954"/>
      <c r="O6954" s="2"/>
      <c r="P6954"/>
      <c r="Q6954"/>
      <c r="R6954"/>
    </row>
    <row r="6955" spans="2:18">
      <c r="B6955"/>
      <c r="C6955"/>
      <c r="D6955"/>
      <c r="E6955"/>
      <c r="F6955"/>
      <c r="G6955"/>
      <c r="H6955"/>
      <c r="I6955"/>
      <c r="J6955"/>
      <c r="K6955"/>
      <c r="L6955"/>
      <c r="M6955" s="2"/>
      <c r="N6955"/>
      <c r="O6955" s="2"/>
      <c r="P6955"/>
      <c r="Q6955"/>
      <c r="R6955"/>
    </row>
    <row r="6956" spans="2:18">
      <c r="B6956"/>
      <c r="C6956"/>
      <c r="D6956"/>
      <c r="E6956"/>
      <c r="F6956"/>
      <c r="G6956"/>
      <c r="H6956"/>
      <c r="I6956"/>
      <c r="J6956"/>
      <c r="K6956"/>
      <c r="L6956"/>
      <c r="M6956" s="2"/>
      <c r="N6956"/>
      <c r="O6956" s="2"/>
      <c r="P6956"/>
      <c r="Q6956"/>
      <c r="R6956"/>
    </row>
    <row r="6957" spans="2:18">
      <c r="B6957"/>
      <c r="C6957"/>
      <c r="D6957"/>
      <c r="E6957"/>
      <c r="F6957"/>
      <c r="G6957"/>
      <c r="H6957"/>
      <c r="I6957"/>
      <c r="J6957"/>
      <c r="K6957"/>
      <c r="L6957"/>
      <c r="M6957" s="2"/>
      <c r="N6957"/>
      <c r="O6957" s="2"/>
      <c r="P6957"/>
      <c r="Q6957"/>
      <c r="R6957"/>
    </row>
    <row r="6958" spans="2:18">
      <c r="B6958"/>
      <c r="C6958"/>
      <c r="D6958"/>
      <c r="E6958"/>
      <c r="F6958"/>
      <c r="G6958"/>
      <c r="H6958"/>
      <c r="I6958"/>
      <c r="J6958"/>
      <c r="K6958"/>
      <c r="L6958"/>
      <c r="M6958" s="2"/>
      <c r="N6958"/>
      <c r="O6958" s="2"/>
      <c r="P6958"/>
      <c r="Q6958"/>
      <c r="R6958"/>
    </row>
    <row r="6959" spans="2:18">
      <c r="B6959"/>
      <c r="C6959"/>
      <c r="D6959"/>
      <c r="E6959"/>
      <c r="F6959"/>
      <c r="G6959"/>
      <c r="H6959"/>
      <c r="I6959"/>
      <c r="J6959"/>
      <c r="K6959"/>
      <c r="L6959"/>
      <c r="M6959" s="2"/>
      <c r="N6959"/>
      <c r="O6959" s="2"/>
      <c r="P6959"/>
      <c r="Q6959"/>
      <c r="R6959"/>
    </row>
    <row r="6960" spans="2:18">
      <c r="B6960"/>
      <c r="C6960"/>
      <c r="D6960"/>
      <c r="E6960"/>
      <c r="F6960"/>
      <c r="G6960"/>
      <c r="H6960"/>
      <c r="I6960"/>
      <c r="J6960"/>
      <c r="K6960"/>
      <c r="L6960"/>
      <c r="M6960" s="2"/>
      <c r="N6960"/>
      <c r="O6960" s="2"/>
      <c r="P6960"/>
      <c r="Q6960"/>
      <c r="R6960"/>
    </row>
    <row r="6961" spans="2:18">
      <c r="B6961"/>
      <c r="C6961"/>
      <c r="D6961"/>
      <c r="E6961"/>
      <c r="F6961"/>
      <c r="G6961"/>
      <c r="H6961"/>
      <c r="I6961"/>
      <c r="J6961"/>
      <c r="K6961"/>
      <c r="L6961"/>
      <c r="M6961" s="2"/>
      <c r="N6961"/>
      <c r="O6961" s="2"/>
      <c r="P6961"/>
      <c r="Q6961"/>
      <c r="R6961"/>
    </row>
    <row r="6962" spans="2:18">
      <c r="B6962"/>
      <c r="C6962"/>
      <c r="D6962"/>
      <c r="E6962"/>
      <c r="F6962"/>
      <c r="G6962"/>
      <c r="H6962"/>
      <c r="I6962"/>
      <c r="J6962"/>
      <c r="K6962"/>
      <c r="L6962"/>
      <c r="M6962" s="2"/>
      <c r="N6962"/>
      <c r="O6962" s="2"/>
      <c r="P6962"/>
      <c r="Q6962"/>
      <c r="R6962"/>
    </row>
    <row r="6963" spans="2:18">
      <c r="B6963"/>
      <c r="C6963"/>
      <c r="D6963"/>
      <c r="E6963"/>
      <c r="F6963"/>
      <c r="G6963"/>
      <c r="H6963"/>
      <c r="I6963"/>
      <c r="J6963"/>
      <c r="K6963"/>
      <c r="L6963"/>
      <c r="M6963" s="2"/>
      <c r="N6963"/>
      <c r="O6963" s="2"/>
      <c r="P6963"/>
      <c r="Q6963"/>
      <c r="R6963"/>
    </row>
    <row r="6964" spans="2:18">
      <c r="B6964"/>
      <c r="C6964"/>
      <c r="D6964"/>
      <c r="E6964"/>
      <c r="F6964"/>
      <c r="G6964"/>
      <c r="H6964"/>
      <c r="I6964"/>
      <c r="J6964"/>
      <c r="K6964"/>
      <c r="L6964"/>
      <c r="M6964" s="2"/>
      <c r="N6964"/>
      <c r="O6964" s="2"/>
      <c r="P6964"/>
      <c r="Q6964"/>
      <c r="R6964"/>
    </row>
    <row r="6965" spans="2:18">
      <c r="B6965"/>
      <c r="C6965"/>
      <c r="D6965"/>
      <c r="E6965"/>
      <c r="F6965"/>
      <c r="G6965"/>
      <c r="H6965"/>
      <c r="I6965"/>
      <c r="J6965"/>
      <c r="K6965"/>
      <c r="L6965"/>
      <c r="M6965" s="2"/>
      <c r="N6965"/>
      <c r="O6965" s="2"/>
      <c r="P6965"/>
      <c r="Q6965"/>
      <c r="R6965"/>
    </row>
    <row r="6966" spans="2:18">
      <c r="B6966"/>
      <c r="C6966"/>
      <c r="D6966"/>
      <c r="E6966"/>
      <c r="F6966"/>
      <c r="G6966"/>
      <c r="H6966"/>
      <c r="I6966"/>
      <c r="J6966"/>
      <c r="K6966"/>
      <c r="L6966"/>
      <c r="M6966" s="2"/>
      <c r="N6966"/>
      <c r="O6966" s="2"/>
      <c r="P6966"/>
      <c r="Q6966"/>
      <c r="R6966"/>
    </row>
    <row r="6967" spans="2:18">
      <c r="B6967"/>
      <c r="C6967"/>
      <c r="D6967"/>
      <c r="E6967"/>
      <c r="F6967"/>
      <c r="G6967"/>
      <c r="H6967"/>
      <c r="I6967"/>
      <c r="J6967"/>
      <c r="K6967"/>
      <c r="L6967"/>
      <c r="M6967" s="2"/>
      <c r="N6967"/>
      <c r="O6967" s="2"/>
      <c r="P6967"/>
      <c r="Q6967"/>
      <c r="R6967"/>
    </row>
    <row r="6968" spans="2:18">
      <c r="B6968"/>
      <c r="C6968"/>
      <c r="D6968"/>
      <c r="E6968"/>
      <c r="F6968"/>
      <c r="G6968"/>
      <c r="H6968"/>
      <c r="I6968"/>
      <c r="J6968"/>
      <c r="K6968"/>
      <c r="L6968"/>
      <c r="M6968" s="2"/>
      <c r="N6968"/>
      <c r="O6968" s="2"/>
      <c r="P6968"/>
      <c r="Q6968"/>
      <c r="R6968"/>
    </row>
    <row r="6969" spans="2:18">
      <c r="B6969"/>
      <c r="C6969"/>
      <c r="D6969"/>
      <c r="E6969"/>
      <c r="F6969"/>
      <c r="G6969"/>
      <c r="H6969"/>
      <c r="I6969"/>
      <c r="J6969"/>
      <c r="K6969"/>
      <c r="L6969"/>
      <c r="M6969" s="2"/>
      <c r="N6969"/>
      <c r="O6969" s="2"/>
      <c r="P6969"/>
      <c r="Q6969"/>
      <c r="R6969"/>
    </row>
    <row r="6970" spans="2:18">
      <c r="B6970"/>
      <c r="C6970"/>
      <c r="D6970"/>
      <c r="E6970"/>
      <c r="F6970"/>
      <c r="G6970"/>
      <c r="H6970"/>
      <c r="I6970"/>
      <c r="J6970"/>
      <c r="K6970"/>
      <c r="L6970"/>
      <c r="M6970" s="2"/>
      <c r="N6970"/>
      <c r="O6970" s="2"/>
      <c r="P6970"/>
      <c r="Q6970"/>
      <c r="R6970"/>
    </row>
    <row r="6971" spans="2:18">
      <c r="B6971"/>
      <c r="C6971"/>
      <c r="D6971"/>
      <c r="E6971"/>
      <c r="F6971"/>
      <c r="G6971"/>
      <c r="H6971"/>
      <c r="I6971"/>
      <c r="J6971"/>
      <c r="K6971"/>
      <c r="L6971"/>
      <c r="M6971" s="2"/>
      <c r="N6971"/>
      <c r="O6971" s="2"/>
      <c r="P6971"/>
      <c r="Q6971"/>
      <c r="R6971"/>
    </row>
    <row r="6972" spans="2:18">
      <c r="B6972"/>
      <c r="C6972"/>
      <c r="D6972"/>
      <c r="E6972"/>
      <c r="F6972"/>
      <c r="G6972"/>
      <c r="H6972"/>
      <c r="I6972"/>
      <c r="J6972"/>
      <c r="K6972"/>
      <c r="L6972"/>
      <c r="M6972" s="2"/>
      <c r="N6972"/>
      <c r="O6972" s="2"/>
      <c r="P6972"/>
      <c r="Q6972"/>
      <c r="R6972"/>
    </row>
    <row r="6973" spans="2:18">
      <c r="B6973"/>
      <c r="C6973"/>
      <c r="D6973"/>
      <c r="E6973"/>
      <c r="F6973"/>
      <c r="G6973"/>
      <c r="H6973"/>
      <c r="I6973"/>
      <c r="J6973"/>
      <c r="K6973"/>
      <c r="L6973"/>
      <c r="M6973" s="2"/>
      <c r="N6973"/>
      <c r="O6973" s="2"/>
      <c r="P6973"/>
      <c r="Q6973"/>
      <c r="R6973"/>
    </row>
    <row r="6974" spans="2:18">
      <c r="B6974"/>
      <c r="C6974"/>
      <c r="D6974"/>
      <c r="E6974"/>
      <c r="F6974"/>
      <c r="G6974"/>
      <c r="H6974"/>
      <c r="I6974"/>
      <c r="J6974"/>
      <c r="K6974"/>
      <c r="L6974"/>
      <c r="M6974" s="2"/>
      <c r="N6974"/>
      <c r="O6974" s="2"/>
      <c r="P6974"/>
      <c r="Q6974"/>
      <c r="R6974"/>
    </row>
    <row r="6975" spans="2:18">
      <c r="B6975"/>
      <c r="C6975"/>
      <c r="D6975"/>
      <c r="E6975"/>
      <c r="F6975"/>
      <c r="G6975"/>
      <c r="H6975"/>
      <c r="I6975"/>
      <c r="J6975"/>
      <c r="K6975"/>
      <c r="L6975"/>
      <c r="M6975" s="2"/>
      <c r="N6975"/>
      <c r="O6975" s="2"/>
      <c r="P6975"/>
      <c r="Q6975"/>
      <c r="R6975"/>
    </row>
    <row r="6976" spans="2:18">
      <c r="B6976"/>
      <c r="C6976"/>
      <c r="D6976"/>
      <c r="E6976"/>
      <c r="F6976"/>
      <c r="G6976"/>
      <c r="H6976"/>
      <c r="I6976"/>
      <c r="J6976"/>
      <c r="K6976"/>
      <c r="L6976"/>
      <c r="M6976" s="2"/>
      <c r="N6976"/>
      <c r="O6976" s="2"/>
      <c r="P6976"/>
      <c r="Q6976"/>
      <c r="R6976"/>
    </row>
    <row r="6977" spans="2:18">
      <c r="B6977"/>
      <c r="C6977"/>
      <c r="D6977"/>
      <c r="E6977"/>
      <c r="F6977"/>
      <c r="G6977"/>
      <c r="H6977"/>
      <c r="I6977"/>
      <c r="J6977"/>
      <c r="K6977"/>
      <c r="L6977"/>
      <c r="M6977" s="2"/>
      <c r="N6977"/>
      <c r="O6977" s="2"/>
      <c r="P6977"/>
      <c r="Q6977"/>
      <c r="R6977"/>
    </row>
    <row r="6978" spans="2:18">
      <c r="B6978"/>
      <c r="C6978"/>
      <c r="D6978"/>
      <c r="E6978"/>
      <c r="F6978"/>
      <c r="G6978"/>
      <c r="H6978"/>
      <c r="I6978"/>
      <c r="J6978"/>
      <c r="K6978"/>
      <c r="L6978"/>
      <c r="M6978" s="2"/>
      <c r="N6978"/>
      <c r="O6978" s="2"/>
      <c r="P6978"/>
      <c r="Q6978"/>
      <c r="R6978"/>
    </row>
    <row r="6979" spans="2:18">
      <c r="B6979"/>
      <c r="C6979"/>
      <c r="D6979"/>
      <c r="E6979"/>
      <c r="F6979"/>
      <c r="G6979"/>
      <c r="H6979"/>
      <c r="I6979"/>
      <c r="J6979"/>
      <c r="K6979"/>
      <c r="L6979"/>
      <c r="M6979" s="2"/>
      <c r="N6979"/>
      <c r="O6979" s="2"/>
      <c r="P6979"/>
      <c r="Q6979"/>
      <c r="R6979"/>
    </row>
    <row r="6980" spans="2:18">
      <c r="B6980"/>
      <c r="C6980"/>
      <c r="D6980"/>
      <c r="E6980"/>
      <c r="F6980"/>
      <c r="G6980"/>
      <c r="H6980"/>
      <c r="I6980"/>
      <c r="J6980"/>
      <c r="K6980"/>
      <c r="L6980"/>
      <c r="M6980" s="2"/>
      <c r="N6980"/>
      <c r="O6980" s="2"/>
      <c r="P6980"/>
      <c r="Q6980"/>
      <c r="R6980"/>
    </row>
    <row r="6981" spans="2:18">
      <c r="B6981"/>
      <c r="C6981"/>
      <c r="D6981"/>
      <c r="E6981"/>
      <c r="F6981"/>
      <c r="G6981"/>
      <c r="H6981"/>
      <c r="I6981"/>
      <c r="J6981"/>
      <c r="K6981"/>
      <c r="L6981"/>
      <c r="M6981" s="2"/>
      <c r="N6981"/>
      <c r="O6981" s="2"/>
      <c r="P6981"/>
      <c r="Q6981"/>
      <c r="R6981"/>
    </row>
    <row r="6982" spans="2:18">
      <c r="B6982"/>
      <c r="C6982"/>
      <c r="D6982"/>
      <c r="E6982"/>
      <c r="F6982"/>
      <c r="G6982"/>
      <c r="H6982"/>
      <c r="I6982"/>
      <c r="J6982"/>
      <c r="K6982"/>
      <c r="L6982"/>
      <c r="M6982" s="2"/>
      <c r="N6982"/>
      <c r="O6982" s="2"/>
      <c r="P6982"/>
      <c r="Q6982"/>
      <c r="R6982"/>
    </row>
    <row r="6983" spans="2:18">
      <c r="B6983"/>
      <c r="C6983"/>
      <c r="D6983"/>
      <c r="E6983"/>
      <c r="F6983"/>
      <c r="G6983"/>
      <c r="H6983"/>
      <c r="I6983"/>
      <c r="J6983"/>
      <c r="K6983"/>
      <c r="L6983"/>
      <c r="M6983" s="2"/>
      <c r="N6983"/>
      <c r="O6983" s="2"/>
      <c r="P6983"/>
      <c r="Q6983"/>
      <c r="R6983"/>
    </row>
    <row r="6984" spans="2:18">
      <c r="B6984"/>
      <c r="C6984"/>
      <c r="D6984"/>
      <c r="E6984"/>
      <c r="F6984"/>
      <c r="G6984"/>
      <c r="H6984"/>
      <c r="I6984"/>
      <c r="J6984"/>
      <c r="K6984"/>
      <c r="L6984"/>
      <c r="M6984" s="2"/>
      <c r="N6984"/>
      <c r="O6984" s="2"/>
      <c r="P6984"/>
      <c r="Q6984"/>
      <c r="R6984"/>
    </row>
    <row r="6985" spans="2:18">
      <c r="B6985"/>
      <c r="C6985"/>
      <c r="D6985"/>
      <c r="E6985"/>
      <c r="F6985"/>
      <c r="G6985"/>
      <c r="H6985"/>
      <c r="I6985"/>
      <c r="J6985"/>
      <c r="K6985"/>
      <c r="L6985"/>
      <c r="M6985" s="2"/>
      <c r="N6985"/>
      <c r="O6985" s="2"/>
      <c r="P6985"/>
      <c r="Q6985"/>
      <c r="R6985"/>
    </row>
    <row r="6986" spans="2:18">
      <c r="B6986"/>
      <c r="C6986"/>
      <c r="D6986"/>
      <c r="E6986"/>
      <c r="F6986"/>
      <c r="G6986"/>
      <c r="H6986"/>
      <c r="I6986"/>
      <c r="J6986"/>
      <c r="K6986"/>
      <c r="L6986"/>
      <c r="M6986" s="2"/>
      <c r="N6986"/>
      <c r="O6986" s="2"/>
      <c r="P6986"/>
      <c r="Q6986"/>
      <c r="R6986"/>
    </row>
    <row r="6987" spans="2:18">
      <c r="B6987"/>
      <c r="C6987"/>
      <c r="D6987"/>
      <c r="E6987"/>
      <c r="F6987"/>
      <c r="G6987"/>
      <c r="H6987"/>
      <c r="I6987"/>
      <c r="J6987"/>
      <c r="K6987"/>
      <c r="L6987"/>
      <c r="M6987" s="2"/>
      <c r="N6987"/>
      <c r="O6987" s="2"/>
      <c r="P6987"/>
      <c r="Q6987"/>
      <c r="R6987"/>
    </row>
    <row r="6988" spans="2:18">
      <c r="B6988"/>
      <c r="C6988"/>
      <c r="D6988"/>
      <c r="E6988"/>
      <c r="F6988"/>
      <c r="G6988"/>
      <c r="H6988"/>
      <c r="I6988"/>
      <c r="J6988"/>
      <c r="K6988"/>
      <c r="L6988"/>
      <c r="M6988" s="2"/>
      <c r="N6988"/>
      <c r="O6988" s="2"/>
      <c r="P6988"/>
      <c r="Q6988"/>
      <c r="R6988"/>
    </row>
    <row r="6989" spans="2:18">
      <c r="B6989"/>
      <c r="C6989"/>
      <c r="D6989"/>
      <c r="E6989"/>
      <c r="F6989"/>
      <c r="G6989"/>
      <c r="H6989"/>
      <c r="I6989"/>
      <c r="J6989"/>
      <c r="K6989"/>
      <c r="L6989"/>
      <c r="M6989" s="2"/>
      <c r="N6989"/>
      <c r="O6989" s="2"/>
      <c r="P6989"/>
      <c r="Q6989"/>
      <c r="R6989"/>
    </row>
    <row r="6990" spans="2:18">
      <c r="B6990"/>
      <c r="C6990"/>
      <c r="D6990"/>
      <c r="E6990"/>
      <c r="F6990"/>
      <c r="G6990"/>
      <c r="H6990"/>
      <c r="I6990"/>
      <c r="J6990"/>
      <c r="K6990"/>
      <c r="L6990"/>
      <c r="M6990" s="2"/>
      <c r="N6990"/>
      <c r="O6990" s="2"/>
      <c r="P6990"/>
      <c r="Q6990"/>
      <c r="R6990"/>
    </row>
    <row r="6991" spans="2:18">
      <c r="B6991"/>
      <c r="C6991"/>
      <c r="D6991"/>
      <c r="E6991"/>
      <c r="F6991"/>
      <c r="G6991"/>
      <c r="H6991"/>
      <c r="I6991"/>
      <c r="J6991"/>
      <c r="K6991"/>
      <c r="L6991"/>
      <c r="M6991" s="2"/>
      <c r="N6991"/>
      <c r="O6991" s="2"/>
      <c r="P6991"/>
      <c r="Q6991"/>
      <c r="R6991"/>
    </row>
    <row r="6992" spans="2:18">
      <c r="B6992"/>
      <c r="C6992"/>
      <c r="D6992"/>
      <c r="E6992"/>
      <c r="F6992"/>
      <c r="G6992"/>
      <c r="H6992"/>
      <c r="I6992"/>
      <c r="J6992"/>
      <c r="K6992"/>
      <c r="L6992"/>
      <c r="M6992" s="2"/>
      <c r="N6992"/>
      <c r="O6992" s="2"/>
      <c r="P6992"/>
      <c r="Q6992"/>
      <c r="R6992"/>
    </row>
    <row r="6993" spans="2:18">
      <c r="B6993"/>
      <c r="C6993"/>
      <c r="D6993"/>
      <c r="E6993"/>
      <c r="F6993"/>
      <c r="G6993"/>
      <c r="H6993"/>
      <c r="I6993"/>
      <c r="J6993"/>
      <c r="K6993"/>
      <c r="L6993"/>
      <c r="M6993" s="2"/>
      <c r="N6993"/>
      <c r="O6993" s="2"/>
      <c r="P6993"/>
      <c r="Q6993"/>
      <c r="R6993"/>
    </row>
    <row r="6994" spans="2:18">
      <c r="B6994"/>
      <c r="C6994"/>
      <c r="D6994"/>
      <c r="E6994"/>
      <c r="F6994"/>
      <c r="G6994"/>
      <c r="H6994"/>
      <c r="I6994"/>
      <c r="J6994"/>
      <c r="K6994"/>
      <c r="L6994"/>
      <c r="M6994" s="2"/>
      <c r="N6994"/>
      <c r="O6994" s="2"/>
      <c r="P6994"/>
      <c r="Q6994"/>
      <c r="R6994"/>
    </row>
    <row r="6995" spans="2:18">
      <c r="B6995"/>
      <c r="C6995"/>
      <c r="D6995"/>
      <c r="E6995"/>
      <c r="F6995"/>
      <c r="G6995"/>
      <c r="H6995"/>
      <c r="I6995"/>
      <c r="J6995"/>
      <c r="K6995"/>
      <c r="L6995"/>
      <c r="M6995" s="2"/>
      <c r="N6995"/>
      <c r="O6995" s="2"/>
      <c r="P6995"/>
      <c r="Q6995"/>
      <c r="R6995"/>
    </row>
    <row r="6996" spans="2:18">
      <c r="B6996"/>
      <c r="C6996"/>
      <c r="D6996"/>
      <c r="E6996"/>
      <c r="F6996"/>
      <c r="G6996"/>
      <c r="H6996"/>
      <c r="I6996"/>
      <c r="J6996"/>
      <c r="K6996"/>
      <c r="L6996"/>
      <c r="M6996" s="2"/>
      <c r="N6996"/>
      <c r="O6996" s="2"/>
      <c r="P6996"/>
      <c r="Q6996"/>
      <c r="R6996"/>
    </row>
    <row r="6997" spans="2:18">
      <c r="B6997"/>
      <c r="C6997"/>
      <c r="D6997"/>
      <c r="E6997"/>
      <c r="F6997"/>
      <c r="G6997"/>
      <c r="H6997"/>
      <c r="I6997"/>
      <c r="J6997"/>
      <c r="K6997"/>
      <c r="L6997"/>
      <c r="M6997" s="2"/>
      <c r="N6997"/>
      <c r="O6997" s="2"/>
      <c r="P6997"/>
      <c r="Q6997"/>
      <c r="R6997"/>
    </row>
    <row r="6998" spans="2:18">
      <c r="B6998"/>
      <c r="C6998"/>
      <c r="D6998"/>
      <c r="E6998"/>
      <c r="F6998"/>
      <c r="G6998"/>
      <c r="H6998"/>
      <c r="I6998"/>
      <c r="J6998"/>
      <c r="K6998"/>
      <c r="L6998"/>
      <c r="M6998" s="2"/>
      <c r="N6998"/>
      <c r="O6998" s="2"/>
      <c r="P6998"/>
      <c r="Q6998"/>
      <c r="R6998"/>
    </row>
    <row r="6999" spans="2:18">
      <c r="B6999"/>
      <c r="C6999"/>
      <c r="D6999"/>
      <c r="E6999"/>
      <c r="F6999"/>
      <c r="G6999"/>
      <c r="H6999"/>
      <c r="I6999"/>
      <c r="J6999"/>
      <c r="K6999"/>
      <c r="L6999"/>
      <c r="M6999" s="2"/>
      <c r="N6999"/>
      <c r="O6999" s="2"/>
      <c r="P6999"/>
      <c r="Q6999"/>
      <c r="R6999"/>
    </row>
    <row r="7000" spans="2:18">
      <c r="B7000"/>
      <c r="C7000"/>
      <c r="D7000"/>
      <c r="E7000"/>
      <c r="F7000"/>
      <c r="G7000"/>
      <c r="H7000"/>
      <c r="I7000"/>
      <c r="J7000"/>
      <c r="K7000"/>
      <c r="L7000"/>
      <c r="M7000" s="2"/>
      <c r="N7000"/>
      <c r="O7000" s="2"/>
      <c r="P7000"/>
      <c r="Q7000"/>
      <c r="R7000"/>
    </row>
    <row r="7001" spans="2:18">
      <c r="B7001"/>
      <c r="C7001"/>
      <c r="D7001"/>
      <c r="E7001"/>
      <c r="F7001"/>
      <c r="G7001"/>
      <c r="H7001"/>
      <c r="I7001"/>
      <c r="J7001"/>
      <c r="K7001"/>
      <c r="L7001"/>
      <c r="M7001" s="2"/>
      <c r="N7001"/>
      <c r="O7001" s="2"/>
      <c r="P7001"/>
      <c r="Q7001"/>
      <c r="R7001"/>
    </row>
    <row r="7002" spans="2:18">
      <c r="B7002"/>
      <c r="C7002"/>
      <c r="D7002"/>
      <c r="E7002"/>
      <c r="F7002"/>
      <c r="G7002"/>
      <c r="H7002"/>
      <c r="I7002"/>
      <c r="J7002"/>
      <c r="K7002"/>
      <c r="L7002"/>
      <c r="M7002" s="2"/>
      <c r="N7002"/>
      <c r="O7002" s="2"/>
      <c r="P7002"/>
      <c r="Q7002"/>
      <c r="R7002"/>
    </row>
    <row r="7003" spans="2:18">
      <c r="B7003"/>
      <c r="C7003"/>
      <c r="D7003"/>
      <c r="E7003"/>
      <c r="F7003"/>
      <c r="G7003"/>
      <c r="H7003"/>
      <c r="I7003"/>
      <c r="J7003"/>
      <c r="K7003"/>
      <c r="L7003"/>
      <c r="M7003" s="2"/>
      <c r="N7003"/>
      <c r="O7003" s="2"/>
      <c r="P7003"/>
      <c r="Q7003"/>
      <c r="R7003"/>
    </row>
    <row r="7004" spans="2:18">
      <c r="B7004"/>
      <c r="C7004"/>
      <c r="D7004"/>
      <c r="E7004"/>
      <c r="F7004"/>
      <c r="G7004"/>
      <c r="H7004"/>
      <c r="I7004"/>
      <c r="J7004"/>
      <c r="K7004"/>
      <c r="L7004"/>
      <c r="M7004" s="2"/>
      <c r="N7004"/>
      <c r="O7004" s="2"/>
      <c r="P7004"/>
      <c r="Q7004"/>
      <c r="R7004"/>
    </row>
    <row r="7005" spans="2:18">
      <c r="B7005"/>
      <c r="C7005"/>
      <c r="D7005"/>
      <c r="E7005"/>
      <c r="F7005"/>
      <c r="G7005"/>
      <c r="H7005"/>
      <c r="I7005"/>
      <c r="J7005"/>
      <c r="K7005"/>
      <c r="L7005"/>
      <c r="M7005" s="2"/>
      <c r="N7005"/>
      <c r="O7005" s="2"/>
      <c r="P7005"/>
      <c r="Q7005"/>
      <c r="R7005"/>
    </row>
    <row r="7006" spans="2:18">
      <c r="B7006"/>
      <c r="C7006"/>
      <c r="D7006"/>
      <c r="E7006"/>
      <c r="F7006"/>
      <c r="G7006"/>
      <c r="H7006"/>
      <c r="I7006"/>
      <c r="J7006"/>
      <c r="K7006"/>
      <c r="L7006"/>
      <c r="M7006" s="2"/>
      <c r="N7006"/>
      <c r="O7006" s="2"/>
      <c r="P7006"/>
      <c r="Q7006"/>
      <c r="R7006"/>
    </row>
    <row r="7007" spans="2:18">
      <c r="B7007"/>
      <c r="C7007"/>
      <c r="D7007"/>
      <c r="E7007"/>
      <c r="F7007"/>
      <c r="G7007"/>
      <c r="H7007"/>
      <c r="I7007"/>
      <c r="J7007"/>
      <c r="K7007"/>
      <c r="L7007"/>
      <c r="M7007" s="2"/>
      <c r="N7007"/>
      <c r="O7007" s="2"/>
      <c r="P7007"/>
      <c r="Q7007"/>
      <c r="R7007"/>
    </row>
    <row r="7008" spans="2:18">
      <c r="B7008"/>
      <c r="C7008"/>
      <c r="D7008"/>
      <c r="E7008"/>
      <c r="F7008"/>
      <c r="G7008"/>
      <c r="H7008"/>
      <c r="I7008"/>
      <c r="J7008"/>
      <c r="K7008"/>
      <c r="L7008"/>
      <c r="M7008" s="2"/>
      <c r="N7008"/>
      <c r="O7008" s="2"/>
      <c r="P7008"/>
      <c r="Q7008"/>
      <c r="R7008"/>
    </row>
    <row r="7009" spans="2:18">
      <c r="B7009"/>
      <c r="C7009"/>
      <c r="D7009"/>
      <c r="E7009"/>
      <c r="F7009"/>
      <c r="G7009"/>
      <c r="H7009"/>
      <c r="I7009"/>
      <c r="J7009"/>
      <c r="K7009"/>
      <c r="L7009"/>
      <c r="M7009" s="2"/>
      <c r="N7009"/>
      <c r="O7009" s="2"/>
      <c r="P7009"/>
      <c r="Q7009"/>
      <c r="R7009"/>
    </row>
    <row r="7010" spans="2:18">
      <c r="B7010"/>
      <c r="C7010"/>
      <c r="D7010"/>
      <c r="E7010"/>
      <c r="F7010"/>
      <c r="G7010"/>
      <c r="H7010"/>
      <c r="I7010"/>
      <c r="J7010"/>
      <c r="K7010"/>
      <c r="L7010"/>
      <c r="M7010" s="2"/>
      <c r="N7010"/>
      <c r="O7010" s="2"/>
      <c r="P7010"/>
      <c r="Q7010"/>
      <c r="R7010"/>
    </row>
    <row r="7011" spans="2:18">
      <c r="B7011"/>
      <c r="C7011"/>
      <c r="D7011"/>
      <c r="E7011"/>
      <c r="F7011"/>
      <c r="G7011"/>
      <c r="H7011"/>
      <c r="I7011"/>
      <c r="J7011"/>
      <c r="K7011"/>
      <c r="L7011"/>
      <c r="M7011" s="2"/>
      <c r="N7011"/>
      <c r="O7011" s="2"/>
      <c r="P7011"/>
      <c r="Q7011"/>
      <c r="R7011"/>
    </row>
    <row r="7012" spans="2:18">
      <c r="B7012"/>
      <c r="C7012"/>
      <c r="D7012"/>
      <c r="E7012"/>
      <c r="F7012"/>
      <c r="G7012"/>
      <c r="H7012"/>
      <c r="I7012"/>
      <c r="J7012"/>
      <c r="K7012"/>
      <c r="L7012"/>
      <c r="M7012" s="2"/>
      <c r="N7012"/>
      <c r="O7012" s="2"/>
      <c r="P7012"/>
      <c r="Q7012"/>
      <c r="R7012"/>
    </row>
    <row r="7013" spans="2:18">
      <c r="B7013"/>
      <c r="C7013"/>
      <c r="D7013"/>
      <c r="E7013"/>
      <c r="F7013"/>
      <c r="G7013"/>
      <c r="H7013"/>
      <c r="I7013"/>
      <c r="J7013"/>
      <c r="K7013"/>
      <c r="L7013"/>
      <c r="M7013" s="2"/>
      <c r="N7013"/>
      <c r="O7013" s="2"/>
      <c r="P7013"/>
      <c r="Q7013"/>
      <c r="R7013"/>
    </row>
    <row r="7014" spans="2:18">
      <c r="B7014"/>
      <c r="C7014"/>
      <c r="D7014"/>
      <c r="E7014"/>
      <c r="F7014"/>
      <c r="G7014"/>
      <c r="H7014"/>
      <c r="I7014"/>
      <c r="J7014"/>
      <c r="K7014"/>
      <c r="L7014"/>
      <c r="M7014" s="2"/>
      <c r="N7014"/>
      <c r="O7014" s="2"/>
      <c r="P7014"/>
      <c r="Q7014"/>
      <c r="R7014"/>
    </row>
    <row r="7015" spans="2:18">
      <c r="B7015"/>
      <c r="C7015"/>
      <c r="D7015"/>
      <c r="E7015"/>
      <c r="F7015"/>
      <c r="G7015"/>
      <c r="H7015"/>
      <c r="I7015"/>
      <c r="J7015"/>
      <c r="K7015"/>
      <c r="L7015"/>
      <c r="M7015" s="2"/>
      <c r="N7015"/>
      <c r="O7015" s="2"/>
      <c r="P7015"/>
      <c r="Q7015"/>
      <c r="R7015"/>
    </row>
    <row r="7016" spans="2:18">
      <c r="B7016"/>
      <c r="C7016"/>
      <c r="D7016"/>
      <c r="E7016"/>
      <c r="F7016"/>
      <c r="G7016"/>
      <c r="H7016"/>
      <c r="I7016"/>
      <c r="J7016"/>
      <c r="K7016"/>
      <c r="L7016"/>
      <c r="M7016" s="2"/>
      <c r="N7016"/>
      <c r="O7016" s="2"/>
      <c r="P7016"/>
      <c r="Q7016"/>
      <c r="R7016"/>
    </row>
    <row r="7017" spans="2:18">
      <c r="B7017"/>
      <c r="C7017"/>
      <c r="D7017"/>
      <c r="E7017"/>
      <c r="F7017"/>
      <c r="G7017"/>
      <c r="H7017"/>
      <c r="I7017"/>
      <c r="J7017"/>
      <c r="K7017"/>
      <c r="L7017"/>
      <c r="M7017" s="2"/>
      <c r="N7017"/>
      <c r="O7017" s="2"/>
      <c r="P7017"/>
      <c r="Q7017"/>
      <c r="R7017"/>
    </row>
    <row r="7018" spans="2:18">
      <c r="B7018"/>
      <c r="C7018"/>
      <c r="D7018"/>
      <c r="E7018"/>
      <c r="F7018"/>
      <c r="G7018"/>
      <c r="H7018"/>
      <c r="I7018"/>
      <c r="J7018"/>
      <c r="K7018"/>
      <c r="L7018"/>
      <c r="M7018" s="2"/>
      <c r="N7018"/>
      <c r="O7018" s="2"/>
      <c r="P7018"/>
      <c r="Q7018"/>
      <c r="R7018"/>
    </row>
    <row r="7019" spans="2:18">
      <c r="B7019"/>
      <c r="C7019"/>
      <c r="D7019"/>
      <c r="E7019"/>
      <c r="F7019"/>
      <c r="G7019"/>
      <c r="H7019"/>
      <c r="I7019"/>
      <c r="J7019"/>
      <c r="K7019"/>
      <c r="L7019"/>
      <c r="M7019" s="2"/>
      <c r="N7019"/>
      <c r="O7019" s="2"/>
      <c r="P7019"/>
      <c r="Q7019"/>
      <c r="R7019"/>
    </row>
    <row r="7020" spans="2:18">
      <c r="B7020"/>
      <c r="C7020"/>
      <c r="D7020"/>
      <c r="E7020"/>
      <c r="F7020"/>
      <c r="G7020"/>
      <c r="H7020"/>
      <c r="I7020"/>
      <c r="J7020"/>
      <c r="K7020"/>
      <c r="L7020"/>
      <c r="M7020" s="2"/>
      <c r="N7020"/>
      <c r="O7020" s="2"/>
      <c r="P7020"/>
      <c r="Q7020"/>
      <c r="R7020"/>
    </row>
    <row r="7021" spans="2:18">
      <c r="B7021"/>
      <c r="C7021"/>
      <c r="D7021"/>
      <c r="E7021"/>
      <c r="F7021"/>
      <c r="G7021"/>
      <c r="H7021"/>
      <c r="I7021"/>
      <c r="J7021"/>
      <c r="K7021"/>
      <c r="L7021"/>
      <c r="M7021" s="2"/>
      <c r="N7021"/>
      <c r="O7021" s="2"/>
      <c r="P7021"/>
      <c r="Q7021"/>
      <c r="R7021"/>
    </row>
    <row r="7022" spans="2:18">
      <c r="B7022"/>
      <c r="C7022"/>
      <c r="D7022"/>
      <c r="E7022"/>
      <c r="F7022"/>
      <c r="G7022"/>
      <c r="H7022"/>
      <c r="I7022"/>
      <c r="J7022"/>
      <c r="K7022"/>
      <c r="L7022"/>
      <c r="M7022" s="2"/>
      <c r="N7022"/>
      <c r="O7022" s="2"/>
      <c r="P7022"/>
      <c r="Q7022"/>
      <c r="R7022"/>
    </row>
    <row r="7023" spans="2:18">
      <c r="B7023"/>
      <c r="C7023"/>
      <c r="D7023"/>
      <c r="E7023"/>
      <c r="F7023"/>
      <c r="G7023"/>
      <c r="H7023"/>
      <c r="I7023"/>
      <c r="J7023"/>
      <c r="K7023"/>
      <c r="L7023"/>
      <c r="M7023" s="2"/>
      <c r="N7023"/>
      <c r="O7023" s="2"/>
      <c r="P7023"/>
      <c r="Q7023"/>
      <c r="R7023"/>
    </row>
    <row r="7024" spans="2:18">
      <c r="B7024"/>
      <c r="C7024"/>
      <c r="D7024"/>
      <c r="E7024"/>
      <c r="F7024"/>
      <c r="G7024"/>
      <c r="H7024"/>
      <c r="I7024"/>
      <c r="J7024"/>
      <c r="K7024"/>
      <c r="L7024"/>
      <c r="M7024" s="2"/>
      <c r="N7024"/>
      <c r="O7024" s="2"/>
      <c r="P7024"/>
      <c r="Q7024"/>
      <c r="R7024"/>
    </row>
    <row r="7025" spans="2:18">
      <c r="B7025"/>
      <c r="C7025"/>
      <c r="D7025"/>
      <c r="E7025"/>
      <c r="F7025"/>
      <c r="G7025"/>
      <c r="H7025"/>
      <c r="I7025"/>
      <c r="J7025"/>
      <c r="K7025"/>
      <c r="L7025"/>
      <c r="M7025" s="2"/>
      <c r="N7025"/>
      <c r="O7025" s="2"/>
      <c r="P7025"/>
      <c r="Q7025"/>
      <c r="R7025"/>
    </row>
    <row r="7026" spans="2:18">
      <c r="B7026"/>
      <c r="C7026"/>
      <c r="D7026"/>
      <c r="E7026"/>
      <c r="F7026"/>
      <c r="G7026"/>
      <c r="H7026"/>
      <c r="I7026"/>
      <c r="J7026"/>
      <c r="K7026"/>
      <c r="L7026"/>
      <c r="M7026" s="2"/>
      <c r="N7026"/>
      <c r="O7026" s="2"/>
      <c r="P7026"/>
      <c r="Q7026"/>
      <c r="R7026"/>
    </row>
    <row r="7027" spans="2:18">
      <c r="B7027"/>
      <c r="C7027"/>
      <c r="D7027"/>
      <c r="E7027"/>
      <c r="F7027"/>
      <c r="G7027"/>
      <c r="H7027"/>
      <c r="I7027"/>
      <c r="J7027"/>
      <c r="K7027"/>
      <c r="L7027"/>
      <c r="M7027" s="2"/>
      <c r="N7027"/>
      <c r="O7027" s="2"/>
      <c r="P7027"/>
      <c r="Q7027"/>
      <c r="R7027"/>
    </row>
    <row r="7028" spans="2:18">
      <c r="B7028"/>
      <c r="C7028"/>
      <c r="D7028"/>
      <c r="E7028"/>
      <c r="F7028"/>
      <c r="G7028"/>
      <c r="H7028"/>
      <c r="I7028"/>
      <c r="J7028"/>
      <c r="K7028"/>
      <c r="L7028"/>
      <c r="M7028" s="2"/>
      <c r="N7028"/>
      <c r="O7028" s="2"/>
      <c r="P7028"/>
      <c r="Q7028"/>
      <c r="R7028"/>
    </row>
    <row r="7029" spans="2:18">
      <c r="B7029"/>
      <c r="C7029"/>
      <c r="D7029"/>
      <c r="E7029"/>
      <c r="F7029"/>
      <c r="G7029"/>
      <c r="H7029"/>
      <c r="I7029"/>
      <c r="J7029"/>
      <c r="K7029"/>
      <c r="L7029"/>
      <c r="M7029" s="2"/>
      <c r="N7029"/>
      <c r="O7029" s="2"/>
      <c r="P7029"/>
      <c r="Q7029"/>
      <c r="R7029"/>
    </row>
    <row r="7030" spans="2:18">
      <c r="B7030"/>
      <c r="C7030"/>
      <c r="D7030"/>
      <c r="E7030"/>
      <c r="F7030"/>
      <c r="G7030"/>
      <c r="H7030"/>
      <c r="I7030"/>
      <c r="J7030"/>
      <c r="K7030"/>
      <c r="L7030"/>
      <c r="M7030" s="2"/>
      <c r="N7030"/>
      <c r="O7030" s="2"/>
      <c r="P7030"/>
      <c r="Q7030"/>
      <c r="R7030"/>
    </row>
    <row r="7031" spans="2:18">
      <c r="B7031"/>
      <c r="C7031"/>
      <c r="D7031"/>
      <c r="E7031"/>
      <c r="F7031"/>
      <c r="G7031"/>
      <c r="H7031"/>
      <c r="I7031"/>
      <c r="J7031"/>
      <c r="K7031"/>
      <c r="L7031"/>
      <c r="M7031" s="2"/>
      <c r="N7031"/>
      <c r="O7031" s="2"/>
      <c r="P7031"/>
      <c r="Q7031"/>
      <c r="R7031"/>
    </row>
    <row r="7032" spans="2:18">
      <c r="B7032"/>
      <c r="C7032"/>
      <c r="D7032"/>
      <c r="E7032"/>
      <c r="F7032"/>
      <c r="G7032"/>
      <c r="H7032"/>
      <c r="I7032"/>
      <c r="J7032"/>
      <c r="K7032"/>
      <c r="L7032"/>
      <c r="M7032" s="2"/>
      <c r="N7032"/>
      <c r="O7032" s="2"/>
      <c r="P7032"/>
      <c r="Q7032"/>
      <c r="R7032"/>
    </row>
    <row r="7033" spans="2:18">
      <c r="B7033"/>
      <c r="C7033"/>
      <c r="D7033"/>
      <c r="E7033"/>
      <c r="F7033"/>
      <c r="G7033"/>
      <c r="H7033"/>
      <c r="I7033"/>
      <c r="J7033"/>
      <c r="K7033"/>
      <c r="L7033"/>
      <c r="M7033" s="2"/>
      <c r="N7033"/>
      <c r="O7033" s="2"/>
      <c r="P7033"/>
      <c r="Q7033"/>
      <c r="R7033"/>
    </row>
    <row r="7034" spans="2:18">
      <c r="B7034"/>
      <c r="C7034"/>
      <c r="D7034"/>
      <c r="E7034"/>
      <c r="F7034"/>
      <c r="G7034"/>
      <c r="H7034"/>
      <c r="I7034"/>
      <c r="J7034"/>
      <c r="K7034"/>
      <c r="L7034"/>
      <c r="M7034" s="2"/>
      <c r="N7034"/>
      <c r="O7034" s="2"/>
      <c r="P7034"/>
      <c r="Q7034"/>
      <c r="R7034"/>
    </row>
    <row r="7035" spans="2:18">
      <c r="B7035"/>
      <c r="C7035"/>
      <c r="D7035"/>
      <c r="E7035"/>
      <c r="F7035"/>
      <c r="G7035"/>
      <c r="H7035"/>
      <c r="I7035"/>
      <c r="J7035"/>
      <c r="K7035"/>
      <c r="L7035"/>
      <c r="M7035" s="2"/>
      <c r="N7035"/>
      <c r="O7035" s="2"/>
      <c r="P7035"/>
      <c r="Q7035"/>
      <c r="R7035"/>
    </row>
    <row r="7036" spans="2:18">
      <c r="B7036"/>
      <c r="C7036"/>
      <c r="D7036"/>
      <c r="E7036"/>
      <c r="F7036"/>
      <c r="G7036"/>
      <c r="H7036"/>
      <c r="I7036"/>
      <c r="J7036"/>
      <c r="K7036"/>
      <c r="L7036"/>
      <c r="M7036" s="2"/>
      <c r="N7036"/>
      <c r="O7036" s="2"/>
      <c r="P7036"/>
      <c r="Q7036"/>
      <c r="R7036"/>
    </row>
    <row r="7037" spans="2:18">
      <c r="B7037"/>
      <c r="C7037"/>
      <c r="D7037"/>
      <c r="E7037"/>
      <c r="F7037"/>
      <c r="G7037"/>
      <c r="H7037"/>
      <c r="I7037"/>
      <c r="J7037"/>
      <c r="K7037"/>
      <c r="L7037"/>
      <c r="M7037" s="2"/>
      <c r="N7037"/>
      <c r="O7037" s="2"/>
      <c r="P7037"/>
      <c r="Q7037"/>
      <c r="R7037"/>
    </row>
    <row r="7038" spans="2:18">
      <c r="B7038"/>
      <c r="C7038"/>
      <c r="D7038"/>
      <c r="E7038"/>
      <c r="F7038"/>
      <c r="G7038"/>
      <c r="H7038"/>
      <c r="I7038"/>
      <c r="J7038"/>
      <c r="K7038"/>
      <c r="L7038"/>
      <c r="M7038" s="2"/>
      <c r="N7038"/>
      <c r="O7038" s="2"/>
      <c r="P7038"/>
      <c r="Q7038"/>
      <c r="R7038"/>
    </row>
    <row r="7039" spans="2:18">
      <c r="B7039"/>
      <c r="C7039"/>
      <c r="D7039"/>
      <c r="E7039"/>
      <c r="F7039"/>
      <c r="G7039"/>
      <c r="H7039"/>
      <c r="I7039"/>
      <c r="J7039"/>
      <c r="K7039"/>
      <c r="L7039"/>
      <c r="M7039" s="2"/>
      <c r="N7039"/>
      <c r="O7039" s="2"/>
      <c r="P7039"/>
      <c r="Q7039"/>
      <c r="R7039"/>
    </row>
    <row r="7040" spans="2:18">
      <c r="B7040"/>
      <c r="C7040"/>
      <c r="D7040"/>
      <c r="E7040"/>
      <c r="F7040"/>
      <c r="G7040"/>
      <c r="H7040"/>
      <c r="I7040"/>
      <c r="J7040"/>
      <c r="K7040"/>
      <c r="L7040"/>
      <c r="M7040" s="2"/>
      <c r="N7040"/>
      <c r="O7040" s="2"/>
      <c r="P7040"/>
      <c r="Q7040"/>
      <c r="R7040"/>
    </row>
    <row r="7041" spans="2:18">
      <c r="B7041"/>
      <c r="C7041"/>
      <c r="D7041"/>
      <c r="E7041"/>
      <c r="F7041"/>
      <c r="G7041"/>
      <c r="H7041"/>
      <c r="I7041"/>
      <c r="J7041"/>
      <c r="K7041"/>
      <c r="L7041"/>
      <c r="M7041" s="2"/>
      <c r="N7041"/>
      <c r="O7041" s="2"/>
      <c r="P7041"/>
      <c r="Q7041"/>
      <c r="R7041"/>
    </row>
    <row r="7042" spans="2:18">
      <c r="B7042"/>
      <c r="C7042"/>
      <c r="D7042"/>
      <c r="E7042"/>
      <c r="F7042"/>
      <c r="G7042"/>
      <c r="H7042"/>
      <c r="I7042"/>
      <c r="J7042"/>
      <c r="K7042"/>
      <c r="L7042"/>
      <c r="M7042" s="2"/>
      <c r="N7042"/>
      <c r="O7042" s="2"/>
      <c r="P7042"/>
      <c r="Q7042"/>
      <c r="R7042"/>
    </row>
    <row r="7043" spans="2:18">
      <c r="B7043"/>
      <c r="C7043"/>
      <c r="D7043"/>
      <c r="E7043"/>
      <c r="F7043"/>
      <c r="G7043"/>
      <c r="H7043"/>
      <c r="I7043"/>
      <c r="J7043"/>
      <c r="K7043"/>
      <c r="L7043"/>
      <c r="M7043" s="2"/>
      <c r="N7043"/>
      <c r="O7043" s="2"/>
      <c r="P7043"/>
      <c r="Q7043"/>
      <c r="R7043"/>
    </row>
    <row r="7044" spans="2:18">
      <c r="B7044"/>
      <c r="C7044"/>
      <c r="D7044"/>
      <c r="E7044"/>
      <c r="F7044"/>
      <c r="G7044"/>
      <c r="H7044"/>
      <c r="I7044"/>
      <c r="J7044"/>
      <c r="K7044"/>
      <c r="L7044"/>
      <c r="M7044" s="2"/>
      <c r="N7044"/>
      <c r="O7044" s="2"/>
      <c r="P7044"/>
      <c r="Q7044"/>
      <c r="R7044"/>
    </row>
    <row r="7045" spans="2:18">
      <c r="B7045"/>
      <c r="C7045"/>
      <c r="D7045"/>
      <c r="E7045"/>
      <c r="F7045"/>
      <c r="G7045"/>
      <c r="H7045"/>
      <c r="I7045"/>
      <c r="J7045"/>
      <c r="K7045"/>
      <c r="L7045"/>
      <c r="M7045" s="2"/>
      <c r="N7045"/>
      <c r="O7045" s="2"/>
      <c r="P7045"/>
      <c r="Q7045"/>
      <c r="R7045"/>
    </row>
    <row r="7046" spans="2:18">
      <c r="B7046"/>
      <c r="C7046"/>
      <c r="D7046"/>
      <c r="E7046"/>
      <c r="F7046"/>
      <c r="G7046"/>
      <c r="H7046"/>
      <c r="I7046"/>
      <c r="J7046"/>
      <c r="K7046"/>
      <c r="L7046"/>
      <c r="M7046" s="2"/>
      <c r="N7046"/>
      <c r="O7046" s="2"/>
      <c r="P7046"/>
      <c r="Q7046"/>
      <c r="R7046"/>
    </row>
    <row r="7047" spans="2:18">
      <c r="B7047"/>
      <c r="C7047"/>
      <c r="D7047"/>
      <c r="E7047"/>
      <c r="F7047"/>
      <c r="G7047"/>
      <c r="H7047"/>
      <c r="I7047"/>
      <c r="J7047"/>
      <c r="K7047"/>
      <c r="L7047"/>
      <c r="M7047" s="2"/>
      <c r="N7047"/>
      <c r="O7047" s="2"/>
      <c r="P7047"/>
      <c r="Q7047"/>
      <c r="R7047"/>
    </row>
    <row r="7048" spans="2:18">
      <c r="B7048"/>
      <c r="C7048"/>
      <c r="D7048"/>
      <c r="E7048"/>
      <c r="F7048"/>
      <c r="G7048"/>
      <c r="H7048"/>
      <c r="I7048"/>
      <c r="J7048"/>
      <c r="K7048"/>
      <c r="L7048"/>
      <c r="M7048" s="2"/>
      <c r="N7048"/>
      <c r="O7048" s="2"/>
      <c r="P7048"/>
      <c r="Q7048"/>
      <c r="R7048"/>
    </row>
    <row r="7049" spans="2:18">
      <c r="B7049"/>
      <c r="C7049"/>
      <c r="D7049"/>
      <c r="E7049"/>
      <c r="F7049"/>
      <c r="G7049"/>
      <c r="H7049"/>
      <c r="I7049"/>
      <c r="J7049"/>
      <c r="K7049"/>
      <c r="L7049"/>
      <c r="M7049" s="2"/>
      <c r="N7049"/>
      <c r="O7049" s="2"/>
      <c r="P7049"/>
      <c r="Q7049"/>
      <c r="R7049"/>
    </row>
    <row r="7050" spans="2:18">
      <c r="B7050"/>
      <c r="C7050"/>
      <c r="D7050"/>
      <c r="E7050"/>
      <c r="F7050"/>
      <c r="G7050"/>
      <c r="H7050"/>
      <c r="I7050"/>
      <c r="J7050"/>
      <c r="K7050"/>
      <c r="L7050"/>
      <c r="M7050" s="2"/>
      <c r="N7050"/>
      <c r="O7050" s="2"/>
      <c r="P7050"/>
      <c r="Q7050"/>
      <c r="R7050"/>
    </row>
    <row r="7051" spans="2:18">
      <c r="B7051"/>
      <c r="C7051"/>
      <c r="D7051"/>
      <c r="E7051"/>
      <c r="F7051"/>
      <c r="G7051"/>
      <c r="H7051"/>
      <c r="I7051"/>
      <c r="J7051"/>
      <c r="K7051"/>
      <c r="L7051"/>
      <c r="M7051" s="2"/>
      <c r="N7051"/>
      <c r="O7051" s="2"/>
      <c r="P7051"/>
      <c r="Q7051"/>
      <c r="R7051"/>
    </row>
    <row r="7052" spans="2:18">
      <c r="B7052"/>
      <c r="C7052"/>
      <c r="D7052"/>
      <c r="E7052"/>
      <c r="F7052"/>
      <c r="G7052"/>
      <c r="H7052"/>
      <c r="I7052"/>
      <c r="J7052"/>
      <c r="K7052"/>
      <c r="L7052"/>
      <c r="M7052" s="2"/>
      <c r="N7052"/>
      <c r="O7052" s="2"/>
      <c r="P7052"/>
      <c r="Q7052"/>
      <c r="R7052"/>
    </row>
    <row r="7053" spans="2:18">
      <c r="B7053"/>
      <c r="C7053"/>
      <c r="D7053"/>
      <c r="E7053"/>
      <c r="F7053"/>
      <c r="G7053"/>
      <c r="H7053"/>
      <c r="I7053"/>
      <c r="J7053"/>
      <c r="K7053"/>
      <c r="L7053"/>
      <c r="M7053" s="2"/>
      <c r="N7053"/>
      <c r="O7053" s="2"/>
      <c r="P7053"/>
      <c r="Q7053"/>
      <c r="R7053"/>
    </row>
    <row r="7054" spans="2:18">
      <c r="B7054"/>
      <c r="C7054"/>
      <c r="D7054"/>
      <c r="E7054"/>
      <c r="F7054"/>
      <c r="G7054"/>
      <c r="H7054"/>
      <c r="I7054"/>
      <c r="J7054"/>
      <c r="K7054"/>
      <c r="L7054"/>
      <c r="M7054" s="2"/>
      <c r="N7054"/>
      <c r="O7054" s="2"/>
      <c r="P7054"/>
      <c r="Q7054"/>
      <c r="R7054"/>
    </row>
    <row r="7055" spans="2:18">
      <c r="B7055"/>
      <c r="C7055"/>
      <c r="D7055"/>
      <c r="E7055"/>
      <c r="F7055"/>
      <c r="G7055"/>
      <c r="H7055"/>
      <c r="I7055"/>
      <c r="J7055"/>
      <c r="K7055"/>
      <c r="L7055"/>
      <c r="M7055" s="2"/>
      <c r="N7055"/>
      <c r="O7055" s="2"/>
      <c r="P7055"/>
      <c r="Q7055"/>
      <c r="R7055"/>
    </row>
    <row r="7056" spans="2:18">
      <c r="B7056"/>
      <c r="C7056"/>
      <c r="D7056"/>
      <c r="E7056"/>
      <c r="F7056"/>
      <c r="G7056"/>
      <c r="H7056"/>
      <c r="I7056"/>
      <c r="J7056"/>
      <c r="K7056"/>
      <c r="L7056"/>
      <c r="M7056" s="2"/>
      <c r="N7056"/>
      <c r="O7056" s="2"/>
      <c r="P7056"/>
      <c r="Q7056"/>
      <c r="R7056"/>
    </row>
    <row r="7057" spans="2:18">
      <c r="B7057"/>
      <c r="C7057"/>
      <c r="D7057"/>
      <c r="E7057"/>
      <c r="F7057"/>
      <c r="G7057"/>
      <c r="H7057"/>
      <c r="I7057"/>
      <c r="J7057"/>
      <c r="K7057"/>
      <c r="L7057"/>
      <c r="M7057" s="2"/>
      <c r="N7057"/>
      <c r="O7057" s="2"/>
      <c r="P7057"/>
      <c r="Q7057"/>
      <c r="R7057"/>
    </row>
    <row r="7058" spans="2:18">
      <c r="B7058"/>
      <c r="C7058"/>
      <c r="D7058"/>
      <c r="E7058"/>
      <c r="F7058"/>
      <c r="G7058"/>
      <c r="H7058"/>
      <c r="I7058"/>
      <c r="J7058"/>
      <c r="K7058"/>
      <c r="L7058"/>
      <c r="M7058" s="2"/>
      <c r="N7058"/>
      <c r="O7058" s="2"/>
      <c r="P7058"/>
      <c r="Q7058"/>
      <c r="R7058"/>
    </row>
    <row r="7059" spans="2:18">
      <c r="B7059"/>
      <c r="C7059"/>
      <c r="D7059"/>
      <c r="E7059"/>
      <c r="F7059"/>
      <c r="G7059"/>
      <c r="H7059"/>
      <c r="I7059"/>
      <c r="J7059"/>
      <c r="K7059"/>
      <c r="L7059"/>
      <c r="M7059" s="2"/>
      <c r="N7059"/>
      <c r="O7059" s="2"/>
      <c r="P7059"/>
      <c r="Q7059"/>
      <c r="R7059"/>
    </row>
    <row r="7060" spans="2:18">
      <c r="B7060"/>
      <c r="C7060"/>
      <c r="D7060"/>
      <c r="E7060"/>
      <c r="F7060"/>
      <c r="G7060"/>
      <c r="H7060"/>
      <c r="I7060"/>
      <c r="J7060"/>
      <c r="K7060"/>
      <c r="L7060"/>
      <c r="M7060" s="2"/>
      <c r="N7060"/>
      <c r="O7060" s="2"/>
      <c r="P7060"/>
      <c r="Q7060"/>
      <c r="R7060"/>
    </row>
    <row r="7061" spans="2:18">
      <c r="B7061"/>
      <c r="C7061"/>
      <c r="D7061"/>
      <c r="E7061"/>
      <c r="F7061"/>
      <c r="G7061"/>
      <c r="H7061"/>
      <c r="I7061"/>
      <c r="J7061"/>
      <c r="K7061"/>
      <c r="L7061"/>
      <c r="M7061" s="2"/>
      <c r="N7061"/>
      <c r="O7061" s="2"/>
      <c r="P7061"/>
      <c r="Q7061"/>
      <c r="R7061"/>
    </row>
    <row r="7062" spans="2:18">
      <c r="B7062"/>
      <c r="C7062"/>
      <c r="D7062"/>
      <c r="E7062"/>
      <c r="F7062"/>
      <c r="G7062"/>
      <c r="H7062"/>
      <c r="I7062"/>
      <c r="J7062"/>
      <c r="K7062"/>
      <c r="L7062"/>
      <c r="M7062" s="2"/>
      <c r="N7062"/>
      <c r="O7062" s="2"/>
      <c r="P7062"/>
      <c r="Q7062"/>
      <c r="R7062"/>
    </row>
    <row r="7063" spans="2:18">
      <c r="B7063"/>
      <c r="C7063"/>
      <c r="D7063"/>
      <c r="E7063"/>
      <c r="F7063"/>
      <c r="G7063"/>
      <c r="H7063"/>
      <c r="I7063"/>
      <c r="J7063"/>
      <c r="K7063"/>
      <c r="L7063"/>
      <c r="M7063" s="2"/>
      <c r="N7063"/>
      <c r="O7063" s="2"/>
      <c r="P7063"/>
      <c r="Q7063"/>
      <c r="R7063"/>
    </row>
    <row r="7064" spans="2:18">
      <c r="B7064"/>
      <c r="C7064"/>
      <c r="D7064"/>
      <c r="E7064"/>
      <c r="F7064"/>
      <c r="G7064"/>
      <c r="H7064"/>
      <c r="I7064"/>
      <c r="J7064"/>
      <c r="K7064"/>
      <c r="L7064"/>
      <c r="M7064" s="2"/>
      <c r="N7064"/>
      <c r="O7064" s="2"/>
      <c r="P7064"/>
      <c r="Q7064"/>
      <c r="R7064"/>
    </row>
    <row r="7065" spans="2:18">
      <c r="B7065"/>
      <c r="C7065"/>
      <c r="D7065"/>
      <c r="E7065"/>
      <c r="F7065"/>
      <c r="G7065"/>
      <c r="H7065"/>
      <c r="I7065"/>
      <c r="J7065"/>
      <c r="K7065"/>
      <c r="L7065"/>
      <c r="M7065" s="2"/>
      <c r="N7065"/>
      <c r="O7065" s="2"/>
      <c r="P7065"/>
      <c r="Q7065"/>
      <c r="R7065"/>
    </row>
    <row r="7066" spans="2:18">
      <c r="B7066"/>
      <c r="C7066"/>
      <c r="D7066"/>
      <c r="E7066"/>
      <c r="F7066"/>
      <c r="G7066"/>
      <c r="H7066"/>
      <c r="I7066"/>
      <c r="J7066"/>
      <c r="K7066"/>
      <c r="L7066"/>
      <c r="M7066" s="2"/>
      <c r="N7066"/>
      <c r="O7066" s="2"/>
      <c r="P7066"/>
      <c r="Q7066"/>
      <c r="R7066"/>
    </row>
    <row r="7067" spans="2:18">
      <c r="B7067"/>
      <c r="C7067"/>
      <c r="D7067"/>
      <c r="E7067"/>
      <c r="F7067"/>
      <c r="G7067"/>
      <c r="H7067"/>
      <c r="I7067"/>
      <c r="J7067"/>
      <c r="K7067"/>
      <c r="L7067"/>
      <c r="M7067" s="2"/>
      <c r="N7067"/>
      <c r="O7067" s="2"/>
      <c r="P7067"/>
      <c r="Q7067"/>
      <c r="R7067"/>
    </row>
    <row r="7068" spans="2:18">
      <c r="B7068"/>
      <c r="C7068"/>
      <c r="D7068"/>
      <c r="E7068"/>
      <c r="F7068"/>
      <c r="G7068"/>
      <c r="H7068"/>
      <c r="I7068"/>
      <c r="J7068"/>
      <c r="K7068"/>
      <c r="L7068"/>
      <c r="M7068" s="2"/>
      <c r="N7068"/>
      <c r="O7068" s="2"/>
      <c r="P7068"/>
      <c r="Q7068"/>
      <c r="R7068"/>
    </row>
    <row r="7069" spans="2:18">
      <c r="B7069"/>
      <c r="C7069"/>
      <c r="D7069"/>
      <c r="E7069"/>
      <c r="F7069"/>
      <c r="G7069"/>
      <c r="H7069"/>
      <c r="I7069"/>
      <c r="J7069"/>
      <c r="K7069"/>
      <c r="L7069"/>
      <c r="M7069" s="2"/>
      <c r="N7069"/>
      <c r="O7069" s="2"/>
      <c r="P7069"/>
      <c r="Q7069"/>
      <c r="R7069"/>
    </row>
    <row r="7070" spans="2:18">
      <c r="B7070"/>
      <c r="C7070"/>
      <c r="D7070"/>
      <c r="E7070"/>
      <c r="F7070"/>
      <c r="G7070"/>
      <c r="H7070"/>
      <c r="I7070"/>
      <c r="J7070"/>
      <c r="K7070"/>
      <c r="L7070"/>
      <c r="M7070" s="2"/>
      <c r="N7070"/>
      <c r="O7070" s="2"/>
      <c r="P7070"/>
      <c r="Q7070"/>
      <c r="R7070"/>
    </row>
    <row r="7071" spans="2:18">
      <c r="B7071"/>
      <c r="C7071"/>
      <c r="D7071"/>
      <c r="E7071"/>
      <c r="F7071"/>
      <c r="G7071"/>
      <c r="H7071"/>
      <c r="I7071"/>
      <c r="J7071"/>
      <c r="K7071"/>
      <c r="L7071"/>
      <c r="M7071" s="2"/>
      <c r="N7071"/>
      <c r="O7071" s="2"/>
      <c r="P7071"/>
      <c r="Q7071"/>
      <c r="R7071"/>
    </row>
    <row r="7072" spans="2:18">
      <c r="B7072"/>
      <c r="C7072"/>
      <c r="D7072"/>
      <c r="E7072"/>
      <c r="F7072"/>
      <c r="G7072"/>
      <c r="H7072"/>
      <c r="I7072"/>
      <c r="J7072"/>
      <c r="K7072"/>
      <c r="L7072"/>
      <c r="M7072" s="2"/>
      <c r="N7072"/>
      <c r="O7072" s="2"/>
      <c r="P7072"/>
      <c r="Q7072"/>
      <c r="R7072"/>
    </row>
    <row r="7073" spans="2:18">
      <c r="B7073"/>
      <c r="C7073"/>
      <c r="D7073"/>
      <c r="E7073"/>
      <c r="F7073"/>
      <c r="G7073"/>
      <c r="H7073"/>
      <c r="I7073"/>
      <c r="J7073"/>
      <c r="K7073"/>
      <c r="L7073"/>
      <c r="M7073" s="2"/>
      <c r="N7073"/>
      <c r="O7073" s="2"/>
      <c r="P7073"/>
      <c r="Q7073"/>
      <c r="R7073"/>
    </row>
    <row r="7074" spans="2:18">
      <c r="B7074"/>
      <c r="C7074"/>
      <c r="D7074"/>
      <c r="E7074"/>
      <c r="F7074"/>
      <c r="G7074"/>
      <c r="H7074"/>
      <c r="I7074"/>
      <c r="J7074"/>
      <c r="K7074"/>
      <c r="L7074"/>
      <c r="M7074" s="2"/>
      <c r="N7074"/>
      <c r="O7074" s="2"/>
      <c r="P7074"/>
      <c r="Q7074"/>
      <c r="R7074"/>
    </row>
    <row r="7075" spans="2:18">
      <c r="B7075"/>
      <c r="C7075"/>
      <c r="D7075"/>
      <c r="E7075"/>
      <c r="F7075"/>
      <c r="G7075"/>
      <c r="H7075"/>
      <c r="I7075"/>
      <c r="J7075"/>
      <c r="K7075"/>
      <c r="L7075"/>
      <c r="M7075" s="2"/>
      <c r="N7075"/>
      <c r="O7075" s="2"/>
      <c r="P7075"/>
      <c r="Q7075"/>
      <c r="R7075"/>
    </row>
    <row r="7076" spans="2:18">
      <c r="B7076"/>
      <c r="C7076"/>
      <c r="D7076"/>
      <c r="E7076"/>
      <c r="F7076"/>
      <c r="G7076"/>
      <c r="H7076"/>
      <c r="I7076"/>
      <c r="J7076"/>
      <c r="K7076"/>
      <c r="L7076"/>
      <c r="M7076" s="2"/>
      <c r="N7076"/>
      <c r="O7076" s="2"/>
      <c r="P7076"/>
      <c r="Q7076"/>
      <c r="R7076"/>
    </row>
    <row r="7077" spans="2:18">
      <c r="B7077"/>
      <c r="C7077"/>
      <c r="D7077"/>
      <c r="E7077"/>
      <c r="F7077"/>
      <c r="G7077"/>
      <c r="H7077"/>
      <c r="I7077"/>
      <c r="J7077"/>
      <c r="K7077"/>
      <c r="L7077"/>
      <c r="M7077" s="2"/>
      <c r="N7077"/>
      <c r="O7077" s="2"/>
      <c r="P7077"/>
      <c r="Q7077"/>
      <c r="R7077"/>
    </row>
    <row r="7078" spans="2:18">
      <c r="B7078"/>
      <c r="C7078"/>
      <c r="D7078"/>
      <c r="E7078"/>
      <c r="F7078"/>
      <c r="G7078"/>
      <c r="H7078"/>
      <c r="I7078"/>
      <c r="J7078"/>
      <c r="K7078"/>
      <c r="L7078"/>
      <c r="M7078" s="2"/>
      <c r="N7078"/>
      <c r="O7078" s="2"/>
      <c r="P7078"/>
      <c r="Q7078"/>
      <c r="R7078"/>
    </row>
    <row r="7079" spans="2:18">
      <c r="B7079"/>
      <c r="C7079"/>
      <c r="D7079"/>
      <c r="E7079"/>
      <c r="F7079"/>
      <c r="G7079"/>
      <c r="H7079"/>
      <c r="I7079"/>
      <c r="J7079"/>
      <c r="K7079"/>
      <c r="L7079"/>
      <c r="M7079" s="2"/>
      <c r="N7079"/>
      <c r="O7079" s="2"/>
      <c r="P7079"/>
      <c r="Q7079"/>
      <c r="R7079"/>
    </row>
    <row r="7080" spans="2:18">
      <c r="B7080"/>
      <c r="C7080"/>
      <c r="D7080"/>
      <c r="E7080"/>
      <c r="F7080"/>
      <c r="G7080"/>
      <c r="H7080"/>
      <c r="I7080"/>
      <c r="J7080"/>
      <c r="K7080"/>
      <c r="L7080"/>
      <c r="M7080" s="2"/>
      <c r="N7080"/>
      <c r="O7080" s="2"/>
      <c r="P7080"/>
      <c r="Q7080"/>
      <c r="R7080"/>
    </row>
    <row r="7081" spans="2:18">
      <c r="B7081"/>
      <c r="C7081"/>
      <c r="D7081"/>
      <c r="E7081"/>
      <c r="F7081"/>
      <c r="G7081"/>
      <c r="H7081"/>
      <c r="I7081"/>
      <c r="J7081"/>
      <c r="K7081"/>
      <c r="L7081"/>
      <c r="M7081" s="2"/>
      <c r="N7081"/>
      <c r="O7081" s="2"/>
      <c r="P7081"/>
      <c r="Q7081"/>
      <c r="R7081"/>
    </row>
    <row r="7082" spans="2:18">
      <c r="B7082"/>
      <c r="C7082"/>
      <c r="D7082"/>
      <c r="E7082"/>
      <c r="F7082"/>
      <c r="G7082"/>
      <c r="H7082"/>
      <c r="I7082"/>
      <c r="J7082"/>
      <c r="K7082"/>
      <c r="L7082"/>
      <c r="M7082" s="2"/>
      <c r="N7082"/>
      <c r="O7082" s="2"/>
      <c r="P7082"/>
      <c r="Q7082"/>
      <c r="R7082"/>
    </row>
    <row r="7083" spans="2:18">
      <c r="B7083"/>
      <c r="C7083"/>
      <c r="D7083"/>
      <c r="E7083"/>
      <c r="F7083"/>
      <c r="G7083"/>
      <c r="H7083"/>
      <c r="I7083"/>
      <c r="J7083"/>
      <c r="K7083"/>
      <c r="L7083"/>
      <c r="M7083" s="2"/>
      <c r="N7083"/>
      <c r="O7083" s="2"/>
      <c r="P7083"/>
      <c r="Q7083"/>
      <c r="R7083"/>
    </row>
    <row r="7084" spans="2:18">
      <c r="B7084"/>
      <c r="C7084"/>
      <c r="D7084"/>
      <c r="E7084"/>
      <c r="F7084"/>
      <c r="G7084"/>
      <c r="H7084"/>
      <c r="I7084"/>
      <c r="J7084"/>
      <c r="K7084"/>
      <c r="L7084"/>
      <c r="M7084" s="2"/>
      <c r="N7084"/>
      <c r="O7084" s="2"/>
      <c r="P7084"/>
      <c r="Q7084"/>
      <c r="R7084"/>
    </row>
    <row r="7085" spans="2:18">
      <c r="B7085"/>
      <c r="C7085"/>
      <c r="D7085"/>
      <c r="E7085"/>
      <c r="F7085"/>
      <c r="G7085"/>
      <c r="H7085"/>
      <c r="I7085"/>
      <c r="J7085"/>
      <c r="K7085"/>
      <c r="L7085"/>
      <c r="M7085" s="2"/>
      <c r="N7085"/>
      <c r="O7085" s="2"/>
      <c r="P7085"/>
      <c r="Q7085"/>
      <c r="R7085"/>
    </row>
    <row r="7086" spans="2:18">
      <c r="B7086"/>
      <c r="C7086"/>
      <c r="D7086"/>
      <c r="E7086"/>
      <c r="F7086"/>
      <c r="G7086"/>
      <c r="H7086"/>
      <c r="I7086"/>
      <c r="J7086"/>
      <c r="K7086"/>
      <c r="L7086"/>
      <c r="M7086" s="2"/>
      <c r="N7086"/>
      <c r="O7086" s="2"/>
      <c r="P7086"/>
      <c r="Q7086"/>
      <c r="R7086"/>
    </row>
    <row r="7087" spans="2:18">
      <c r="B7087"/>
      <c r="C7087"/>
      <c r="D7087"/>
      <c r="E7087"/>
      <c r="F7087"/>
      <c r="G7087"/>
      <c r="H7087"/>
      <c r="I7087"/>
      <c r="J7087"/>
      <c r="K7087"/>
      <c r="L7087"/>
      <c r="M7087" s="2"/>
      <c r="N7087"/>
      <c r="O7087" s="2"/>
      <c r="P7087"/>
      <c r="Q7087"/>
      <c r="R7087"/>
    </row>
    <row r="7088" spans="2:18">
      <c r="B7088"/>
      <c r="C7088"/>
      <c r="D7088"/>
      <c r="E7088"/>
      <c r="F7088"/>
      <c r="G7088"/>
      <c r="H7088"/>
      <c r="I7088"/>
      <c r="J7088"/>
      <c r="K7088"/>
      <c r="L7088"/>
      <c r="M7088" s="2"/>
      <c r="N7088"/>
      <c r="O7088" s="2"/>
      <c r="P7088"/>
      <c r="Q7088"/>
      <c r="R7088"/>
    </row>
    <row r="7089" spans="2:18">
      <c r="B7089"/>
      <c r="C7089"/>
      <c r="D7089"/>
      <c r="E7089"/>
      <c r="F7089"/>
      <c r="G7089"/>
      <c r="H7089"/>
      <c r="I7089"/>
      <c r="J7089"/>
      <c r="K7089"/>
      <c r="L7089"/>
      <c r="M7089" s="2"/>
      <c r="N7089"/>
      <c r="O7089" s="2"/>
      <c r="P7089"/>
      <c r="Q7089"/>
      <c r="R7089"/>
    </row>
    <row r="7090" spans="2:18">
      <c r="B7090"/>
      <c r="C7090"/>
      <c r="D7090"/>
      <c r="E7090"/>
      <c r="F7090"/>
      <c r="G7090"/>
      <c r="H7090"/>
      <c r="I7090"/>
      <c r="J7090"/>
      <c r="K7090"/>
      <c r="L7090"/>
      <c r="M7090" s="2"/>
      <c r="N7090"/>
      <c r="O7090" s="2"/>
      <c r="P7090"/>
      <c r="Q7090"/>
      <c r="R7090"/>
    </row>
    <row r="7091" spans="2:18">
      <c r="B7091"/>
      <c r="C7091"/>
      <c r="D7091"/>
      <c r="E7091"/>
      <c r="F7091"/>
      <c r="G7091"/>
      <c r="H7091"/>
      <c r="I7091"/>
      <c r="J7091"/>
      <c r="K7091"/>
      <c r="L7091"/>
      <c r="M7091" s="2"/>
      <c r="N7091"/>
      <c r="O7091" s="2"/>
      <c r="P7091"/>
      <c r="Q7091"/>
      <c r="R7091"/>
    </row>
    <row r="7092" spans="2:18">
      <c r="B7092"/>
      <c r="C7092"/>
      <c r="D7092"/>
      <c r="E7092"/>
      <c r="F7092"/>
      <c r="G7092"/>
      <c r="H7092"/>
      <c r="I7092"/>
      <c r="J7092"/>
      <c r="K7092"/>
      <c r="L7092"/>
      <c r="M7092" s="2"/>
      <c r="N7092"/>
      <c r="O7092" s="2"/>
      <c r="P7092"/>
      <c r="Q7092"/>
      <c r="R7092"/>
    </row>
    <row r="7093" spans="2:18">
      <c r="B7093"/>
      <c r="C7093"/>
      <c r="D7093"/>
      <c r="E7093"/>
      <c r="F7093"/>
      <c r="G7093"/>
      <c r="H7093"/>
      <c r="I7093"/>
      <c r="J7093"/>
      <c r="K7093"/>
      <c r="L7093"/>
      <c r="M7093" s="2"/>
      <c r="N7093"/>
      <c r="O7093" s="2"/>
      <c r="P7093"/>
      <c r="Q7093"/>
      <c r="R7093"/>
    </row>
    <row r="7094" spans="2:18">
      <c r="B7094"/>
      <c r="C7094"/>
      <c r="D7094"/>
      <c r="E7094"/>
      <c r="F7094"/>
      <c r="G7094"/>
      <c r="H7094"/>
      <c r="I7094"/>
      <c r="J7094"/>
      <c r="K7094"/>
      <c r="L7094"/>
      <c r="M7094" s="2"/>
      <c r="N7094"/>
      <c r="O7094" s="2"/>
      <c r="P7094"/>
      <c r="Q7094"/>
      <c r="R7094"/>
    </row>
    <row r="7095" spans="2:18">
      <c r="B7095"/>
      <c r="C7095"/>
      <c r="D7095"/>
      <c r="E7095"/>
      <c r="F7095"/>
      <c r="G7095"/>
      <c r="H7095"/>
      <c r="I7095"/>
      <c r="J7095"/>
      <c r="K7095"/>
      <c r="L7095"/>
      <c r="M7095" s="2"/>
      <c r="N7095"/>
      <c r="O7095" s="2"/>
      <c r="P7095"/>
      <c r="Q7095"/>
      <c r="R7095"/>
    </row>
    <row r="7096" spans="2:18">
      <c r="B7096"/>
      <c r="C7096"/>
      <c r="D7096"/>
      <c r="E7096"/>
      <c r="F7096"/>
      <c r="G7096"/>
      <c r="H7096"/>
      <c r="I7096"/>
      <c r="J7096"/>
      <c r="K7096"/>
      <c r="L7096"/>
      <c r="M7096" s="2"/>
      <c r="N7096"/>
      <c r="O7096" s="2"/>
      <c r="P7096"/>
      <c r="Q7096"/>
      <c r="R7096"/>
    </row>
    <row r="7097" spans="2:18">
      <c r="B7097"/>
      <c r="C7097"/>
      <c r="D7097"/>
      <c r="E7097"/>
      <c r="F7097"/>
      <c r="G7097"/>
      <c r="H7097"/>
      <c r="I7097"/>
      <c r="J7097"/>
      <c r="K7097"/>
      <c r="L7097"/>
      <c r="M7097" s="2"/>
      <c r="N7097"/>
      <c r="O7097" s="2"/>
      <c r="P7097"/>
      <c r="Q7097"/>
      <c r="R7097"/>
    </row>
    <row r="7098" spans="2:18">
      <c r="B7098"/>
      <c r="C7098"/>
      <c r="D7098"/>
      <c r="E7098"/>
      <c r="F7098"/>
      <c r="G7098"/>
      <c r="H7098"/>
      <c r="I7098"/>
      <c r="J7098"/>
      <c r="K7098"/>
      <c r="L7098"/>
      <c r="M7098" s="2"/>
      <c r="N7098"/>
      <c r="O7098" s="2"/>
      <c r="P7098"/>
      <c r="Q7098"/>
      <c r="R7098"/>
    </row>
    <row r="7099" spans="2:18">
      <c r="B7099"/>
      <c r="C7099"/>
      <c r="D7099"/>
      <c r="E7099"/>
      <c r="F7099"/>
      <c r="G7099"/>
      <c r="H7099"/>
      <c r="I7099"/>
      <c r="J7099"/>
      <c r="K7099"/>
      <c r="L7099"/>
      <c r="M7099" s="2"/>
      <c r="N7099"/>
      <c r="O7099" s="2"/>
      <c r="P7099"/>
      <c r="Q7099"/>
      <c r="R7099"/>
    </row>
    <row r="7100" spans="2:18">
      <c r="B7100"/>
      <c r="C7100"/>
      <c r="D7100"/>
      <c r="E7100"/>
      <c r="F7100"/>
      <c r="G7100"/>
      <c r="H7100"/>
      <c r="I7100"/>
      <c r="J7100"/>
      <c r="K7100"/>
      <c r="L7100"/>
      <c r="M7100" s="2"/>
      <c r="N7100"/>
      <c r="O7100" s="2"/>
      <c r="P7100"/>
      <c r="Q7100"/>
      <c r="R7100"/>
    </row>
    <row r="7101" spans="2:18">
      <c r="B7101"/>
      <c r="C7101"/>
      <c r="D7101"/>
      <c r="E7101"/>
      <c r="F7101"/>
      <c r="G7101"/>
      <c r="H7101"/>
      <c r="I7101"/>
      <c r="J7101"/>
      <c r="K7101"/>
      <c r="L7101"/>
      <c r="M7101" s="2"/>
      <c r="N7101"/>
      <c r="O7101" s="2"/>
      <c r="P7101"/>
      <c r="Q7101"/>
      <c r="R7101"/>
    </row>
    <row r="7102" spans="2:18">
      <c r="B7102"/>
      <c r="C7102"/>
      <c r="D7102"/>
      <c r="E7102"/>
      <c r="F7102"/>
      <c r="G7102"/>
      <c r="H7102"/>
      <c r="I7102"/>
      <c r="J7102"/>
      <c r="K7102"/>
      <c r="L7102"/>
      <c r="M7102" s="2"/>
      <c r="N7102"/>
      <c r="O7102" s="2"/>
      <c r="P7102"/>
      <c r="Q7102"/>
      <c r="R7102"/>
    </row>
    <row r="7103" spans="2:18">
      <c r="B7103"/>
      <c r="C7103"/>
      <c r="D7103"/>
      <c r="E7103"/>
      <c r="F7103"/>
      <c r="G7103"/>
      <c r="H7103"/>
      <c r="I7103"/>
      <c r="J7103"/>
      <c r="K7103"/>
      <c r="L7103"/>
      <c r="M7103" s="2"/>
      <c r="N7103"/>
      <c r="O7103" s="2"/>
      <c r="P7103"/>
      <c r="Q7103"/>
      <c r="R7103"/>
    </row>
    <row r="7104" spans="2:18">
      <c r="B7104"/>
      <c r="C7104"/>
      <c r="D7104"/>
      <c r="E7104"/>
      <c r="F7104"/>
      <c r="G7104"/>
      <c r="H7104"/>
      <c r="I7104"/>
      <c r="J7104"/>
      <c r="K7104"/>
      <c r="L7104"/>
      <c r="M7104" s="2"/>
      <c r="N7104"/>
      <c r="O7104" s="2"/>
      <c r="P7104"/>
      <c r="Q7104"/>
      <c r="R7104"/>
    </row>
    <row r="7105" spans="2:18">
      <c r="B7105"/>
      <c r="C7105"/>
      <c r="D7105"/>
      <c r="E7105"/>
      <c r="F7105"/>
      <c r="G7105"/>
      <c r="H7105"/>
      <c r="I7105"/>
      <c r="J7105"/>
      <c r="K7105"/>
      <c r="L7105"/>
      <c r="M7105" s="2"/>
      <c r="N7105"/>
      <c r="O7105" s="2"/>
      <c r="P7105"/>
      <c r="Q7105"/>
      <c r="R7105"/>
    </row>
    <row r="7106" spans="2:18">
      <c r="B7106"/>
      <c r="C7106"/>
      <c r="D7106"/>
      <c r="E7106"/>
      <c r="F7106"/>
      <c r="G7106"/>
      <c r="H7106"/>
      <c r="I7106"/>
      <c r="J7106"/>
      <c r="K7106"/>
      <c r="L7106"/>
      <c r="M7106" s="2"/>
      <c r="N7106"/>
      <c r="O7106" s="2"/>
      <c r="P7106"/>
      <c r="Q7106"/>
      <c r="R7106"/>
    </row>
    <row r="7107" spans="2:18">
      <c r="B7107"/>
      <c r="C7107"/>
      <c r="D7107"/>
      <c r="E7107"/>
      <c r="F7107"/>
      <c r="G7107"/>
      <c r="H7107"/>
      <c r="I7107"/>
      <c r="J7107"/>
      <c r="K7107"/>
      <c r="L7107"/>
      <c r="M7107" s="2"/>
      <c r="N7107"/>
      <c r="O7107" s="2"/>
      <c r="P7107"/>
      <c r="Q7107"/>
      <c r="R7107"/>
    </row>
    <row r="7108" spans="2:18">
      <c r="B7108"/>
      <c r="C7108"/>
      <c r="D7108"/>
      <c r="E7108"/>
      <c r="F7108"/>
      <c r="G7108"/>
      <c r="H7108"/>
      <c r="I7108"/>
      <c r="J7108"/>
      <c r="K7108"/>
      <c r="L7108"/>
      <c r="M7108" s="2"/>
      <c r="N7108"/>
      <c r="O7108" s="2"/>
      <c r="P7108"/>
      <c r="Q7108"/>
      <c r="R7108"/>
    </row>
    <row r="7109" spans="2:18">
      <c r="B7109"/>
      <c r="C7109"/>
      <c r="D7109"/>
      <c r="E7109"/>
      <c r="F7109"/>
      <c r="G7109"/>
      <c r="H7109"/>
      <c r="I7109"/>
      <c r="J7109"/>
      <c r="K7109"/>
      <c r="L7109"/>
      <c r="M7109" s="2"/>
      <c r="N7109"/>
      <c r="O7109" s="2"/>
      <c r="P7109"/>
      <c r="Q7109"/>
      <c r="R7109"/>
    </row>
    <row r="7110" spans="2:18">
      <c r="B7110"/>
      <c r="C7110"/>
      <c r="D7110"/>
      <c r="E7110"/>
      <c r="F7110"/>
      <c r="G7110"/>
      <c r="H7110"/>
      <c r="I7110"/>
      <c r="J7110"/>
      <c r="K7110"/>
      <c r="L7110"/>
      <c r="M7110" s="2"/>
      <c r="N7110"/>
      <c r="O7110" s="2"/>
      <c r="P7110"/>
      <c r="Q7110"/>
      <c r="R7110"/>
    </row>
    <row r="7111" spans="2:18">
      <c r="B7111"/>
      <c r="C7111"/>
      <c r="D7111"/>
      <c r="E7111"/>
      <c r="F7111"/>
      <c r="G7111"/>
      <c r="H7111"/>
      <c r="I7111"/>
      <c r="J7111"/>
      <c r="K7111"/>
      <c r="L7111"/>
      <c r="M7111" s="2"/>
      <c r="N7111"/>
      <c r="O7111" s="2"/>
      <c r="P7111"/>
      <c r="Q7111"/>
      <c r="R7111"/>
    </row>
    <row r="7112" spans="2:18">
      <c r="B7112"/>
      <c r="C7112"/>
      <c r="D7112"/>
      <c r="E7112"/>
      <c r="F7112"/>
      <c r="G7112"/>
      <c r="H7112"/>
      <c r="I7112"/>
      <c r="J7112"/>
      <c r="K7112"/>
      <c r="L7112"/>
      <c r="M7112" s="2"/>
      <c r="N7112"/>
      <c r="O7112" s="2"/>
      <c r="P7112"/>
      <c r="Q7112"/>
      <c r="R7112"/>
    </row>
    <row r="7113" spans="2:18">
      <c r="B7113"/>
      <c r="C7113"/>
      <c r="D7113"/>
      <c r="E7113"/>
      <c r="F7113"/>
      <c r="G7113"/>
      <c r="H7113"/>
      <c r="I7113"/>
      <c r="J7113"/>
      <c r="K7113"/>
      <c r="L7113"/>
      <c r="M7113" s="2"/>
      <c r="N7113"/>
      <c r="O7113" s="2"/>
      <c r="P7113"/>
      <c r="Q7113"/>
      <c r="R7113"/>
    </row>
    <row r="7114" spans="2:18">
      <c r="B7114"/>
      <c r="C7114"/>
      <c r="D7114"/>
      <c r="E7114"/>
      <c r="F7114"/>
      <c r="G7114"/>
      <c r="H7114"/>
      <c r="I7114"/>
      <c r="J7114"/>
      <c r="K7114"/>
      <c r="L7114"/>
      <c r="M7114" s="2"/>
      <c r="N7114"/>
      <c r="O7114" s="2"/>
      <c r="P7114"/>
      <c r="Q7114"/>
      <c r="R7114"/>
    </row>
    <row r="7115" spans="2:18">
      <c r="B7115"/>
      <c r="C7115"/>
      <c r="D7115"/>
      <c r="E7115"/>
      <c r="F7115"/>
      <c r="G7115"/>
      <c r="H7115"/>
      <c r="I7115"/>
      <c r="J7115"/>
      <c r="K7115"/>
      <c r="L7115"/>
      <c r="M7115" s="2"/>
      <c r="N7115"/>
      <c r="O7115" s="2"/>
      <c r="P7115"/>
      <c r="Q7115"/>
      <c r="R7115"/>
    </row>
    <row r="7116" spans="2:18">
      <c r="B7116"/>
      <c r="C7116"/>
      <c r="D7116"/>
      <c r="E7116"/>
      <c r="F7116"/>
      <c r="G7116"/>
      <c r="H7116"/>
      <c r="I7116"/>
      <c r="J7116"/>
      <c r="K7116"/>
      <c r="L7116"/>
      <c r="M7116" s="2"/>
      <c r="N7116"/>
      <c r="O7116" s="2"/>
      <c r="P7116"/>
      <c r="Q7116"/>
      <c r="R7116"/>
    </row>
    <row r="7117" spans="2:18">
      <c r="B7117"/>
      <c r="C7117"/>
      <c r="D7117"/>
      <c r="E7117"/>
      <c r="F7117"/>
      <c r="G7117"/>
      <c r="H7117"/>
      <c r="I7117"/>
      <c r="J7117"/>
      <c r="K7117"/>
      <c r="L7117"/>
      <c r="M7117" s="2"/>
      <c r="N7117"/>
      <c r="O7117" s="2"/>
      <c r="P7117"/>
      <c r="Q7117"/>
      <c r="R7117"/>
    </row>
    <row r="7118" spans="2:18">
      <c r="B7118"/>
      <c r="C7118"/>
      <c r="D7118"/>
      <c r="E7118"/>
      <c r="F7118"/>
      <c r="G7118"/>
      <c r="H7118"/>
      <c r="I7118"/>
      <c r="J7118"/>
      <c r="K7118"/>
      <c r="L7118"/>
      <c r="M7118" s="2"/>
      <c r="N7118"/>
      <c r="O7118" s="2"/>
      <c r="P7118"/>
      <c r="Q7118"/>
      <c r="R7118"/>
    </row>
    <row r="7119" spans="2:18">
      <c r="B7119"/>
      <c r="C7119"/>
      <c r="D7119"/>
      <c r="E7119"/>
      <c r="F7119"/>
      <c r="G7119"/>
      <c r="H7119"/>
      <c r="I7119"/>
      <c r="J7119"/>
      <c r="K7119"/>
      <c r="L7119"/>
      <c r="M7119" s="2"/>
      <c r="N7119"/>
      <c r="O7119" s="2"/>
      <c r="P7119"/>
      <c r="Q7119"/>
      <c r="R7119"/>
    </row>
    <row r="7120" spans="2:18">
      <c r="B7120"/>
      <c r="C7120"/>
      <c r="D7120"/>
      <c r="E7120"/>
      <c r="F7120"/>
      <c r="G7120"/>
      <c r="H7120"/>
      <c r="I7120"/>
      <c r="J7120"/>
      <c r="K7120"/>
      <c r="L7120"/>
      <c r="M7120" s="2"/>
      <c r="N7120"/>
      <c r="O7120" s="2"/>
      <c r="P7120"/>
      <c r="Q7120"/>
      <c r="R7120"/>
    </row>
    <row r="7121" spans="2:18">
      <c r="B7121"/>
      <c r="C7121"/>
      <c r="D7121"/>
      <c r="E7121"/>
      <c r="F7121"/>
      <c r="G7121"/>
      <c r="H7121"/>
      <c r="I7121"/>
      <c r="J7121"/>
      <c r="K7121"/>
      <c r="L7121"/>
      <c r="M7121" s="2"/>
      <c r="N7121"/>
      <c r="O7121" s="2"/>
      <c r="P7121"/>
      <c r="Q7121"/>
      <c r="R7121"/>
    </row>
    <row r="7122" spans="2:18">
      <c r="B7122"/>
      <c r="C7122"/>
      <c r="D7122"/>
      <c r="E7122"/>
      <c r="F7122"/>
      <c r="G7122"/>
      <c r="H7122"/>
      <c r="I7122"/>
      <c r="J7122"/>
      <c r="K7122"/>
      <c r="L7122"/>
      <c r="M7122" s="2"/>
      <c r="N7122"/>
      <c r="O7122" s="2"/>
      <c r="P7122"/>
      <c r="Q7122"/>
      <c r="R7122"/>
    </row>
    <row r="7123" spans="2:18">
      <c r="B7123"/>
      <c r="C7123"/>
      <c r="D7123"/>
      <c r="E7123"/>
      <c r="F7123"/>
      <c r="G7123"/>
      <c r="H7123"/>
      <c r="I7123"/>
      <c r="J7123"/>
      <c r="K7123"/>
      <c r="L7123"/>
      <c r="M7123" s="2"/>
      <c r="N7123"/>
      <c r="O7123" s="2"/>
      <c r="P7123"/>
      <c r="Q7123"/>
      <c r="R7123"/>
    </row>
    <row r="7124" spans="2:18">
      <c r="B7124"/>
      <c r="C7124"/>
      <c r="D7124"/>
      <c r="E7124"/>
      <c r="F7124"/>
      <c r="G7124"/>
      <c r="H7124"/>
      <c r="I7124"/>
      <c r="J7124"/>
      <c r="K7124"/>
      <c r="L7124"/>
      <c r="M7124" s="2"/>
      <c r="N7124"/>
      <c r="O7124" s="2"/>
      <c r="P7124"/>
      <c r="Q7124"/>
      <c r="R7124"/>
    </row>
    <row r="7125" spans="2:18">
      <c r="B7125"/>
      <c r="C7125"/>
      <c r="D7125"/>
      <c r="E7125"/>
      <c r="F7125"/>
      <c r="G7125"/>
      <c r="H7125"/>
      <c r="I7125"/>
      <c r="J7125"/>
      <c r="K7125"/>
      <c r="L7125"/>
      <c r="M7125" s="2"/>
      <c r="N7125"/>
      <c r="O7125" s="2"/>
      <c r="P7125"/>
      <c r="Q7125"/>
      <c r="R7125"/>
    </row>
    <row r="7126" spans="2:18">
      <c r="B7126"/>
      <c r="C7126"/>
      <c r="D7126"/>
      <c r="E7126"/>
      <c r="F7126"/>
      <c r="G7126"/>
      <c r="H7126"/>
      <c r="I7126"/>
      <c r="J7126"/>
      <c r="K7126"/>
      <c r="L7126"/>
      <c r="M7126" s="2"/>
      <c r="N7126"/>
      <c r="O7126" s="2"/>
      <c r="P7126"/>
      <c r="Q7126"/>
      <c r="R7126"/>
    </row>
    <row r="7127" spans="2:18">
      <c r="B7127"/>
      <c r="C7127"/>
      <c r="D7127"/>
      <c r="E7127"/>
      <c r="F7127"/>
      <c r="G7127"/>
      <c r="H7127"/>
      <c r="I7127"/>
      <c r="J7127"/>
      <c r="K7127"/>
      <c r="L7127"/>
      <c r="M7127" s="2"/>
      <c r="N7127"/>
      <c r="O7127" s="2"/>
      <c r="P7127"/>
      <c r="Q7127"/>
      <c r="R7127"/>
    </row>
    <row r="7128" spans="2:18">
      <c r="B7128"/>
      <c r="C7128"/>
      <c r="D7128"/>
      <c r="E7128"/>
      <c r="F7128"/>
      <c r="G7128"/>
      <c r="H7128"/>
      <c r="I7128"/>
      <c r="J7128"/>
      <c r="K7128"/>
      <c r="L7128"/>
      <c r="M7128" s="2"/>
      <c r="N7128"/>
      <c r="O7128" s="2"/>
      <c r="P7128"/>
      <c r="Q7128"/>
      <c r="R7128"/>
    </row>
    <row r="7129" spans="2:18">
      <c r="B7129"/>
      <c r="C7129"/>
      <c r="D7129"/>
      <c r="E7129"/>
      <c r="F7129"/>
      <c r="G7129"/>
      <c r="H7129"/>
      <c r="I7129"/>
      <c r="J7129"/>
      <c r="K7129"/>
      <c r="L7129"/>
      <c r="M7129" s="2"/>
      <c r="N7129"/>
      <c r="O7129" s="2"/>
      <c r="P7129"/>
      <c r="Q7129"/>
      <c r="R7129"/>
    </row>
    <row r="7130" spans="2:18">
      <c r="B7130"/>
      <c r="C7130"/>
      <c r="D7130"/>
      <c r="E7130"/>
      <c r="F7130"/>
      <c r="G7130"/>
      <c r="H7130"/>
      <c r="I7130"/>
      <c r="J7130"/>
      <c r="K7130"/>
      <c r="L7130"/>
      <c r="M7130" s="2"/>
      <c r="N7130"/>
      <c r="O7130" s="2"/>
      <c r="P7130"/>
      <c r="Q7130"/>
      <c r="R7130"/>
    </row>
    <row r="7131" spans="2:18">
      <c r="B7131"/>
      <c r="C7131"/>
      <c r="D7131"/>
      <c r="E7131"/>
      <c r="F7131"/>
      <c r="G7131"/>
      <c r="H7131"/>
      <c r="I7131"/>
      <c r="J7131"/>
      <c r="K7131"/>
      <c r="L7131"/>
      <c r="M7131" s="2"/>
      <c r="N7131"/>
      <c r="O7131" s="2"/>
      <c r="P7131"/>
      <c r="Q7131"/>
      <c r="R7131"/>
    </row>
    <row r="7132" spans="2:18">
      <c r="B7132"/>
      <c r="C7132"/>
      <c r="D7132"/>
      <c r="E7132"/>
      <c r="F7132"/>
      <c r="G7132"/>
      <c r="H7132"/>
      <c r="I7132"/>
      <c r="J7132"/>
      <c r="K7132"/>
      <c r="L7132"/>
      <c r="M7132" s="2"/>
      <c r="N7132"/>
      <c r="O7132" s="2"/>
      <c r="P7132"/>
      <c r="Q7132"/>
      <c r="R7132"/>
    </row>
    <row r="7133" spans="2:18">
      <c r="B7133"/>
      <c r="C7133"/>
      <c r="D7133"/>
      <c r="E7133"/>
      <c r="F7133"/>
      <c r="G7133"/>
      <c r="H7133"/>
      <c r="I7133"/>
      <c r="J7133"/>
      <c r="K7133"/>
      <c r="L7133"/>
      <c r="M7133" s="2"/>
      <c r="N7133"/>
      <c r="O7133" s="2"/>
      <c r="P7133"/>
      <c r="Q7133"/>
      <c r="R7133"/>
    </row>
    <row r="7134" spans="2:18">
      <c r="B7134"/>
      <c r="C7134"/>
      <c r="D7134"/>
      <c r="E7134"/>
      <c r="F7134"/>
      <c r="G7134"/>
      <c r="H7134"/>
      <c r="I7134"/>
      <c r="J7134"/>
      <c r="K7134"/>
      <c r="L7134"/>
      <c r="M7134" s="2"/>
      <c r="N7134"/>
      <c r="O7134" s="2"/>
      <c r="P7134"/>
      <c r="Q7134"/>
      <c r="R7134"/>
    </row>
    <row r="7135" spans="2:18">
      <c r="B7135"/>
      <c r="C7135"/>
      <c r="D7135"/>
      <c r="E7135"/>
      <c r="F7135"/>
      <c r="G7135"/>
      <c r="H7135"/>
      <c r="I7135"/>
      <c r="J7135"/>
      <c r="K7135"/>
      <c r="L7135"/>
      <c r="M7135" s="2"/>
      <c r="N7135"/>
      <c r="O7135" s="2"/>
      <c r="P7135"/>
      <c r="Q7135"/>
      <c r="R7135"/>
    </row>
    <row r="7136" spans="2:18">
      <c r="B7136"/>
      <c r="C7136"/>
      <c r="D7136"/>
      <c r="E7136"/>
      <c r="F7136"/>
      <c r="G7136"/>
      <c r="H7136"/>
      <c r="I7136"/>
      <c r="J7136"/>
      <c r="K7136"/>
      <c r="L7136"/>
      <c r="M7136" s="2"/>
      <c r="N7136"/>
      <c r="O7136" s="2"/>
      <c r="P7136"/>
      <c r="Q7136"/>
      <c r="R7136"/>
    </row>
    <row r="7137" spans="2:18">
      <c r="B7137"/>
      <c r="C7137"/>
      <c r="D7137"/>
      <c r="E7137"/>
      <c r="F7137"/>
      <c r="G7137"/>
      <c r="H7137"/>
      <c r="I7137"/>
      <c r="J7137"/>
      <c r="K7137"/>
      <c r="L7137"/>
      <c r="M7137" s="2"/>
      <c r="N7137"/>
      <c r="O7137" s="2"/>
      <c r="P7137"/>
      <c r="Q7137"/>
      <c r="R7137"/>
    </row>
    <row r="7138" spans="2:18">
      <c r="B7138"/>
      <c r="C7138"/>
      <c r="D7138"/>
      <c r="E7138"/>
      <c r="F7138"/>
      <c r="G7138"/>
      <c r="H7138"/>
      <c r="I7138"/>
      <c r="J7138"/>
      <c r="K7138"/>
      <c r="L7138"/>
      <c r="M7138" s="2"/>
      <c r="N7138"/>
      <c r="O7138" s="2"/>
      <c r="P7138"/>
      <c r="Q7138"/>
      <c r="R7138"/>
    </row>
    <row r="7139" spans="2:18">
      <c r="B7139"/>
      <c r="C7139"/>
      <c r="D7139"/>
      <c r="E7139"/>
      <c r="F7139"/>
      <c r="G7139"/>
      <c r="H7139"/>
      <c r="I7139"/>
      <c r="J7139"/>
      <c r="K7139"/>
      <c r="L7139"/>
      <c r="M7139" s="2"/>
      <c r="N7139"/>
      <c r="O7139" s="2"/>
      <c r="P7139"/>
      <c r="Q7139"/>
      <c r="R7139"/>
    </row>
    <row r="7140" spans="2:18">
      <c r="B7140"/>
      <c r="C7140"/>
      <c r="D7140"/>
      <c r="E7140"/>
      <c r="F7140"/>
      <c r="G7140"/>
      <c r="H7140"/>
      <c r="I7140"/>
      <c r="J7140"/>
      <c r="K7140"/>
      <c r="L7140"/>
      <c r="M7140" s="2"/>
      <c r="N7140"/>
      <c r="O7140" s="2"/>
      <c r="P7140"/>
      <c r="Q7140"/>
      <c r="R7140"/>
    </row>
    <row r="7141" spans="2:18">
      <c r="B7141"/>
      <c r="C7141"/>
      <c r="D7141"/>
      <c r="E7141"/>
      <c r="F7141"/>
      <c r="G7141"/>
      <c r="H7141"/>
      <c r="I7141"/>
      <c r="J7141"/>
      <c r="K7141"/>
      <c r="L7141"/>
      <c r="M7141" s="2"/>
      <c r="N7141"/>
      <c r="O7141" s="2"/>
      <c r="P7141"/>
      <c r="Q7141"/>
      <c r="R7141"/>
    </row>
    <row r="7142" spans="2:18">
      <c r="B7142"/>
      <c r="C7142"/>
      <c r="D7142"/>
      <c r="E7142"/>
      <c r="F7142"/>
      <c r="G7142"/>
      <c r="H7142"/>
      <c r="I7142"/>
      <c r="J7142"/>
      <c r="K7142"/>
      <c r="L7142"/>
      <c r="M7142" s="2"/>
      <c r="N7142"/>
      <c r="O7142" s="2"/>
      <c r="P7142"/>
      <c r="Q7142"/>
      <c r="R7142"/>
    </row>
    <row r="7143" spans="2:18">
      <c r="B7143"/>
      <c r="C7143"/>
      <c r="D7143"/>
      <c r="E7143"/>
      <c r="F7143"/>
      <c r="G7143"/>
      <c r="H7143"/>
      <c r="I7143"/>
      <c r="J7143"/>
      <c r="K7143"/>
      <c r="L7143"/>
      <c r="M7143" s="2"/>
      <c r="N7143"/>
      <c r="O7143" s="2"/>
      <c r="P7143"/>
      <c r="Q7143"/>
      <c r="R7143"/>
    </row>
    <row r="7144" spans="2:18">
      <c r="B7144"/>
      <c r="C7144"/>
      <c r="D7144"/>
      <c r="E7144"/>
      <c r="F7144"/>
      <c r="G7144"/>
      <c r="H7144"/>
      <c r="I7144"/>
      <c r="J7144"/>
      <c r="K7144"/>
      <c r="L7144"/>
      <c r="M7144" s="2"/>
      <c r="N7144"/>
      <c r="O7144" s="2"/>
      <c r="P7144"/>
      <c r="Q7144"/>
      <c r="R7144"/>
    </row>
    <row r="7145" spans="2:18">
      <c r="B7145"/>
      <c r="C7145"/>
      <c r="D7145"/>
      <c r="E7145"/>
      <c r="F7145"/>
      <c r="G7145"/>
      <c r="H7145"/>
      <c r="I7145"/>
      <c r="J7145"/>
      <c r="K7145"/>
      <c r="L7145"/>
      <c r="M7145" s="2"/>
      <c r="N7145"/>
      <c r="O7145" s="2"/>
      <c r="P7145"/>
      <c r="Q7145"/>
      <c r="R7145"/>
    </row>
    <row r="7146" spans="2:18">
      <c r="B7146"/>
      <c r="C7146"/>
      <c r="D7146"/>
      <c r="E7146"/>
      <c r="F7146"/>
      <c r="G7146"/>
      <c r="H7146"/>
      <c r="I7146"/>
      <c r="J7146"/>
      <c r="K7146"/>
      <c r="L7146"/>
      <c r="M7146" s="2"/>
      <c r="N7146"/>
      <c r="O7146" s="2"/>
      <c r="P7146"/>
      <c r="Q7146"/>
      <c r="R7146"/>
    </row>
    <row r="7147" spans="2:18">
      <c r="B7147"/>
      <c r="C7147"/>
      <c r="D7147"/>
      <c r="E7147"/>
      <c r="F7147"/>
      <c r="G7147"/>
      <c r="H7147"/>
      <c r="I7147"/>
      <c r="J7147"/>
      <c r="K7147"/>
      <c r="L7147"/>
      <c r="M7147" s="2"/>
      <c r="N7147"/>
      <c r="O7147" s="2"/>
      <c r="P7147"/>
      <c r="Q7147"/>
      <c r="R7147"/>
    </row>
    <row r="7148" spans="2:18">
      <c r="B7148"/>
      <c r="C7148"/>
      <c r="D7148"/>
      <c r="E7148"/>
      <c r="F7148"/>
      <c r="G7148"/>
      <c r="H7148"/>
      <c r="I7148"/>
      <c r="J7148"/>
      <c r="K7148"/>
      <c r="L7148"/>
      <c r="M7148" s="2"/>
      <c r="N7148"/>
      <c r="O7148" s="2"/>
      <c r="P7148"/>
      <c r="Q7148"/>
      <c r="R7148"/>
    </row>
    <row r="7149" spans="2:18">
      <c r="B7149"/>
      <c r="C7149"/>
      <c r="D7149"/>
      <c r="E7149"/>
      <c r="F7149"/>
      <c r="G7149"/>
      <c r="H7149"/>
      <c r="I7149"/>
      <c r="J7149"/>
      <c r="K7149"/>
      <c r="L7149"/>
      <c r="M7149" s="2"/>
      <c r="N7149"/>
      <c r="O7149" s="2"/>
      <c r="P7149"/>
      <c r="Q7149"/>
      <c r="R7149"/>
    </row>
    <row r="7150" spans="2:18">
      <c r="B7150"/>
      <c r="C7150"/>
      <c r="D7150"/>
      <c r="E7150"/>
      <c r="F7150"/>
      <c r="G7150"/>
      <c r="H7150"/>
      <c r="I7150"/>
      <c r="J7150"/>
      <c r="K7150"/>
      <c r="L7150"/>
      <c r="M7150" s="2"/>
      <c r="N7150"/>
      <c r="O7150" s="2"/>
      <c r="P7150"/>
      <c r="Q7150"/>
      <c r="R7150"/>
    </row>
    <row r="7151" spans="2:18">
      <c r="B7151"/>
      <c r="C7151"/>
      <c r="D7151"/>
      <c r="E7151"/>
      <c r="F7151"/>
      <c r="G7151"/>
      <c r="H7151"/>
      <c r="I7151"/>
      <c r="J7151"/>
      <c r="K7151"/>
      <c r="L7151"/>
      <c r="M7151" s="2"/>
      <c r="N7151"/>
      <c r="O7151" s="2"/>
      <c r="P7151"/>
      <c r="Q7151"/>
      <c r="R7151"/>
    </row>
    <row r="7152" spans="2:18">
      <c r="B7152"/>
      <c r="C7152"/>
      <c r="D7152"/>
      <c r="E7152"/>
      <c r="F7152"/>
      <c r="G7152"/>
      <c r="H7152"/>
      <c r="I7152"/>
      <c r="J7152"/>
      <c r="K7152"/>
      <c r="L7152"/>
      <c r="M7152" s="2"/>
      <c r="N7152"/>
      <c r="O7152" s="2"/>
      <c r="P7152"/>
      <c r="Q7152"/>
      <c r="R7152"/>
    </row>
    <row r="7153" spans="2:18">
      <c r="B7153"/>
      <c r="C7153"/>
      <c r="D7153"/>
      <c r="E7153"/>
      <c r="F7153"/>
      <c r="G7153"/>
      <c r="H7153"/>
      <c r="I7153"/>
      <c r="J7153"/>
      <c r="K7153"/>
      <c r="L7153"/>
      <c r="M7153" s="2"/>
      <c r="N7153"/>
      <c r="O7153" s="2"/>
      <c r="P7153"/>
      <c r="Q7153"/>
      <c r="R7153"/>
    </row>
    <row r="7154" spans="2:18">
      <c r="B7154"/>
      <c r="C7154"/>
      <c r="D7154"/>
      <c r="E7154"/>
      <c r="F7154"/>
      <c r="G7154"/>
      <c r="H7154"/>
      <c r="I7154"/>
      <c r="J7154"/>
      <c r="K7154"/>
      <c r="L7154"/>
      <c r="M7154" s="2"/>
      <c r="N7154"/>
      <c r="O7154" s="2"/>
      <c r="P7154"/>
      <c r="Q7154"/>
      <c r="R7154"/>
    </row>
    <row r="7155" spans="2:18">
      <c r="B7155"/>
      <c r="C7155"/>
      <c r="D7155"/>
      <c r="E7155"/>
      <c r="F7155"/>
      <c r="G7155"/>
      <c r="H7155"/>
      <c r="I7155"/>
      <c r="J7155"/>
      <c r="K7155"/>
      <c r="L7155"/>
      <c r="M7155" s="2"/>
      <c r="N7155"/>
      <c r="O7155" s="2"/>
      <c r="P7155"/>
      <c r="Q7155"/>
      <c r="R7155"/>
    </row>
    <row r="7156" spans="2:18">
      <c r="B7156"/>
      <c r="C7156"/>
      <c r="D7156"/>
      <c r="E7156"/>
      <c r="F7156"/>
      <c r="G7156"/>
      <c r="H7156"/>
      <c r="I7156"/>
      <c r="J7156"/>
      <c r="K7156"/>
      <c r="L7156"/>
      <c r="M7156" s="2"/>
      <c r="N7156"/>
      <c r="O7156" s="2"/>
      <c r="P7156"/>
      <c r="Q7156"/>
      <c r="R7156"/>
    </row>
    <row r="7157" spans="2:18">
      <c r="B7157"/>
      <c r="C7157"/>
      <c r="D7157"/>
      <c r="E7157"/>
      <c r="F7157"/>
      <c r="G7157"/>
      <c r="H7157"/>
      <c r="I7157"/>
      <c r="J7157"/>
      <c r="K7157"/>
      <c r="L7157"/>
      <c r="M7157" s="2"/>
      <c r="N7157"/>
      <c r="O7157" s="2"/>
      <c r="P7157"/>
      <c r="Q7157"/>
      <c r="R7157"/>
    </row>
    <row r="7158" spans="2:18">
      <c r="B7158"/>
      <c r="C7158"/>
      <c r="D7158"/>
      <c r="E7158"/>
      <c r="F7158"/>
      <c r="G7158"/>
      <c r="H7158"/>
      <c r="I7158"/>
      <c r="J7158"/>
      <c r="K7158"/>
      <c r="L7158"/>
      <c r="M7158" s="2"/>
      <c r="N7158"/>
      <c r="O7158" s="2"/>
      <c r="P7158"/>
      <c r="Q7158"/>
      <c r="R7158"/>
    </row>
    <row r="7159" spans="2:18">
      <c r="B7159"/>
      <c r="C7159"/>
      <c r="D7159"/>
      <c r="E7159"/>
      <c r="F7159"/>
      <c r="G7159"/>
      <c r="H7159"/>
      <c r="I7159"/>
      <c r="J7159"/>
      <c r="K7159"/>
      <c r="L7159"/>
      <c r="M7159" s="2"/>
      <c r="N7159"/>
      <c r="O7159" s="2"/>
      <c r="P7159"/>
      <c r="Q7159"/>
      <c r="R7159"/>
    </row>
    <row r="7160" spans="2:18">
      <c r="B7160"/>
      <c r="C7160"/>
      <c r="D7160"/>
      <c r="E7160"/>
      <c r="F7160"/>
      <c r="G7160"/>
      <c r="H7160"/>
      <c r="I7160"/>
      <c r="J7160"/>
      <c r="K7160"/>
      <c r="L7160"/>
      <c r="M7160" s="2"/>
      <c r="N7160"/>
      <c r="O7160" s="2"/>
      <c r="P7160"/>
      <c r="Q7160"/>
      <c r="R7160"/>
    </row>
    <row r="7161" spans="2:18">
      <c r="B7161"/>
      <c r="C7161"/>
      <c r="D7161"/>
      <c r="E7161"/>
      <c r="F7161"/>
      <c r="G7161"/>
      <c r="H7161"/>
      <c r="I7161"/>
      <c r="J7161"/>
      <c r="K7161"/>
      <c r="L7161"/>
      <c r="M7161" s="2"/>
      <c r="N7161"/>
      <c r="O7161" s="2"/>
      <c r="P7161"/>
      <c r="Q7161"/>
      <c r="R7161"/>
    </row>
    <row r="7162" spans="2:18">
      <c r="B7162"/>
      <c r="C7162"/>
      <c r="D7162"/>
      <c r="E7162"/>
      <c r="F7162"/>
      <c r="G7162"/>
      <c r="H7162"/>
      <c r="I7162"/>
      <c r="J7162"/>
      <c r="K7162"/>
      <c r="L7162"/>
      <c r="M7162" s="2"/>
      <c r="N7162"/>
      <c r="O7162" s="2"/>
      <c r="P7162"/>
      <c r="Q7162"/>
      <c r="R7162"/>
    </row>
    <row r="7163" spans="2:18">
      <c r="B7163"/>
      <c r="C7163"/>
      <c r="D7163"/>
      <c r="E7163"/>
      <c r="F7163"/>
      <c r="G7163"/>
      <c r="H7163"/>
      <c r="I7163"/>
      <c r="J7163"/>
      <c r="K7163"/>
      <c r="L7163"/>
      <c r="M7163" s="2"/>
      <c r="N7163"/>
      <c r="O7163" s="2"/>
      <c r="P7163"/>
      <c r="Q7163"/>
      <c r="R7163"/>
    </row>
    <row r="7164" spans="2:18">
      <c r="B7164"/>
      <c r="C7164"/>
      <c r="D7164"/>
      <c r="E7164"/>
      <c r="F7164"/>
      <c r="G7164"/>
      <c r="H7164"/>
      <c r="I7164"/>
      <c r="J7164"/>
      <c r="K7164"/>
      <c r="L7164"/>
      <c r="M7164" s="2"/>
      <c r="N7164"/>
      <c r="O7164" s="2"/>
      <c r="P7164"/>
      <c r="Q7164"/>
      <c r="R7164"/>
    </row>
    <row r="7165" spans="2:18">
      <c r="B7165"/>
      <c r="C7165"/>
      <c r="D7165"/>
      <c r="E7165"/>
      <c r="F7165"/>
      <c r="G7165"/>
      <c r="H7165"/>
      <c r="I7165"/>
      <c r="J7165"/>
      <c r="K7165"/>
      <c r="L7165"/>
      <c r="M7165" s="2"/>
      <c r="N7165"/>
      <c r="O7165" s="2"/>
      <c r="P7165"/>
      <c r="Q7165"/>
      <c r="R7165"/>
    </row>
    <row r="7166" spans="2:18">
      <c r="B7166"/>
      <c r="C7166"/>
      <c r="D7166"/>
      <c r="E7166"/>
      <c r="F7166"/>
      <c r="G7166"/>
      <c r="H7166"/>
      <c r="I7166"/>
      <c r="J7166"/>
      <c r="K7166"/>
      <c r="L7166"/>
      <c r="M7166" s="2"/>
      <c r="N7166"/>
      <c r="O7166" s="2"/>
      <c r="P7166"/>
      <c r="Q7166"/>
      <c r="R7166"/>
    </row>
    <row r="7167" spans="2:18">
      <c r="B7167"/>
      <c r="C7167"/>
      <c r="D7167"/>
      <c r="E7167"/>
      <c r="F7167"/>
      <c r="G7167"/>
      <c r="H7167"/>
      <c r="I7167"/>
      <c r="J7167"/>
      <c r="K7167"/>
      <c r="L7167"/>
      <c r="M7167" s="2"/>
      <c r="N7167"/>
      <c r="O7167" s="2"/>
      <c r="P7167"/>
      <c r="Q7167"/>
      <c r="R7167"/>
    </row>
    <row r="7168" spans="2:18">
      <c r="B7168"/>
      <c r="C7168"/>
      <c r="D7168"/>
      <c r="E7168"/>
      <c r="F7168"/>
      <c r="G7168"/>
      <c r="H7168"/>
      <c r="I7168"/>
      <c r="J7168"/>
      <c r="K7168"/>
      <c r="L7168"/>
      <c r="M7168" s="2"/>
      <c r="N7168"/>
      <c r="O7168" s="2"/>
      <c r="P7168"/>
      <c r="Q7168"/>
      <c r="R7168"/>
    </row>
    <row r="7169" spans="2:18">
      <c r="B7169"/>
      <c r="C7169"/>
      <c r="D7169"/>
      <c r="E7169"/>
      <c r="F7169"/>
      <c r="G7169"/>
      <c r="H7169"/>
      <c r="I7169"/>
      <c r="J7169"/>
      <c r="K7169"/>
      <c r="L7169"/>
      <c r="M7169" s="2"/>
      <c r="N7169"/>
      <c r="O7169" s="2"/>
      <c r="P7169"/>
      <c r="Q7169"/>
      <c r="R7169"/>
    </row>
    <row r="7170" spans="2:18">
      <c r="B7170"/>
      <c r="C7170"/>
      <c r="D7170"/>
      <c r="E7170"/>
      <c r="F7170"/>
      <c r="G7170"/>
      <c r="H7170"/>
      <c r="I7170"/>
      <c r="J7170"/>
      <c r="K7170"/>
      <c r="L7170"/>
      <c r="M7170" s="2"/>
      <c r="N7170"/>
      <c r="O7170" s="2"/>
      <c r="P7170"/>
      <c r="Q7170"/>
      <c r="R7170"/>
    </row>
    <row r="7171" spans="2:18">
      <c r="B7171"/>
      <c r="C7171"/>
      <c r="D7171"/>
      <c r="E7171"/>
      <c r="F7171"/>
      <c r="G7171"/>
      <c r="H7171"/>
      <c r="I7171"/>
      <c r="J7171"/>
      <c r="K7171"/>
      <c r="L7171"/>
      <c r="M7171" s="2"/>
      <c r="N7171"/>
      <c r="O7171" s="2"/>
      <c r="P7171"/>
      <c r="Q7171"/>
      <c r="R7171"/>
    </row>
    <row r="7172" spans="2:18">
      <c r="B7172"/>
      <c r="C7172"/>
      <c r="D7172"/>
      <c r="E7172"/>
      <c r="F7172"/>
      <c r="G7172"/>
      <c r="H7172"/>
      <c r="I7172"/>
      <c r="J7172"/>
      <c r="K7172"/>
      <c r="L7172"/>
      <c r="M7172" s="2"/>
      <c r="N7172"/>
      <c r="O7172" s="2"/>
      <c r="P7172"/>
      <c r="Q7172"/>
      <c r="R7172"/>
    </row>
    <row r="7173" spans="2:18">
      <c r="B7173"/>
      <c r="C7173"/>
      <c r="D7173"/>
      <c r="E7173"/>
      <c r="F7173"/>
      <c r="G7173"/>
      <c r="H7173"/>
      <c r="I7173"/>
      <c r="J7173"/>
      <c r="K7173"/>
      <c r="L7173"/>
      <c r="M7173" s="2"/>
      <c r="N7173"/>
      <c r="O7173" s="2"/>
      <c r="P7173"/>
      <c r="Q7173"/>
      <c r="R7173"/>
    </row>
    <row r="7174" spans="2:18">
      <c r="B7174"/>
      <c r="C7174"/>
      <c r="D7174"/>
      <c r="E7174"/>
      <c r="F7174"/>
      <c r="G7174"/>
      <c r="H7174"/>
      <c r="I7174"/>
      <c r="J7174"/>
      <c r="K7174"/>
      <c r="L7174"/>
      <c r="M7174" s="2"/>
      <c r="N7174"/>
      <c r="O7174" s="2"/>
      <c r="P7174"/>
      <c r="Q7174"/>
      <c r="R7174"/>
    </row>
    <row r="7175" spans="2:18">
      <c r="B7175"/>
      <c r="C7175"/>
      <c r="D7175"/>
      <c r="E7175"/>
      <c r="F7175"/>
      <c r="G7175"/>
      <c r="H7175"/>
      <c r="I7175"/>
      <c r="J7175"/>
      <c r="K7175"/>
      <c r="L7175"/>
      <c r="M7175" s="2"/>
      <c r="N7175"/>
      <c r="O7175" s="2"/>
      <c r="P7175"/>
      <c r="Q7175"/>
      <c r="R7175"/>
    </row>
    <row r="7176" spans="2:18">
      <c r="B7176"/>
      <c r="C7176"/>
      <c r="D7176"/>
      <c r="E7176"/>
      <c r="F7176"/>
      <c r="G7176"/>
      <c r="H7176"/>
      <c r="I7176"/>
      <c r="J7176"/>
      <c r="K7176"/>
      <c r="L7176"/>
      <c r="M7176" s="2"/>
      <c r="N7176"/>
      <c r="O7176" s="2"/>
      <c r="P7176"/>
      <c r="Q7176"/>
      <c r="R7176"/>
    </row>
    <row r="7177" spans="2:18">
      <c r="B7177"/>
      <c r="C7177"/>
      <c r="D7177"/>
      <c r="E7177"/>
      <c r="F7177"/>
      <c r="G7177"/>
      <c r="H7177"/>
      <c r="I7177"/>
      <c r="J7177"/>
      <c r="K7177"/>
      <c r="L7177"/>
      <c r="M7177" s="2"/>
      <c r="N7177"/>
      <c r="O7177" s="2"/>
      <c r="P7177"/>
      <c r="Q7177"/>
      <c r="R7177"/>
    </row>
    <row r="7178" spans="2:18">
      <c r="B7178"/>
      <c r="C7178"/>
      <c r="D7178"/>
      <c r="E7178"/>
      <c r="F7178"/>
      <c r="G7178"/>
      <c r="H7178"/>
      <c r="I7178"/>
      <c r="J7178"/>
      <c r="K7178"/>
      <c r="L7178"/>
      <c r="M7178" s="2"/>
      <c r="N7178"/>
      <c r="O7178" s="2"/>
      <c r="P7178"/>
      <c r="Q7178"/>
      <c r="R7178"/>
    </row>
    <row r="7179" spans="2:18">
      <c r="B7179"/>
      <c r="C7179"/>
      <c r="D7179"/>
      <c r="E7179"/>
      <c r="F7179"/>
      <c r="G7179"/>
      <c r="H7179"/>
      <c r="I7179"/>
      <c r="J7179"/>
      <c r="K7179"/>
      <c r="L7179"/>
      <c r="M7179" s="2"/>
      <c r="N7179"/>
      <c r="O7179" s="2"/>
      <c r="P7179"/>
      <c r="Q7179"/>
      <c r="R7179"/>
    </row>
    <row r="7180" spans="2:18">
      <c r="B7180"/>
      <c r="C7180"/>
      <c r="D7180"/>
      <c r="E7180"/>
      <c r="F7180"/>
      <c r="G7180"/>
      <c r="H7180"/>
      <c r="I7180"/>
      <c r="J7180"/>
      <c r="K7180"/>
      <c r="L7180"/>
      <c r="M7180" s="2"/>
      <c r="N7180"/>
      <c r="O7180" s="2"/>
      <c r="P7180"/>
      <c r="Q7180"/>
      <c r="R7180"/>
    </row>
    <row r="7181" spans="2:18">
      <c r="B7181"/>
      <c r="C7181"/>
      <c r="D7181"/>
      <c r="E7181"/>
      <c r="F7181"/>
      <c r="G7181"/>
      <c r="H7181"/>
      <c r="I7181"/>
      <c r="J7181"/>
      <c r="K7181"/>
      <c r="L7181"/>
      <c r="M7181" s="2"/>
      <c r="N7181"/>
      <c r="O7181" s="2"/>
      <c r="P7181"/>
      <c r="Q7181"/>
      <c r="R7181"/>
    </row>
    <row r="7182" spans="2:18">
      <c r="B7182"/>
      <c r="C7182"/>
      <c r="D7182"/>
      <c r="E7182"/>
      <c r="F7182"/>
      <c r="G7182"/>
      <c r="H7182"/>
      <c r="I7182"/>
      <c r="J7182"/>
      <c r="K7182"/>
      <c r="L7182"/>
      <c r="M7182" s="2"/>
      <c r="N7182"/>
      <c r="O7182" s="2"/>
      <c r="P7182"/>
      <c r="Q7182"/>
      <c r="R7182"/>
    </row>
    <row r="7183" spans="2:18">
      <c r="B7183"/>
      <c r="C7183"/>
      <c r="D7183"/>
      <c r="E7183"/>
      <c r="F7183"/>
      <c r="G7183"/>
      <c r="H7183"/>
      <c r="I7183"/>
      <c r="J7183"/>
      <c r="K7183"/>
      <c r="L7183"/>
      <c r="M7183" s="2"/>
      <c r="N7183"/>
      <c r="O7183" s="2"/>
      <c r="P7183"/>
      <c r="Q7183"/>
      <c r="R7183"/>
    </row>
    <row r="7184" spans="2:18">
      <c r="B7184"/>
      <c r="C7184"/>
      <c r="D7184"/>
      <c r="E7184"/>
      <c r="F7184"/>
      <c r="G7184"/>
      <c r="H7184"/>
      <c r="I7184"/>
      <c r="J7184"/>
      <c r="K7184"/>
      <c r="L7184"/>
      <c r="M7184" s="2"/>
      <c r="N7184"/>
      <c r="O7184" s="2"/>
      <c r="P7184"/>
      <c r="Q7184"/>
      <c r="R7184"/>
    </row>
    <row r="7185" spans="2:18">
      <c r="B7185"/>
      <c r="C7185"/>
      <c r="D7185"/>
      <c r="E7185"/>
      <c r="F7185"/>
      <c r="G7185"/>
      <c r="H7185"/>
      <c r="I7185"/>
      <c r="J7185"/>
      <c r="K7185"/>
      <c r="L7185"/>
      <c r="M7185" s="2"/>
      <c r="N7185"/>
      <c r="O7185" s="2"/>
      <c r="P7185"/>
      <c r="Q7185"/>
      <c r="R7185"/>
    </row>
    <row r="7186" spans="2:18">
      <c r="B7186"/>
      <c r="C7186"/>
      <c r="D7186"/>
      <c r="E7186"/>
      <c r="F7186"/>
      <c r="G7186"/>
      <c r="H7186"/>
      <c r="I7186"/>
      <c r="J7186"/>
      <c r="K7186"/>
      <c r="L7186"/>
      <c r="M7186" s="2"/>
      <c r="N7186"/>
      <c r="O7186" s="2"/>
      <c r="P7186"/>
      <c r="Q7186"/>
      <c r="R7186"/>
    </row>
    <row r="7187" spans="2:18">
      <c r="B7187"/>
      <c r="C7187"/>
      <c r="D7187"/>
      <c r="E7187"/>
      <c r="F7187"/>
      <c r="G7187"/>
      <c r="H7187"/>
      <c r="I7187"/>
      <c r="J7187"/>
      <c r="K7187"/>
      <c r="L7187"/>
      <c r="M7187" s="2"/>
      <c r="N7187"/>
      <c r="O7187" s="2"/>
      <c r="P7187"/>
      <c r="Q7187"/>
      <c r="R7187"/>
    </row>
    <row r="7188" spans="2:18">
      <c r="B7188"/>
      <c r="C7188"/>
      <c r="D7188"/>
      <c r="E7188"/>
      <c r="F7188"/>
      <c r="G7188"/>
      <c r="H7188"/>
      <c r="I7188"/>
      <c r="J7188"/>
      <c r="K7188"/>
      <c r="L7188"/>
      <c r="M7188" s="2"/>
      <c r="N7188"/>
      <c r="O7188" s="2"/>
      <c r="P7188"/>
      <c r="Q7188"/>
      <c r="R7188"/>
    </row>
    <row r="7189" spans="2:18">
      <c r="B7189"/>
      <c r="C7189"/>
      <c r="D7189"/>
      <c r="E7189"/>
      <c r="F7189"/>
      <c r="G7189"/>
      <c r="H7189"/>
      <c r="I7189"/>
      <c r="J7189"/>
      <c r="K7189"/>
      <c r="L7189"/>
      <c r="M7189" s="2"/>
      <c r="N7189"/>
      <c r="O7189" s="2"/>
      <c r="P7189"/>
      <c r="Q7189"/>
      <c r="R7189"/>
    </row>
    <row r="7190" spans="2:18">
      <c r="B7190"/>
      <c r="C7190"/>
      <c r="D7190"/>
      <c r="E7190"/>
      <c r="F7190"/>
      <c r="G7190"/>
      <c r="H7190"/>
      <c r="I7190"/>
      <c r="J7190"/>
      <c r="K7190"/>
      <c r="L7190"/>
      <c r="M7190" s="2"/>
      <c r="N7190"/>
      <c r="O7190" s="2"/>
      <c r="P7190"/>
      <c r="Q7190"/>
      <c r="R7190"/>
    </row>
    <row r="7191" spans="2:18">
      <c r="B7191"/>
      <c r="C7191"/>
      <c r="D7191"/>
      <c r="E7191"/>
      <c r="F7191"/>
      <c r="G7191"/>
      <c r="H7191"/>
      <c r="I7191"/>
      <c r="J7191"/>
      <c r="K7191"/>
      <c r="L7191"/>
      <c r="M7191" s="2"/>
      <c r="N7191"/>
      <c r="O7191" s="2"/>
      <c r="P7191"/>
      <c r="Q7191"/>
      <c r="R7191"/>
    </row>
    <row r="7192" spans="2:18">
      <c r="B7192"/>
      <c r="C7192"/>
      <c r="D7192"/>
      <c r="E7192"/>
      <c r="F7192"/>
      <c r="G7192"/>
      <c r="H7192"/>
      <c r="I7192"/>
      <c r="J7192"/>
      <c r="K7192"/>
      <c r="L7192"/>
      <c r="M7192" s="2"/>
      <c r="N7192"/>
      <c r="O7192" s="2"/>
      <c r="P7192"/>
      <c r="Q7192"/>
      <c r="R7192"/>
    </row>
    <row r="7193" spans="2:18">
      <c r="B7193"/>
      <c r="C7193"/>
      <c r="D7193"/>
      <c r="E7193"/>
      <c r="F7193"/>
      <c r="G7193"/>
      <c r="H7193"/>
      <c r="I7193"/>
      <c r="J7193"/>
      <c r="K7193"/>
      <c r="L7193"/>
      <c r="M7193" s="2"/>
      <c r="N7193"/>
      <c r="O7193" s="2"/>
      <c r="P7193"/>
      <c r="Q7193"/>
      <c r="R7193"/>
    </row>
    <row r="7194" spans="2:18">
      <c r="B7194"/>
      <c r="C7194"/>
      <c r="D7194"/>
      <c r="E7194"/>
      <c r="F7194"/>
      <c r="G7194"/>
      <c r="H7194"/>
      <c r="I7194"/>
      <c r="J7194"/>
      <c r="K7194"/>
      <c r="L7194"/>
      <c r="M7194" s="2"/>
      <c r="N7194"/>
      <c r="O7194" s="2"/>
      <c r="P7194"/>
      <c r="Q7194"/>
      <c r="R7194"/>
    </row>
    <row r="7195" spans="2:18">
      <c r="B7195"/>
      <c r="C7195"/>
      <c r="D7195"/>
      <c r="E7195"/>
      <c r="F7195"/>
      <c r="G7195"/>
      <c r="H7195"/>
      <c r="I7195"/>
      <c r="J7195"/>
      <c r="K7195"/>
      <c r="L7195"/>
      <c r="M7195" s="2"/>
      <c r="N7195"/>
      <c r="O7195" s="2"/>
      <c r="P7195"/>
      <c r="Q7195"/>
      <c r="R7195"/>
    </row>
    <row r="7196" spans="2:18">
      <c r="B7196"/>
      <c r="C7196"/>
      <c r="D7196"/>
      <c r="E7196"/>
      <c r="F7196"/>
      <c r="G7196"/>
      <c r="H7196"/>
      <c r="I7196"/>
      <c r="J7196"/>
      <c r="K7196"/>
      <c r="L7196"/>
      <c r="M7196" s="2"/>
      <c r="N7196"/>
      <c r="O7196" s="2"/>
      <c r="P7196"/>
      <c r="Q7196"/>
      <c r="R7196"/>
    </row>
    <row r="7197" spans="2:18">
      <c r="B7197"/>
      <c r="C7197"/>
      <c r="D7197"/>
      <c r="E7197"/>
      <c r="F7197"/>
      <c r="G7197"/>
      <c r="H7197"/>
      <c r="I7197"/>
      <c r="J7197"/>
      <c r="K7197"/>
      <c r="L7197"/>
      <c r="M7197" s="2"/>
      <c r="N7197"/>
      <c r="O7197" s="2"/>
      <c r="P7197"/>
      <c r="Q7197"/>
      <c r="R7197"/>
    </row>
    <row r="7198" spans="2:18">
      <c r="B7198"/>
      <c r="C7198"/>
      <c r="D7198"/>
      <c r="E7198"/>
      <c r="F7198"/>
      <c r="G7198"/>
      <c r="H7198"/>
      <c r="I7198"/>
      <c r="J7198"/>
      <c r="K7198"/>
      <c r="L7198"/>
      <c r="M7198" s="2"/>
      <c r="N7198"/>
      <c r="O7198" s="2"/>
      <c r="P7198"/>
      <c r="Q7198"/>
      <c r="R7198"/>
    </row>
    <row r="7199" spans="2:18">
      <c r="B7199"/>
      <c r="C7199"/>
      <c r="D7199"/>
      <c r="E7199"/>
      <c r="F7199"/>
      <c r="G7199"/>
      <c r="H7199"/>
      <c r="I7199"/>
      <c r="J7199"/>
      <c r="K7199"/>
      <c r="L7199"/>
      <c r="M7199" s="2"/>
      <c r="N7199"/>
      <c r="O7199" s="2"/>
      <c r="P7199"/>
      <c r="Q7199"/>
      <c r="R7199"/>
    </row>
    <row r="7200" spans="2:18">
      <c r="B7200"/>
      <c r="C7200"/>
      <c r="D7200"/>
      <c r="E7200"/>
      <c r="F7200"/>
      <c r="G7200"/>
      <c r="H7200"/>
      <c r="I7200"/>
      <c r="J7200"/>
      <c r="K7200"/>
      <c r="L7200"/>
      <c r="M7200" s="2"/>
      <c r="N7200"/>
      <c r="O7200" s="2"/>
      <c r="P7200"/>
      <c r="Q7200"/>
      <c r="R7200"/>
    </row>
    <row r="7201" spans="2:18">
      <c r="B7201"/>
      <c r="C7201"/>
      <c r="D7201"/>
      <c r="E7201"/>
      <c r="F7201"/>
      <c r="G7201"/>
      <c r="H7201"/>
      <c r="I7201"/>
      <c r="J7201"/>
      <c r="K7201"/>
      <c r="L7201"/>
      <c r="M7201" s="2"/>
      <c r="N7201"/>
      <c r="O7201" s="2"/>
      <c r="P7201"/>
      <c r="Q7201"/>
      <c r="R7201"/>
    </row>
    <row r="7202" spans="2:18">
      <c r="B7202"/>
      <c r="C7202"/>
      <c r="D7202"/>
      <c r="E7202"/>
      <c r="F7202"/>
      <c r="G7202"/>
      <c r="H7202"/>
      <c r="I7202"/>
      <c r="J7202"/>
      <c r="K7202"/>
      <c r="L7202"/>
      <c r="M7202" s="2"/>
      <c r="N7202"/>
      <c r="O7202" s="2"/>
      <c r="P7202"/>
      <c r="Q7202"/>
      <c r="R7202"/>
    </row>
    <row r="7203" spans="2:18">
      <c r="B7203"/>
      <c r="C7203"/>
      <c r="D7203"/>
      <c r="E7203"/>
      <c r="F7203"/>
      <c r="G7203"/>
      <c r="H7203"/>
      <c r="I7203"/>
      <c r="J7203"/>
      <c r="K7203"/>
      <c r="L7203"/>
      <c r="M7203" s="2"/>
      <c r="N7203"/>
      <c r="O7203" s="2"/>
      <c r="P7203"/>
      <c r="Q7203"/>
      <c r="R7203"/>
    </row>
    <row r="7204" spans="2:18">
      <c r="B7204"/>
      <c r="C7204"/>
      <c r="D7204"/>
      <c r="E7204"/>
      <c r="F7204"/>
      <c r="G7204"/>
      <c r="H7204"/>
      <c r="I7204"/>
      <c r="J7204"/>
      <c r="K7204"/>
      <c r="L7204"/>
      <c r="M7204" s="2"/>
      <c r="N7204"/>
      <c r="O7204" s="2"/>
      <c r="P7204"/>
      <c r="Q7204"/>
      <c r="R7204"/>
    </row>
    <row r="7205" spans="2:18">
      <c r="B7205"/>
      <c r="C7205"/>
      <c r="D7205"/>
      <c r="E7205"/>
      <c r="F7205"/>
      <c r="G7205"/>
      <c r="H7205"/>
      <c r="I7205"/>
      <c r="J7205"/>
      <c r="K7205"/>
      <c r="L7205"/>
      <c r="M7205" s="2"/>
      <c r="N7205"/>
      <c r="O7205" s="2"/>
      <c r="P7205"/>
      <c r="Q7205"/>
      <c r="R7205"/>
    </row>
    <row r="7206" spans="2:18">
      <c r="B7206"/>
      <c r="C7206"/>
      <c r="D7206"/>
      <c r="E7206"/>
      <c r="F7206"/>
      <c r="G7206"/>
      <c r="H7206"/>
      <c r="I7206"/>
      <c r="J7206"/>
      <c r="K7206"/>
      <c r="L7206"/>
      <c r="M7206" s="2"/>
      <c r="N7206"/>
      <c r="O7206" s="2"/>
      <c r="P7206"/>
      <c r="Q7206"/>
      <c r="R7206"/>
    </row>
    <row r="7207" spans="2:18">
      <c r="B7207"/>
      <c r="C7207"/>
      <c r="D7207"/>
      <c r="E7207"/>
      <c r="F7207"/>
      <c r="G7207"/>
      <c r="H7207"/>
      <c r="I7207"/>
      <c r="J7207"/>
      <c r="K7207"/>
      <c r="L7207"/>
      <c r="M7207" s="2"/>
      <c r="N7207"/>
      <c r="O7207" s="2"/>
      <c r="P7207"/>
      <c r="Q7207"/>
      <c r="R7207"/>
    </row>
    <row r="7208" spans="2:18">
      <c r="B7208"/>
      <c r="C7208"/>
      <c r="D7208"/>
      <c r="E7208"/>
      <c r="F7208"/>
      <c r="G7208"/>
      <c r="H7208"/>
      <c r="I7208"/>
      <c r="J7208"/>
      <c r="K7208"/>
      <c r="L7208"/>
      <c r="M7208" s="2"/>
      <c r="N7208"/>
      <c r="O7208" s="2"/>
      <c r="P7208"/>
      <c r="Q7208"/>
      <c r="R7208"/>
    </row>
    <row r="7209" spans="2:18">
      <c r="B7209"/>
      <c r="C7209"/>
      <c r="D7209"/>
      <c r="E7209"/>
      <c r="F7209"/>
      <c r="G7209"/>
      <c r="H7209"/>
      <c r="I7209"/>
      <c r="J7209"/>
      <c r="K7209"/>
      <c r="L7209"/>
      <c r="M7209" s="2"/>
      <c r="N7209"/>
      <c r="O7209" s="2"/>
      <c r="P7209"/>
      <c r="Q7209"/>
      <c r="R7209"/>
    </row>
    <row r="7210" spans="2:18">
      <c r="B7210"/>
      <c r="C7210"/>
      <c r="D7210"/>
      <c r="E7210"/>
      <c r="F7210"/>
      <c r="G7210"/>
      <c r="H7210"/>
      <c r="I7210"/>
      <c r="J7210"/>
      <c r="K7210"/>
      <c r="L7210"/>
      <c r="M7210" s="2"/>
      <c r="N7210"/>
      <c r="O7210" s="2"/>
      <c r="P7210"/>
      <c r="Q7210"/>
      <c r="R7210"/>
    </row>
    <row r="7211" spans="2:18">
      <c r="B7211"/>
      <c r="C7211"/>
      <c r="D7211"/>
      <c r="E7211"/>
      <c r="F7211"/>
      <c r="G7211"/>
      <c r="H7211"/>
      <c r="I7211"/>
      <c r="J7211"/>
      <c r="K7211"/>
      <c r="L7211"/>
      <c r="M7211" s="2"/>
      <c r="N7211"/>
      <c r="O7211" s="2"/>
      <c r="P7211"/>
      <c r="Q7211"/>
      <c r="R7211"/>
    </row>
    <row r="7212" spans="2:18">
      <c r="B7212"/>
      <c r="C7212"/>
      <c r="D7212"/>
      <c r="E7212"/>
      <c r="F7212"/>
      <c r="G7212"/>
      <c r="H7212"/>
      <c r="I7212"/>
      <c r="J7212"/>
      <c r="K7212"/>
      <c r="L7212"/>
      <c r="M7212" s="2"/>
      <c r="N7212"/>
      <c r="O7212" s="2"/>
      <c r="P7212"/>
      <c r="Q7212"/>
      <c r="R7212"/>
    </row>
    <row r="7213" spans="2:18">
      <c r="B7213"/>
      <c r="C7213"/>
      <c r="D7213"/>
      <c r="E7213"/>
      <c r="F7213"/>
      <c r="G7213"/>
      <c r="H7213"/>
      <c r="I7213"/>
      <c r="J7213"/>
      <c r="K7213"/>
      <c r="L7213"/>
      <c r="M7213" s="2"/>
      <c r="N7213"/>
      <c r="O7213" s="2"/>
      <c r="P7213"/>
      <c r="Q7213"/>
      <c r="R7213"/>
    </row>
    <row r="7214" spans="2:18">
      <c r="B7214"/>
      <c r="C7214"/>
      <c r="D7214"/>
      <c r="E7214"/>
      <c r="F7214"/>
      <c r="G7214"/>
      <c r="H7214"/>
      <c r="I7214"/>
      <c r="J7214"/>
      <c r="K7214"/>
      <c r="L7214"/>
      <c r="M7214" s="2"/>
      <c r="N7214"/>
      <c r="O7214" s="2"/>
      <c r="P7214"/>
      <c r="Q7214"/>
      <c r="R7214"/>
    </row>
    <row r="7215" spans="2:18">
      <c r="B7215"/>
      <c r="C7215"/>
      <c r="D7215"/>
      <c r="E7215"/>
      <c r="F7215"/>
      <c r="G7215"/>
      <c r="H7215"/>
      <c r="I7215"/>
      <c r="J7215"/>
      <c r="K7215"/>
      <c r="L7215"/>
      <c r="M7215" s="2"/>
      <c r="N7215"/>
      <c r="O7215" s="2"/>
      <c r="P7215"/>
      <c r="Q7215"/>
      <c r="R7215"/>
    </row>
    <row r="7216" spans="2:18">
      <c r="B7216"/>
      <c r="C7216"/>
      <c r="D7216"/>
      <c r="E7216"/>
      <c r="F7216"/>
      <c r="G7216"/>
      <c r="H7216"/>
      <c r="I7216"/>
      <c r="J7216"/>
      <c r="K7216"/>
      <c r="L7216"/>
      <c r="M7216" s="2"/>
      <c r="N7216"/>
      <c r="O7216" s="2"/>
      <c r="P7216"/>
      <c r="Q7216"/>
      <c r="R7216"/>
    </row>
    <row r="7217" spans="2:18">
      <c r="B7217"/>
      <c r="C7217"/>
      <c r="D7217"/>
      <c r="E7217"/>
      <c r="F7217"/>
      <c r="G7217"/>
      <c r="H7217"/>
      <c r="I7217"/>
      <c r="J7217"/>
      <c r="K7217"/>
      <c r="L7217"/>
      <c r="M7217" s="2"/>
      <c r="N7217"/>
      <c r="O7217" s="2"/>
      <c r="P7217"/>
      <c r="Q7217"/>
      <c r="R7217"/>
    </row>
    <row r="7218" spans="2:18">
      <c r="B7218"/>
      <c r="C7218"/>
      <c r="D7218"/>
      <c r="E7218"/>
      <c r="F7218"/>
      <c r="G7218"/>
      <c r="H7218"/>
      <c r="I7218"/>
      <c r="J7218"/>
      <c r="K7218"/>
      <c r="L7218"/>
      <c r="M7218" s="2"/>
      <c r="N7218"/>
      <c r="O7218" s="2"/>
      <c r="P7218"/>
      <c r="Q7218"/>
      <c r="R7218"/>
    </row>
    <row r="7219" spans="2:18">
      <c r="B7219"/>
      <c r="C7219"/>
      <c r="D7219"/>
      <c r="E7219"/>
      <c r="F7219"/>
      <c r="G7219"/>
      <c r="H7219"/>
      <c r="I7219"/>
      <c r="J7219"/>
      <c r="K7219"/>
      <c r="L7219"/>
      <c r="M7219" s="2"/>
      <c r="N7219"/>
      <c r="O7219" s="2"/>
      <c r="P7219"/>
      <c r="Q7219"/>
      <c r="R7219"/>
    </row>
    <row r="7220" spans="2:18">
      <c r="B7220"/>
      <c r="C7220"/>
      <c r="D7220"/>
      <c r="E7220"/>
      <c r="F7220"/>
      <c r="G7220"/>
      <c r="H7220"/>
      <c r="I7220"/>
      <c r="J7220"/>
      <c r="K7220"/>
      <c r="L7220"/>
      <c r="M7220" s="2"/>
      <c r="N7220"/>
      <c r="O7220" s="2"/>
      <c r="P7220"/>
      <c r="Q7220"/>
      <c r="R7220"/>
    </row>
    <row r="7221" spans="2:18">
      <c r="B7221"/>
      <c r="C7221"/>
      <c r="D7221"/>
      <c r="E7221"/>
      <c r="F7221"/>
      <c r="G7221"/>
      <c r="H7221"/>
      <c r="I7221"/>
      <c r="J7221"/>
      <c r="K7221"/>
      <c r="L7221"/>
      <c r="M7221" s="2"/>
      <c r="N7221"/>
      <c r="O7221" s="2"/>
      <c r="P7221"/>
      <c r="Q7221"/>
      <c r="R7221"/>
    </row>
    <row r="7222" spans="2:18">
      <c r="B7222"/>
      <c r="C7222"/>
      <c r="D7222"/>
      <c r="E7222"/>
      <c r="F7222"/>
      <c r="G7222"/>
      <c r="H7222"/>
      <c r="I7222"/>
      <c r="J7222"/>
      <c r="K7222"/>
      <c r="L7222"/>
      <c r="M7222" s="2"/>
      <c r="N7222"/>
      <c r="O7222" s="2"/>
      <c r="P7222"/>
      <c r="Q7222"/>
      <c r="R7222"/>
    </row>
    <row r="7223" spans="2:18">
      <c r="B7223"/>
      <c r="C7223"/>
      <c r="D7223"/>
      <c r="E7223"/>
      <c r="F7223"/>
      <c r="G7223"/>
      <c r="H7223"/>
      <c r="I7223"/>
      <c r="J7223"/>
      <c r="K7223"/>
      <c r="L7223"/>
      <c r="M7223" s="2"/>
      <c r="N7223"/>
      <c r="O7223" s="2"/>
      <c r="P7223"/>
      <c r="Q7223"/>
      <c r="R7223"/>
    </row>
    <row r="7224" spans="2:18">
      <c r="B7224"/>
      <c r="C7224"/>
      <c r="D7224"/>
      <c r="E7224"/>
      <c r="F7224"/>
      <c r="G7224"/>
      <c r="H7224"/>
      <c r="I7224"/>
      <c r="J7224"/>
      <c r="K7224"/>
      <c r="L7224"/>
      <c r="M7224" s="2"/>
      <c r="N7224"/>
      <c r="O7224" s="2"/>
      <c r="P7224"/>
      <c r="Q7224"/>
      <c r="R7224"/>
    </row>
    <row r="7225" spans="2:18">
      <c r="B7225"/>
      <c r="C7225"/>
      <c r="D7225"/>
      <c r="E7225"/>
      <c r="F7225"/>
      <c r="G7225"/>
      <c r="H7225"/>
      <c r="I7225"/>
      <c r="J7225"/>
      <c r="K7225"/>
      <c r="L7225"/>
      <c r="M7225" s="2"/>
      <c r="N7225"/>
      <c r="O7225" s="2"/>
      <c r="P7225"/>
      <c r="Q7225"/>
      <c r="R7225"/>
    </row>
    <row r="7226" spans="2:18">
      <c r="B7226"/>
      <c r="C7226"/>
      <c r="D7226"/>
      <c r="E7226"/>
      <c r="F7226"/>
      <c r="G7226"/>
      <c r="H7226"/>
      <c r="I7226"/>
      <c r="J7226"/>
      <c r="K7226"/>
      <c r="L7226"/>
      <c r="M7226" s="2"/>
      <c r="N7226"/>
      <c r="O7226" s="2"/>
      <c r="P7226"/>
      <c r="Q7226"/>
      <c r="R7226"/>
    </row>
    <row r="7227" spans="2:18">
      <c r="B7227"/>
      <c r="C7227"/>
      <c r="D7227"/>
      <c r="E7227"/>
      <c r="F7227"/>
      <c r="G7227"/>
      <c r="H7227"/>
      <c r="I7227"/>
      <c r="J7227"/>
      <c r="K7227"/>
      <c r="L7227"/>
      <c r="M7227" s="2"/>
      <c r="N7227"/>
      <c r="O7227" s="2"/>
      <c r="P7227"/>
      <c r="Q7227"/>
      <c r="R7227"/>
    </row>
    <row r="7228" spans="2:18">
      <c r="B7228"/>
      <c r="C7228"/>
      <c r="D7228"/>
      <c r="E7228"/>
      <c r="F7228"/>
      <c r="G7228"/>
      <c r="H7228"/>
      <c r="I7228"/>
      <c r="J7228"/>
      <c r="K7228"/>
      <c r="L7228"/>
      <c r="M7228" s="2"/>
      <c r="N7228"/>
      <c r="O7228" s="2"/>
      <c r="P7228"/>
      <c r="Q7228"/>
      <c r="R7228"/>
    </row>
    <row r="7229" spans="2:18">
      <c r="B7229"/>
      <c r="C7229"/>
      <c r="D7229"/>
      <c r="E7229"/>
      <c r="F7229"/>
      <c r="G7229"/>
      <c r="H7229"/>
      <c r="I7229"/>
      <c r="J7229"/>
      <c r="K7229"/>
      <c r="L7229"/>
      <c r="M7229" s="2"/>
      <c r="N7229"/>
      <c r="O7229" s="2"/>
      <c r="P7229"/>
      <c r="Q7229"/>
      <c r="R7229"/>
    </row>
    <row r="7230" spans="2:18">
      <c r="B7230"/>
      <c r="C7230"/>
      <c r="D7230"/>
      <c r="E7230"/>
      <c r="F7230"/>
      <c r="G7230"/>
      <c r="H7230"/>
      <c r="I7230"/>
      <c r="J7230"/>
      <c r="K7230"/>
      <c r="L7230"/>
      <c r="M7230" s="2"/>
      <c r="N7230"/>
      <c r="O7230" s="2"/>
      <c r="P7230"/>
      <c r="Q7230"/>
      <c r="R7230"/>
    </row>
    <row r="7231" spans="2:18">
      <c r="B7231"/>
      <c r="C7231"/>
      <c r="D7231"/>
      <c r="E7231"/>
      <c r="F7231"/>
      <c r="G7231"/>
      <c r="H7231"/>
      <c r="I7231"/>
      <c r="J7231"/>
      <c r="K7231"/>
      <c r="L7231"/>
      <c r="M7231" s="2"/>
      <c r="N7231"/>
      <c r="O7231" s="2"/>
      <c r="P7231"/>
      <c r="Q7231"/>
      <c r="R7231"/>
    </row>
    <row r="7232" spans="2:18">
      <c r="B7232"/>
      <c r="C7232"/>
      <c r="D7232"/>
      <c r="E7232"/>
      <c r="F7232"/>
      <c r="G7232"/>
      <c r="H7232"/>
      <c r="I7232"/>
      <c r="J7232"/>
      <c r="K7232"/>
      <c r="L7232"/>
      <c r="M7232" s="2"/>
      <c r="N7232"/>
      <c r="O7232" s="2"/>
      <c r="P7232"/>
      <c r="Q7232"/>
      <c r="R7232"/>
    </row>
    <row r="7233" spans="2:18">
      <c r="B7233"/>
      <c r="C7233"/>
      <c r="D7233"/>
      <c r="E7233"/>
      <c r="F7233"/>
      <c r="G7233"/>
      <c r="H7233"/>
      <c r="I7233"/>
      <c r="J7233"/>
      <c r="K7233"/>
      <c r="L7233"/>
      <c r="M7233" s="2"/>
      <c r="N7233"/>
      <c r="O7233" s="2"/>
      <c r="P7233"/>
      <c r="Q7233"/>
      <c r="R7233"/>
    </row>
    <row r="7234" spans="2:18">
      <c r="B7234"/>
      <c r="C7234"/>
      <c r="D7234"/>
      <c r="E7234"/>
      <c r="F7234"/>
      <c r="G7234"/>
      <c r="H7234"/>
      <c r="I7234"/>
      <c r="J7234"/>
      <c r="K7234"/>
      <c r="L7234"/>
      <c r="M7234" s="2"/>
      <c r="N7234"/>
      <c r="O7234" s="2"/>
      <c r="P7234"/>
      <c r="Q7234"/>
      <c r="R7234"/>
    </row>
    <row r="7235" spans="2:18">
      <c r="B7235"/>
      <c r="C7235"/>
      <c r="D7235"/>
      <c r="E7235"/>
      <c r="F7235"/>
      <c r="G7235"/>
      <c r="H7235"/>
      <c r="I7235"/>
      <c r="J7235"/>
      <c r="K7235"/>
      <c r="L7235"/>
      <c r="M7235" s="2"/>
      <c r="N7235"/>
      <c r="O7235" s="2"/>
      <c r="P7235"/>
      <c r="Q7235"/>
      <c r="R7235"/>
    </row>
    <row r="7236" spans="2:18">
      <c r="B7236"/>
      <c r="C7236"/>
      <c r="D7236"/>
      <c r="E7236"/>
      <c r="F7236"/>
      <c r="G7236"/>
      <c r="H7236"/>
      <c r="I7236"/>
      <c r="J7236"/>
      <c r="K7236"/>
      <c r="L7236"/>
      <c r="M7236" s="2"/>
      <c r="N7236"/>
      <c r="O7236" s="2"/>
      <c r="P7236"/>
      <c r="Q7236"/>
      <c r="R7236"/>
    </row>
    <row r="7237" spans="2:18">
      <c r="B7237"/>
      <c r="C7237"/>
      <c r="D7237"/>
      <c r="E7237"/>
      <c r="F7237"/>
      <c r="G7237"/>
      <c r="H7237"/>
      <c r="I7237"/>
      <c r="J7237"/>
      <c r="K7237"/>
      <c r="L7237"/>
      <c r="M7237" s="2"/>
      <c r="N7237"/>
      <c r="O7237" s="2"/>
      <c r="P7237"/>
      <c r="Q7237"/>
      <c r="R7237"/>
    </row>
    <row r="7238" spans="2:18">
      <c r="B7238"/>
      <c r="C7238"/>
      <c r="D7238"/>
      <c r="E7238"/>
      <c r="F7238"/>
      <c r="G7238"/>
      <c r="H7238"/>
      <c r="I7238"/>
      <c r="J7238"/>
      <c r="K7238"/>
      <c r="L7238"/>
      <c r="M7238" s="2"/>
      <c r="N7238"/>
      <c r="O7238" s="2"/>
      <c r="P7238"/>
      <c r="Q7238"/>
      <c r="R7238"/>
    </row>
    <row r="7239" spans="2:18">
      <c r="B7239"/>
      <c r="C7239"/>
      <c r="D7239"/>
      <c r="E7239"/>
      <c r="F7239"/>
      <c r="G7239"/>
      <c r="H7239"/>
      <c r="I7239"/>
      <c r="J7239"/>
      <c r="K7239"/>
      <c r="L7239"/>
      <c r="M7239" s="2"/>
      <c r="N7239"/>
      <c r="O7239" s="2"/>
      <c r="P7239"/>
      <c r="Q7239"/>
      <c r="R7239"/>
    </row>
    <row r="7240" spans="2:18">
      <c r="B7240"/>
      <c r="C7240"/>
      <c r="D7240"/>
      <c r="E7240"/>
      <c r="F7240"/>
      <c r="G7240"/>
      <c r="H7240"/>
      <c r="I7240"/>
      <c r="J7240"/>
      <c r="K7240"/>
      <c r="L7240"/>
      <c r="M7240" s="2"/>
      <c r="N7240"/>
      <c r="O7240" s="2"/>
      <c r="P7240"/>
      <c r="Q7240"/>
      <c r="R7240"/>
    </row>
    <row r="7241" spans="2:18">
      <c r="B7241"/>
      <c r="C7241"/>
      <c r="D7241"/>
      <c r="E7241"/>
      <c r="F7241"/>
      <c r="G7241"/>
      <c r="H7241"/>
      <c r="I7241"/>
      <c r="J7241"/>
      <c r="K7241"/>
      <c r="L7241"/>
      <c r="M7241" s="2"/>
      <c r="N7241"/>
      <c r="O7241" s="2"/>
      <c r="P7241"/>
      <c r="Q7241"/>
      <c r="R7241"/>
    </row>
    <row r="7242" spans="2:18">
      <c r="B7242"/>
      <c r="C7242"/>
      <c r="D7242"/>
      <c r="E7242"/>
      <c r="F7242"/>
      <c r="G7242"/>
      <c r="H7242"/>
      <c r="I7242"/>
      <c r="J7242"/>
      <c r="K7242"/>
      <c r="L7242"/>
      <c r="M7242" s="2"/>
      <c r="N7242"/>
      <c r="O7242" s="2"/>
      <c r="P7242"/>
      <c r="Q7242"/>
      <c r="R7242"/>
    </row>
    <row r="7243" spans="2:18">
      <c r="B7243"/>
      <c r="C7243"/>
      <c r="D7243"/>
      <c r="E7243"/>
      <c r="F7243"/>
      <c r="G7243"/>
      <c r="H7243"/>
      <c r="I7243"/>
      <c r="J7243"/>
      <c r="K7243"/>
      <c r="L7243"/>
      <c r="M7243" s="2"/>
      <c r="N7243"/>
      <c r="O7243" s="2"/>
      <c r="P7243"/>
      <c r="Q7243"/>
      <c r="R7243"/>
    </row>
    <row r="7244" spans="2:18">
      <c r="B7244"/>
      <c r="C7244"/>
      <c r="D7244"/>
      <c r="E7244"/>
      <c r="F7244"/>
      <c r="G7244"/>
      <c r="H7244"/>
      <c r="I7244"/>
      <c r="J7244"/>
      <c r="K7244"/>
      <c r="L7244"/>
      <c r="M7244" s="2"/>
      <c r="N7244"/>
      <c r="O7244" s="2"/>
      <c r="P7244"/>
      <c r="Q7244"/>
      <c r="R7244"/>
    </row>
    <row r="7245" spans="2:18">
      <c r="B7245"/>
      <c r="C7245"/>
      <c r="D7245"/>
      <c r="E7245"/>
      <c r="F7245"/>
      <c r="G7245"/>
      <c r="H7245"/>
      <c r="I7245"/>
      <c r="J7245"/>
      <c r="K7245"/>
      <c r="L7245"/>
      <c r="M7245" s="2"/>
      <c r="N7245"/>
      <c r="O7245" s="2"/>
      <c r="P7245"/>
      <c r="Q7245"/>
      <c r="R7245"/>
    </row>
    <row r="7246" spans="2:18">
      <c r="B7246"/>
      <c r="C7246"/>
      <c r="D7246"/>
      <c r="E7246"/>
      <c r="F7246"/>
      <c r="G7246"/>
      <c r="H7246"/>
      <c r="I7246"/>
      <c r="J7246"/>
      <c r="K7246"/>
      <c r="L7246"/>
      <c r="M7246" s="2"/>
      <c r="N7246"/>
      <c r="O7246" s="2"/>
      <c r="P7246"/>
      <c r="Q7246"/>
      <c r="R7246"/>
    </row>
    <row r="7247" spans="2:18">
      <c r="B7247"/>
      <c r="C7247"/>
      <c r="D7247"/>
      <c r="E7247"/>
      <c r="F7247"/>
      <c r="G7247"/>
      <c r="H7247"/>
      <c r="I7247"/>
      <c r="J7247"/>
      <c r="K7247"/>
      <c r="L7247"/>
      <c r="M7247" s="2"/>
      <c r="N7247"/>
      <c r="O7247" s="2"/>
      <c r="P7247"/>
      <c r="Q7247"/>
      <c r="R7247"/>
    </row>
    <row r="7248" spans="2:18">
      <c r="B7248"/>
      <c r="C7248"/>
      <c r="D7248"/>
      <c r="E7248"/>
      <c r="F7248"/>
      <c r="G7248"/>
      <c r="H7248"/>
      <c r="I7248"/>
      <c r="J7248"/>
      <c r="K7248"/>
      <c r="L7248"/>
      <c r="M7248" s="2"/>
      <c r="N7248"/>
      <c r="O7248" s="2"/>
      <c r="P7248"/>
      <c r="Q7248"/>
      <c r="R7248"/>
    </row>
    <row r="7249" spans="2:18">
      <c r="B7249"/>
      <c r="C7249"/>
      <c r="D7249"/>
      <c r="E7249"/>
      <c r="F7249"/>
      <c r="G7249"/>
      <c r="H7249"/>
      <c r="I7249"/>
      <c r="J7249"/>
      <c r="K7249"/>
      <c r="L7249"/>
      <c r="M7249" s="2"/>
      <c r="N7249"/>
      <c r="O7249" s="2"/>
      <c r="P7249"/>
      <c r="Q7249"/>
      <c r="R7249"/>
    </row>
    <row r="7250" spans="2:18">
      <c r="B7250"/>
      <c r="C7250"/>
      <c r="D7250"/>
      <c r="E7250"/>
      <c r="F7250"/>
      <c r="G7250"/>
      <c r="H7250"/>
      <c r="I7250"/>
      <c r="J7250"/>
      <c r="K7250"/>
      <c r="L7250"/>
      <c r="M7250" s="2"/>
      <c r="N7250"/>
      <c r="O7250" s="2"/>
      <c r="P7250"/>
      <c r="Q7250"/>
      <c r="R7250"/>
    </row>
    <row r="7251" spans="2:18">
      <c r="B7251"/>
      <c r="C7251"/>
      <c r="D7251"/>
      <c r="E7251"/>
      <c r="F7251"/>
      <c r="G7251"/>
      <c r="H7251"/>
      <c r="I7251"/>
      <c r="J7251"/>
      <c r="K7251"/>
      <c r="L7251"/>
      <c r="M7251" s="2"/>
      <c r="N7251"/>
      <c r="O7251" s="2"/>
      <c r="P7251"/>
      <c r="Q7251"/>
      <c r="R7251"/>
    </row>
    <row r="7252" spans="2:18">
      <c r="B7252"/>
      <c r="C7252"/>
      <c r="D7252"/>
      <c r="E7252"/>
      <c r="F7252"/>
      <c r="G7252"/>
      <c r="H7252"/>
      <c r="I7252"/>
      <c r="J7252"/>
      <c r="K7252"/>
      <c r="L7252"/>
      <c r="M7252" s="2"/>
      <c r="N7252"/>
      <c r="O7252" s="2"/>
      <c r="P7252"/>
      <c r="Q7252"/>
      <c r="R7252"/>
    </row>
    <row r="7253" spans="2:18">
      <c r="B7253"/>
      <c r="C7253"/>
      <c r="D7253"/>
      <c r="E7253"/>
      <c r="F7253"/>
      <c r="G7253"/>
      <c r="H7253"/>
      <c r="I7253"/>
      <c r="J7253"/>
      <c r="K7253"/>
      <c r="L7253"/>
      <c r="M7253" s="2"/>
      <c r="N7253"/>
      <c r="O7253" s="2"/>
      <c r="P7253"/>
      <c r="Q7253"/>
      <c r="R7253"/>
    </row>
    <row r="7254" spans="2:18">
      <c r="B7254"/>
      <c r="C7254"/>
      <c r="D7254"/>
      <c r="E7254"/>
      <c r="F7254"/>
      <c r="G7254"/>
      <c r="H7254"/>
      <c r="I7254"/>
      <c r="J7254"/>
      <c r="K7254"/>
      <c r="L7254"/>
      <c r="M7254" s="2"/>
      <c r="N7254"/>
      <c r="O7254" s="2"/>
      <c r="P7254"/>
      <c r="Q7254"/>
      <c r="R7254"/>
    </row>
    <row r="7255" spans="2:18">
      <c r="B7255"/>
      <c r="C7255"/>
      <c r="D7255"/>
      <c r="E7255"/>
      <c r="F7255"/>
      <c r="G7255"/>
      <c r="H7255"/>
      <c r="I7255"/>
      <c r="J7255"/>
      <c r="K7255"/>
      <c r="L7255"/>
      <c r="M7255" s="2"/>
      <c r="N7255"/>
      <c r="O7255" s="2"/>
      <c r="P7255"/>
      <c r="Q7255"/>
      <c r="R7255"/>
    </row>
    <row r="7256" spans="2:18">
      <c r="B7256"/>
      <c r="C7256"/>
      <c r="D7256"/>
      <c r="E7256"/>
      <c r="F7256"/>
      <c r="G7256"/>
      <c r="H7256"/>
      <c r="I7256"/>
      <c r="J7256"/>
      <c r="K7256"/>
      <c r="L7256"/>
      <c r="M7256" s="2"/>
      <c r="N7256"/>
      <c r="O7256" s="2"/>
      <c r="P7256"/>
      <c r="Q7256"/>
      <c r="R7256"/>
    </row>
    <row r="7257" spans="2:18">
      <c r="B7257"/>
      <c r="C7257"/>
      <c r="D7257"/>
      <c r="E7257"/>
      <c r="F7257"/>
      <c r="G7257"/>
      <c r="H7257"/>
      <c r="I7257"/>
      <c r="J7257"/>
      <c r="K7257"/>
      <c r="L7257"/>
      <c r="M7257" s="2"/>
      <c r="N7257"/>
      <c r="O7257" s="2"/>
      <c r="P7257"/>
      <c r="Q7257"/>
      <c r="R7257"/>
    </row>
    <row r="7258" spans="2:18">
      <c r="B7258"/>
      <c r="C7258"/>
      <c r="D7258"/>
      <c r="E7258"/>
      <c r="F7258"/>
      <c r="G7258"/>
      <c r="H7258"/>
      <c r="I7258"/>
      <c r="J7258"/>
      <c r="K7258"/>
      <c r="L7258"/>
      <c r="M7258" s="2"/>
      <c r="N7258"/>
      <c r="O7258" s="2"/>
      <c r="P7258"/>
      <c r="Q7258"/>
      <c r="R7258"/>
    </row>
    <row r="7259" spans="2:18">
      <c r="B7259"/>
      <c r="C7259"/>
      <c r="D7259"/>
      <c r="E7259"/>
      <c r="F7259"/>
      <c r="G7259"/>
      <c r="H7259"/>
      <c r="I7259"/>
      <c r="J7259"/>
      <c r="K7259"/>
      <c r="L7259"/>
      <c r="M7259" s="2"/>
      <c r="N7259"/>
      <c r="O7259" s="2"/>
      <c r="P7259"/>
      <c r="Q7259"/>
      <c r="R7259"/>
    </row>
    <row r="7260" spans="2:18">
      <c r="B7260"/>
      <c r="C7260"/>
      <c r="D7260"/>
      <c r="E7260"/>
      <c r="F7260"/>
      <c r="G7260"/>
      <c r="H7260"/>
      <c r="I7260"/>
      <c r="J7260"/>
      <c r="K7260"/>
      <c r="L7260"/>
      <c r="M7260" s="2"/>
      <c r="N7260"/>
      <c r="O7260" s="2"/>
      <c r="P7260"/>
      <c r="Q7260"/>
      <c r="R7260"/>
    </row>
    <row r="7261" spans="2:18">
      <c r="B7261"/>
      <c r="C7261"/>
      <c r="D7261"/>
      <c r="E7261"/>
      <c r="F7261"/>
      <c r="G7261"/>
      <c r="H7261"/>
      <c r="I7261"/>
      <c r="J7261"/>
      <c r="K7261"/>
      <c r="L7261"/>
      <c r="M7261" s="2"/>
      <c r="N7261"/>
      <c r="O7261" s="2"/>
      <c r="P7261"/>
      <c r="Q7261"/>
      <c r="R7261"/>
    </row>
    <row r="7262" spans="2:18">
      <c r="B7262"/>
      <c r="C7262"/>
      <c r="D7262"/>
      <c r="E7262"/>
      <c r="F7262"/>
      <c r="G7262"/>
      <c r="H7262"/>
      <c r="I7262"/>
      <c r="J7262"/>
      <c r="K7262"/>
      <c r="L7262"/>
      <c r="M7262" s="2"/>
      <c r="N7262"/>
      <c r="O7262" s="2"/>
      <c r="P7262"/>
      <c r="Q7262"/>
      <c r="R7262"/>
    </row>
    <row r="7263" spans="2:18">
      <c r="B7263"/>
      <c r="C7263"/>
      <c r="D7263"/>
      <c r="E7263"/>
      <c r="F7263"/>
      <c r="G7263"/>
      <c r="H7263"/>
      <c r="I7263"/>
      <c r="J7263"/>
      <c r="K7263"/>
      <c r="L7263"/>
      <c r="M7263" s="2"/>
      <c r="N7263"/>
      <c r="O7263" s="2"/>
      <c r="P7263"/>
      <c r="Q7263"/>
      <c r="R7263"/>
    </row>
    <row r="7264" spans="2:18">
      <c r="B7264"/>
      <c r="C7264"/>
      <c r="D7264"/>
      <c r="E7264"/>
      <c r="F7264"/>
      <c r="G7264"/>
      <c r="H7264"/>
      <c r="I7264"/>
      <c r="J7264"/>
      <c r="K7264"/>
      <c r="L7264"/>
      <c r="M7264" s="2"/>
      <c r="N7264"/>
      <c r="O7264" s="2"/>
      <c r="P7264"/>
      <c r="Q7264"/>
      <c r="R7264"/>
    </row>
    <row r="7265" spans="2:18">
      <c r="B7265"/>
      <c r="C7265"/>
      <c r="D7265"/>
      <c r="E7265"/>
      <c r="F7265"/>
      <c r="G7265"/>
      <c r="H7265"/>
      <c r="I7265"/>
      <c r="J7265"/>
      <c r="K7265"/>
      <c r="L7265"/>
      <c r="M7265" s="2"/>
      <c r="N7265"/>
      <c r="O7265" s="2"/>
      <c r="P7265"/>
      <c r="Q7265"/>
      <c r="R7265"/>
    </row>
    <row r="7266" spans="2:18">
      <c r="B7266"/>
      <c r="C7266"/>
      <c r="D7266"/>
      <c r="E7266"/>
      <c r="F7266"/>
      <c r="G7266"/>
      <c r="H7266"/>
      <c r="I7266"/>
      <c r="J7266"/>
      <c r="K7266"/>
      <c r="L7266"/>
      <c r="M7266" s="2"/>
      <c r="N7266"/>
      <c r="O7266" s="2"/>
      <c r="P7266"/>
      <c r="Q7266"/>
      <c r="R7266"/>
    </row>
    <row r="7267" spans="2:18">
      <c r="B7267"/>
      <c r="C7267"/>
      <c r="D7267"/>
      <c r="E7267"/>
      <c r="F7267"/>
      <c r="G7267"/>
      <c r="H7267"/>
      <c r="I7267"/>
      <c r="J7267"/>
      <c r="K7267"/>
      <c r="L7267"/>
      <c r="M7267" s="2"/>
      <c r="N7267"/>
      <c r="O7267" s="2"/>
      <c r="P7267"/>
      <c r="Q7267"/>
      <c r="R7267"/>
    </row>
    <row r="7268" spans="2:18">
      <c r="B7268"/>
      <c r="C7268"/>
      <c r="D7268"/>
      <c r="E7268"/>
      <c r="F7268"/>
      <c r="G7268"/>
      <c r="H7268"/>
      <c r="I7268"/>
      <c r="J7268"/>
      <c r="K7268"/>
      <c r="L7268"/>
      <c r="M7268" s="2"/>
      <c r="N7268"/>
      <c r="O7268" s="2"/>
      <c r="P7268"/>
      <c r="Q7268"/>
      <c r="R7268"/>
    </row>
    <row r="7269" spans="2:18">
      <c r="B7269"/>
      <c r="C7269"/>
      <c r="D7269"/>
      <c r="E7269"/>
      <c r="F7269"/>
      <c r="G7269"/>
      <c r="H7269"/>
      <c r="I7269"/>
      <c r="J7269"/>
      <c r="K7269"/>
      <c r="L7269"/>
      <c r="M7269" s="2"/>
      <c r="N7269"/>
      <c r="O7269" s="2"/>
      <c r="P7269"/>
      <c r="Q7269"/>
      <c r="R7269"/>
    </row>
    <row r="7270" spans="2:18">
      <c r="B7270"/>
      <c r="C7270"/>
      <c r="D7270"/>
      <c r="E7270"/>
      <c r="F7270"/>
      <c r="G7270"/>
      <c r="H7270"/>
      <c r="I7270"/>
      <c r="J7270"/>
      <c r="K7270"/>
      <c r="L7270"/>
      <c r="M7270" s="2"/>
      <c r="N7270"/>
      <c r="O7270" s="2"/>
      <c r="P7270"/>
      <c r="Q7270"/>
      <c r="R7270"/>
    </row>
    <row r="7271" spans="2:18">
      <c r="B7271"/>
      <c r="C7271"/>
      <c r="D7271"/>
      <c r="E7271"/>
      <c r="F7271"/>
      <c r="G7271"/>
      <c r="H7271"/>
      <c r="I7271"/>
      <c r="J7271"/>
      <c r="K7271"/>
      <c r="L7271"/>
      <c r="M7271" s="2"/>
      <c r="N7271"/>
      <c r="O7271" s="2"/>
      <c r="P7271"/>
      <c r="Q7271"/>
      <c r="R7271"/>
    </row>
    <row r="7272" spans="2:18">
      <c r="B7272"/>
      <c r="C7272"/>
      <c r="D7272"/>
      <c r="E7272"/>
      <c r="F7272"/>
      <c r="G7272"/>
      <c r="H7272"/>
      <c r="I7272"/>
      <c r="J7272"/>
      <c r="K7272"/>
      <c r="L7272"/>
      <c r="M7272" s="2"/>
      <c r="N7272"/>
      <c r="O7272" s="2"/>
      <c r="P7272"/>
      <c r="Q7272"/>
      <c r="R7272"/>
    </row>
    <row r="7273" spans="2:18">
      <c r="B7273"/>
      <c r="C7273"/>
      <c r="D7273"/>
      <c r="E7273"/>
      <c r="F7273"/>
      <c r="G7273"/>
      <c r="H7273"/>
      <c r="I7273"/>
      <c r="J7273"/>
      <c r="K7273"/>
      <c r="L7273"/>
      <c r="M7273" s="2"/>
      <c r="N7273"/>
      <c r="O7273" s="2"/>
      <c r="P7273"/>
      <c r="Q7273"/>
      <c r="R7273"/>
    </row>
    <row r="7274" spans="2:18">
      <c r="B7274"/>
      <c r="C7274"/>
      <c r="D7274"/>
      <c r="E7274"/>
      <c r="F7274"/>
      <c r="G7274"/>
      <c r="H7274"/>
      <c r="I7274"/>
      <c r="J7274"/>
      <c r="K7274"/>
      <c r="L7274"/>
      <c r="M7274" s="2"/>
      <c r="N7274"/>
      <c r="O7274" s="2"/>
      <c r="P7274"/>
      <c r="Q7274"/>
      <c r="R7274"/>
    </row>
    <row r="7275" spans="2:18">
      <c r="B7275"/>
      <c r="C7275"/>
      <c r="D7275"/>
      <c r="E7275"/>
      <c r="F7275"/>
      <c r="G7275"/>
      <c r="H7275"/>
      <c r="I7275"/>
      <c r="J7275"/>
      <c r="K7275"/>
      <c r="L7275"/>
      <c r="M7275" s="2"/>
      <c r="N7275"/>
      <c r="O7275" s="2"/>
      <c r="P7275"/>
      <c r="Q7275"/>
      <c r="R7275"/>
    </row>
    <row r="7276" spans="2:18">
      <c r="B7276"/>
      <c r="C7276"/>
      <c r="D7276"/>
      <c r="E7276"/>
      <c r="F7276"/>
      <c r="G7276"/>
      <c r="H7276"/>
      <c r="I7276"/>
      <c r="J7276"/>
      <c r="K7276"/>
      <c r="L7276"/>
      <c r="M7276" s="2"/>
      <c r="N7276"/>
      <c r="O7276" s="2"/>
      <c r="P7276"/>
      <c r="Q7276"/>
      <c r="R7276"/>
    </row>
    <row r="7277" spans="2:18">
      <c r="B7277"/>
      <c r="C7277"/>
      <c r="D7277"/>
      <c r="E7277"/>
      <c r="F7277"/>
      <c r="G7277"/>
      <c r="H7277"/>
      <c r="I7277"/>
      <c r="J7277"/>
      <c r="K7277"/>
      <c r="L7277"/>
      <c r="M7277" s="2"/>
      <c r="N7277"/>
      <c r="O7277" s="2"/>
      <c r="P7277"/>
      <c r="Q7277"/>
      <c r="R7277"/>
    </row>
    <row r="7278" spans="2:18">
      <c r="B7278"/>
      <c r="C7278"/>
      <c r="D7278"/>
      <c r="E7278"/>
      <c r="F7278"/>
      <c r="G7278"/>
      <c r="H7278"/>
      <c r="I7278"/>
      <c r="J7278"/>
      <c r="K7278"/>
      <c r="L7278"/>
      <c r="M7278" s="2"/>
      <c r="N7278"/>
      <c r="O7278" s="2"/>
      <c r="P7278"/>
      <c r="Q7278"/>
      <c r="R7278"/>
    </row>
    <row r="7279" spans="2:18">
      <c r="B7279"/>
      <c r="C7279"/>
      <c r="D7279"/>
      <c r="E7279"/>
      <c r="F7279"/>
      <c r="G7279"/>
      <c r="H7279"/>
      <c r="I7279"/>
      <c r="J7279"/>
      <c r="K7279"/>
      <c r="L7279"/>
      <c r="M7279" s="2"/>
      <c r="N7279"/>
      <c r="O7279" s="2"/>
      <c r="P7279"/>
      <c r="Q7279"/>
      <c r="R7279"/>
    </row>
    <row r="7280" spans="2:18">
      <c r="B7280"/>
      <c r="C7280"/>
      <c r="D7280"/>
      <c r="E7280"/>
      <c r="F7280"/>
      <c r="G7280"/>
      <c r="H7280"/>
      <c r="I7280"/>
      <c r="J7280"/>
      <c r="K7280"/>
      <c r="L7280"/>
      <c r="M7280" s="2"/>
      <c r="N7280"/>
      <c r="O7280" s="2"/>
      <c r="P7280"/>
      <c r="Q7280"/>
      <c r="R7280"/>
    </row>
    <row r="7281" spans="2:18">
      <c r="B7281"/>
      <c r="C7281"/>
      <c r="D7281"/>
      <c r="E7281"/>
      <c r="F7281"/>
      <c r="G7281"/>
      <c r="H7281"/>
      <c r="I7281"/>
      <c r="J7281"/>
      <c r="K7281"/>
      <c r="L7281"/>
      <c r="M7281" s="2"/>
      <c r="N7281"/>
      <c r="O7281" s="2"/>
      <c r="P7281"/>
      <c r="Q7281"/>
      <c r="R7281"/>
    </row>
    <row r="7282" spans="2:18">
      <c r="B7282"/>
      <c r="C7282"/>
      <c r="D7282"/>
      <c r="E7282"/>
      <c r="F7282"/>
      <c r="G7282"/>
      <c r="H7282"/>
      <c r="I7282"/>
      <c r="J7282"/>
      <c r="K7282"/>
      <c r="L7282"/>
      <c r="M7282" s="2"/>
      <c r="N7282"/>
      <c r="O7282" s="2"/>
      <c r="P7282"/>
      <c r="Q7282"/>
      <c r="R7282"/>
    </row>
    <row r="7283" spans="2:18">
      <c r="B7283"/>
      <c r="C7283"/>
      <c r="D7283"/>
      <c r="E7283"/>
      <c r="F7283"/>
      <c r="G7283"/>
      <c r="H7283"/>
      <c r="I7283"/>
      <c r="J7283"/>
      <c r="K7283"/>
      <c r="L7283"/>
      <c r="M7283" s="2"/>
      <c r="N7283"/>
      <c r="O7283" s="2"/>
      <c r="P7283"/>
      <c r="Q7283"/>
      <c r="R7283"/>
    </row>
    <row r="7284" spans="2:18">
      <c r="B7284"/>
      <c r="C7284"/>
      <c r="D7284"/>
      <c r="E7284"/>
      <c r="F7284"/>
      <c r="G7284"/>
      <c r="H7284"/>
      <c r="I7284"/>
      <c r="J7284"/>
      <c r="K7284"/>
      <c r="L7284"/>
      <c r="M7284" s="2"/>
      <c r="N7284"/>
      <c r="O7284" s="2"/>
      <c r="P7284"/>
      <c r="Q7284"/>
      <c r="R7284"/>
    </row>
    <row r="7285" spans="2:18">
      <c r="B7285"/>
      <c r="C7285"/>
      <c r="D7285"/>
      <c r="E7285"/>
      <c r="F7285"/>
      <c r="G7285"/>
      <c r="H7285"/>
      <c r="I7285"/>
      <c r="J7285"/>
      <c r="K7285"/>
      <c r="L7285"/>
      <c r="M7285" s="2"/>
      <c r="N7285"/>
      <c r="O7285" s="2"/>
      <c r="P7285"/>
      <c r="Q7285"/>
      <c r="R7285"/>
    </row>
    <row r="7286" spans="2:18">
      <c r="B7286"/>
      <c r="C7286"/>
      <c r="D7286"/>
      <c r="E7286"/>
      <c r="F7286"/>
      <c r="G7286"/>
      <c r="H7286"/>
      <c r="I7286"/>
      <c r="J7286"/>
      <c r="K7286"/>
      <c r="L7286"/>
      <c r="M7286" s="2"/>
      <c r="N7286"/>
      <c r="O7286" s="2"/>
      <c r="P7286"/>
      <c r="Q7286"/>
      <c r="R7286"/>
    </row>
    <row r="7287" spans="2:18">
      <c r="B7287"/>
      <c r="C7287"/>
      <c r="D7287"/>
      <c r="E7287"/>
      <c r="F7287"/>
      <c r="G7287"/>
      <c r="H7287"/>
      <c r="I7287"/>
      <c r="J7287"/>
      <c r="K7287"/>
      <c r="L7287"/>
      <c r="M7287" s="2"/>
      <c r="N7287"/>
      <c r="O7287" s="2"/>
      <c r="P7287"/>
      <c r="Q7287"/>
      <c r="R7287"/>
    </row>
    <row r="7288" spans="2:18">
      <c r="B7288"/>
      <c r="C7288"/>
      <c r="D7288"/>
      <c r="E7288"/>
      <c r="F7288"/>
      <c r="G7288"/>
      <c r="H7288"/>
      <c r="I7288"/>
      <c r="J7288"/>
      <c r="K7288"/>
      <c r="L7288"/>
      <c r="M7288" s="2"/>
      <c r="N7288"/>
      <c r="O7288" s="2"/>
      <c r="P7288"/>
      <c r="Q7288"/>
      <c r="R7288"/>
    </row>
    <row r="7289" spans="2:18">
      <c r="B7289"/>
      <c r="C7289"/>
      <c r="D7289"/>
      <c r="E7289"/>
      <c r="F7289"/>
      <c r="G7289"/>
      <c r="H7289"/>
      <c r="I7289"/>
      <c r="J7289"/>
      <c r="K7289"/>
      <c r="L7289"/>
      <c r="M7289" s="2"/>
      <c r="N7289"/>
      <c r="O7289" s="2"/>
      <c r="P7289"/>
      <c r="Q7289"/>
      <c r="R7289"/>
    </row>
    <row r="7290" spans="2:18">
      <c r="B7290"/>
      <c r="C7290"/>
      <c r="D7290"/>
      <c r="E7290"/>
      <c r="F7290"/>
      <c r="G7290"/>
      <c r="H7290"/>
      <c r="I7290"/>
      <c r="J7290"/>
      <c r="K7290"/>
      <c r="L7290"/>
      <c r="M7290" s="2"/>
      <c r="N7290"/>
      <c r="O7290" s="2"/>
      <c r="P7290"/>
      <c r="Q7290"/>
      <c r="R7290"/>
    </row>
    <row r="7291" spans="2:18">
      <c r="B7291"/>
      <c r="C7291"/>
      <c r="D7291"/>
      <c r="E7291"/>
      <c r="F7291"/>
      <c r="G7291"/>
      <c r="H7291"/>
      <c r="I7291"/>
      <c r="J7291"/>
      <c r="K7291"/>
      <c r="L7291"/>
      <c r="M7291" s="2"/>
      <c r="N7291"/>
      <c r="O7291" s="2"/>
      <c r="P7291"/>
      <c r="Q7291"/>
      <c r="R7291"/>
    </row>
    <row r="7292" spans="2:18">
      <c r="B7292"/>
      <c r="C7292"/>
      <c r="D7292"/>
      <c r="E7292"/>
      <c r="F7292"/>
      <c r="G7292"/>
      <c r="H7292"/>
      <c r="I7292"/>
      <c r="J7292"/>
      <c r="K7292"/>
      <c r="L7292"/>
      <c r="M7292" s="2"/>
      <c r="N7292"/>
      <c r="O7292" s="2"/>
      <c r="P7292"/>
      <c r="Q7292"/>
      <c r="R7292"/>
    </row>
    <row r="7293" spans="2:18">
      <c r="B7293"/>
      <c r="C7293"/>
      <c r="D7293"/>
      <c r="E7293"/>
      <c r="F7293"/>
      <c r="G7293"/>
      <c r="H7293"/>
      <c r="I7293"/>
      <c r="J7293"/>
      <c r="K7293"/>
      <c r="L7293"/>
      <c r="M7293" s="2"/>
      <c r="N7293"/>
      <c r="O7293" s="2"/>
      <c r="P7293"/>
      <c r="Q7293"/>
      <c r="R7293"/>
    </row>
    <row r="7294" spans="2:18">
      <c r="B7294"/>
      <c r="C7294"/>
      <c r="D7294"/>
      <c r="E7294"/>
      <c r="F7294"/>
      <c r="G7294"/>
      <c r="H7294"/>
      <c r="I7294"/>
      <c r="J7294"/>
      <c r="K7294"/>
      <c r="L7294"/>
      <c r="M7294" s="2"/>
      <c r="N7294"/>
      <c r="O7294" s="2"/>
      <c r="P7294"/>
      <c r="Q7294"/>
      <c r="R7294"/>
    </row>
    <row r="7295" spans="2:18">
      <c r="B7295"/>
      <c r="C7295"/>
      <c r="D7295"/>
      <c r="E7295"/>
      <c r="F7295"/>
      <c r="G7295"/>
      <c r="H7295"/>
      <c r="I7295"/>
      <c r="J7295"/>
      <c r="K7295"/>
      <c r="L7295"/>
      <c r="M7295" s="2"/>
      <c r="N7295"/>
      <c r="O7295" s="2"/>
      <c r="P7295"/>
      <c r="Q7295"/>
      <c r="R7295"/>
    </row>
    <row r="7296" spans="2:18">
      <c r="B7296"/>
      <c r="C7296"/>
      <c r="D7296"/>
      <c r="E7296"/>
      <c r="F7296"/>
      <c r="G7296"/>
      <c r="H7296"/>
      <c r="I7296"/>
      <c r="J7296"/>
      <c r="K7296"/>
      <c r="L7296"/>
      <c r="M7296" s="2"/>
      <c r="N7296"/>
      <c r="O7296" s="2"/>
      <c r="P7296"/>
      <c r="Q7296"/>
      <c r="R7296"/>
    </row>
    <row r="7297" spans="2:18">
      <c r="B7297"/>
      <c r="C7297"/>
      <c r="D7297"/>
      <c r="E7297"/>
      <c r="F7297"/>
      <c r="G7297"/>
      <c r="H7297"/>
      <c r="I7297"/>
      <c r="J7297"/>
      <c r="K7297"/>
      <c r="L7297"/>
      <c r="M7297" s="2"/>
      <c r="N7297"/>
      <c r="O7297" s="2"/>
      <c r="P7297"/>
      <c r="Q7297"/>
      <c r="R7297"/>
    </row>
    <row r="7298" spans="2:18">
      <c r="B7298"/>
      <c r="C7298"/>
      <c r="D7298"/>
      <c r="E7298"/>
      <c r="F7298"/>
      <c r="G7298"/>
      <c r="H7298"/>
      <c r="I7298"/>
      <c r="J7298"/>
      <c r="K7298"/>
      <c r="L7298"/>
      <c r="M7298" s="2"/>
      <c r="N7298"/>
      <c r="O7298" s="2"/>
      <c r="P7298"/>
      <c r="Q7298"/>
      <c r="R7298"/>
    </row>
    <row r="7299" spans="2:18">
      <c r="B7299"/>
      <c r="C7299"/>
      <c r="D7299"/>
      <c r="E7299"/>
      <c r="F7299"/>
      <c r="G7299"/>
      <c r="H7299"/>
      <c r="I7299"/>
      <c r="J7299"/>
      <c r="K7299"/>
      <c r="L7299"/>
      <c r="M7299" s="2"/>
      <c r="N7299"/>
      <c r="O7299" s="2"/>
      <c r="P7299"/>
      <c r="Q7299"/>
      <c r="R7299"/>
    </row>
    <row r="7300" spans="2:18">
      <c r="B7300"/>
      <c r="C7300"/>
      <c r="D7300"/>
      <c r="E7300"/>
      <c r="F7300"/>
      <c r="G7300"/>
      <c r="H7300"/>
      <c r="I7300"/>
      <c r="J7300"/>
      <c r="K7300"/>
      <c r="L7300"/>
      <c r="M7300" s="2"/>
      <c r="N7300"/>
      <c r="O7300" s="2"/>
      <c r="P7300"/>
      <c r="Q7300"/>
      <c r="R7300"/>
    </row>
    <row r="7301" spans="2:18">
      <c r="B7301"/>
      <c r="C7301"/>
      <c r="D7301"/>
      <c r="E7301"/>
      <c r="F7301"/>
      <c r="G7301"/>
      <c r="H7301"/>
      <c r="I7301"/>
      <c r="J7301"/>
      <c r="K7301"/>
      <c r="L7301"/>
      <c r="M7301" s="2"/>
      <c r="N7301"/>
      <c r="O7301" s="2"/>
      <c r="P7301"/>
      <c r="Q7301"/>
      <c r="R7301"/>
    </row>
    <row r="7302" spans="2:18">
      <c r="B7302"/>
      <c r="C7302"/>
      <c r="D7302"/>
      <c r="E7302"/>
      <c r="F7302"/>
      <c r="G7302"/>
      <c r="H7302"/>
      <c r="I7302"/>
      <c r="J7302"/>
      <c r="K7302"/>
      <c r="L7302"/>
      <c r="M7302" s="2"/>
      <c r="N7302"/>
      <c r="O7302" s="2"/>
      <c r="P7302"/>
      <c r="Q7302"/>
      <c r="R7302"/>
    </row>
    <row r="7303" spans="2:18">
      <c r="B7303"/>
      <c r="C7303"/>
      <c r="D7303"/>
      <c r="E7303"/>
      <c r="F7303"/>
      <c r="G7303"/>
      <c r="H7303"/>
      <c r="I7303"/>
      <c r="J7303"/>
      <c r="K7303"/>
      <c r="L7303"/>
      <c r="M7303" s="2"/>
      <c r="N7303"/>
      <c r="O7303" s="2"/>
      <c r="P7303"/>
      <c r="Q7303"/>
      <c r="R7303"/>
    </row>
    <row r="7304" spans="2:18">
      <c r="B7304"/>
      <c r="C7304"/>
      <c r="D7304"/>
      <c r="E7304"/>
      <c r="F7304"/>
      <c r="G7304"/>
      <c r="H7304"/>
      <c r="I7304"/>
      <c r="J7304"/>
      <c r="K7304"/>
      <c r="L7304"/>
      <c r="M7304" s="2"/>
      <c r="N7304"/>
      <c r="O7304" s="2"/>
      <c r="P7304"/>
      <c r="Q7304"/>
      <c r="R7304"/>
    </row>
    <row r="7305" spans="2:18">
      <c r="B7305"/>
      <c r="C7305"/>
      <c r="D7305"/>
      <c r="E7305"/>
      <c r="F7305"/>
      <c r="G7305"/>
      <c r="H7305"/>
      <c r="I7305"/>
      <c r="J7305"/>
      <c r="K7305"/>
      <c r="L7305"/>
      <c r="M7305" s="2"/>
      <c r="N7305"/>
      <c r="O7305" s="2"/>
      <c r="P7305"/>
      <c r="Q7305"/>
      <c r="R7305"/>
    </row>
    <row r="7306" spans="2:18">
      <c r="B7306"/>
      <c r="C7306"/>
      <c r="D7306"/>
      <c r="E7306"/>
      <c r="F7306"/>
      <c r="G7306"/>
      <c r="H7306"/>
      <c r="I7306"/>
      <c r="J7306"/>
      <c r="K7306"/>
      <c r="L7306"/>
      <c r="M7306" s="2"/>
      <c r="N7306"/>
      <c r="O7306" s="2"/>
      <c r="P7306"/>
      <c r="Q7306"/>
      <c r="R7306"/>
    </row>
    <row r="7307" spans="2:18">
      <c r="B7307"/>
      <c r="C7307"/>
      <c r="D7307"/>
      <c r="E7307"/>
      <c r="F7307"/>
      <c r="G7307"/>
      <c r="H7307"/>
      <c r="I7307"/>
      <c r="J7307"/>
      <c r="K7307"/>
      <c r="L7307"/>
      <c r="M7307" s="2"/>
      <c r="N7307"/>
      <c r="O7307" s="2"/>
      <c r="P7307"/>
      <c r="Q7307"/>
      <c r="R7307"/>
    </row>
    <row r="7308" spans="2:18">
      <c r="B7308"/>
      <c r="C7308"/>
      <c r="D7308"/>
      <c r="E7308"/>
      <c r="F7308"/>
      <c r="G7308"/>
      <c r="H7308"/>
      <c r="I7308"/>
      <c r="J7308"/>
      <c r="K7308"/>
      <c r="L7308"/>
      <c r="M7308" s="2"/>
      <c r="N7308"/>
      <c r="O7308" s="2"/>
      <c r="P7308"/>
      <c r="Q7308"/>
      <c r="R7308"/>
    </row>
    <row r="7309" spans="2:18">
      <c r="B7309"/>
      <c r="C7309"/>
      <c r="D7309"/>
      <c r="E7309"/>
      <c r="F7309"/>
      <c r="G7309"/>
      <c r="H7309"/>
      <c r="I7309"/>
      <c r="J7309"/>
      <c r="K7309"/>
      <c r="L7309"/>
      <c r="M7309" s="2"/>
      <c r="N7309"/>
      <c r="O7309" s="2"/>
      <c r="P7309"/>
      <c r="Q7309"/>
      <c r="R7309"/>
    </row>
    <row r="7310" spans="2:18">
      <c r="B7310"/>
      <c r="C7310"/>
      <c r="D7310"/>
      <c r="E7310"/>
      <c r="F7310"/>
      <c r="G7310"/>
      <c r="H7310"/>
      <c r="I7310"/>
      <c r="J7310"/>
      <c r="K7310"/>
      <c r="L7310"/>
      <c r="M7310" s="2"/>
      <c r="N7310"/>
      <c r="O7310" s="2"/>
      <c r="P7310"/>
      <c r="Q7310"/>
      <c r="R7310"/>
    </row>
    <row r="7311" spans="2:18">
      <c r="B7311"/>
      <c r="C7311"/>
      <c r="D7311"/>
      <c r="E7311"/>
      <c r="F7311"/>
      <c r="G7311"/>
      <c r="H7311"/>
      <c r="I7311"/>
      <c r="J7311"/>
      <c r="K7311"/>
      <c r="L7311"/>
      <c r="M7311" s="2"/>
      <c r="N7311"/>
      <c r="O7311" s="2"/>
      <c r="P7311"/>
      <c r="Q7311"/>
      <c r="R7311"/>
    </row>
    <row r="7312" spans="2:18">
      <c r="B7312"/>
      <c r="C7312"/>
      <c r="D7312"/>
      <c r="E7312"/>
      <c r="F7312"/>
      <c r="G7312"/>
      <c r="H7312"/>
      <c r="I7312"/>
      <c r="J7312"/>
      <c r="K7312"/>
      <c r="L7312"/>
      <c r="M7312" s="2"/>
      <c r="N7312"/>
      <c r="O7312" s="2"/>
      <c r="P7312"/>
      <c r="Q7312"/>
      <c r="R7312"/>
    </row>
    <row r="7313" spans="2:18">
      <c r="B7313"/>
      <c r="C7313"/>
      <c r="D7313"/>
      <c r="E7313"/>
      <c r="F7313"/>
      <c r="G7313"/>
      <c r="H7313"/>
      <c r="I7313"/>
      <c r="J7313"/>
      <c r="K7313"/>
      <c r="L7313"/>
      <c r="M7313" s="2"/>
      <c r="N7313"/>
      <c r="O7313" s="2"/>
      <c r="P7313"/>
      <c r="Q7313"/>
      <c r="R7313"/>
    </row>
    <row r="7314" spans="2:18">
      <c r="B7314"/>
      <c r="C7314"/>
      <c r="D7314"/>
      <c r="E7314"/>
      <c r="F7314"/>
      <c r="G7314"/>
      <c r="H7314"/>
      <c r="I7314"/>
      <c r="J7314"/>
      <c r="K7314"/>
      <c r="L7314"/>
      <c r="M7314" s="2"/>
      <c r="N7314"/>
      <c r="O7314" s="2"/>
      <c r="P7314"/>
      <c r="Q7314"/>
      <c r="R7314"/>
    </row>
    <row r="7315" spans="2:18">
      <c r="B7315"/>
      <c r="C7315"/>
      <c r="D7315"/>
      <c r="E7315"/>
      <c r="F7315"/>
      <c r="G7315"/>
      <c r="H7315"/>
      <c r="I7315"/>
      <c r="J7315"/>
      <c r="K7315"/>
      <c r="L7315"/>
      <c r="M7315" s="2"/>
      <c r="N7315"/>
      <c r="O7315" s="2"/>
      <c r="P7315"/>
      <c r="Q7315"/>
      <c r="R7315"/>
    </row>
    <row r="7316" spans="2:18">
      <c r="B7316"/>
      <c r="C7316"/>
      <c r="D7316"/>
      <c r="E7316"/>
      <c r="F7316"/>
      <c r="G7316"/>
      <c r="H7316"/>
      <c r="I7316"/>
      <c r="J7316"/>
      <c r="K7316"/>
      <c r="L7316"/>
      <c r="M7316" s="2"/>
      <c r="N7316"/>
      <c r="O7316" s="2"/>
      <c r="P7316"/>
      <c r="Q7316"/>
      <c r="R7316"/>
    </row>
    <row r="7317" spans="2:18">
      <c r="B7317"/>
      <c r="C7317"/>
      <c r="D7317"/>
      <c r="E7317"/>
      <c r="F7317"/>
      <c r="G7317"/>
      <c r="H7317"/>
      <c r="I7317"/>
      <c r="J7317"/>
      <c r="K7317"/>
      <c r="L7317"/>
      <c r="M7317" s="2"/>
      <c r="N7317"/>
      <c r="O7317" s="2"/>
      <c r="P7317"/>
      <c r="Q7317"/>
      <c r="R7317"/>
    </row>
    <row r="7318" spans="2:18">
      <c r="B7318"/>
      <c r="C7318"/>
      <c r="D7318"/>
      <c r="E7318"/>
      <c r="F7318"/>
      <c r="G7318"/>
      <c r="H7318"/>
      <c r="I7318"/>
      <c r="J7318"/>
      <c r="K7318"/>
      <c r="L7318"/>
      <c r="M7318" s="2"/>
      <c r="N7318"/>
      <c r="O7318" s="2"/>
      <c r="P7318"/>
      <c r="Q7318"/>
      <c r="R7318"/>
    </row>
    <row r="7319" spans="2:18">
      <c r="B7319"/>
      <c r="C7319"/>
      <c r="D7319"/>
      <c r="E7319"/>
      <c r="F7319"/>
      <c r="G7319"/>
      <c r="H7319"/>
      <c r="I7319"/>
      <c r="J7319"/>
      <c r="K7319"/>
      <c r="L7319"/>
      <c r="M7319" s="2"/>
      <c r="N7319"/>
      <c r="O7319" s="2"/>
      <c r="P7319"/>
      <c r="Q7319"/>
      <c r="R7319"/>
    </row>
    <row r="7320" spans="2:18">
      <c r="B7320"/>
      <c r="C7320"/>
      <c r="D7320"/>
      <c r="E7320"/>
      <c r="F7320"/>
      <c r="G7320"/>
      <c r="H7320"/>
      <c r="I7320"/>
      <c r="J7320"/>
      <c r="K7320"/>
      <c r="L7320"/>
      <c r="M7320" s="2"/>
      <c r="N7320"/>
      <c r="O7320" s="2"/>
      <c r="P7320"/>
      <c r="Q7320"/>
      <c r="R7320"/>
    </row>
    <row r="7321" spans="2:18">
      <c r="B7321"/>
      <c r="C7321"/>
      <c r="D7321"/>
      <c r="E7321"/>
      <c r="F7321"/>
      <c r="G7321"/>
      <c r="H7321"/>
      <c r="I7321"/>
      <c r="J7321"/>
      <c r="K7321"/>
      <c r="L7321"/>
      <c r="M7321" s="2"/>
      <c r="N7321"/>
      <c r="O7321" s="2"/>
      <c r="P7321"/>
      <c r="Q7321"/>
      <c r="R7321"/>
    </row>
    <row r="7322" spans="2:18">
      <c r="B7322"/>
      <c r="C7322"/>
      <c r="D7322"/>
      <c r="E7322"/>
      <c r="F7322"/>
      <c r="G7322"/>
      <c r="H7322"/>
      <c r="I7322"/>
      <c r="J7322"/>
      <c r="K7322"/>
      <c r="L7322"/>
      <c r="M7322" s="2"/>
      <c r="N7322"/>
      <c r="O7322" s="2"/>
      <c r="P7322"/>
      <c r="Q7322"/>
      <c r="R7322"/>
    </row>
    <row r="7323" spans="2:18">
      <c r="B7323"/>
      <c r="C7323"/>
      <c r="D7323"/>
      <c r="E7323"/>
      <c r="F7323"/>
      <c r="G7323"/>
      <c r="H7323"/>
      <c r="I7323"/>
      <c r="J7323"/>
      <c r="K7323"/>
      <c r="L7323"/>
      <c r="M7323" s="2"/>
      <c r="N7323"/>
      <c r="O7323" s="2"/>
      <c r="P7323"/>
      <c r="Q7323"/>
      <c r="R7323"/>
    </row>
    <row r="7324" spans="2:18">
      <c r="B7324"/>
      <c r="C7324"/>
      <c r="D7324"/>
      <c r="E7324"/>
      <c r="F7324"/>
      <c r="G7324"/>
      <c r="H7324"/>
      <c r="I7324"/>
      <c r="J7324"/>
      <c r="K7324"/>
      <c r="L7324"/>
      <c r="M7324" s="2"/>
      <c r="N7324"/>
      <c r="O7324" s="2"/>
      <c r="P7324"/>
      <c r="Q7324"/>
      <c r="R7324"/>
    </row>
    <row r="7325" spans="2:18">
      <c r="B7325"/>
      <c r="C7325"/>
      <c r="D7325"/>
      <c r="E7325"/>
      <c r="F7325"/>
      <c r="G7325"/>
      <c r="H7325"/>
      <c r="I7325"/>
      <c r="J7325"/>
      <c r="K7325"/>
      <c r="L7325"/>
      <c r="M7325" s="2"/>
      <c r="N7325"/>
      <c r="O7325" s="2"/>
      <c r="P7325"/>
      <c r="Q7325"/>
      <c r="R7325"/>
    </row>
    <row r="7326" spans="2:18">
      <c r="B7326"/>
      <c r="C7326"/>
      <c r="D7326"/>
      <c r="E7326"/>
      <c r="F7326"/>
      <c r="G7326"/>
      <c r="H7326"/>
      <c r="I7326"/>
      <c r="J7326"/>
      <c r="K7326"/>
      <c r="L7326"/>
      <c r="M7326" s="2"/>
      <c r="N7326"/>
      <c r="O7326" s="2"/>
      <c r="P7326"/>
      <c r="Q7326"/>
      <c r="R7326"/>
    </row>
    <row r="7327" spans="2:18">
      <c r="B7327"/>
      <c r="C7327"/>
      <c r="D7327"/>
      <c r="E7327"/>
      <c r="F7327"/>
      <c r="G7327"/>
      <c r="H7327"/>
      <c r="I7327"/>
      <c r="J7327"/>
      <c r="K7327"/>
      <c r="L7327"/>
      <c r="M7327" s="2"/>
      <c r="N7327"/>
      <c r="O7327" s="2"/>
      <c r="P7327"/>
      <c r="Q7327"/>
      <c r="R7327"/>
    </row>
    <row r="7328" spans="2:18">
      <c r="B7328"/>
      <c r="C7328"/>
      <c r="D7328"/>
      <c r="E7328"/>
      <c r="F7328"/>
      <c r="G7328"/>
      <c r="H7328"/>
      <c r="I7328"/>
      <c r="J7328"/>
      <c r="K7328"/>
      <c r="L7328"/>
      <c r="M7328" s="2"/>
      <c r="N7328"/>
      <c r="O7328" s="2"/>
      <c r="P7328"/>
      <c r="Q7328"/>
      <c r="R7328"/>
    </row>
    <row r="7329" spans="2:18">
      <c r="B7329"/>
      <c r="C7329"/>
      <c r="D7329"/>
      <c r="E7329"/>
      <c r="F7329"/>
      <c r="G7329"/>
      <c r="H7329"/>
      <c r="I7329"/>
      <c r="J7329"/>
      <c r="K7329"/>
      <c r="L7329"/>
      <c r="M7329" s="2"/>
      <c r="N7329"/>
      <c r="O7329" s="2"/>
      <c r="P7329"/>
      <c r="Q7329"/>
      <c r="R7329"/>
    </row>
    <row r="7330" spans="2:18">
      <c r="B7330"/>
      <c r="C7330"/>
      <c r="D7330"/>
      <c r="E7330"/>
      <c r="F7330"/>
      <c r="G7330"/>
      <c r="H7330"/>
      <c r="I7330"/>
      <c r="J7330"/>
      <c r="K7330"/>
      <c r="L7330"/>
      <c r="M7330" s="2"/>
      <c r="N7330"/>
      <c r="O7330" s="2"/>
      <c r="P7330"/>
      <c r="Q7330"/>
      <c r="R7330"/>
    </row>
    <row r="7331" spans="2:18">
      <c r="B7331"/>
      <c r="C7331"/>
      <c r="D7331"/>
      <c r="E7331"/>
      <c r="F7331"/>
      <c r="G7331"/>
      <c r="H7331"/>
      <c r="I7331"/>
      <c r="J7331"/>
      <c r="K7331"/>
      <c r="L7331"/>
      <c r="M7331" s="2"/>
      <c r="N7331"/>
      <c r="O7331" s="2"/>
      <c r="P7331"/>
      <c r="Q7331"/>
      <c r="R7331"/>
    </row>
    <row r="7332" spans="2:18">
      <c r="B7332"/>
      <c r="C7332"/>
      <c r="D7332"/>
      <c r="E7332"/>
      <c r="F7332"/>
      <c r="G7332"/>
      <c r="H7332"/>
      <c r="I7332"/>
      <c r="J7332"/>
      <c r="K7332"/>
      <c r="L7332"/>
      <c r="M7332" s="2"/>
      <c r="N7332"/>
      <c r="O7332" s="2"/>
      <c r="P7332"/>
      <c r="Q7332"/>
      <c r="R7332"/>
    </row>
    <row r="7333" spans="2:18">
      <c r="B7333"/>
      <c r="C7333"/>
      <c r="D7333"/>
      <c r="E7333"/>
      <c r="F7333"/>
      <c r="G7333"/>
      <c r="H7333"/>
      <c r="I7333"/>
      <c r="J7333"/>
      <c r="K7333"/>
      <c r="L7333"/>
      <c r="M7333" s="2"/>
      <c r="N7333"/>
      <c r="O7333" s="2"/>
      <c r="P7333"/>
      <c r="Q7333"/>
      <c r="R7333"/>
    </row>
    <row r="7334" spans="2:18">
      <c r="B7334"/>
      <c r="C7334"/>
      <c r="D7334"/>
      <c r="E7334"/>
      <c r="F7334"/>
      <c r="G7334"/>
      <c r="H7334"/>
      <c r="I7334"/>
      <c r="J7334"/>
      <c r="K7334"/>
      <c r="L7334"/>
      <c r="M7334" s="2"/>
      <c r="N7334"/>
      <c r="O7334" s="2"/>
      <c r="P7334"/>
      <c r="Q7334"/>
      <c r="R7334"/>
    </row>
    <row r="7335" spans="2:18">
      <c r="B7335"/>
      <c r="C7335"/>
      <c r="D7335"/>
      <c r="E7335"/>
      <c r="F7335"/>
      <c r="G7335"/>
      <c r="H7335"/>
      <c r="I7335"/>
      <c r="J7335"/>
      <c r="K7335"/>
      <c r="L7335"/>
      <c r="M7335" s="2"/>
      <c r="N7335"/>
      <c r="O7335" s="2"/>
      <c r="P7335"/>
      <c r="Q7335"/>
      <c r="R7335"/>
    </row>
    <row r="7336" spans="2:18">
      <c r="B7336"/>
      <c r="C7336"/>
      <c r="D7336"/>
      <c r="E7336"/>
      <c r="F7336"/>
      <c r="G7336"/>
      <c r="H7336"/>
      <c r="I7336"/>
      <c r="J7336"/>
      <c r="K7336"/>
      <c r="L7336"/>
      <c r="M7336" s="2"/>
      <c r="N7336"/>
      <c r="O7336" s="2"/>
      <c r="P7336"/>
      <c r="Q7336"/>
      <c r="R7336"/>
    </row>
    <row r="7337" spans="2:18">
      <c r="B7337"/>
      <c r="C7337"/>
      <c r="D7337"/>
      <c r="E7337"/>
      <c r="F7337"/>
      <c r="G7337"/>
      <c r="H7337"/>
      <c r="I7337"/>
      <c r="J7337"/>
      <c r="K7337"/>
      <c r="L7337"/>
      <c r="M7337" s="2"/>
      <c r="N7337"/>
      <c r="O7337" s="2"/>
      <c r="P7337"/>
      <c r="Q7337"/>
      <c r="R7337"/>
    </row>
    <row r="7338" spans="2:18">
      <c r="B7338"/>
      <c r="C7338"/>
      <c r="D7338"/>
      <c r="E7338"/>
      <c r="F7338"/>
      <c r="G7338"/>
      <c r="H7338"/>
      <c r="I7338"/>
      <c r="J7338"/>
      <c r="K7338"/>
      <c r="L7338"/>
      <c r="M7338" s="2"/>
      <c r="N7338"/>
      <c r="O7338" s="2"/>
      <c r="P7338"/>
      <c r="Q7338"/>
      <c r="R7338"/>
    </row>
    <row r="7339" spans="2:18">
      <c r="B7339"/>
      <c r="C7339"/>
      <c r="D7339"/>
      <c r="E7339"/>
      <c r="F7339"/>
      <c r="G7339"/>
      <c r="H7339"/>
      <c r="I7339"/>
      <c r="J7339"/>
      <c r="K7339"/>
      <c r="L7339"/>
      <c r="M7339" s="2"/>
      <c r="N7339"/>
      <c r="O7339" s="2"/>
      <c r="P7339"/>
      <c r="Q7339"/>
      <c r="R7339"/>
    </row>
    <row r="7340" spans="2:18">
      <c r="B7340"/>
      <c r="C7340"/>
      <c r="D7340"/>
      <c r="E7340"/>
      <c r="F7340"/>
      <c r="G7340"/>
      <c r="H7340"/>
      <c r="I7340"/>
      <c r="J7340"/>
      <c r="K7340"/>
      <c r="L7340"/>
      <c r="M7340" s="2"/>
      <c r="N7340"/>
      <c r="O7340" s="2"/>
      <c r="P7340"/>
      <c r="Q7340"/>
      <c r="R7340"/>
    </row>
    <row r="7341" spans="2:18">
      <c r="B7341"/>
      <c r="C7341"/>
      <c r="D7341"/>
      <c r="E7341"/>
      <c r="F7341"/>
      <c r="G7341"/>
      <c r="H7341"/>
      <c r="I7341"/>
      <c r="J7341"/>
      <c r="K7341"/>
      <c r="L7341"/>
      <c r="M7341" s="2"/>
      <c r="N7341"/>
      <c r="O7341" s="2"/>
      <c r="P7341"/>
      <c r="Q7341"/>
      <c r="R7341"/>
    </row>
    <row r="7342" spans="2:18">
      <c r="B7342"/>
      <c r="C7342"/>
      <c r="D7342"/>
      <c r="E7342"/>
      <c r="F7342"/>
      <c r="G7342"/>
      <c r="H7342"/>
      <c r="I7342"/>
      <c r="J7342"/>
      <c r="K7342"/>
      <c r="L7342"/>
      <c r="M7342" s="2"/>
      <c r="N7342"/>
      <c r="O7342" s="2"/>
      <c r="P7342"/>
      <c r="Q7342"/>
      <c r="R7342"/>
    </row>
    <row r="7343" spans="2:18">
      <c r="B7343"/>
      <c r="C7343"/>
      <c r="D7343"/>
      <c r="E7343"/>
      <c r="F7343"/>
      <c r="G7343"/>
      <c r="H7343"/>
      <c r="I7343"/>
      <c r="J7343"/>
      <c r="K7343"/>
      <c r="L7343"/>
      <c r="M7343" s="2"/>
      <c r="N7343"/>
      <c r="O7343" s="2"/>
      <c r="P7343"/>
      <c r="Q7343"/>
      <c r="R7343"/>
    </row>
    <row r="7344" spans="2:18">
      <c r="B7344"/>
      <c r="C7344"/>
      <c r="D7344"/>
      <c r="E7344"/>
      <c r="F7344"/>
      <c r="G7344"/>
      <c r="H7344"/>
      <c r="I7344"/>
      <c r="J7344"/>
      <c r="K7344"/>
      <c r="L7344"/>
      <c r="M7344" s="2"/>
      <c r="N7344"/>
      <c r="O7344" s="2"/>
      <c r="P7344"/>
      <c r="Q7344"/>
      <c r="R7344"/>
    </row>
    <row r="7345" spans="2:18">
      <c r="B7345"/>
      <c r="C7345"/>
      <c r="D7345"/>
      <c r="E7345"/>
      <c r="F7345"/>
      <c r="G7345"/>
      <c r="H7345"/>
      <c r="I7345"/>
      <c r="J7345"/>
      <c r="K7345"/>
      <c r="L7345"/>
      <c r="M7345" s="2"/>
      <c r="N7345"/>
      <c r="O7345" s="2"/>
      <c r="P7345"/>
      <c r="Q7345"/>
      <c r="R7345"/>
    </row>
    <row r="7346" spans="2:18">
      <c r="B7346"/>
      <c r="C7346"/>
      <c r="D7346"/>
      <c r="E7346"/>
      <c r="F7346"/>
      <c r="G7346"/>
      <c r="H7346"/>
      <c r="I7346"/>
      <c r="J7346"/>
      <c r="K7346"/>
      <c r="L7346"/>
      <c r="M7346" s="2"/>
      <c r="N7346"/>
      <c r="O7346" s="2"/>
      <c r="P7346"/>
      <c r="Q7346"/>
      <c r="R7346"/>
    </row>
    <row r="7347" spans="2:18">
      <c r="B7347"/>
      <c r="C7347"/>
      <c r="D7347"/>
      <c r="E7347"/>
      <c r="F7347"/>
      <c r="G7347"/>
      <c r="H7347"/>
      <c r="I7347"/>
      <c r="J7347"/>
      <c r="K7347"/>
      <c r="L7347"/>
      <c r="M7347" s="2"/>
      <c r="N7347"/>
      <c r="O7347" s="2"/>
      <c r="P7347"/>
      <c r="Q7347"/>
      <c r="R7347"/>
    </row>
    <row r="7348" spans="2:18">
      <c r="B7348"/>
      <c r="C7348"/>
      <c r="D7348"/>
      <c r="E7348"/>
      <c r="F7348"/>
      <c r="G7348"/>
      <c r="H7348"/>
      <c r="I7348"/>
      <c r="J7348"/>
      <c r="K7348"/>
      <c r="L7348"/>
      <c r="M7348" s="2"/>
      <c r="N7348"/>
      <c r="O7348" s="2"/>
      <c r="P7348"/>
      <c r="Q7348"/>
      <c r="R7348"/>
    </row>
    <row r="7349" spans="2:18">
      <c r="B7349"/>
      <c r="C7349"/>
      <c r="D7349"/>
      <c r="E7349"/>
      <c r="F7349"/>
      <c r="G7349"/>
      <c r="H7349"/>
      <c r="I7349"/>
      <c r="J7349"/>
      <c r="K7349"/>
      <c r="L7349"/>
      <c r="M7349" s="2"/>
      <c r="N7349"/>
      <c r="O7349" s="2"/>
      <c r="P7349"/>
      <c r="Q7349"/>
      <c r="R7349"/>
    </row>
    <row r="7350" spans="2:18">
      <c r="B7350"/>
      <c r="C7350"/>
      <c r="D7350"/>
      <c r="E7350"/>
      <c r="F7350"/>
      <c r="G7350"/>
      <c r="H7350"/>
      <c r="I7350"/>
      <c r="J7350"/>
      <c r="K7350"/>
      <c r="L7350"/>
      <c r="M7350" s="2"/>
      <c r="N7350"/>
      <c r="O7350" s="2"/>
      <c r="P7350"/>
      <c r="Q7350"/>
      <c r="R7350"/>
    </row>
    <row r="7351" spans="2:18">
      <c r="B7351"/>
      <c r="C7351"/>
      <c r="D7351"/>
      <c r="E7351"/>
      <c r="F7351"/>
      <c r="G7351"/>
      <c r="H7351"/>
      <c r="I7351"/>
      <c r="J7351"/>
      <c r="K7351"/>
      <c r="L7351"/>
      <c r="M7351" s="2"/>
      <c r="N7351"/>
      <c r="O7351" s="2"/>
      <c r="P7351"/>
      <c r="Q7351"/>
      <c r="R7351"/>
    </row>
    <row r="7352" spans="2:18">
      <c r="B7352"/>
      <c r="C7352"/>
      <c r="D7352"/>
      <c r="E7352"/>
      <c r="F7352"/>
      <c r="G7352"/>
      <c r="H7352"/>
      <c r="I7352"/>
      <c r="J7352"/>
      <c r="K7352"/>
      <c r="L7352"/>
      <c r="M7352" s="2"/>
      <c r="N7352"/>
      <c r="O7352" s="2"/>
      <c r="P7352"/>
      <c r="Q7352"/>
      <c r="R7352"/>
    </row>
    <row r="7353" spans="2:18">
      <c r="B7353"/>
      <c r="C7353"/>
      <c r="D7353"/>
      <c r="E7353"/>
      <c r="F7353"/>
      <c r="G7353"/>
      <c r="H7353"/>
      <c r="I7353"/>
      <c r="J7353"/>
      <c r="K7353"/>
      <c r="L7353"/>
      <c r="M7353" s="2"/>
      <c r="N7353"/>
      <c r="O7353" s="2"/>
      <c r="P7353"/>
      <c r="Q7353"/>
      <c r="R7353"/>
    </row>
    <row r="7354" spans="2:18">
      <c r="B7354"/>
      <c r="C7354"/>
      <c r="D7354"/>
      <c r="E7354"/>
      <c r="F7354"/>
      <c r="G7354"/>
      <c r="H7354"/>
      <c r="I7354"/>
      <c r="J7354"/>
      <c r="K7354"/>
      <c r="L7354"/>
      <c r="M7354" s="2"/>
      <c r="N7354"/>
      <c r="O7354" s="2"/>
      <c r="P7354"/>
      <c r="Q7354"/>
      <c r="R7354"/>
    </row>
    <row r="7355" spans="2:18">
      <c r="B7355"/>
      <c r="C7355"/>
      <c r="D7355"/>
      <c r="E7355"/>
      <c r="F7355"/>
      <c r="G7355"/>
      <c r="H7355"/>
      <c r="I7355"/>
      <c r="J7355"/>
      <c r="K7355"/>
      <c r="L7355"/>
      <c r="M7355" s="2"/>
      <c r="N7355"/>
      <c r="O7355" s="2"/>
      <c r="P7355"/>
      <c r="Q7355"/>
      <c r="R7355"/>
    </row>
    <row r="7356" spans="2:18">
      <c r="B7356"/>
      <c r="C7356"/>
      <c r="D7356"/>
      <c r="E7356"/>
      <c r="F7356"/>
      <c r="G7356"/>
      <c r="H7356"/>
      <c r="I7356"/>
      <c r="J7356"/>
      <c r="K7356"/>
      <c r="L7356"/>
      <c r="M7356" s="2"/>
      <c r="N7356"/>
      <c r="O7356" s="2"/>
      <c r="P7356"/>
      <c r="Q7356"/>
      <c r="R7356"/>
    </row>
    <row r="7357" spans="2:18">
      <c r="B7357"/>
      <c r="C7357"/>
      <c r="D7357"/>
      <c r="E7357"/>
      <c r="F7357"/>
      <c r="G7357"/>
      <c r="H7357"/>
      <c r="I7357"/>
      <c r="J7357"/>
      <c r="K7357"/>
      <c r="L7357"/>
      <c r="M7357" s="2"/>
      <c r="N7357"/>
      <c r="O7357" s="2"/>
      <c r="P7357"/>
      <c r="Q7357"/>
      <c r="R7357"/>
    </row>
    <row r="7358" spans="2:18">
      <c r="B7358"/>
      <c r="C7358"/>
      <c r="D7358"/>
      <c r="E7358"/>
      <c r="F7358"/>
      <c r="G7358"/>
      <c r="H7358"/>
      <c r="I7358"/>
      <c r="J7358"/>
      <c r="K7358"/>
      <c r="L7358"/>
      <c r="M7358" s="2"/>
      <c r="N7358"/>
      <c r="O7358" s="2"/>
      <c r="P7358"/>
      <c r="Q7358"/>
      <c r="R7358"/>
    </row>
    <row r="7359" spans="2:18">
      <c r="B7359"/>
      <c r="C7359"/>
      <c r="D7359"/>
      <c r="E7359"/>
      <c r="F7359"/>
      <c r="G7359"/>
      <c r="H7359"/>
      <c r="I7359"/>
      <c r="J7359"/>
      <c r="K7359"/>
      <c r="L7359"/>
      <c r="M7359" s="2"/>
      <c r="N7359"/>
      <c r="O7359" s="2"/>
      <c r="P7359"/>
      <c r="Q7359"/>
      <c r="R7359"/>
    </row>
    <row r="7360" spans="2:18">
      <c r="B7360"/>
      <c r="C7360"/>
      <c r="D7360"/>
      <c r="E7360"/>
      <c r="F7360"/>
      <c r="G7360"/>
      <c r="H7360"/>
      <c r="I7360"/>
      <c r="J7360"/>
      <c r="K7360"/>
      <c r="L7360"/>
      <c r="M7360" s="2"/>
      <c r="N7360"/>
      <c r="O7360" s="2"/>
      <c r="P7360"/>
      <c r="Q7360"/>
      <c r="R7360"/>
    </row>
    <row r="7361" spans="2:18">
      <c r="B7361"/>
      <c r="C7361"/>
      <c r="D7361"/>
      <c r="E7361"/>
      <c r="F7361"/>
      <c r="G7361"/>
      <c r="H7361"/>
      <c r="I7361"/>
      <c r="J7361"/>
      <c r="K7361"/>
      <c r="L7361"/>
      <c r="M7361" s="2"/>
      <c r="N7361"/>
      <c r="O7361" s="2"/>
      <c r="P7361"/>
      <c r="Q7361"/>
      <c r="R7361"/>
    </row>
    <row r="7362" spans="2:18">
      <c r="B7362"/>
      <c r="C7362"/>
      <c r="D7362"/>
      <c r="E7362"/>
      <c r="F7362"/>
      <c r="G7362"/>
      <c r="H7362"/>
      <c r="I7362"/>
      <c r="J7362"/>
      <c r="K7362"/>
      <c r="L7362"/>
      <c r="M7362" s="2"/>
      <c r="N7362"/>
      <c r="O7362" s="2"/>
      <c r="P7362"/>
      <c r="Q7362"/>
      <c r="R7362"/>
    </row>
    <row r="7363" spans="2:18">
      <c r="B7363"/>
      <c r="C7363"/>
      <c r="D7363"/>
      <c r="E7363"/>
      <c r="F7363"/>
      <c r="G7363"/>
      <c r="H7363"/>
      <c r="I7363"/>
      <c r="J7363"/>
      <c r="K7363"/>
      <c r="L7363"/>
      <c r="M7363" s="2"/>
      <c r="N7363"/>
      <c r="O7363" s="2"/>
      <c r="P7363"/>
      <c r="Q7363"/>
      <c r="R7363"/>
    </row>
    <row r="7364" spans="2:18">
      <c r="B7364"/>
      <c r="C7364"/>
      <c r="D7364"/>
      <c r="E7364"/>
      <c r="F7364"/>
      <c r="G7364"/>
      <c r="H7364"/>
      <c r="I7364"/>
      <c r="J7364"/>
      <c r="K7364"/>
      <c r="L7364"/>
      <c r="M7364" s="2"/>
      <c r="N7364"/>
      <c r="O7364" s="2"/>
      <c r="P7364"/>
      <c r="Q7364"/>
      <c r="R7364"/>
    </row>
    <row r="7365" spans="2:18">
      <c r="B7365"/>
      <c r="C7365"/>
      <c r="D7365"/>
      <c r="E7365"/>
      <c r="F7365"/>
      <c r="G7365"/>
      <c r="H7365"/>
      <c r="I7365"/>
      <c r="J7365"/>
      <c r="K7365"/>
      <c r="L7365"/>
      <c r="M7365" s="2"/>
      <c r="N7365"/>
      <c r="O7365" s="2"/>
      <c r="P7365"/>
      <c r="Q7365"/>
      <c r="R7365"/>
    </row>
    <row r="7366" spans="2:18">
      <c r="B7366"/>
      <c r="C7366"/>
      <c r="D7366"/>
      <c r="E7366"/>
      <c r="F7366"/>
      <c r="G7366"/>
      <c r="H7366"/>
      <c r="I7366"/>
      <c r="J7366"/>
      <c r="K7366"/>
      <c r="L7366"/>
      <c r="M7366" s="2"/>
      <c r="N7366"/>
      <c r="O7366" s="2"/>
      <c r="P7366"/>
      <c r="Q7366"/>
      <c r="R7366"/>
    </row>
    <row r="7367" spans="2:18">
      <c r="B7367"/>
      <c r="C7367"/>
      <c r="D7367"/>
      <c r="E7367"/>
      <c r="F7367"/>
      <c r="G7367"/>
      <c r="H7367"/>
      <c r="I7367"/>
      <c r="J7367"/>
      <c r="K7367"/>
      <c r="L7367"/>
      <c r="M7367" s="2"/>
      <c r="N7367"/>
      <c r="O7367" s="2"/>
      <c r="P7367"/>
      <c r="Q7367"/>
      <c r="R7367"/>
    </row>
    <row r="7368" spans="2:18">
      <c r="B7368"/>
      <c r="C7368"/>
      <c r="D7368"/>
      <c r="E7368"/>
      <c r="F7368"/>
      <c r="G7368"/>
      <c r="H7368"/>
      <c r="I7368"/>
      <c r="J7368"/>
      <c r="K7368"/>
      <c r="L7368"/>
      <c r="M7368" s="2"/>
      <c r="N7368"/>
      <c r="O7368" s="2"/>
      <c r="P7368"/>
      <c r="Q7368"/>
      <c r="R7368"/>
    </row>
    <row r="7369" spans="2:18">
      <c r="B7369"/>
      <c r="C7369"/>
      <c r="D7369"/>
      <c r="E7369"/>
      <c r="F7369"/>
      <c r="G7369"/>
      <c r="H7369"/>
      <c r="I7369"/>
      <c r="J7369"/>
      <c r="K7369"/>
      <c r="L7369"/>
      <c r="M7369" s="2"/>
      <c r="N7369"/>
      <c r="O7369" s="2"/>
      <c r="P7369"/>
      <c r="Q7369"/>
      <c r="R7369"/>
    </row>
    <row r="7370" spans="2:18">
      <c r="B7370"/>
      <c r="C7370"/>
      <c r="D7370"/>
      <c r="E7370"/>
      <c r="F7370"/>
      <c r="G7370"/>
      <c r="H7370"/>
      <c r="I7370"/>
      <c r="J7370"/>
      <c r="K7370"/>
      <c r="L7370"/>
      <c r="M7370" s="2"/>
      <c r="N7370"/>
      <c r="O7370" s="2"/>
      <c r="P7370"/>
      <c r="Q7370"/>
      <c r="R7370"/>
    </row>
    <row r="7371" spans="2:18">
      <c r="B7371"/>
      <c r="C7371"/>
      <c r="D7371"/>
      <c r="E7371"/>
      <c r="F7371"/>
      <c r="G7371"/>
      <c r="H7371"/>
      <c r="I7371"/>
      <c r="J7371"/>
      <c r="K7371"/>
      <c r="L7371"/>
      <c r="M7371" s="2"/>
      <c r="N7371"/>
      <c r="O7371" s="2"/>
      <c r="P7371"/>
      <c r="Q7371"/>
      <c r="R7371"/>
    </row>
    <row r="7372" spans="2:18">
      <c r="B7372"/>
      <c r="C7372"/>
      <c r="D7372"/>
      <c r="E7372"/>
      <c r="F7372"/>
      <c r="G7372"/>
      <c r="H7372"/>
      <c r="I7372"/>
      <c r="J7372"/>
      <c r="K7372"/>
      <c r="L7372"/>
      <c r="M7372" s="2"/>
      <c r="N7372"/>
      <c r="O7372" s="2"/>
      <c r="P7372"/>
      <c r="Q7372"/>
      <c r="R7372"/>
    </row>
    <row r="7373" spans="2:18">
      <c r="B7373"/>
      <c r="C7373"/>
      <c r="D7373"/>
      <c r="E7373"/>
      <c r="F7373"/>
      <c r="G7373"/>
      <c r="H7373"/>
      <c r="I7373"/>
      <c r="J7373"/>
      <c r="K7373"/>
      <c r="L7373"/>
      <c r="M7373" s="2"/>
      <c r="N7373"/>
      <c r="O7373" s="2"/>
      <c r="P7373"/>
      <c r="Q7373"/>
      <c r="R7373"/>
    </row>
    <row r="7374" spans="2:18">
      <c r="B7374"/>
      <c r="C7374"/>
      <c r="D7374"/>
      <c r="E7374"/>
      <c r="F7374"/>
      <c r="G7374"/>
      <c r="H7374"/>
      <c r="I7374"/>
      <c r="J7374"/>
      <c r="K7374"/>
      <c r="L7374"/>
      <c r="M7374" s="2"/>
      <c r="N7374"/>
      <c r="O7374" s="2"/>
      <c r="P7374"/>
      <c r="Q7374"/>
      <c r="R7374"/>
    </row>
    <row r="7375" spans="2:18">
      <c r="B7375"/>
      <c r="C7375"/>
      <c r="D7375"/>
      <c r="E7375"/>
      <c r="F7375"/>
      <c r="G7375"/>
      <c r="H7375"/>
      <c r="I7375"/>
      <c r="J7375"/>
      <c r="K7375"/>
      <c r="L7375"/>
      <c r="M7375" s="2"/>
      <c r="N7375"/>
      <c r="O7375" s="2"/>
      <c r="P7375"/>
      <c r="Q7375"/>
      <c r="R7375"/>
    </row>
    <row r="7376" spans="2:18">
      <c r="B7376"/>
      <c r="C7376"/>
      <c r="D7376"/>
      <c r="E7376"/>
      <c r="F7376"/>
      <c r="G7376"/>
      <c r="H7376"/>
      <c r="I7376"/>
      <c r="J7376"/>
      <c r="K7376"/>
      <c r="L7376"/>
      <c r="M7376" s="2"/>
      <c r="N7376"/>
      <c r="O7376" s="2"/>
      <c r="P7376"/>
      <c r="Q7376"/>
      <c r="R7376"/>
    </row>
    <row r="7377" spans="2:18">
      <c r="B7377"/>
      <c r="C7377"/>
      <c r="D7377"/>
      <c r="E7377"/>
      <c r="F7377"/>
      <c r="G7377"/>
      <c r="H7377"/>
      <c r="I7377"/>
      <c r="J7377"/>
      <c r="K7377"/>
      <c r="L7377"/>
      <c r="M7377" s="2"/>
      <c r="N7377"/>
      <c r="O7377" s="2"/>
      <c r="P7377"/>
      <c r="Q7377"/>
      <c r="R7377"/>
    </row>
    <row r="7378" spans="2:18">
      <c r="B7378"/>
      <c r="C7378"/>
      <c r="D7378"/>
      <c r="E7378"/>
      <c r="F7378"/>
      <c r="G7378"/>
      <c r="H7378"/>
      <c r="I7378"/>
      <c r="J7378"/>
      <c r="K7378"/>
      <c r="L7378"/>
      <c r="M7378" s="2"/>
      <c r="N7378"/>
      <c r="O7378" s="2"/>
      <c r="P7378"/>
      <c r="Q7378"/>
      <c r="R7378"/>
    </row>
    <row r="7379" spans="2:18">
      <c r="B7379"/>
      <c r="C7379"/>
      <c r="D7379"/>
      <c r="E7379"/>
      <c r="F7379"/>
      <c r="G7379"/>
      <c r="H7379"/>
      <c r="I7379"/>
      <c r="J7379"/>
      <c r="K7379"/>
      <c r="L7379"/>
      <c r="M7379" s="2"/>
      <c r="N7379"/>
      <c r="O7379" s="2"/>
      <c r="P7379"/>
      <c r="Q7379"/>
      <c r="R7379"/>
    </row>
    <row r="7380" spans="2:18">
      <c r="B7380"/>
      <c r="C7380"/>
      <c r="D7380"/>
      <c r="E7380"/>
      <c r="F7380"/>
      <c r="G7380"/>
      <c r="H7380"/>
      <c r="I7380"/>
      <c r="J7380"/>
      <c r="K7380"/>
      <c r="L7380"/>
      <c r="M7380" s="2"/>
      <c r="N7380"/>
      <c r="O7380" s="2"/>
      <c r="P7380"/>
      <c r="Q7380"/>
      <c r="R7380"/>
    </row>
    <row r="7381" spans="2:18">
      <c r="B7381"/>
      <c r="C7381"/>
      <c r="D7381"/>
      <c r="E7381"/>
      <c r="F7381"/>
      <c r="G7381"/>
      <c r="H7381"/>
      <c r="I7381"/>
      <c r="J7381"/>
      <c r="K7381"/>
      <c r="L7381"/>
      <c r="M7381" s="2"/>
      <c r="N7381"/>
      <c r="O7381" s="2"/>
      <c r="P7381"/>
      <c r="Q7381"/>
      <c r="R7381"/>
    </row>
    <row r="7382" spans="2:18">
      <c r="B7382"/>
      <c r="C7382"/>
      <c r="D7382"/>
      <c r="E7382"/>
      <c r="F7382"/>
      <c r="G7382"/>
      <c r="H7382"/>
      <c r="I7382"/>
      <c r="J7382"/>
      <c r="K7382"/>
      <c r="L7382"/>
      <c r="M7382" s="2"/>
      <c r="N7382"/>
      <c r="O7382" s="2"/>
      <c r="P7382"/>
      <c r="Q7382"/>
      <c r="R7382"/>
    </row>
    <row r="7383" spans="2:18">
      <c r="B7383"/>
      <c r="C7383"/>
      <c r="D7383"/>
      <c r="E7383"/>
      <c r="F7383"/>
      <c r="G7383"/>
      <c r="H7383"/>
      <c r="I7383"/>
      <c r="J7383"/>
      <c r="K7383"/>
      <c r="L7383"/>
      <c r="M7383" s="2"/>
      <c r="N7383"/>
      <c r="O7383" s="2"/>
      <c r="P7383"/>
      <c r="Q7383"/>
      <c r="R7383"/>
    </row>
    <row r="7384" spans="2:18">
      <c r="B7384"/>
      <c r="C7384"/>
      <c r="D7384"/>
      <c r="E7384"/>
      <c r="F7384"/>
      <c r="G7384"/>
      <c r="H7384"/>
      <c r="I7384"/>
      <c r="J7384"/>
      <c r="K7384"/>
      <c r="L7384"/>
      <c r="M7384" s="2"/>
      <c r="N7384"/>
      <c r="O7384" s="2"/>
      <c r="P7384"/>
      <c r="Q7384"/>
      <c r="R7384"/>
    </row>
    <row r="7385" spans="2:18">
      <c r="B7385"/>
      <c r="C7385"/>
      <c r="D7385"/>
      <c r="E7385"/>
      <c r="F7385"/>
      <c r="G7385"/>
      <c r="H7385"/>
      <c r="I7385"/>
      <c r="J7385"/>
      <c r="K7385"/>
      <c r="L7385"/>
      <c r="M7385" s="2"/>
      <c r="N7385"/>
      <c r="O7385" s="2"/>
      <c r="P7385"/>
      <c r="Q7385"/>
      <c r="R7385"/>
    </row>
    <row r="7386" spans="2:18">
      <c r="B7386"/>
      <c r="C7386"/>
      <c r="D7386"/>
      <c r="E7386"/>
      <c r="F7386"/>
      <c r="G7386"/>
      <c r="H7386"/>
      <c r="I7386"/>
      <c r="J7386"/>
      <c r="K7386"/>
      <c r="L7386"/>
      <c r="M7386" s="2"/>
      <c r="N7386"/>
      <c r="O7386" s="2"/>
      <c r="P7386"/>
      <c r="Q7386"/>
      <c r="R7386"/>
    </row>
    <row r="7387" spans="2:18">
      <c r="B7387"/>
      <c r="C7387"/>
      <c r="D7387"/>
      <c r="E7387"/>
      <c r="F7387"/>
      <c r="G7387"/>
      <c r="H7387"/>
      <c r="I7387"/>
      <c r="J7387"/>
      <c r="K7387"/>
      <c r="L7387"/>
      <c r="M7387" s="2"/>
      <c r="N7387"/>
      <c r="O7387" s="2"/>
      <c r="P7387"/>
      <c r="Q7387"/>
      <c r="R7387"/>
    </row>
    <row r="7388" spans="2:18">
      <c r="B7388"/>
      <c r="C7388"/>
      <c r="D7388"/>
      <c r="E7388"/>
      <c r="F7388"/>
      <c r="G7388"/>
      <c r="H7388"/>
      <c r="I7388"/>
      <c r="J7388"/>
      <c r="K7388"/>
      <c r="L7388"/>
      <c r="M7388" s="2"/>
      <c r="N7388"/>
      <c r="O7388" s="2"/>
      <c r="P7388"/>
      <c r="Q7388"/>
      <c r="R7388"/>
    </row>
    <row r="7389" spans="2:18">
      <c r="B7389"/>
      <c r="C7389"/>
      <c r="D7389"/>
      <c r="E7389"/>
      <c r="F7389"/>
      <c r="G7389"/>
      <c r="H7389"/>
      <c r="I7389"/>
      <c r="J7389"/>
      <c r="K7389"/>
      <c r="L7389"/>
      <c r="M7389" s="2"/>
      <c r="N7389"/>
      <c r="O7389" s="2"/>
      <c r="P7389"/>
      <c r="Q7389"/>
      <c r="R7389"/>
    </row>
    <row r="7390" spans="2:18">
      <c r="B7390"/>
      <c r="C7390"/>
      <c r="D7390"/>
      <c r="E7390"/>
      <c r="F7390"/>
      <c r="G7390"/>
      <c r="H7390"/>
      <c r="I7390"/>
      <c r="J7390"/>
      <c r="K7390"/>
      <c r="L7390"/>
      <c r="M7390" s="2"/>
      <c r="N7390"/>
      <c r="O7390" s="2"/>
      <c r="P7390"/>
      <c r="Q7390"/>
      <c r="R7390"/>
    </row>
    <row r="7391" spans="2:18">
      <c r="B7391"/>
      <c r="C7391"/>
      <c r="D7391"/>
      <c r="E7391"/>
      <c r="F7391"/>
      <c r="G7391"/>
      <c r="H7391"/>
      <c r="I7391"/>
      <c r="J7391"/>
      <c r="K7391"/>
      <c r="L7391"/>
      <c r="M7391" s="2"/>
      <c r="N7391"/>
      <c r="O7391" s="2"/>
      <c r="P7391"/>
      <c r="Q7391"/>
      <c r="R7391"/>
    </row>
    <row r="7392" spans="2:18">
      <c r="B7392"/>
      <c r="C7392"/>
      <c r="D7392"/>
      <c r="E7392"/>
      <c r="F7392"/>
      <c r="G7392"/>
      <c r="H7392"/>
      <c r="I7392"/>
      <c r="J7392"/>
      <c r="K7392"/>
      <c r="L7392"/>
      <c r="M7392" s="2"/>
      <c r="N7392"/>
      <c r="O7392" s="2"/>
      <c r="P7392"/>
      <c r="Q7392"/>
      <c r="R7392"/>
    </row>
    <row r="7393" spans="2:18">
      <c r="B7393"/>
      <c r="C7393"/>
      <c r="D7393"/>
      <c r="E7393"/>
      <c r="F7393"/>
      <c r="G7393"/>
      <c r="H7393"/>
      <c r="I7393"/>
      <c r="J7393"/>
      <c r="K7393"/>
      <c r="L7393"/>
      <c r="M7393" s="2"/>
      <c r="N7393"/>
      <c r="O7393" s="2"/>
      <c r="P7393"/>
      <c r="Q7393"/>
      <c r="R7393"/>
    </row>
    <row r="7394" spans="2:18">
      <c r="B7394"/>
      <c r="C7394"/>
      <c r="D7394"/>
      <c r="E7394"/>
      <c r="F7394"/>
      <c r="G7394"/>
      <c r="H7394"/>
      <c r="I7394"/>
      <c r="J7394"/>
      <c r="K7394"/>
      <c r="L7394"/>
      <c r="M7394" s="2"/>
      <c r="N7394"/>
      <c r="O7394" s="2"/>
      <c r="P7394"/>
      <c r="Q7394"/>
      <c r="R7394"/>
    </row>
    <row r="7395" spans="2:18">
      <c r="B7395"/>
      <c r="C7395"/>
      <c r="D7395"/>
      <c r="E7395"/>
      <c r="F7395"/>
      <c r="G7395"/>
      <c r="H7395"/>
      <c r="I7395"/>
      <c r="J7395"/>
      <c r="K7395"/>
      <c r="L7395"/>
      <c r="M7395" s="2"/>
      <c r="N7395"/>
      <c r="O7395" s="2"/>
      <c r="P7395"/>
      <c r="Q7395"/>
      <c r="R7395"/>
    </row>
    <row r="7396" spans="2:18">
      <c r="B7396"/>
      <c r="C7396"/>
      <c r="D7396"/>
      <c r="E7396"/>
      <c r="F7396"/>
      <c r="G7396"/>
      <c r="H7396"/>
      <c r="I7396"/>
      <c r="J7396"/>
      <c r="K7396"/>
      <c r="L7396"/>
      <c r="M7396" s="2"/>
      <c r="N7396"/>
      <c r="O7396" s="2"/>
      <c r="P7396"/>
      <c r="Q7396"/>
      <c r="R7396"/>
    </row>
    <row r="7397" spans="2:18">
      <c r="B7397"/>
      <c r="C7397"/>
      <c r="D7397"/>
      <c r="E7397"/>
      <c r="F7397"/>
      <c r="G7397"/>
      <c r="H7397"/>
      <c r="I7397"/>
      <c r="J7397"/>
      <c r="K7397"/>
      <c r="L7397"/>
      <c r="M7397" s="2"/>
      <c r="N7397"/>
      <c r="O7397" s="2"/>
      <c r="P7397"/>
      <c r="Q7397"/>
      <c r="R7397"/>
    </row>
    <row r="7398" spans="2:18">
      <c r="B7398"/>
      <c r="C7398"/>
      <c r="D7398"/>
      <c r="E7398"/>
      <c r="F7398"/>
      <c r="G7398"/>
      <c r="H7398"/>
      <c r="I7398"/>
      <c r="J7398"/>
      <c r="K7398"/>
      <c r="L7398"/>
      <c r="M7398" s="2"/>
      <c r="N7398"/>
      <c r="O7398" s="2"/>
      <c r="P7398"/>
      <c r="Q7398"/>
      <c r="R7398"/>
    </row>
    <row r="7399" spans="2:18">
      <c r="B7399"/>
      <c r="C7399"/>
      <c r="D7399"/>
      <c r="E7399"/>
      <c r="F7399"/>
      <c r="G7399"/>
      <c r="H7399"/>
      <c r="I7399"/>
      <c r="J7399"/>
      <c r="K7399"/>
      <c r="L7399"/>
      <c r="M7399" s="2"/>
      <c r="N7399"/>
      <c r="O7399" s="2"/>
      <c r="P7399"/>
      <c r="Q7399"/>
      <c r="R7399"/>
    </row>
    <row r="7400" spans="2:18">
      <c r="B7400"/>
      <c r="C7400"/>
      <c r="D7400"/>
      <c r="E7400"/>
      <c r="F7400"/>
      <c r="G7400"/>
      <c r="H7400"/>
      <c r="I7400"/>
      <c r="J7400"/>
      <c r="K7400"/>
      <c r="L7400"/>
      <c r="M7400" s="2"/>
      <c r="N7400"/>
      <c r="O7400" s="2"/>
      <c r="P7400"/>
      <c r="Q7400"/>
      <c r="R7400"/>
    </row>
    <row r="7401" spans="2:18">
      <c r="B7401"/>
      <c r="C7401"/>
      <c r="D7401"/>
      <c r="E7401"/>
      <c r="F7401"/>
      <c r="G7401"/>
      <c r="H7401"/>
      <c r="I7401"/>
      <c r="J7401"/>
      <c r="K7401"/>
      <c r="L7401"/>
      <c r="M7401" s="2"/>
      <c r="N7401"/>
      <c r="O7401" s="2"/>
      <c r="P7401"/>
      <c r="Q7401"/>
      <c r="R7401"/>
    </row>
    <row r="7402" spans="2:18">
      <c r="B7402"/>
      <c r="C7402"/>
      <c r="D7402"/>
      <c r="E7402"/>
      <c r="F7402"/>
      <c r="G7402"/>
      <c r="H7402"/>
      <c r="I7402"/>
      <c r="J7402"/>
      <c r="K7402"/>
      <c r="L7402"/>
      <c r="M7402" s="2"/>
      <c r="N7402"/>
      <c r="O7402" s="2"/>
      <c r="P7402"/>
      <c r="Q7402"/>
      <c r="R7402"/>
    </row>
    <row r="7403" spans="2:18">
      <c r="B7403"/>
      <c r="C7403"/>
      <c r="D7403"/>
      <c r="E7403"/>
      <c r="F7403"/>
      <c r="G7403"/>
      <c r="H7403"/>
      <c r="I7403"/>
      <c r="J7403"/>
      <c r="K7403"/>
      <c r="L7403"/>
      <c r="M7403" s="2"/>
      <c r="N7403"/>
      <c r="O7403" s="2"/>
      <c r="P7403"/>
      <c r="Q7403"/>
      <c r="R7403"/>
    </row>
    <row r="7404" spans="2:18">
      <c r="B7404"/>
      <c r="C7404"/>
      <c r="D7404"/>
      <c r="E7404"/>
      <c r="F7404"/>
      <c r="G7404"/>
      <c r="H7404"/>
      <c r="I7404"/>
      <c r="J7404"/>
      <c r="K7404"/>
      <c r="L7404"/>
      <c r="M7404" s="2"/>
      <c r="N7404"/>
      <c r="O7404" s="2"/>
      <c r="P7404"/>
      <c r="Q7404"/>
      <c r="R7404"/>
    </row>
    <row r="7405" spans="2:18">
      <c r="B7405"/>
      <c r="C7405"/>
      <c r="D7405"/>
      <c r="E7405"/>
      <c r="F7405"/>
      <c r="G7405"/>
      <c r="H7405"/>
      <c r="I7405"/>
      <c r="J7405"/>
      <c r="K7405"/>
      <c r="L7405"/>
      <c r="M7405" s="2"/>
      <c r="N7405"/>
      <c r="O7405" s="2"/>
      <c r="P7405"/>
      <c r="Q7405"/>
      <c r="R7405"/>
    </row>
    <row r="7406" spans="2:18">
      <c r="B7406"/>
      <c r="C7406"/>
      <c r="D7406"/>
      <c r="E7406"/>
      <c r="F7406"/>
      <c r="G7406"/>
      <c r="H7406"/>
      <c r="I7406"/>
      <c r="J7406"/>
      <c r="K7406"/>
      <c r="L7406"/>
      <c r="M7406" s="2"/>
      <c r="N7406"/>
      <c r="O7406" s="2"/>
      <c r="P7406"/>
      <c r="Q7406"/>
      <c r="R7406"/>
    </row>
    <row r="7407" spans="2:18">
      <c r="B7407"/>
      <c r="C7407"/>
      <c r="D7407"/>
      <c r="E7407"/>
      <c r="F7407"/>
      <c r="G7407"/>
      <c r="H7407"/>
      <c r="I7407"/>
      <c r="J7407"/>
      <c r="K7407"/>
      <c r="L7407"/>
      <c r="M7407" s="2"/>
      <c r="N7407"/>
      <c r="O7407" s="2"/>
      <c r="P7407"/>
      <c r="Q7407"/>
      <c r="R7407"/>
    </row>
    <row r="7408" spans="2:18">
      <c r="B7408"/>
      <c r="C7408"/>
      <c r="D7408"/>
      <c r="E7408"/>
      <c r="F7408"/>
      <c r="G7408"/>
      <c r="H7408"/>
      <c r="I7408"/>
      <c r="J7408"/>
      <c r="K7408"/>
      <c r="L7408"/>
      <c r="M7408" s="2"/>
      <c r="N7408"/>
      <c r="O7408" s="2"/>
      <c r="P7408"/>
      <c r="Q7408"/>
      <c r="R7408"/>
    </row>
    <row r="7409" spans="2:18">
      <c r="B7409"/>
      <c r="C7409"/>
      <c r="D7409"/>
      <c r="E7409"/>
      <c r="F7409"/>
      <c r="G7409"/>
      <c r="H7409"/>
      <c r="I7409"/>
      <c r="J7409"/>
      <c r="K7409"/>
      <c r="L7409"/>
      <c r="M7409" s="2"/>
      <c r="N7409"/>
      <c r="O7409" s="2"/>
      <c r="P7409"/>
      <c r="Q7409"/>
      <c r="R7409"/>
    </row>
    <row r="7410" spans="2:18">
      <c r="B7410"/>
      <c r="C7410"/>
      <c r="D7410"/>
      <c r="E7410"/>
      <c r="F7410"/>
      <c r="G7410"/>
      <c r="H7410"/>
      <c r="I7410"/>
      <c r="J7410"/>
      <c r="K7410"/>
      <c r="L7410"/>
      <c r="M7410" s="2"/>
      <c r="N7410"/>
      <c r="O7410" s="2"/>
      <c r="P7410"/>
      <c r="Q7410"/>
      <c r="R7410"/>
    </row>
    <row r="7411" spans="2:18">
      <c r="B7411"/>
      <c r="C7411"/>
      <c r="D7411"/>
      <c r="E7411"/>
      <c r="F7411"/>
      <c r="G7411"/>
      <c r="H7411"/>
      <c r="I7411"/>
      <c r="J7411"/>
      <c r="K7411"/>
      <c r="L7411"/>
      <c r="M7411" s="2"/>
      <c r="N7411"/>
      <c r="O7411" s="2"/>
      <c r="P7411"/>
      <c r="Q7411"/>
      <c r="R7411"/>
    </row>
    <row r="7412" spans="2:18">
      <c r="B7412"/>
      <c r="C7412"/>
      <c r="D7412"/>
      <c r="E7412"/>
      <c r="F7412"/>
      <c r="G7412"/>
      <c r="H7412"/>
      <c r="I7412"/>
      <c r="J7412"/>
      <c r="K7412"/>
      <c r="L7412"/>
      <c r="M7412" s="2"/>
      <c r="N7412"/>
      <c r="O7412" s="2"/>
      <c r="P7412"/>
      <c r="Q7412"/>
      <c r="R7412"/>
    </row>
    <row r="7413" spans="2:18">
      <c r="B7413"/>
      <c r="C7413"/>
      <c r="D7413"/>
      <c r="E7413"/>
      <c r="F7413"/>
      <c r="G7413"/>
      <c r="H7413"/>
      <c r="I7413"/>
      <c r="J7413"/>
      <c r="K7413"/>
      <c r="L7413"/>
      <c r="M7413" s="2"/>
      <c r="N7413"/>
      <c r="O7413" s="2"/>
      <c r="P7413"/>
      <c r="Q7413"/>
      <c r="R7413"/>
    </row>
    <row r="7414" spans="2:18">
      <c r="B7414"/>
      <c r="C7414"/>
      <c r="D7414"/>
      <c r="E7414"/>
      <c r="F7414"/>
      <c r="G7414"/>
      <c r="H7414"/>
      <c r="I7414"/>
      <c r="J7414"/>
      <c r="K7414"/>
      <c r="L7414"/>
      <c r="M7414" s="2"/>
      <c r="N7414"/>
      <c r="O7414" s="2"/>
      <c r="P7414"/>
      <c r="Q7414"/>
      <c r="R7414"/>
    </row>
    <row r="7415" spans="2:18">
      <c r="B7415"/>
      <c r="C7415"/>
      <c r="D7415"/>
      <c r="E7415"/>
      <c r="F7415"/>
      <c r="G7415"/>
      <c r="H7415"/>
      <c r="I7415"/>
      <c r="J7415"/>
      <c r="K7415"/>
      <c r="L7415"/>
      <c r="M7415" s="2"/>
      <c r="N7415"/>
      <c r="O7415" s="2"/>
      <c r="P7415"/>
      <c r="Q7415"/>
      <c r="R7415"/>
    </row>
    <row r="7416" spans="2:18">
      <c r="B7416"/>
      <c r="C7416"/>
      <c r="D7416"/>
      <c r="E7416"/>
      <c r="F7416"/>
      <c r="G7416"/>
      <c r="H7416"/>
      <c r="I7416"/>
      <c r="J7416"/>
      <c r="K7416"/>
      <c r="L7416"/>
      <c r="M7416" s="2"/>
      <c r="N7416"/>
      <c r="O7416" s="2"/>
      <c r="P7416"/>
      <c r="Q7416"/>
      <c r="R7416"/>
    </row>
    <row r="7417" spans="2:18">
      <c r="B7417"/>
      <c r="C7417"/>
      <c r="D7417"/>
      <c r="E7417"/>
      <c r="F7417"/>
      <c r="G7417"/>
      <c r="H7417"/>
      <c r="I7417"/>
      <c r="J7417"/>
      <c r="K7417"/>
      <c r="L7417"/>
      <c r="M7417" s="2"/>
      <c r="N7417"/>
      <c r="O7417" s="2"/>
      <c r="P7417"/>
      <c r="Q7417"/>
      <c r="R7417"/>
    </row>
    <row r="7418" spans="2:18">
      <c r="B7418"/>
      <c r="C7418"/>
      <c r="D7418"/>
      <c r="E7418"/>
      <c r="F7418"/>
      <c r="G7418"/>
      <c r="H7418"/>
      <c r="I7418"/>
      <c r="J7418"/>
      <c r="K7418"/>
      <c r="L7418"/>
      <c r="M7418" s="2"/>
      <c r="N7418"/>
      <c r="O7418" s="2"/>
      <c r="P7418"/>
      <c r="Q7418"/>
      <c r="R7418"/>
    </row>
    <row r="7419" spans="2:18">
      <c r="B7419"/>
      <c r="C7419"/>
      <c r="D7419"/>
      <c r="E7419"/>
      <c r="F7419"/>
      <c r="G7419"/>
      <c r="H7419"/>
      <c r="I7419"/>
      <c r="J7419"/>
      <c r="K7419"/>
      <c r="L7419"/>
      <c r="M7419" s="2"/>
      <c r="N7419"/>
      <c r="O7419" s="2"/>
      <c r="P7419"/>
      <c r="Q7419"/>
      <c r="R7419"/>
    </row>
    <row r="7420" spans="2:18">
      <c r="B7420"/>
      <c r="C7420"/>
      <c r="D7420"/>
      <c r="E7420"/>
      <c r="F7420"/>
      <c r="G7420"/>
      <c r="H7420"/>
      <c r="I7420"/>
      <c r="J7420"/>
      <c r="K7420"/>
      <c r="L7420"/>
      <c r="M7420" s="2"/>
      <c r="N7420"/>
      <c r="O7420" s="2"/>
      <c r="P7420"/>
      <c r="Q7420"/>
      <c r="R7420"/>
    </row>
    <row r="7421" spans="2:18">
      <c r="B7421"/>
      <c r="C7421"/>
      <c r="D7421"/>
      <c r="E7421"/>
      <c r="F7421"/>
      <c r="G7421"/>
      <c r="H7421"/>
      <c r="I7421"/>
      <c r="J7421"/>
      <c r="K7421"/>
      <c r="L7421"/>
      <c r="M7421" s="2"/>
      <c r="N7421"/>
      <c r="O7421" s="2"/>
      <c r="P7421"/>
      <c r="Q7421"/>
      <c r="R7421"/>
    </row>
    <row r="7422" spans="2:18">
      <c r="B7422"/>
      <c r="C7422"/>
      <c r="D7422"/>
      <c r="E7422"/>
      <c r="F7422"/>
      <c r="G7422"/>
      <c r="H7422"/>
      <c r="I7422"/>
      <c r="J7422"/>
      <c r="K7422"/>
      <c r="L7422"/>
      <c r="M7422" s="2"/>
      <c r="N7422"/>
      <c r="O7422" s="2"/>
      <c r="P7422"/>
      <c r="Q7422"/>
      <c r="R7422"/>
    </row>
    <row r="7423" spans="2:18">
      <c r="B7423"/>
      <c r="C7423"/>
      <c r="D7423"/>
      <c r="E7423"/>
      <c r="F7423"/>
      <c r="G7423"/>
      <c r="H7423"/>
      <c r="I7423"/>
      <c r="J7423"/>
      <c r="K7423"/>
      <c r="L7423"/>
      <c r="M7423" s="2"/>
      <c r="N7423"/>
      <c r="O7423" s="2"/>
      <c r="P7423"/>
      <c r="Q7423"/>
      <c r="R7423"/>
    </row>
    <row r="7424" spans="2:18">
      <c r="B7424"/>
      <c r="C7424"/>
      <c r="D7424"/>
      <c r="E7424"/>
      <c r="F7424"/>
      <c r="G7424"/>
      <c r="H7424"/>
      <c r="I7424"/>
      <c r="J7424"/>
      <c r="K7424"/>
      <c r="L7424"/>
      <c r="M7424" s="2"/>
      <c r="N7424"/>
      <c r="O7424" s="2"/>
      <c r="P7424"/>
      <c r="Q7424"/>
      <c r="R7424"/>
    </row>
    <row r="7425" spans="2:18">
      <c r="B7425"/>
      <c r="C7425"/>
      <c r="D7425"/>
      <c r="E7425"/>
      <c r="F7425"/>
      <c r="G7425"/>
      <c r="H7425"/>
      <c r="I7425"/>
      <c r="J7425"/>
      <c r="K7425"/>
      <c r="L7425"/>
      <c r="M7425" s="2"/>
      <c r="N7425"/>
      <c r="O7425" s="2"/>
      <c r="P7425"/>
      <c r="Q7425"/>
      <c r="R7425"/>
    </row>
    <row r="7426" spans="2:18">
      <c r="B7426"/>
      <c r="C7426"/>
      <c r="D7426"/>
      <c r="E7426"/>
      <c r="F7426"/>
      <c r="G7426"/>
      <c r="H7426"/>
      <c r="I7426"/>
      <c r="J7426"/>
      <c r="K7426"/>
      <c r="L7426"/>
      <c r="M7426" s="2"/>
      <c r="N7426"/>
      <c r="O7426" s="2"/>
      <c r="P7426"/>
      <c r="Q7426"/>
      <c r="R7426"/>
    </row>
    <row r="7427" spans="2:18">
      <c r="B7427"/>
      <c r="C7427"/>
      <c r="D7427"/>
      <c r="E7427"/>
      <c r="F7427"/>
      <c r="G7427"/>
      <c r="H7427"/>
      <c r="I7427"/>
      <c r="J7427"/>
      <c r="K7427"/>
      <c r="L7427"/>
      <c r="M7427" s="2"/>
      <c r="N7427"/>
      <c r="O7427" s="2"/>
      <c r="P7427"/>
      <c r="Q7427"/>
      <c r="R7427"/>
    </row>
    <row r="7428" spans="2:18">
      <c r="B7428"/>
      <c r="C7428"/>
      <c r="D7428"/>
      <c r="E7428"/>
      <c r="F7428"/>
      <c r="G7428"/>
      <c r="H7428"/>
      <c r="I7428"/>
      <c r="J7428"/>
      <c r="K7428"/>
      <c r="L7428"/>
      <c r="M7428" s="2"/>
      <c r="N7428"/>
      <c r="O7428" s="2"/>
      <c r="P7428"/>
      <c r="Q7428"/>
      <c r="R7428"/>
    </row>
    <row r="7429" spans="2:18">
      <c r="B7429"/>
      <c r="C7429"/>
      <c r="D7429"/>
      <c r="E7429"/>
      <c r="F7429"/>
      <c r="G7429"/>
      <c r="H7429"/>
      <c r="I7429"/>
      <c r="J7429"/>
      <c r="K7429"/>
      <c r="L7429"/>
      <c r="M7429" s="2"/>
      <c r="N7429"/>
      <c r="O7429" s="2"/>
      <c r="P7429"/>
      <c r="Q7429"/>
      <c r="R7429"/>
    </row>
    <row r="7430" spans="2:18">
      <c r="B7430"/>
      <c r="C7430"/>
      <c r="D7430"/>
      <c r="E7430"/>
      <c r="F7430"/>
      <c r="G7430"/>
      <c r="H7430"/>
      <c r="I7430"/>
      <c r="J7430"/>
      <c r="K7430"/>
      <c r="L7430"/>
      <c r="M7430" s="2"/>
      <c r="N7430"/>
      <c r="O7430" s="2"/>
      <c r="P7430"/>
      <c r="Q7430"/>
      <c r="R7430"/>
    </row>
    <row r="7431" spans="2:18">
      <c r="B7431"/>
      <c r="C7431"/>
      <c r="D7431"/>
      <c r="E7431"/>
      <c r="F7431"/>
      <c r="G7431"/>
      <c r="H7431"/>
      <c r="I7431"/>
      <c r="J7431"/>
      <c r="K7431"/>
      <c r="L7431"/>
      <c r="M7431" s="2"/>
      <c r="N7431"/>
      <c r="O7431" s="2"/>
      <c r="P7431"/>
      <c r="Q7431"/>
      <c r="R7431"/>
    </row>
    <row r="7432" spans="2:18">
      <c r="B7432"/>
      <c r="C7432"/>
      <c r="D7432"/>
      <c r="E7432"/>
      <c r="F7432"/>
      <c r="G7432"/>
      <c r="H7432"/>
      <c r="I7432"/>
      <c r="J7432"/>
      <c r="K7432"/>
      <c r="L7432"/>
      <c r="M7432" s="2"/>
      <c r="N7432"/>
      <c r="O7432" s="2"/>
      <c r="P7432"/>
      <c r="Q7432"/>
      <c r="R7432"/>
    </row>
    <row r="7433" spans="2:18">
      <c r="B7433"/>
      <c r="C7433"/>
      <c r="D7433"/>
      <c r="E7433"/>
      <c r="F7433"/>
      <c r="G7433"/>
      <c r="H7433"/>
      <c r="I7433"/>
      <c r="J7433"/>
      <c r="K7433"/>
      <c r="L7433"/>
      <c r="M7433" s="2"/>
      <c r="N7433"/>
      <c r="O7433" s="2"/>
      <c r="P7433"/>
      <c r="Q7433"/>
      <c r="R7433"/>
    </row>
    <row r="7434" spans="2:18">
      <c r="B7434"/>
      <c r="C7434"/>
      <c r="D7434"/>
      <c r="E7434"/>
      <c r="F7434"/>
      <c r="G7434"/>
      <c r="H7434"/>
      <c r="I7434"/>
      <c r="J7434"/>
      <c r="K7434"/>
      <c r="L7434"/>
      <c r="M7434" s="2"/>
      <c r="N7434"/>
      <c r="O7434" s="2"/>
      <c r="P7434"/>
      <c r="Q7434"/>
      <c r="R7434"/>
    </row>
    <row r="7435" spans="2:18">
      <c r="B7435"/>
      <c r="C7435"/>
      <c r="D7435"/>
      <c r="E7435"/>
      <c r="F7435"/>
      <c r="G7435"/>
      <c r="H7435"/>
      <c r="I7435"/>
      <c r="J7435"/>
      <c r="K7435"/>
      <c r="L7435"/>
      <c r="M7435" s="2"/>
      <c r="N7435"/>
      <c r="O7435" s="2"/>
      <c r="P7435"/>
      <c r="Q7435"/>
      <c r="R7435"/>
    </row>
    <row r="7436" spans="2:18">
      <c r="B7436"/>
      <c r="C7436"/>
      <c r="D7436"/>
      <c r="E7436"/>
      <c r="F7436"/>
      <c r="G7436"/>
      <c r="H7436"/>
      <c r="I7436"/>
      <c r="J7436"/>
      <c r="K7436"/>
      <c r="L7436"/>
      <c r="M7436" s="2"/>
      <c r="N7436"/>
      <c r="O7436" s="2"/>
      <c r="P7436"/>
      <c r="Q7436"/>
      <c r="R7436"/>
    </row>
    <row r="7437" spans="2:18">
      <c r="B7437"/>
      <c r="C7437"/>
      <c r="D7437"/>
      <c r="E7437"/>
      <c r="F7437"/>
      <c r="G7437"/>
      <c r="H7437"/>
      <c r="I7437"/>
      <c r="J7437"/>
      <c r="K7437"/>
      <c r="L7437"/>
      <c r="M7437" s="2"/>
      <c r="N7437"/>
      <c r="O7437" s="2"/>
      <c r="P7437"/>
      <c r="Q7437"/>
      <c r="R7437"/>
    </row>
    <row r="7438" spans="2:18">
      <c r="B7438"/>
      <c r="C7438"/>
      <c r="D7438"/>
      <c r="E7438"/>
      <c r="F7438"/>
      <c r="G7438"/>
      <c r="H7438"/>
      <c r="I7438"/>
      <c r="J7438"/>
      <c r="K7438"/>
      <c r="L7438"/>
      <c r="M7438" s="2"/>
      <c r="N7438"/>
      <c r="O7438" s="2"/>
      <c r="P7438"/>
      <c r="Q7438"/>
      <c r="R7438"/>
    </row>
    <row r="7439" spans="2:18">
      <c r="B7439"/>
      <c r="C7439"/>
      <c r="D7439"/>
      <c r="E7439"/>
      <c r="F7439"/>
      <c r="G7439"/>
      <c r="H7439"/>
      <c r="I7439"/>
      <c r="J7439"/>
      <c r="K7439"/>
      <c r="L7439"/>
      <c r="M7439" s="2"/>
      <c r="N7439"/>
      <c r="O7439" s="2"/>
      <c r="P7439"/>
      <c r="Q7439"/>
      <c r="R7439"/>
    </row>
    <row r="7440" spans="2:18">
      <c r="B7440"/>
      <c r="C7440"/>
      <c r="D7440"/>
      <c r="E7440"/>
      <c r="F7440"/>
      <c r="G7440"/>
      <c r="H7440"/>
      <c r="I7440"/>
      <c r="J7440"/>
      <c r="K7440"/>
      <c r="L7440"/>
      <c r="M7440" s="2"/>
      <c r="N7440"/>
      <c r="O7440" s="2"/>
      <c r="P7440"/>
      <c r="Q7440"/>
      <c r="R7440"/>
    </row>
    <row r="7441" spans="2:18">
      <c r="B7441"/>
      <c r="C7441"/>
      <c r="D7441"/>
      <c r="E7441"/>
      <c r="F7441"/>
      <c r="G7441"/>
      <c r="H7441"/>
      <c r="I7441"/>
      <c r="J7441"/>
      <c r="K7441"/>
      <c r="L7441"/>
      <c r="M7441" s="2"/>
      <c r="N7441"/>
      <c r="O7441" s="2"/>
      <c r="P7441"/>
      <c r="Q7441"/>
      <c r="R7441"/>
    </row>
    <row r="7442" spans="2:18">
      <c r="B7442"/>
      <c r="C7442"/>
      <c r="D7442"/>
      <c r="E7442"/>
      <c r="F7442"/>
      <c r="G7442"/>
      <c r="H7442"/>
      <c r="I7442"/>
      <c r="J7442"/>
      <c r="K7442"/>
      <c r="L7442"/>
      <c r="M7442" s="2"/>
      <c r="N7442"/>
      <c r="O7442" s="2"/>
      <c r="P7442"/>
      <c r="Q7442"/>
      <c r="R7442"/>
    </row>
    <row r="7443" spans="2:18">
      <c r="B7443"/>
      <c r="C7443"/>
      <c r="D7443"/>
      <c r="E7443"/>
      <c r="F7443"/>
      <c r="G7443"/>
      <c r="H7443"/>
      <c r="I7443"/>
      <c r="J7443"/>
      <c r="K7443"/>
      <c r="L7443"/>
      <c r="M7443" s="2"/>
      <c r="N7443"/>
      <c r="O7443" s="2"/>
      <c r="P7443"/>
      <c r="Q7443"/>
      <c r="R7443"/>
    </row>
    <row r="7444" spans="2:18">
      <c r="B7444"/>
      <c r="C7444"/>
      <c r="D7444"/>
      <c r="E7444"/>
      <c r="F7444"/>
      <c r="G7444"/>
      <c r="H7444"/>
      <c r="I7444"/>
      <c r="J7444"/>
      <c r="K7444"/>
      <c r="L7444"/>
      <c r="M7444" s="2"/>
      <c r="N7444"/>
      <c r="O7444" s="2"/>
      <c r="P7444"/>
      <c r="Q7444"/>
      <c r="R7444"/>
    </row>
    <row r="7445" spans="2:18">
      <c r="B7445"/>
      <c r="C7445"/>
      <c r="D7445"/>
      <c r="E7445"/>
      <c r="F7445"/>
      <c r="G7445"/>
      <c r="H7445"/>
      <c r="I7445"/>
      <c r="J7445"/>
      <c r="K7445"/>
      <c r="L7445"/>
      <c r="M7445" s="2"/>
      <c r="N7445"/>
      <c r="O7445" s="2"/>
      <c r="P7445"/>
      <c r="Q7445"/>
      <c r="R7445"/>
    </row>
    <row r="7446" spans="2:18">
      <c r="B7446"/>
      <c r="C7446"/>
      <c r="D7446"/>
      <c r="E7446"/>
      <c r="F7446"/>
      <c r="G7446"/>
      <c r="H7446"/>
      <c r="I7446"/>
      <c r="J7446"/>
      <c r="K7446"/>
      <c r="L7446"/>
      <c r="M7446" s="2"/>
      <c r="N7446"/>
      <c r="O7446" s="2"/>
      <c r="P7446"/>
      <c r="Q7446"/>
      <c r="R7446"/>
    </row>
    <row r="7447" spans="2:18">
      <c r="B7447"/>
      <c r="C7447"/>
      <c r="D7447"/>
      <c r="E7447"/>
      <c r="F7447"/>
      <c r="G7447"/>
      <c r="H7447"/>
      <c r="I7447"/>
      <c r="J7447"/>
      <c r="K7447"/>
      <c r="L7447"/>
      <c r="M7447" s="2"/>
      <c r="N7447"/>
      <c r="O7447" s="2"/>
      <c r="P7447"/>
      <c r="Q7447"/>
      <c r="R7447"/>
    </row>
    <row r="7448" spans="2:18">
      <c r="B7448"/>
      <c r="C7448"/>
      <c r="D7448"/>
      <c r="E7448"/>
      <c r="F7448"/>
      <c r="G7448"/>
      <c r="H7448"/>
      <c r="I7448"/>
      <c r="J7448"/>
      <c r="K7448"/>
      <c r="L7448"/>
      <c r="M7448" s="2"/>
      <c r="N7448"/>
      <c r="O7448" s="2"/>
      <c r="P7448"/>
      <c r="Q7448"/>
      <c r="R7448"/>
    </row>
    <row r="7449" spans="2:18">
      <c r="B7449"/>
      <c r="C7449"/>
      <c r="D7449"/>
      <c r="E7449"/>
      <c r="F7449"/>
      <c r="G7449"/>
      <c r="H7449"/>
      <c r="I7449"/>
      <c r="J7449"/>
      <c r="K7449"/>
      <c r="L7449"/>
      <c r="M7449" s="2"/>
      <c r="N7449"/>
      <c r="O7449" s="2"/>
      <c r="P7449"/>
      <c r="Q7449"/>
      <c r="R7449"/>
    </row>
    <row r="7450" spans="2:18">
      <c r="B7450"/>
      <c r="C7450"/>
      <c r="D7450"/>
      <c r="E7450"/>
      <c r="F7450"/>
      <c r="G7450"/>
      <c r="H7450"/>
      <c r="I7450"/>
      <c r="J7450"/>
      <c r="K7450"/>
      <c r="L7450"/>
      <c r="M7450" s="2"/>
      <c r="N7450"/>
      <c r="O7450" s="2"/>
      <c r="P7450"/>
      <c r="Q7450"/>
      <c r="R7450"/>
    </row>
    <row r="7451" spans="2:18">
      <c r="B7451"/>
      <c r="C7451"/>
      <c r="D7451"/>
      <c r="E7451"/>
      <c r="F7451"/>
      <c r="G7451"/>
      <c r="H7451"/>
      <c r="I7451"/>
      <c r="J7451"/>
      <c r="K7451"/>
      <c r="L7451"/>
      <c r="M7451" s="2"/>
      <c r="N7451"/>
      <c r="O7451" s="2"/>
      <c r="P7451"/>
      <c r="Q7451"/>
      <c r="R7451"/>
    </row>
    <row r="7452" spans="2:18">
      <c r="B7452"/>
      <c r="C7452"/>
      <c r="D7452"/>
      <c r="E7452"/>
      <c r="F7452"/>
      <c r="G7452"/>
      <c r="H7452"/>
      <c r="I7452"/>
      <c r="J7452"/>
      <c r="K7452"/>
      <c r="L7452"/>
      <c r="M7452" s="2"/>
      <c r="N7452"/>
      <c r="O7452" s="2"/>
      <c r="P7452"/>
      <c r="Q7452"/>
      <c r="R7452"/>
    </row>
    <row r="7453" spans="2:18">
      <c r="B7453"/>
      <c r="C7453"/>
      <c r="D7453"/>
      <c r="E7453"/>
      <c r="F7453"/>
      <c r="G7453"/>
      <c r="H7453"/>
      <c r="I7453"/>
      <c r="J7453"/>
      <c r="K7453"/>
      <c r="L7453"/>
      <c r="M7453" s="2"/>
      <c r="N7453"/>
      <c r="O7453" s="2"/>
      <c r="P7453"/>
      <c r="Q7453"/>
      <c r="R7453"/>
    </row>
    <row r="7454" spans="2:18">
      <c r="B7454"/>
      <c r="C7454"/>
      <c r="D7454"/>
      <c r="E7454"/>
      <c r="F7454"/>
      <c r="G7454"/>
      <c r="H7454"/>
      <c r="I7454"/>
      <c r="J7454"/>
      <c r="K7454"/>
      <c r="L7454"/>
      <c r="M7454" s="2"/>
      <c r="N7454"/>
      <c r="O7454" s="2"/>
      <c r="P7454"/>
      <c r="Q7454"/>
      <c r="R7454"/>
    </row>
    <row r="7455" spans="2:18">
      <c r="B7455"/>
      <c r="C7455"/>
      <c r="D7455"/>
      <c r="E7455"/>
      <c r="F7455"/>
      <c r="G7455"/>
      <c r="H7455"/>
      <c r="I7455"/>
      <c r="J7455"/>
      <c r="K7455"/>
      <c r="L7455"/>
      <c r="M7455" s="2"/>
      <c r="N7455"/>
      <c r="O7455" s="2"/>
      <c r="P7455"/>
      <c r="Q7455"/>
      <c r="R7455"/>
    </row>
    <row r="7456" spans="2:18">
      <c r="B7456"/>
      <c r="C7456"/>
      <c r="D7456"/>
      <c r="E7456"/>
      <c r="F7456"/>
      <c r="G7456"/>
      <c r="H7456"/>
      <c r="I7456"/>
      <c r="J7456"/>
      <c r="K7456"/>
      <c r="L7456"/>
      <c r="M7456" s="2"/>
      <c r="N7456"/>
      <c r="O7456" s="2"/>
      <c r="P7456"/>
      <c r="Q7456"/>
      <c r="R7456"/>
    </row>
    <row r="7457" spans="2:18">
      <c r="B7457"/>
      <c r="C7457"/>
      <c r="D7457"/>
      <c r="E7457"/>
      <c r="F7457"/>
      <c r="G7457"/>
      <c r="H7457"/>
      <c r="I7457"/>
      <c r="J7457"/>
      <c r="K7457"/>
      <c r="L7457"/>
      <c r="M7457" s="2"/>
      <c r="N7457"/>
      <c r="O7457" s="2"/>
      <c r="P7457"/>
      <c r="Q7457"/>
      <c r="R7457"/>
    </row>
    <row r="7458" spans="2:18">
      <c r="B7458"/>
      <c r="C7458"/>
      <c r="D7458"/>
      <c r="E7458"/>
      <c r="F7458"/>
      <c r="G7458"/>
      <c r="H7458"/>
      <c r="I7458"/>
      <c r="J7458"/>
      <c r="K7458"/>
      <c r="L7458"/>
      <c r="M7458" s="2"/>
      <c r="N7458"/>
      <c r="O7458" s="2"/>
      <c r="P7458"/>
      <c r="Q7458"/>
      <c r="R7458"/>
    </row>
    <row r="7459" spans="2:18">
      <c r="B7459"/>
      <c r="C7459"/>
      <c r="D7459"/>
      <c r="E7459"/>
      <c r="F7459"/>
      <c r="G7459"/>
      <c r="H7459"/>
      <c r="I7459"/>
      <c r="J7459"/>
      <c r="K7459"/>
      <c r="L7459"/>
      <c r="M7459" s="2"/>
      <c r="N7459"/>
      <c r="O7459" s="2"/>
      <c r="P7459"/>
      <c r="Q7459"/>
      <c r="R7459"/>
    </row>
    <row r="7460" spans="2:18">
      <c r="B7460"/>
      <c r="C7460"/>
      <c r="D7460"/>
      <c r="E7460"/>
      <c r="F7460"/>
      <c r="G7460"/>
      <c r="H7460"/>
      <c r="I7460"/>
      <c r="J7460"/>
      <c r="K7460"/>
      <c r="L7460"/>
      <c r="M7460" s="2"/>
      <c r="N7460"/>
      <c r="O7460" s="2"/>
      <c r="P7460"/>
      <c r="Q7460"/>
      <c r="R7460"/>
    </row>
    <row r="7461" spans="2:18">
      <c r="B7461"/>
      <c r="C7461"/>
      <c r="D7461"/>
      <c r="E7461"/>
      <c r="F7461"/>
      <c r="G7461"/>
      <c r="H7461"/>
      <c r="I7461"/>
      <c r="J7461"/>
      <c r="K7461"/>
      <c r="L7461"/>
      <c r="M7461" s="2"/>
      <c r="N7461"/>
      <c r="O7461" s="2"/>
      <c r="P7461"/>
      <c r="Q7461"/>
      <c r="R7461"/>
    </row>
    <row r="7462" spans="2:18">
      <c r="B7462"/>
      <c r="C7462"/>
      <c r="D7462"/>
      <c r="E7462"/>
      <c r="F7462"/>
      <c r="G7462"/>
      <c r="H7462"/>
      <c r="I7462"/>
      <c r="J7462"/>
      <c r="K7462"/>
      <c r="L7462"/>
      <c r="M7462" s="2"/>
      <c r="N7462"/>
      <c r="O7462" s="2"/>
      <c r="P7462"/>
      <c r="Q7462"/>
      <c r="R7462"/>
    </row>
    <row r="7463" spans="2:18">
      <c r="B7463"/>
      <c r="C7463"/>
      <c r="D7463"/>
      <c r="E7463"/>
      <c r="F7463"/>
      <c r="G7463"/>
      <c r="H7463"/>
      <c r="I7463"/>
      <c r="J7463"/>
      <c r="K7463"/>
      <c r="L7463"/>
      <c r="M7463" s="2"/>
      <c r="N7463"/>
      <c r="O7463" s="2"/>
      <c r="P7463"/>
      <c r="Q7463"/>
      <c r="R7463"/>
    </row>
    <row r="7464" spans="2:18">
      <c r="B7464"/>
      <c r="C7464"/>
      <c r="D7464"/>
      <c r="E7464"/>
      <c r="F7464"/>
      <c r="G7464"/>
      <c r="H7464"/>
      <c r="I7464"/>
      <c r="J7464"/>
      <c r="K7464"/>
      <c r="L7464"/>
      <c r="M7464" s="2"/>
      <c r="N7464"/>
      <c r="O7464" s="2"/>
      <c r="P7464"/>
      <c r="Q7464"/>
      <c r="R7464"/>
    </row>
    <row r="7465" spans="2:18">
      <c r="B7465"/>
      <c r="C7465"/>
      <c r="D7465"/>
      <c r="E7465"/>
      <c r="F7465"/>
      <c r="G7465"/>
      <c r="H7465"/>
      <c r="I7465"/>
      <c r="J7465"/>
      <c r="K7465"/>
      <c r="L7465"/>
      <c r="M7465" s="2"/>
      <c r="N7465"/>
      <c r="O7465" s="2"/>
      <c r="P7465"/>
      <c r="Q7465"/>
      <c r="R7465"/>
    </row>
    <row r="7466" spans="2:18">
      <c r="B7466"/>
      <c r="C7466"/>
      <c r="D7466"/>
      <c r="E7466"/>
      <c r="F7466"/>
      <c r="G7466"/>
      <c r="H7466"/>
      <c r="I7466"/>
      <c r="J7466"/>
      <c r="K7466"/>
      <c r="L7466"/>
      <c r="M7466" s="2"/>
      <c r="N7466"/>
      <c r="O7466" s="2"/>
      <c r="P7466"/>
      <c r="Q7466"/>
      <c r="R7466"/>
    </row>
    <row r="7467" spans="2:18">
      <c r="B7467"/>
      <c r="C7467"/>
      <c r="D7467"/>
      <c r="E7467"/>
      <c r="F7467"/>
      <c r="G7467"/>
      <c r="H7467"/>
      <c r="I7467"/>
      <c r="J7467"/>
      <c r="K7467"/>
      <c r="L7467"/>
      <c r="M7467" s="2"/>
      <c r="N7467"/>
      <c r="O7467" s="2"/>
      <c r="P7467"/>
      <c r="Q7467"/>
      <c r="R7467"/>
    </row>
    <row r="7468" spans="2:18">
      <c r="B7468"/>
      <c r="C7468"/>
      <c r="D7468"/>
      <c r="E7468"/>
      <c r="F7468"/>
      <c r="G7468"/>
      <c r="H7468"/>
      <c r="I7468"/>
      <c r="J7468"/>
      <c r="K7468"/>
      <c r="L7468"/>
      <c r="M7468" s="2"/>
      <c r="N7468"/>
      <c r="O7468" s="2"/>
      <c r="P7468"/>
      <c r="Q7468"/>
      <c r="R7468"/>
    </row>
    <row r="7469" spans="2:18">
      <c r="B7469"/>
      <c r="C7469"/>
      <c r="D7469"/>
      <c r="E7469"/>
      <c r="F7469"/>
      <c r="G7469"/>
      <c r="H7469"/>
      <c r="I7469"/>
      <c r="J7469"/>
      <c r="K7469"/>
      <c r="L7469"/>
      <c r="M7469" s="2"/>
      <c r="N7469"/>
      <c r="O7469" s="2"/>
      <c r="P7469"/>
      <c r="Q7469"/>
      <c r="R7469"/>
    </row>
    <row r="7470" spans="2:18">
      <c r="B7470"/>
      <c r="C7470"/>
      <c r="D7470"/>
      <c r="E7470"/>
      <c r="F7470"/>
      <c r="G7470"/>
      <c r="H7470"/>
      <c r="I7470"/>
      <c r="J7470"/>
      <c r="K7470"/>
      <c r="L7470"/>
      <c r="M7470" s="2"/>
      <c r="N7470"/>
      <c r="O7470" s="2"/>
      <c r="P7470"/>
      <c r="Q7470"/>
      <c r="R7470"/>
    </row>
    <row r="7471" spans="2:18">
      <c r="B7471"/>
      <c r="C7471"/>
      <c r="D7471"/>
      <c r="E7471"/>
      <c r="F7471"/>
      <c r="G7471"/>
      <c r="H7471"/>
      <c r="I7471"/>
      <c r="J7471"/>
      <c r="K7471"/>
      <c r="L7471"/>
      <c r="M7471" s="2"/>
      <c r="N7471"/>
      <c r="O7471" s="2"/>
      <c r="P7471"/>
      <c r="Q7471"/>
      <c r="R7471"/>
    </row>
    <row r="7472" spans="2:18">
      <c r="B7472"/>
      <c r="C7472"/>
      <c r="D7472"/>
      <c r="E7472"/>
      <c r="F7472"/>
      <c r="G7472"/>
      <c r="H7472"/>
      <c r="I7472"/>
      <c r="J7472"/>
      <c r="K7472"/>
      <c r="L7472"/>
      <c r="M7472" s="2"/>
      <c r="N7472"/>
      <c r="O7472" s="2"/>
      <c r="P7472"/>
      <c r="Q7472"/>
      <c r="R7472"/>
    </row>
    <row r="7473" spans="2:18">
      <c r="B7473"/>
      <c r="C7473"/>
      <c r="D7473"/>
      <c r="E7473"/>
      <c r="F7473"/>
      <c r="G7473"/>
      <c r="H7473"/>
      <c r="I7473"/>
      <c r="J7473"/>
      <c r="K7473"/>
      <c r="L7473"/>
      <c r="M7473" s="2"/>
      <c r="N7473"/>
      <c r="O7473" s="2"/>
      <c r="P7473"/>
      <c r="Q7473"/>
      <c r="R7473"/>
    </row>
    <row r="7474" spans="2:18">
      <c r="B7474"/>
      <c r="C7474"/>
      <c r="D7474"/>
      <c r="E7474"/>
      <c r="F7474"/>
      <c r="G7474"/>
      <c r="H7474"/>
      <c r="I7474"/>
      <c r="J7474"/>
      <c r="K7474"/>
      <c r="L7474"/>
      <c r="M7474" s="2"/>
      <c r="N7474"/>
      <c r="O7474" s="2"/>
      <c r="P7474"/>
      <c r="Q7474"/>
      <c r="R7474"/>
    </row>
    <row r="7475" spans="2:18">
      <c r="B7475"/>
      <c r="C7475"/>
      <c r="D7475"/>
      <c r="E7475"/>
      <c r="F7475"/>
      <c r="G7475"/>
      <c r="H7475"/>
      <c r="I7475"/>
      <c r="J7475"/>
      <c r="K7475"/>
      <c r="L7475"/>
      <c r="M7475" s="2"/>
      <c r="N7475"/>
      <c r="O7475" s="2"/>
      <c r="P7475"/>
      <c r="Q7475"/>
      <c r="R7475"/>
    </row>
    <row r="7476" spans="2:18">
      <c r="B7476"/>
      <c r="C7476"/>
      <c r="D7476"/>
      <c r="E7476"/>
      <c r="F7476"/>
      <c r="G7476"/>
      <c r="H7476"/>
      <c r="I7476"/>
      <c r="J7476"/>
      <c r="K7476"/>
      <c r="L7476"/>
      <c r="M7476" s="2"/>
      <c r="N7476"/>
      <c r="O7476" s="2"/>
      <c r="P7476"/>
      <c r="Q7476"/>
      <c r="R7476"/>
    </row>
    <row r="7477" spans="2:18">
      <c r="B7477"/>
      <c r="C7477"/>
      <c r="D7477"/>
      <c r="E7477"/>
      <c r="F7477"/>
      <c r="G7477"/>
      <c r="H7477"/>
      <c r="I7477"/>
      <c r="J7477"/>
      <c r="K7477"/>
      <c r="L7477"/>
      <c r="M7477" s="2"/>
      <c r="N7477"/>
      <c r="O7477" s="2"/>
      <c r="P7477"/>
      <c r="Q7477"/>
      <c r="R7477"/>
    </row>
    <row r="7478" spans="2:18">
      <c r="B7478"/>
      <c r="C7478"/>
      <c r="D7478"/>
      <c r="E7478"/>
      <c r="F7478"/>
      <c r="G7478"/>
      <c r="H7478"/>
      <c r="I7478"/>
      <c r="J7478"/>
      <c r="K7478"/>
      <c r="L7478"/>
      <c r="M7478" s="2"/>
      <c r="N7478"/>
      <c r="O7478" s="2"/>
      <c r="P7478"/>
      <c r="Q7478"/>
      <c r="R7478"/>
    </row>
    <row r="7479" spans="2:18">
      <c r="B7479"/>
      <c r="C7479"/>
      <c r="D7479"/>
      <c r="E7479"/>
      <c r="F7479"/>
      <c r="G7479"/>
      <c r="H7479"/>
      <c r="I7479"/>
      <c r="J7479"/>
      <c r="K7479"/>
      <c r="L7479"/>
      <c r="M7479" s="2"/>
      <c r="N7479"/>
      <c r="O7479" s="2"/>
      <c r="P7479"/>
      <c r="Q7479"/>
      <c r="R7479"/>
    </row>
    <row r="7480" spans="2:18">
      <c r="B7480"/>
      <c r="C7480"/>
      <c r="D7480"/>
      <c r="E7480"/>
      <c r="F7480"/>
      <c r="G7480"/>
      <c r="H7480"/>
      <c r="I7480"/>
      <c r="J7480"/>
      <c r="K7480"/>
      <c r="L7480"/>
      <c r="M7480" s="2"/>
      <c r="N7480"/>
      <c r="O7480" s="2"/>
      <c r="P7480"/>
      <c r="Q7480"/>
      <c r="R7480"/>
    </row>
    <row r="7481" spans="2:18">
      <c r="B7481"/>
      <c r="C7481"/>
      <c r="D7481"/>
      <c r="E7481"/>
      <c r="F7481"/>
      <c r="G7481"/>
      <c r="H7481"/>
      <c r="I7481"/>
      <c r="J7481"/>
      <c r="K7481"/>
      <c r="L7481"/>
      <c r="M7481" s="2"/>
      <c r="N7481"/>
      <c r="O7481" s="2"/>
      <c r="P7481"/>
      <c r="Q7481"/>
      <c r="R7481"/>
    </row>
    <row r="7482" spans="2:18">
      <c r="B7482"/>
      <c r="C7482"/>
      <c r="D7482"/>
      <c r="E7482"/>
      <c r="F7482"/>
      <c r="G7482"/>
      <c r="H7482"/>
      <c r="I7482"/>
      <c r="J7482"/>
      <c r="K7482"/>
      <c r="L7482"/>
      <c r="M7482" s="2"/>
      <c r="N7482"/>
      <c r="O7482" s="2"/>
      <c r="P7482"/>
      <c r="Q7482"/>
      <c r="R7482"/>
    </row>
    <row r="7483" spans="2:18">
      <c r="B7483"/>
      <c r="C7483"/>
      <c r="D7483"/>
      <c r="E7483"/>
      <c r="F7483"/>
      <c r="G7483"/>
      <c r="H7483"/>
      <c r="I7483"/>
      <c r="J7483"/>
      <c r="K7483"/>
      <c r="L7483"/>
      <c r="M7483" s="2"/>
      <c r="N7483"/>
      <c r="O7483" s="2"/>
      <c r="P7483"/>
      <c r="Q7483"/>
      <c r="R7483"/>
    </row>
    <row r="7484" spans="2:18">
      <c r="B7484"/>
      <c r="C7484"/>
      <c r="D7484"/>
      <c r="E7484"/>
      <c r="F7484"/>
      <c r="G7484"/>
      <c r="H7484"/>
      <c r="I7484"/>
      <c r="J7484"/>
      <c r="K7484"/>
      <c r="L7484"/>
      <c r="M7484" s="2"/>
      <c r="N7484"/>
      <c r="O7484" s="2"/>
      <c r="P7484"/>
      <c r="Q7484"/>
      <c r="R7484"/>
    </row>
    <row r="7485" spans="2:18">
      <c r="B7485"/>
      <c r="C7485"/>
      <c r="D7485"/>
      <c r="E7485"/>
      <c r="F7485"/>
      <c r="G7485"/>
      <c r="H7485"/>
      <c r="I7485"/>
      <c r="J7485"/>
      <c r="K7485"/>
      <c r="L7485"/>
      <c r="M7485" s="2"/>
      <c r="N7485"/>
      <c r="O7485" s="2"/>
      <c r="P7485"/>
      <c r="Q7485"/>
      <c r="R7485"/>
    </row>
    <row r="7486" spans="2:18">
      <c r="B7486"/>
      <c r="C7486"/>
      <c r="D7486"/>
      <c r="E7486"/>
      <c r="F7486"/>
      <c r="G7486"/>
      <c r="H7486"/>
      <c r="I7486"/>
      <c r="J7486"/>
      <c r="K7486"/>
      <c r="L7486"/>
      <c r="M7486" s="2"/>
      <c r="N7486"/>
      <c r="O7486" s="2"/>
      <c r="P7486"/>
      <c r="Q7486"/>
      <c r="R7486"/>
    </row>
    <row r="7487" spans="2:18">
      <c r="B7487"/>
      <c r="C7487"/>
      <c r="D7487"/>
      <c r="E7487"/>
      <c r="F7487"/>
      <c r="G7487"/>
      <c r="H7487"/>
      <c r="I7487"/>
      <c r="J7487"/>
      <c r="K7487"/>
      <c r="L7487"/>
      <c r="M7487" s="2"/>
      <c r="N7487"/>
      <c r="O7487" s="2"/>
      <c r="P7487"/>
      <c r="Q7487"/>
      <c r="R7487"/>
    </row>
    <row r="7488" spans="2:18">
      <c r="B7488"/>
      <c r="C7488"/>
      <c r="D7488"/>
      <c r="E7488"/>
      <c r="F7488"/>
      <c r="G7488"/>
      <c r="H7488"/>
      <c r="I7488"/>
      <c r="J7488"/>
      <c r="K7488"/>
      <c r="L7488"/>
      <c r="M7488" s="2"/>
      <c r="N7488"/>
      <c r="O7488" s="2"/>
      <c r="P7488"/>
      <c r="Q7488"/>
      <c r="R7488"/>
    </row>
    <row r="7489" spans="2:18">
      <c r="B7489"/>
      <c r="C7489"/>
      <c r="D7489"/>
      <c r="E7489"/>
      <c r="F7489"/>
      <c r="G7489"/>
      <c r="H7489"/>
      <c r="I7489"/>
      <c r="J7489"/>
      <c r="K7489"/>
      <c r="L7489"/>
      <c r="M7489" s="2"/>
      <c r="N7489"/>
      <c r="O7489" s="2"/>
      <c r="P7489"/>
      <c r="Q7489"/>
      <c r="R7489"/>
    </row>
    <row r="7490" spans="2:18">
      <c r="B7490"/>
      <c r="C7490"/>
      <c r="D7490"/>
      <c r="E7490"/>
      <c r="F7490"/>
      <c r="G7490"/>
      <c r="H7490"/>
      <c r="I7490"/>
      <c r="J7490"/>
      <c r="K7490"/>
      <c r="L7490"/>
      <c r="M7490" s="2"/>
      <c r="N7490"/>
      <c r="O7490" s="2"/>
      <c r="P7490"/>
      <c r="Q7490"/>
      <c r="R7490"/>
    </row>
    <row r="7491" spans="2:18">
      <c r="B7491"/>
      <c r="C7491"/>
      <c r="D7491"/>
      <c r="E7491"/>
      <c r="F7491"/>
      <c r="G7491"/>
      <c r="H7491"/>
      <c r="I7491"/>
      <c r="J7491"/>
      <c r="K7491"/>
      <c r="L7491"/>
      <c r="M7491" s="2"/>
      <c r="N7491"/>
      <c r="O7491" s="2"/>
      <c r="P7491"/>
      <c r="Q7491"/>
      <c r="R7491"/>
    </row>
    <row r="7492" spans="2:18">
      <c r="B7492"/>
      <c r="C7492"/>
      <c r="D7492"/>
      <c r="E7492"/>
      <c r="F7492"/>
      <c r="G7492"/>
      <c r="H7492"/>
      <c r="I7492"/>
      <c r="J7492"/>
      <c r="K7492"/>
      <c r="L7492"/>
      <c r="M7492" s="2"/>
      <c r="N7492"/>
      <c r="O7492" s="2"/>
      <c r="P7492"/>
      <c r="Q7492"/>
      <c r="R7492"/>
    </row>
    <row r="7493" spans="2:18">
      <c r="B7493"/>
      <c r="C7493"/>
      <c r="D7493"/>
      <c r="E7493"/>
      <c r="F7493"/>
      <c r="G7493"/>
      <c r="H7493"/>
      <c r="I7493"/>
      <c r="J7493"/>
      <c r="K7493"/>
      <c r="L7493"/>
      <c r="M7493" s="2"/>
      <c r="N7493"/>
      <c r="O7493" s="2"/>
      <c r="P7493"/>
      <c r="Q7493"/>
      <c r="R7493"/>
    </row>
    <row r="7494" spans="2:18">
      <c r="B7494"/>
      <c r="C7494"/>
      <c r="D7494"/>
      <c r="E7494"/>
      <c r="F7494"/>
      <c r="G7494"/>
      <c r="H7494"/>
      <c r="I7494"/>
      <c r="J7494"/>
      <c r="K7494"/>
      <c r="L7494"/>
      <c r="M7494" s="2"/>
      <c r="N7494"/>
      <c r="O7494" s="2"/>
      <c r="P7494"/>
      <c r="Q7494"/>
      <c r="R7494"/>
    </row>
    <row r="7495" spans="2:18">
      <c r="B7495"/>
      <c r="C7495"/>
      <c r="D7495"/>
      <c r="E7495"/>
      <c r="F7495"/>
      <c r="G7495"/>
      <c r="H7495"/>
      <c r="I7495"/>
      <c r="J7495"/>
      <c r="K7495"/>
      <c r="L7495"/>
      <c r="M7495" s="2"/>
      <c r="N7495"/>
      <c r="O7495" s="2"/>
      <c r="P7495"/>
      <c r="Q7495"/>
      <c r="R7495"/>
    </row>
    <row r="7496" spans="2:18">
      <c r="B7496"/>
      <c r="C7496"/>
      <c r="D7496"/>
      <c r="E7496"/>
      <c r="F7496"/>
      <c r="G7496"/>
      <c r="H7496"/>
      <c r="I7496"/>
      <c r="J7496"/>
      <c r="K7496"/>
      <c r="L7496"/>
      <c r="M7496" s="2"/>
      <c r="N7496"/>
      <c r="O7496" s="2"/>
      <c r="P7496"/>
      <c r="Q7496"/>
      <c r="R7496"/>
    </row>
    <row r="7497" spans="2:18">
      <c r="B7497"/>
      <c r="C7497"/>
      <c r="D7497"/>
      <c r="E7497"/>
      <c r="F7497"/>
      <c r="G7497"/>
      <c r="H7497"/>
      <c r="I7497"/>
      <c r="J7497"/>
      <c r="K7497"/>
      <c r="L7497"/>
      <c r="M7497" s="2"/>
      <c r="N7497"/>
      <c r="O7497" s="2"/>
      <c r="P7497"/>
      <c r="Q7497"/>
      <c r="R7497"/>
    </row>
    <row r="7498" spans="2:18">
      <c r="B7498"/>
      <c r="C7498"/>
      <c r="D7498"/>
      <c r="E7498"/>
      <c r="F7498"/>
      <c r="G7498"/>
      <c r="H7498"/>
      <c r="I7498"/>
      <c r="J7498"/>
      <c r="K7498"/>
      <c r="L7498"/>
      <c r="M7498" s="2"/>
      <c r="N7498"/>
      <c r="O7498" s="2"/>
      <c r="P7498"/>
      <c r="Q7498"/>
      <c r="R7498"/>
    </row>
    <row r="7499" spans="2:18">
      <c r="B7499"/>
      <c r="C7499"/>
      <c r="D7499"/>
      <c r="E7499"/>
      <c r="F7499"/>
      <c r="G7499"/>
      <c r="H7499"/>
      <c r="I7499"/>
      <c r="J7499"/>
      <c r="K7499"/>
      <c r="L7499"/>
      <c r="M7499" s="2"/>
      <c r="N7499"/>
      <c r="O7499" s="2"/>
      <c r="P7499"/>
      <c r="Q7499"/>
      <c r="R7499"/>
    </row>
    <row r="7500" spans="2:18">
      <c r="B7500"/>
      <c r="C7500"/>
      <c r="D7500"/>
      <c r="E7500"/>
      <c r="F7500"/>
      <c r="G7500"/>
      <c r="H7500"/>
      <c r="I7500"/>
      <c r="J7500"/>
      <c r="K7500"/>
      <c r="L7500"/>
      <c r="M7500" s="2"/>
      <c r="N7500"/>
      <c r="O7500" s="2"/>
      <c r="P7500"/>
      <c r="Q7500"/>
      <c r="R7500"/>
    </row>
    <row r="7501" spans="2:18">
      <c r="B7501"/>
      <c r="C7501"/>
      <c r="D7501"/>
      <c r="E7501"/>
      <c r="F7501"/>
      <c r="G7501"/>
      <c r="H7501"/>
      <c r="I7501"/>
      <c r="J7501"/>
      <c r="K7501"/>
      <c r="L7501"/>
      <c r="M7501" s="2"/>
      <c r="N7501"/>
      <c r="O7501" s="2"/>
      <c r="P7501"/>
      <c r="Q7501"/>
      <c r="R7501"/>
    </row>
    <row r="7502" spans="2:18">
      <c r="B7502"/>
      <c r="C7502"/>
      <c r="D7502"/>
      <c r="E7502"/>
      <c r="F7502"/>
      <c r="G7502"/>
      <c r="H7502"/>
      <c r="I7502"/>
      <c r="J7502"/>
      <c r="K7502"/>
      <c r="L7502"/>
      <c r="M7502" s="2"/>
      <c r="N7502"/>
      <c r="O7502" s="2"/>
      <c r="P7502"/>
      <c r="Q7502"/>
      <c r="R7502"/>
    </row>
    <row r="7503" spans="2:18">
      <c r="B7503"/>
      <c r="C7503"/>
      <c r="D7503"/>
      <c r="E7503"/>
      <c r="F7503"/>
      <c r="G7503"/>
      <c r="H7503"/>
      <c r="I7503"/>
      <c r="J7503"/>
      <c r="K7503"/>
      <c r="L7503"/>
      <c r="M7503" s="2"/>
      <c r="N7503"/>
      <c r="O7503" s="2"/>
      <c r="P7503"/>
      <c r="Q7503"/>
      <c r="R7503"/>
    </row>
    <row r="7504" spans="2:18">
      <c r="B7504"/>
      <c r="C7504"/>
      <c r="D7504"/>
      <c r="E7504"/>
      <c r="F7504"/>
      <c r="G7504"/>
      <c r="H7504"/>
      <c r="I7504"/>
      <c r="J7504"/>
      <c r="K7504"/>
      <c r="L7504"/>
      <c r="M7504" s="2"/>
      <c r="N7504"/>
      <c r="O7504" s="2"/>
      <c r="P7504"/>
      <c r="Q7504"/>
      <c r="R7504"/>
    </row>
    <row r="7505" spans="2:18">
      <c r="B7505"/>
      <c r="C7505"/>
      <c r="D7505"/>
      <c r="E7505"/>
      <c r="F7505"/>
      <c r="G7505"/>
      <c r="H7505"/>
      <c r="I7505"/>
      <c r="J7505"/>
      <c r="K7505"/>
      <c r="L7505"/>
      <c r="M7505" s="2"/>
      <c r="N7505"/>
      <c r="O7505" s="2"/>
      <c r="P7505"/>
      <c r="Q7505"/>
      <c r="R7505"/>
    </row>
    <row r="7506" spans="2:18">
      <c r="B7506"/>
      <c r="C7506"/>
      <c r="D7506"/>
      <c r="E7506"/>
      <c r="F7506"/>
      <c r="G7506"/>
      <c r="H7506"/>
      <c r="I7506"/>
      <c r="J7506"/>
      <c r="K7506"/>
      <c r="L7506"/>
      <c r="M7506" s="2"/>
      <c r="N7506"/>
      <c r="O7506" s="2"/>
      <c r="P7506"/>
      <c r="Q7506"/>
      <c r="R7506"/>
    </row>
    <row r="7507" spans="2:18">
      <c r="B7507"/>
      <c r="C7507"/>
      <c r="D7507"/>
      <c r="E7507"/>
      <c r="F7507"/>
      <c r="G7507"/>
      <c r="H7507"/>
      <c r="I7507"/>
      <c r="J7507"/>
      <c r="K7507"/>
      <c r="L7507"/>
      <c r="M7507" s="2"/>
      <c r="N7507"/>
      <c r="O7507" s="2"/>
      <c r="P7507"/>
      <c r="Q7507"/>
      <c r="R7507"/>
    </row>
    <row r="7508" spans="2:18">
      <c r="B7508"/>
      <c r="C7508"/>
      <c r="D7508"/>
      <c r="E7508"/>
      <c r="F7508"/>
      <c r="G7508"/>
      <c r="H7508"/>
      <c r="I7508"/>
      <c r="J7508"/>
      <c r="K7508"/>
      <c r="L7508"/>
      <c r="M7508" s="2"/>
      <c r="N7508"/>
      <c r="O7508" s="2"/>
      <c r="P7508"/>
      <c r="Q7508"/>
      <c r="R7508"/>
    </row>
    <row r="7509" spans="2:18">
      <c r="B7509"/>
      <c r="C7509"/>
      <c r="D7509"/>
      <c r="E7509"/>
      <c r="F7509"/>
      <c r="G7509"/>
      <c r="H7509"/>
      <c r="I7509"/>
      <c r="J7509"/>
      <c r="K7509"/>
      <c r="L7509"/>
      <c r="M7509" s="2"/>
      <c r="N7509"/>
      <c r="O7509" s="2"/>
      <c r="P7509"/>
      <c r="Q7509"/>
      <c r="R7509"/>
    </row>
    <row r="7510" spans="2:18">
      <c r="B7510"/>
      <c r="C7510"/>
      <c r="D7510"/>
      <c r="E7510"/>
      <c r="F7510"/>
      <c r="G7510"/>
      <c r="H7510"/>
      <c r="I7510"/>
      <c r="J7510"/>
      <c r="K7510"/>
      <c r="L7510"/>
      <c r="M7510" s="2"/>
      <c r="N7510"/>
      <c r="O7510" s="2"/>
      <c r="P7510"/>
      <c r="Q7510"/>
      <c r="R7510"/>
    </row>
    <row r="7511" spans="2:18">
      <c r="B7511"/>
      <c r="C7511"/>
      <c r="D7511"/>
      <c r="E7511"/>
      <c r="F7511"/>
      <c r="G7511"/>
      <c r="H7511"/>
      <c r="I7511"/>
      <c r="J7511"/>
      <c r="K7511"/>
      <c r="L7511"/>
      <c r="M7511" s="2"/>
      <c r="N7511"/>
      <c r="O7511" s="2"/>
      <c r="P7511"/>
      <c r="Q7511"/>
      <c r="R7511"/>
    </row>
    <row r="7512" spans="2:18">
      <c r="B7512"/>
      <c r="C7512"/>
      <c r="D7512"/>
      <c r="E7512"/>
      <c r="F7512"/>
      <c r="G7512"/>
      <c r="H7512"/>
      <c r="I7512"/>
      <c r="J7512"/>
      <c r="K7512"/>
      <c r="L7512"/>
      <c r="M7512" s="2"/>
      <c r="N7512"/>
      <c r="O7512" s="2"/>
      <c r="P7512"/>
      <c r="Q7512"/>
      <c r="R7512"/>
    </row>
    <row r="7513" spans="2:18">
      <c r="B7513"/>
      <c r="C7513"/>
      <c r="D7513"/>
      <c r="E7513"/>
      <c r="F7513"/>
      <c r="G7513"/>
      <c r="H7513"/>
      <c r="I7513"/>
      <c r="J7513"/>
      <c r="K7513"/>
      <c r="L7513"/>
      <c r="M7513" s="2"/>
      <c r="N7513"/>
      <c r="O7513" s="2"/>
      <c r="P7513"/>
      <c r="Q7513"/>
      <c r="R7513"/>
    </row>
    <row r="7514" spans="2:18">
      <c r="B7514"/>
      <c r="C7514"/>
      <c r="D7514"/>
      <c r="E7514"/>
      <c r="F7514"/>
      <c r="G7514"/>
      <c r="H7514"/>
      <c r="I7514"/>
      <c r="J7514"/>
      <c r="K7514"/>
      <c r="L7514"/>
      <c r="M7514" s="2"/>
      <c r="N7514"/>
      <c r="O7514" s="2"/>
      <c r="P7514"/>
      <c r="Q7514"/>
      <c r="R7514"/>
    </row>
    <row r="7515" spans="2:18">
      <c r="B7515"/>
      <c r="C7515"/>
      <c r="D7515"/>
      <c r="E7515"/>
      <c r="F7515"/>
      <c r="G7515"/>
      <c r="H7515"/>
      <c r="I7515"/>
      <c r="J7515"/>
      <c r="K7515"/>
      <c r="L7515"/>
      <c r="M7515" s="2"/>
      <c r="N7515"/>
      <c r="O7515" s="2"/>
      <c r="P7515"/>
      <c r="Q7515"/>
      <c r="R7515"/>
    </row>
    <row r="7516" spans="2:18">
      <c r="B7516"/>
      <c r="C7516"/>
      <c r="D7516"/>
      <c r="E7516"/>
      <c r="F7516"/>
      <c r="G7516"/>
      <c r="H7516"/>
      <c r="I7516"/>
      <c r="J7516"/>
      <c r="K7516"/>
      <c r="L7516"/>
      <c r="M7516" s="2"/>
      <c r="N7516"/>
      <c r="O7516" s="2"/>
      <c r="P7516"/>
      <c r="Q7516"/>
      <c r="R7516"/>
    </row>
    <row r="7517" spans="2:18">
      <c r="B7517"/>
      <c r="C7517"/>
      <c r="D7517"/>
      <c r="E7517"/>
      <c r="F7517"/>
      <c r="G7517"/>
      <c r="H7517"/>
      <c r="I7517"/>
      <c r="J7517"/>
      <c r="K7517"/>
      <c r="L7517"/>
      <c r="M7517" s="2"/>
      <c r="N7517"/>
      <c r="O7517" s="2"/>
      <c r="P7517"/>
      <c r="Q7517"/>
      <c r="R7517"/>
    </row>
    <row r="7518" spans="2:18">
      <c r="B7518"/>
      <c r="C7518"/>
      <c r="D7518"/>
      <c r="E7518"/>
      <c r="F7518"/>
      <c r="G7518"/>
      <c r="H7518"/>
      <c r="I7518"/>
      <c r="J7518"/>
      <c r="K7518"/>
      <c r="L7518"/>
      <c r="M7518" s="2"/>
      <c r="N7518"/>
      <c r="O7518" s="2"/>
      <c r="P7518"/>
      <c r="Q7518"/>
      <c r="R7518"/>
    </row>
    <row r="7519" spans="2:18">
      <c r="B7519"/>
      <c r="C7519"/>
      <c r="D7519"/>
      <c r="E7519"/>
      <c r="F7519"/>
      <c r="G7519"/>
      <c r="H7519"/>
      <c r="I7519"/>
      <c r="J7519"/>
      <c r="K7519"/>
      <c r="L7519"/>
      <c r="M7519" s="2"/>
      <c r="N7519"/>
      <c r="O7519" s="2"/>
      <c r="P7519"/>
      <c r="Q7519"/>
      <c r="R7519"/>
    </row>
    <row r="7520" spans="2:18">
      <c r="B7520"/>
      <c r="C7520"/>
      <c r="D7520"/>
      <c r="E7520"/>
      <c r="F7520"/>
      <c r="G7520"/>
      <c r="H7520"/>
      <c r="I7520"/>
      <c r="J7520"/>
      <c r="K7520"/>
      <c r="L7520"/>
      <c r="M7520" s="2"/>
      <c r="N7520"/>
      <c r="O7520" s="2"/>
      <c r="P7520"/>
      <c r="Q7520"/>
      <c r="R7520"/>
    </row>
    <row r="7521" spans="2:18">
      <c r="B7521"/>
      <c r="C7521"/>
      <c r="D7521"/>
      <c r="E7521"/>
      <c r="F7521"/>
      <c r="G7521"/>
      <c r="H7521"/>
      <c r="I7521"/>
      <c r="J7521"/>
      <c r="K7521"/>
      <c r="L7521"/>
      <c r="M7521" s="2"/>
      <c r="N7521"/>
      <c r="O7521" s="2"/>
      <c r="P7521"/>
      <c r="Q7521"/>
      <c r="R7521"/>
    </row>
    <row r="7522" spans="2:18">
      <c r="B7522"/>
      <c r="C7522"/>
      <c r="D7522"/>
      <c r="E7522"/>
      <c r="F7522"/>
      <c r="G7522"/>
      <c r="H7522"/>
      <c r="I7522"/>
      <c r="J7522"/>
      <c r="K7522"/>
      <c r="L7522"/>
      <c r="M7522" s="2"/>
      <c r="N7522"/>
      <c r="O7522" s="2"/>
      <c r="P7522"/>
      <c r="Q7522"/>
      <c r="R7522"/>
    </row>
    <row r="7523" spans="2:18">
      <c r="B7523"/>
      <c r="C7523"/>
      <c r="D7523"/>
      <c r="E7523"/>
      <c r="F7523"/>
      <c r="G7523"/>
      <c r="H7523"/>
      <c r="I7523"/>
      <c r="J7523"/>
      <c r="K7523"/>
      <c r="L7523"/>
      <c r="M7523" s="2"/>
      <c r="N7523"/>
      <c r="O7523" s="2"/>
      <c r="P7523"/>
      <c r="Q7523"/>
      <c r="R7523"/>
    </row>
    <row r="7524" spans="2:18">
      <c r="B7524"/>
      <c r="C7524"/>
      <c r="D7524"/>
      <c r="E7524"/>
      <c r="F7524"/>
      <c r="G7524"/>
      <c r="H7524"/>
      <c r="I7524"/>
      <c r="J7524"/>
      <c r="K7524"/>
      <c r="L7524"/>
      <c r="M7524" s="2"/>
      <c r="N7524"/>
      <c r="O7524" s="2"/>
      <c r="P7524"/>
      <c r="Q7524"/>
      <c r="R7524"/>
    </row>
    <row r="7525" spans="2:18">
      <c r="B7525"/>
      <c r="C7525"/>
      <c r="D7525"/>
      <c r="E7525"/>
      <c r="F7525"/>
      <c r="G7525"/>
      <c r="H7525"/>
      <c r="I7525"/>
      <c r="J7525"/>
      <c r="K7525"/>
      <c r="L7525"/>
      <c r="M7525" s="2"/>
      <c r="N7525"/>
      <c r="O7525" s="2"/>
      <c r="P7525"/>
      <c r="Q7525"/>
      <c r="R7525"/>
    </row>
    <row r="7526" spans="2:18">
      <c r="B7526"/>
      <c r="C7526"/>
      <c r="D7526"/>
      <c r="E7526"/>
      <c r="F7526"/>
      <c r="G7526"/>
      <c r="H7526"/>
      <c r="I7526"/>
      <c r="J7526"/>
      <c r="K7526"/>
      <c r="L7526"/>
      <c r="M7526" s="2"/>
      <c r="N7526"/>
      <c r="O7526" s="2"/>
      <c r="P7526"/>
      <c r="Q7526"/>
      <c r="R7526"/>
    </row>
    <row r="7527" spans="2:18">
      <c r="B7527"/>
      <c r="C7527"/>
      <c r="D7527"/>
      <c r="E7527"/>
      <c r="F7527"/>
      <c r="G7527"/>
      <c r="H7527"/>
      <c r="I7527"/>
      <c r="J7527"/>
      <c r="K7527"/>
      <c r="L7527"/>
      <c r="M7527" s="2"/>
      <c r="N7527"/>
      <c r="O7527" s="2"/>
      <c r="P7527"/>
      <c r="Q7527"/>
      <c r="R7527"/>
    </row>
    <row r="7528" spans="2:18">
      <c r="B7528"/>
      <c r="C7528"/>
      <c r="D7528"/>
      <c r="E7528"/>
      <c r="F7528"/>
      <c r="G7528"/>
      <c r="H7528"/>
      <c r="I7528"/>
      <c r="J7528"/>
      <c r="K7528"/>
      <c r="L7528"/>
      <c r="M7528" s="2"/>
      <c r="N7528"/>
      <c r="O7528" s="2"/>
      <c r="P7528"/>
      <c r="Q7528"/>
      <c r="R7528"/>
    </row>
    <row r="7529" spans="2:18">
      <c r="B7529"/>
      <c r="C7529"/>
      <c r="D7529"/>
      <c r="E7529"/>
      <c r="F7529"/>
      <c r="G7529"/>
      <c r="H7529"/>
      <c r="I7529"/>
      <c r="J7529"/>
      <c r="K7529"/>
      <c r="L7529"/>
      <c r="M7529" s="2"/>
      <c r="N7529"/>
      <c r="O7529" s="2"/>
      <c r="P7529"/>
      <c r="Q7529"/>
      <c r="R7529"/>
    </row>
    <row r="7530" spans="2:18">
      <c r="B7530"/>
      <c r="C7530"/>
      <c r="D7530"/>
      <c r="E7530"/>
      <c r="F7530"/>
      <c r="G7530"/>
      <c r="H7530"/>
      <c r="I7530"/>
      <c r="J7530"/>
      <c r="K7530"/>
      <c r="L7530"/>
      <c r="M7530" s="2"/>
      <c r="N7530"/>
      <c r="O7530" s="2"/>
      <c r="P7530"/>
      <c r="Q7530"/>
      <c r="R7530"/>
    </row>
    <row r="7531" spans="2:18">
      <c r="B7531"/>
      <c r="C7531"/>
      <c r="D7531"/>
      <c r="E7531"/>
      <c r="F7531"/>
      <c r="G7531"/>
      <c r="H7531"/>
      <c r="I7531"/>
      <c r="J7531"/>
      <c r="K7531"/>
      <c r="L7531"/>
      <c r="M7531" s="2"/>
      <c r="N7531"/>
      <c r="O7531" s="2"/>
      <c r="P7531"/>
      <c r="Q7531"/>
      <c r="R7531"/>
    </row>
    <row r="7532" spans="2:18">
      <c r="B7532"/>
      <c r="C7532"/>
      <c r="D7532"/>
      <c r="E7532"/>
      <c r="F7532"/>
      <c r="G7532"/>
      <c r="H7532"/>
      <c r="I7532"/>
      <c r="J7532"/>
      <c r="K7532"/>
      <c r="L7532"/>
      <c r="M7532" s="2"/>
      <c r="N7532"/>
      <c r="O7532" s="2"/>
      <c r="P7532"/>
      <c r="Q7532"/>
      <c r="R7532"/>
    </row>
    <row r="7533" spans="2:18">
      <c r="B7533"/>
      <c r="C7533"/>
      <c r="D7533"/>
      <c r="E7533"/>
      <c r="F7533"/>
      <c r="G7533"/>
      <c r="H7533"/>
      <c r="I7533"/>
      <c r="J7533"/>
      <c r="K7533"/>
      <c r="L7533"/>
      <c r="M7533" s="2"/>
      <c r="N7533"/>
      <c r="O7533" s="2"/>
      <c r="P7533"/>
      <c r="Q7533"/>
      <c r="R7533"/>
    </row>
    <row r="7534" spans="2:18">
      <c r="B7534"/>
      <c r="C7534"/>
      <c r="D7534"/>
      <c r="E7534"/>
      <c r="F7534"/>
      <c r="G7534"/>
      <c r="H7534"/>
      <c r="I7534"/>
      <c r="J7534"/>
      <c r="K7534"/>
      <c r="L7534"/>
      <c r="M7534" s="2"/>
      <c r="N7534"/>
      <c r="O7534" s="2"/>
      <c r="P7534"/>
      <c r="Q7534"/>
      <c r="R7534"/>
    </row>
    <row r="7535" spans="2:18">
      <c r="B7535"/>
      <c r="C7535"/>
      <c r="D7535"/>
      <c r="E7535"/>
      <c r="F7535"/>
      <c r="G7535"/>
      <c r="H7535"/>
      <c r="I7535"/>
      <c r="J7535"/>
      <c r="K7535"/>
      <c r="L7535"/>
      <c r="M7535" s="2"/>
      <c r="N7535"/>
      <c r="O7535" s="2"/>
      <c r="P7535"/>
      <c r="Q7535"/>
      <c r="R7535"/>
    </row>
    <row r="7536" spans="2:18">
      <c r="B7536"/>
      <c r="C7536"/>
      <c r="D7536"/>
      <c r="E7536"/>
      <c r="F7536"/>
      <c r="G7536"/>
      <c r="H7536"/>
      <c r="I7536"/>
      <c r="J7536"/>
      <c r="K7536"/>
      <c r="L7536"/>
      <c r="M7536" s="2"/>
      <c r="N7536"/>
      <c r="O7536" s="2"/>
      <c r="P7536"/>
      <c r="Q7536"/>
      <c r="R7536"/>
    </row>
    <row r="7537" spans="2:18">
      <c r="B7537"/>
      <c r="C7537"/>
      <c r="D7537"/>
      <c r="E7537"/>
      <c r="F7537"/>
      <c r="G7537"/>
      <c r="H7537"/>
      <c r="I7537"/>
      <c r="J7537"/>
      <c r="K7537"/>
      <c r="L7537"/>
      <c r="M7537" s="2"/>
      <c r="N7537"/>
      <c r="O7537" s="2"/>
      <c r="P7537"/>
      <c r="Q7537"/>
      <c r="R7537"/>
    </row>
    <row r="7538" spans="2:18">
      <c r="B7538"/>
      <c r="C7538"/>
      <c r="D7538"/>
      <c r="E7538"/>
      <c r="F7538"/>
      <c r="G7538"/>
      <c r="H7538"/>
      <c r="I7538"/>
      <c r="J7538"/>
      <c r="K7538"/>
      <c r="L7538"/>
      <c r="M7538" s="2"/>
      <c r="N7538"/>
      <c r="O7538" s="2"/>
      <c r="P7538"/>
      <c r="Q7538"/>
      <c r="R7538"/>
    </row>
    <row r="7539" spans="2:18">
      <c r="B7539"/>
      <c r="C7539"/>
      <c r="D7539"/>
      <c r="E7539"/>
      <c r="F7539"/>
      <c r="G7539"/>
      <c r="H7539"/>
      <c r="I7539"/>
      <c r="J7539"/>
      <c r="K7539"/>
      <c r="L7539"/>
      <c r="M7539" s="2"/>
      <c r="N7539"/>
      <c r="O7539" s="2"/>
      <c r="P7539"/>
      <c r="Q7539"/>
      <c r="R7539"/>
    </row>
    <row r="7540" spans="2:18">
      <c r="B7540"/>
      <c r="C7540"/>
      <c r="D7540"/>
      <c r="E7540"/>
      <c r="F7540"/>
      <c r="G7540"/>
      <c r="H7540"/>
      <c r="I7540"/>
      <c r="J7540"/>
      <c r="K7540"/>
      <c r="L7540"/>
      <c r="M7540" s="2"/>
      <c r="N7540"/>
      <c r="O7540" s="2"/>
      <c r="P7540"/>
      <c r="Q7540"/>
      <c r="R7540"/>
    </row>
    <row r="7541" spans="2:18">
      <c r="B7541"/>
      <c r="C7541"/>
      <c r="D7541"/>
      <c r="E7541"/>
      <c r="F7541"/>
      <c r="G7541"/>
      <c r="H7541"/>
      <c r="I7541"/>
      <c r="J7541"/>
      <c r="K7541"/>
      <c r="L7541"/>
      <c r="M7541" s="2"/>
      <c r="N7541"/>
      <c r="O7541" s="2"/>
      <c r="P7541"/>
      <c r="Q7541"/>
      <c r="R7541"/>
    </row>
    <row r="7542" spans="2:18">
      <c r="B7542"/>
      <c r="C7542"/>
      <c r="D7542"/>
      <c r="E7542"/>
      <c r="F7542"/>
      <c r="G7542"/>
      <c r="H7542"/>
      <c r="I7542"/>
      <c r="J7542"/>
      <c r="K7542"/>
      <c r="L7542"/>
      <c r="M7542" s="2"/>
      <c r="N7542"/>
      <c r="O7542" s="2"/>
      <c r="P7542"/>
      <c r="Q7542"/>
      <c r="R7542"/>
    </row>
    <row r="7543" spans="2:18">
      <c r="B7543"/>
      <c r="C7543"/>
      <c r="D7543"/>
      <c r="E7543"/>
      <c r="F7543"/>
      <c r="G7543"/>
      <c r="H7543"/>
      <c r="I7543"/>
      <c r="J7543"/>
      <c r="K7543"/>
      <c r="L7543"/>
      <c r="M7543" s="2"/>
      <c r="N7543"/>
      <c r="O7543" s="2"/>
      <c r="P7543"/>
      <c r="Q7543"/>
      <c r="R7543"/>
    </row>
    <row r="7544" spans="2:18">
      <c r="B7544"/>
      <c r="C7544"/>
      <c r="D7544"/>
      <c r="E7544"/>
      <c r="F7544"/>
      <c r="G7544"/>
      <c r="H7544"/>
      <c r="I7544"/>
      <c r="J7544"/>
      <c r="K7544"/>
      <c r="L7544"/>
      <c r="M7544" s="2"/>
      <c r="N7544"/>
      <c r="O7544" s="2"/>
      <c r="P7544"/>
      <c r="Q7544"/>
      <c r="R7544"/>
    </row>
    <row r="7545" spans="2:18">
      <c r="B7545"/>
      <c r="C7545"/>
      <c r="D7545"/>
      <c r="E7545"/>
      <c r="F7545"/>
      <c r="G7545"/>
      <c r="H7545"/>
      <c r="I7545"/>
      <c r="J7545"/>
      <c r="K7545"/>
      <c r="L7545"/>
      <c r="M7545" s="2"/>
      <c r="N7545"/>
      <c r="O7545" s="2"/>
      <c r="P7545"/>
      <c r="Q7545"/>
      <c r="R7545"/>
    </row>
    <row r="7546" spans="2:18">
      <c r="B7546"/>
      <c r="C7546"/>
      <c r="D7546"/>
      <c r="E7546"/>
      <c r="F7546"/>
      <c r="G7546"/>
      <c r="H7546"/>
      <c r="I7546"/>
      <c r="J7546"/>
      <c r="K7546"/>
      <c r="L7546"/>
      <c r="M7546" s="2"/>
      <c r="N7546"/>
      <c r="O7546" s="2"/>
      <c r="P7546"/>
      <c r="Q7546"/>
      <c r="R7546"/>
    </row>
    <row r="7547" spans="2:18">
      <c r="B7547"/>
      <c r="C7547"/>
      <c r="D7547"/>
      <c r="E7547"/>
      <c r="F7547"/>
      <c r="G7547"/>
      <c r="H7547"/>
      <c r="I7547"/>
      <c r="J7547"/>
      <c r="K7547"/>
      <c r="L7547"/>
      <c r="M7547" s="2"/>
      <c r="N7547"/>
      <c r="O7547" s="2"/>
      <c r="P7547"/>
      <c r="Q7547"/>
      <c r="R7547"/>
    </row>
    <row r="7548" spans="2:18">
      <c r="B7548"/>
      <c r="C7548"/>
      <c r="D7548"/>
      <c r="E7548"/>
      <c r="F7548"/>
      <c r="G7548"/>
      <c r="H7548"/>
      <c r="I7548"/>
      <c r="J7548"/>
      <c r="K7548"/>
      <c r="L7548"/>
      <c r="M7548" s="2"/>
      <c r="N7548"/>
      <c r="O7548" s="2"/>
      <c r="P7548"/>
      <c r="Q7548"/>
      <c r="R7548"/>
    </row>
    <row r="7549" spans="2:18">
      <c r="B7549"/>
      <c r="C7549"/>
      <c r="D7549"/>
      <c r="E7549"/>
      <c r="F7549"/>
      <c r="G7549"/>
      <c r="H7549"/>
      <c r="I7549"/>
      <c r="J7549"/>
      <c r="K7549"/>
      <c r="L7549"/>
      <c r="M7549" s="2"/>
      <c r="N7549"/>
      <c r="O7549" s="2"/>
      <c r="P7549"/>
      <c r="Q7549"/>
      <c r="R7549"/>
    </row>
    <row r="7550" spans="2:18">
      <c r="B7550"/>
      <c r="C7550"/>
      <c r="D7550"/>
      <c r="E7550"/>
      <c r="F7550"/>
      <c r="G7550"/>
      <c r="H7550"/>
      <c r="I7550"/>
      <c r="J7550"/>
      <c r="K7550"/>
      <c r="L7550"/>
      <c r="M7550" s="2"/>
      <c r="N7550"/>
      <c r="O7550" s="2"/>
      <c r="P7550"/>
      <c r="Q7550"/>
      <c r="R7550"/>
    </row>
    <row r="7551" spans="2:18">
      <c r="B7551"/>
      <c r="C7551"/>
      <c r="D7551"/>
      <c r="E7551"/>
      <c r="F7551"/>
      <c r="G7551"/>
      <c r="H7551"/>
      <c r="I7551"/>
      <c r="J7551"/>
      <c r="K7551"/>
      <c r="L7551"/>
      <c r="M7551" s="2"/>
      <c r="N7551"/>
      <c r="O7551" s="2"/>
      <c r="P7551"/>
      <c r="Q7551"/>
      <c r="R7551"/>
    </row>
    <row r="7552" spans="2:18">
      <c r="B7552"/>
      <c r="C7552"/>
      <c r="D7552"/>
      <c r="E7552"/>
      <c r="F7552"/>
      <c r="G7552"/>
      <c r="H7552"/>
      <c r="I7552"/>
      <c r="J7552"/>
      <c r="K7552"/>
      <c r="L7552"/>
      <c r="M7552" s="2"/>
      <c r="N7552"/>
      <c r="O7552" s="2"/>
      <c r="P7552"/>
      <c r="Q7552"/>
      <c r="R7552"/>
    </row>
    <row r="7553" spans="2:18">
      <c r="B7553"/>
      <c r="C7553"/>
      <c r="D7553"/>
      <c r="E7553"/>
      <c r="F7553"/>
      <c r="G7553"/>
      <c r="H7553"/>
      <c r="I7553"/>
      <c r="J7553"/>
      <c r="K7553"/>
      <c r="L7553"/>
      <c r="M7553" s="2"/>
      <c r="N7553"/>
      <c r="O7553" s="2"/>
      <c r="P7553"/>
      <c r="Q7553"/>
      <c r="R7553"/>
    </row>
    <row r="7554" spans="2:18">
      <c r="B7554"/>
      <c r="C7554"/>
      <c r="D7554"/>
      <c r="E7554"/>
      <c r="F7554"/>
      <c r="G7554"/>
      <c r="H7554"/>
      <c r="I7554"/>
      <c r="J7554"/>
      <c r="K7554"/>
      <c r="L7554"/>
      <c r="M7554" s="2"/>
      <c r="N7554"/>
      <c r="O7554" s="2"/>
      <c r="P7554"/>
      <c r="Q7554"/>
      <c r="R7554"/>
    </row>
    <row r="7555" spans="2:18">
      <c r="B7555"/>
      <c r="C7555"/>
      <c r="D7555"/>
      <c r="E7555"/>
      <c r="F7555"/>
      <c r="G7555"/>
      <c r="H7555"/>
      <c r="I7555"/>
      <c r="J7555"/>
      <c r="K7555"/>
      <c r="L7555"/>
      <c r="M7555" s="2"/>
      <c r="N7555"/>
      <c r="O7555" s="2"/>
      <c r="P7555"/>
      <c r="Q7555"/>
      <c r="R7555"/>
    </row>
    <row r="7556" spans="2:18">
      <c r="B7556"/>
      <c r="C7556"/>
      <c r="D7556"/>
      <c r="E7556"/>
      <c r="F7556"/>
      <c r="G7556"/>
      <c r="H7556"/>
      <c r="I7556"/>
      <c r="J7556"/>
      <c r="K7556"/>
      <c r="L7556"/>
      <c r="M7556" s="2"/>
      <c r="N7556"/>
      <c r="O7556" s="2"/>
      <c r="P7556"/>
      <c r="Q7556"/>
      <c r="R7556"/>
    </row>
    <row r="7557" spans="2:18">
      <c r="B7557"/>
      <c r="C7557"/>
      <c r="D7557"/>
      <c r="E7557"/>
      <c r="F7557"/>
      <c r="G7557"/>
      <c r="H7557"/>
      <c r="I7557"/>
      <c r="J7557"/>
      <c r="K7557"/>
      <c r="L7557"/>
      <c r="M7557" s="2"/>
      <c r="N7557"/>
      <c r="O7557" s="2"/>
      <c r="P7557"/>
      <c r="Q7557"/>
      <c r="R7557"/>
    </row>
    <row r="7558" spans="2:18">
      <c r="B7558"/>
      <c r="C7558"/>
      <c r="D7558"/>
      <c r="E7558"/>
      <c r="F7558"/>
      <c r="G7558"/>
      <c r="H7558"/>
      <c r="I7558"/>
      <c r="J7558"/>
      <c r="K7558"/>
      <c r="L7558"/>
      <c r="M7558" s="2"/>
      <c r="N7558"/>
      <c r="O7558" s="2"/>
      <c r="P7558"/>
      <c r="Q7558"/>
      <c r="R7558"/>
    </row>
    <row r="7559" spans="2:18">
      <c r="B7559"/>
      <c r="C7559"/>
      <c r="D7559"/>
      <c r="E7559"/>
      <c r="F7559"/>
      <c r="G7559"/>
      <c r="H7559"/>
      <c r="I7559"/>
      <c r="J7559"/>
      <c r="K7559"/>
      <c r="L7559"/>
      <c r="M7559" s="2"/>
      <c r="N7559"/>
      <c r="O7559" s="2"/>
      <c r="P7559"/>
      <c r="Q7559"/>
      <c r="R7559"/>
    </row>
    <row r="7560" spans="2:18">
      <c r="B7560"/>
      <c r="C7560"/>
      <c r="D7560"/>
      <c r="E7560"/>
      <c r="F7560"/>
      <c r="G7560"/>
      <c r="H7560"/>
      <c r="I7560"/>
      <c r="J7560"/>
      <c r="K7560"/>
      <c r="L7560"/>
      <c r="M7560" s="2"/>
      <c r="N7560"/>
      <c r="O7560" s="2"/>
      <c r="P7560"/>
      <c r="Q7560"/>
      <c r="R7560"/>
    </row>
    <row r="7561" spans="2:18">
      <c r="B7561"/>
      <c r="C7561"/>
      <c r="D7561"/>
      <c r="E7561"/>
      <c r="F7561"/>
      <c r="G7561"/>
      <c r="H7561"/>
      <c r="I7561"/>
      <c r="J7561"/>
      <c r="K7561"/>
      <c r="L7561"/>
      <c r="M7561" s="2"/>
      <c r="N7561"/>
      <c r="O7561" s="2"/>
      <c r="P7561"/>
      <c r="Q7561"/>
      <c r="R7561"/>
    </row>
    <row r="7562" spans="2:18">
      <c r="B7562"/>
      <c r="C7562"/>
      <c r="D7562"/>
      <c r="E7562"/>
      <c r="F7562"/>
      <c r="G7562"/>
      <c r="H7562"/>
      <c r="I7562"/>
      <c r="J7562"/>
      <c r="K7562"/>
      <c r="L7562"/>
      <c r="M7562" s="2"/>
      <c r="N7562"/>
      <c r="O7562" s="2"/>
      <c r="P7562"/>
      <c r="Q7562"/>
      <c r="R7562"/>
    </row>
    <row r="7563" spans="2:18">
      <c r="B7563"/>
      <c r="C7563"/>
      <c r="D7563"/>
      <c r="E7563"/>
      <c r="F7563"/>
      <c r="G7563"/>
      <c r="H7563"/>
      <c r="I7563"/>
      <c r="J7563"/>
      <c r="K7563"/>
      <c r="L7563"/>
      <c r="M7563" s="2"/>
      <c r="N7563"/>
      <c r="O7563" s="2"/>
      <c r="P7563"/>
      <c r="Q7563"/>
      <c r="R7563"/>
    </row>
    <row r="7564" spans="2:18">
      <c r="B7564"/>
      <c r="C7564"/>
      <c r="D7564"/>
      <c r="E7564"/>
      <c r="F7564"/>
      <c r="G7564"/>
      <c r="H7564"/>
      <c r="I7564"/>
      <c r="J7564"/>
      <c r="K7564"/>
      <c r="L7564"/>
      <c r="M7564" s="2"/>
      <c r="N7564"/>
      <c r="O7564" s="2"/>
      <c r="P7564"/>
      <c r="Q7564"/>
      <c r="R7564"/>
    </row>
    <row r="7565" spans="2:18">
      <c r="B7565"/>
      <c r="C7565"/>
      <c r="D7565"/>
      <c r="E7565"/>
      <c r="F7565"/>
      <c r="G7565"/>
      <c r="H7565"/>
      <c r="I7565"/>
      <c r="J7565"/>
      <c r="K7565"/>
      <c r="L7565"/>
      <c r="M7565" s="2"/>
      <c r="N7565"/>
      <c r="O7565" s="2"/>
      <c r="P7565"/>
      <c r="Q7565"/>
      <c r="R7565"/>
    </row>
    <row r="7566" spans="2:18">
      <c r="B7566"/>
      <c r="C7566"/>
      <c r="D7566"/>
      <c r="E7566"/>
      <c r="F7566"/>
      <c r="G7566"/>
      <c r="H7566"/>
      <c r="I7566"/>
      <c r="J7566"/>
      <c r="K7566"/>
      <c r="L7566"/>
      <c r="M7566" s="2"/>
      <c r="N7566"/>
      <c r="O7566" s="2"/>
      <c r="P7566"/>
      <c r="Q7566"/>
      <c r="R7566"/>
    </row>
    <row r="7567" spans="2:18">
      <c r="B7567"/>
      <c r="C7567"/>
      <c r="D7567"/>
      <c r="E7567"/>
      <c r="F7567"/>
      <c r="G7567"/>
      <c r="H7567"/>
      <c r="I7567"/>
      <c r="J7567"/>
      <c r="K7567"/>
      <c r="L7567"/>
      <c r="M7567" s="2"/>
      <c r="N7567"/>
      <c r="O7567" s="2"/>
      <c r="P7567"/>
      <c r="Q7567"/>
      <c r="R7567"/>
    </row>
    <row r="7568" spans="2:18">
      <c r="B7568"/>
      <c r="C7568"/>
      <c r="D7568"/>
      <c r="E7568"/>
      <c r="F7568"/>
      <c r="G7568"/>
      <c r="H7568"/>
      <c r="I7568"/>
      <c r="J7568"/>
      <c r="K7568"/>
      <c r="L7568"/>
      <c r="M7568" s="2"/>
      <c r="N7568"/>
      <c r="O7568" s="2"/>
      <c r="P7568"/>
      <c r="Q7568"/>
      <c r="R7568"/>
    </row>
    <row r="7569" spans="2:18">
      <c r="B7569"/>
      <c r="C7569"/>
      <c r="D7569"/>
      <c r="E7569"/>
      <c r="F7569"/>
      <c r="G7569"/>
      <c r="H7569"/>
      <c r="I7569"/>
      <c r="J7569"/>
      <c r="K7569"/>
      <c r="L7569"/>
      <c r="M7569" s="2"/>
      <c r="N7569"/>
      <c r="O7569" s="2"/>
      <c r="P7569"/>
      <c r="Q7569"/>
      <c r="R7569"/>
    </row>
    <row r="7570" spans="2:18">
      <c r="B7570"/>
      <c r="C7570"/>
      <c r="D7570"/>
      <c r="E7570"/>
      <c r="F7570"/>
      <c r="G7570"/>
      <c r="H7570"/>
      <c r="I7570"/>
      <c r="J7570"/>
      <c r="K7570"/>
      <c r="L7570"/>
      <c r="M7570" s="2"/>
      <c r="N7570"/>
      <c r="O7570" s="2"/>
      <c r="P7570"/>
      <c r="Q7570"/>
      <c r="R7570"/>
    </row>
    <row r="7571" spans="2:18">
      <c r="B7571"/>
      <c r="C7571"/>
      <c r="D7571"/>
      <c r="E7571"/>
      <c r="F7571"/>
      <c r="G7571"/>
      <c r="H7571"/>
      <c r="I7571"/>
      <c r="J7571"/>
      <c r="K7571"/>
      <c r="L7571"/>
      <c r="M7571" s="2"/>
      <c r="N7571"/>
      <c r="O7571" s="2"/>
      <c r="P7571"/>
      <c r="Q7571"/>
      <c r="R7571"/>
    </row>
    <row r="7572" spans="2:18">
      <c r="B7572"/>
      <c r="C7572"/>
      <c r="D7572"/>
      <c r="E7572"/>
      <c r="F7572"/>
      <c r="G7572"/>
      <c r="H7572"/>
      <c r="I7572"/>
      <c r="J7572"/>
      <c r="K7572"/>
      <c r="L7572"/>
      <c r="M7572" s="2"/>
      <c r="N7572"/>
      <c r="O7572" s="2"/>
      <c r="P7572"/>
      <c r="Q7572"/>
      <c r="R7572"/>
    </row>
    <row r="7573" spans="2:18">
      <c r="B7573"/>
      <c r="C7573"/>
      <c r="D7573"/>
      <c r="E7573"/>
      <c r="F7573"/>
      <c r="G7573"/>
      <c r="H7573"/>
      <c r="I7573"/>
      <c r="J7573"/>
      <c r="K7573"/>
      <c r="L7573"/>
      <c r="M7573" s="2"/>
      <c r="N7573"/>
      <c r="O7573" s="2"/>
      <c r="P7573"/>
      <c r="Q7573"/>
      <c r="R7573"/>
    </row>
    <row r="7574" spans="2:18">
      <c r="B7574"/>
      <c r="C7574"/>
      <c r="D7574"/>
      <c r="E7574"/>
      <c r="F7574"/>
      <c r="G7574"/>
      <c r="H7574"/>
      <c r="I7574"/>
      <c r="J7574"/>
      <c r="K7574"/>
      <c r="L7574"/>
      <c r="M7574" s="2"/>
      <c r="N7574"/>
      <c r="O7574" s="2"/>
      <c r="P7574"/>
      <c r="Q7574"/>
      <c r="R7574"/>
    </row>
    <row r="7575" spans="2:18">
      <c r="B7575"/>
      <c r="C7575"/>
      <c r="D7575"/>
      <c r="E7575"/>
      <c r="F7575"/>
      <c r="G7575"/>
      <c r="H7575"/>
      <c r="I7575"/>
      <c r="J7575"/>
      <c r="K7575"/>
      <c r="L7575"/>
      <c r="M7575" s="2"/>
      <c r="N7575"/>
      <c r="O7575" s="2"/>
      <c r="P7575"/>
      <c r="Q7575"/>
      <c r="R7575"/>
    </row>
    <row r="7576" spans="2:18">
      <c r="B7576"/>
      <c r="C7576"/>
      <c r="D7576"/>
      <c r="E7576"/>
      <c r="F7576"/>
      <c r="G7576"/>
      <c r="H7576"/>
      <c r="I7576"/>
      <c r="J7576"/>
      <c r="K7576"/>
      <c r="L7576"/>
      <c r="M7576" s="2"/>
      <c r="N7576"/>
      <c r="O7576" s="2"/>
      <c r="P7576"/>
      <c r="Q7576"/>
      <c r="R7576"/>
    </row>
    <row r="7577" spans="2:18">
      <c r="B7577"/>
      <c r="C7577"/>
      <c r="D7577"/>
      <c r="E7577"/>
      <c r="F7577"/>
      <c r="G7577"/>
      <c r="H7577"/>
      <c r="I7577"/>
      <c r="J7577"/>
      <c r="K7577"/>
      <c r="L7577"/>
      <c r="M7577" s="2"/>
      <c r="N7577"/>
      <c r="O7577" s="2"/>
      <c r="P7577"/>
      <c r="Q7577"/>
      <c r="R7577"/>
    </row>
    <row r="7578" spans="2:18">
      <c r="B7578"/>
      <c r="C7578"/>
      <c r="D7578"/>
      <c r="E7578"/>
      <c r="F7578"/>
      <c r="G7578"/>
      <c r="H7578"/>
      <c r="I7578"/>
      <c r="J7578"/>
      <c r="K7578"/>
      <c r="L7578"/>
      <c r="M7578" s="2"/>
      <c r="N7578"/>
      <c r="O7578" s="2"/>
      <c r="P7578"/>
      <c r="Q7578"/>
      <c r="R7578"/>
    </row>
    <row r="7579" spans="2:18">
      <c r="B7579"/>
      <c r="C7579"/>
      <c r="D7579"/>
      <c r="E7579"/>
      <c r="F7579"/>
      <c r="G7579"/>
      <c r="H7579"/>
      <c r="I7579"/>
      <c r="J7579"/>
      <c r="K7579"/>
      <c r="L7579"/>
      <c r="M7579" s="2"/>
      <c r="N7579"/>
      <c r="O7579" s="2"/>
      <c r="P7579"/>
      <c r="Q7579"/>
      <c r="R7579"/>
    </row>
    <row r="7580" spans="2:18">
      <c r="B7580"/>
      <c r="C7580"/>
      <c r="D7580"/>
      <c r="E7580"/>
      <c r="F7580"/>
      <c r="G7580"/>
      <c r="H7580"/>
      <c r="I7580"/>
      <c r="J7580"/>
      <c r="K7580"/>
      <c r="L7580"/>
      <c r="M7580" s="2"/>
      <c r="N7580"/>
      <c r="O7580" s="2"/>
      <c r="P7580"/>
      <c r="Q7580"/>
      <c r="R7580"/>
    </row>
    <row r="7581" spans="2:18">
      <c r="B7581"/>
      <c r="C7581"/>
      <c r="D7581"/>
      <c r="E7581"/>
      <c r="F7581"/>
      <c r="G7581"/>
      <c r="H7581"/>
      <c r="I7581"/>
      <c r="J7581"/>
      <c r="K7581"/>
      <c r="L7581"/>
      <c r="M7581" s="2"/>
      <c r="N7581"/>
      <c r="O7581" s="2"/>
      <c r="P7581"/>
      <c r="Q7581"/>
      <c r="R7581"/>
    </row>
    <row r="7582" spans="2:18">
      <c r="B7582"/>
      <c r="C7582"/>
      <c r="D7582"/>
      <c r="E7582"/>
      <c r="F7582"/>
      <c r="G7582"/>
      <c r="H7582"/>
      <c r="I7582"/>
      <c r="J7582"/>
      <c r="K7582"/>
      <c r="L7582"/>
      <c r="M7582" s="2"/>
      <c r="N7582"/>
      <c r="O7582" s="2"/>
      <c r="P7582"/>
      <c r="Q7582"/>
      <c r="R7582"/>
    </row>
    <row r="7583" spans="2:18">
      <c r="B7583"/>
      <c r="C7583"/>
      <c r="D7583"/>
      <c r="E7583"/>
      <c r="F7583"/>
      <c r="G7583"/>
      <c r="H7583"/>
      <c r="I7583"/>
      <c r="J7583"/>
      <c r="K7583"/>
      <c r="L7583"/>
      <c r="M7583" s="2"/>
      <c r="N7583"/>
      <c r="O7583" s="2"/>
      <c r="P7583"/>
      <c r="Q7583"/>
      <c r="R7583"/>
    </row>
    <row r="7584" spans="2:18">
      <c r="B7584"/>
      <c r="C7584"/>
      <c r="D7584"/>
      <c r="E7584"/>
      <c r="F7584"/>
      <c r="G7584"/>
      <c r="H7584"/>
      <c r="I7584"/>
      <c r="J7584"/>
      <c r="K7584"/>
      <c r="L7584"/>
      <c r="M7584" s="2"/>
      <c r="N7584"/>
      <c r="O7584" s="2"/>
      <c r="P7584"/>
      <c r="Q7584"/>
      <c r="R7584"/>
    </row>
    <row r="7585" spans="2:18">
      <c r="B7585"/>
      <c r="C7585"/>
      <c r="D7585"/>
      <c r="E7585"/>
      <c r="F7585"/>
      <c r="G7585"/>
      <c r="H7585"/>
      <c r="I7585"/>
      <c r="J7585"/>
      <c r="K7585"/>
      <c r="L7585"/>
      <c r="M7585" s="2"/>
      <c r="N7585"/>
      <c r="O7585" s="2"/>
      <c r="P7585"/>
      <c r="Q7585"/>
      <c r="R7585"/>
    </row>
    <row r="7586" spans="2:18">
      <c r="B7586"/>
      <c r="C7586"/>
      <c r="D7586"/>
      <c r="E7586"/>
      <c r="F7586"/>
      <c r="G7586"/>
      <c r="H7586"/>
      <c r="I7586"/>
      <c r="J7586"/>
      <c r="K7586"/>
      <c r="L7586"/>
      <c r="M7586" s="2"/>
      <c r="N7586"/>
      <c r="O7586" s="2"/>
      <c r="P7586"/>
      <c r="Q7586"/>
      <c r="R7586"/>
    </row>
    <row r="7587" spans="2:18">
      <c r="B7587"/>
      <c r="C7587"/>
      <c r="D7587"/>
      <c r="E7587"/>
      <c r="F7587"/>
      <c r="G7587"/>
      <c r="H7587"/>
      <c r="I7587"/>
      <c r="J7587"/>
      <c r="K7587"/>
      <c r="L7587"/>
      <c r="M7587" s="2"/>
      <c r="N7587"/>
      <c r="O7587" s="2"/>
      <c r="P7587"/>
      <c r="Q7587"/>
      <c r="R7587"/>
    </row>
    <row r="7588" spans="2:18">
      <c r="B7588"/>
      <c r="C7588"/>
      <c r="D7588"/>
      <c r="E7588"/>
      <c r="F7588"/>
      <c r="G7588"/>
      <c r="H7588"/>
      <c r="I7588"/>
      <c r="J7588"/>
      <c r="K7588"/>
      <c r="L7588"/>
      <c r="M7588" s="2"/>
      <c r="N7588"/>
      <c r="O7588" s="2"/>
      <c r="P7588"/>
      <c r="Q7588"/>
      <c r="R7588"/>
    </row>
    <row r="7589" spans="2:18">
      <c r="B7589"/>
      <c r="C7589"/>
      <c r="D7589"/>
      <c r="E7589"/>
      <c r="F7589"/>
      <c r="G7589"/>
      <c r="H7589"/>
      <c r="I7589"/>
      <c r="J7589"/>
      <c r="K7589"/>
      <c r="L7589"/>
      <c r="M7589" s="2"/>
      <c r="N7589"/>
      <c r="O7589" s="2"/>
      <c r="P7589"/>
      <c r="Q7589"/>
      <c r="R7589"/>
    </row>
    <row r="7590" spans="2:18">
      <c r="B7590"/>
      <c r="C7590"/>
      <c r="D7590"/>
      <c r="E7590"/>
      <c r="F7590"/>
      <c r="G7590"/>
      <c r="H7590"/>
      <c r="I7590"/>
      <c r="J7590"/>
      <c r="K7590"/>
      <c r="L7590"/>
      <c r="M7590" s="2"/>
      <c r="N7590"/>
      <c r="O7590" s="2"/>
      <c r="P7590"/>
      <c r="Q7590"/>
      <c r="R7590"/>
    </row>
    <row r="7591" spans="2:18">
      <c r="B7591"/>
      <c r="C7591"/>
      <c r="D7591"/>
      <c r="E7591"/>
      <c r="F7591"/>
      <c r="G7591"/>
      <c r="H7591"/>
      <c r="I7591"/>
      <c r="J7591"/>
      <c r="K7591"/>
      <c r="L7591"/>
      <c r="M7591" s="2"/>
      <c r="N7591"/>
      <c r="O7591" s="2"/>
      <c r="P7591"/>
      <c r="Q7591"/>
      <c r="R7591"/>
    </row>
    <row r="7592" spans="2:18">
      <c r="B7592"/>
      <c r="C7592"/>
      <c r="D7592"/>
      <c r="E7592"/>
      <c r="F7592"/>
      <c r="G7592"/>
      <c r="H7592"/>
      <c r="I7592"/>
      <c r="J7592"/>
      <c r="K7592"/>
      <c r="L7592"/>
      <c r="M7592" s="2"/>
      <c r="N7592"/>
      <c r="O7592" s="2"/>
      <c r="P7592"/>
      <c r="Q7592"/>
      <c r="R7592"/>
    </row>
    <row r="7593" spans="2:18">
      <c r="B7593"/>
      <c r="C7593"/>
      <c r="D7593"/>
      <c r="E7593"/>
      <c r="F7593"/>
      <c r="G7593"/>
      <c r="H7593"/>
      <c r="I7593"/>
      <c r="J7593"/>
      <c r="K7593"/>
      <c r="L7593"/>
      <c r="M7593" s="2"/>
      <c r="N7593"/>
      <c r="O7593" s="2"/>
      <c r="P7593"/>
      <c r="Q7593"/>
      <c r="R7593"/>
    </row>
    <row r="7594" spans="2:18">
      <c r="B7594"/>
      <c r="C7594"/>
      <c r="D7594"/>
      <c r="E7594"/>
      <c r="F7594"/>
      <c r="G7594"/>
      <c r="H7594"/>
      <c r="I7594"/>
      <c r="J7594"/>
      <c r="K7594"/>
      <c r="L7594"/>
      <c r="M7594" s="2"/>
      <c r="N7594"/>
      <c r="O7594" s="2"/>
      <c r="P7594"/>
      <c r="Q7594"/>
      <c r="R7594"/>
    </row>
    <row r="7595" spans="2:18">
      <c r="B7595"/>
      <c r="C7595"/>
      <c r="D7595"/>
      <c r="E7595"/>
      <c r="F7595"/>
      <c r="G7595"/>
      <c r="H7595"/>
      <c r="I7595"/>
      <c r="J7595"/>
      <c r="K7595"/>
      <c r="L7595"/>
      <c r="M7595" s="2"/>
      <c r="N7595"/>
      <c r="O7595" s="2"/>
      <c r="P7595"/>
      <c r="Q7595"/>
      <c r="R7595"/>
    </row>
    <row r="7596" spans="2:18">
      <c r="B7596"/>
      <c r="C7596"/>
      <c r="D7596"/>
      <c r="E7596"/>
      <c r="F7596"/>
      <c r="G7596"/>
      <c r="H7596"/>
      <c r="I7596"/>
      <c r="J7596"/>
      <c r="K7596"/>
      <c r="L7596"/>
      <c r="M7596" s="2"/>
      <c r="N7596"/>
      <c r="O7596" s="2"/>
      <c r="P7596"/>
      <c r="Q7596"/>
      <c r="R7596"/>
    </row>
    <row r="7597" spans="2:18">
      <c r="B7597"/>
      <c r="C7597"/>
      <c r="D7597"/>
      <c r="E7597"/>
      <c r="F7597"/>
      <c r="G7597"/>
      <c r="H7597"/>
      <c r="I7597"/>
      <c r="J7597"/>
      <c r="K7597"/>
      <c r="L7597"/>
      <c r="M7597" s="2"/>
      <c r="N7597"/>
      <c r="O7597" s="2"/>
      <c r="P7597"/>
      <c r="Q7597"/>
      <c r="R7597"/>
    </row>
    <row r="7598" spans="2:18">
      <c r="B7598"/>
      <c r="C7598"/>
      <c r="D7598"/>
      <c r="E7598"/>
      <c r="F7598"/>
      <c r="G7598"/>
      <c r="H7598"/>
      <c r="I7598"/>
      <c r="J7598"/>
      <c r="K7598"/>
      <c r="L7598"/>
      <c r="M7598" s="2"/>
      <c r="N7598"/>
      <c r="O7598" s="2"/>
      <c r="P7598"/>
      <c r="Q7598"/>
      <c r="R7598"/>
    </row>
    <row r="7599" spans="2:18">
      <c r="B7599"/>
      <c r="C7599"/>
      <c r="D7599"/>
      <c r="E7599"/>
      <c r="F7599"/>
      <c r="G7599"/>
      <c r="H7599"/>
      <c r="I7599"/>
      <c r="J7599"/>
      <c r="K7599"/>
      <c r="L7599"/>
      <c r="M7599" s="2"/>
      <c r="N7599"/>
      <c r="O7599" s="2"/>
      <c r="P7599"/>
      <c r="Q7599"/>
      <c r="R7599"/>
    </row>
    <row r="7600" spans="2:18">
      <c r="B7600"/>
      <c r="C7600"/>
      <c r="D7600"/>
      <c r="E7600"/>
      <c r="F7600"/>
      <c r="G7600"/>
      <c r="H7600"/>
      <c r="I7600"/>
      <c r="J7600"/>
      <c r="K7600"/>
      <c r="L7600"/>
      <c r="M7600" s="2"/>
      <c r="N7600"/>
      <c r="O7600" s="2"/>
      <c r="P7600"/>
      <c r="Q7600"/>
      <c r="R7600"/>
    </row>
    <row r="7601" spans="2:18">
      <c r="B7601"/>
      <c r="C7601"/>
      <c r="D7601"/>
      <c r="E7601"/>
      <c r="F7601"/>
      <c r="G7601"/>
      <c r="H7601"/>
      <c r="I7601"/>
      <c r="J7601"/>
      <c r="K7601"/>
      <c r="L7601"/>
      <c r="M7601" s="2"/>
      <c r="N7601"/>
      <c r="O7601" s="2"/>
      <c r="P7601"/>
      <c r="Q7601"/>
      <c r="R7601"/>
    </row>
    <row r="7602" spans="2:18">
      <c r="B7602"/>
      <c r="C7602"/>
      <c r="D7602"/>
      <c r="E7602"/>
      <c r="F7602"/>
      <c r="G7602"/>
      <c r="H7602"/>
      <c r="I7602"/>
      <c r="J7602"/>
      <c r="K7602"/>
      <c r="L7602"/>
      <c r="M7602" s="2"/>
      <c r="N7602"/>
      <c r="O7602" s="2"/>
      <c r="P7602"/>
      <c r="Q7602"/>
      <c r="R7602"/>
    </row>
    <row r="7603" spans="2:18">
      <c r="B7603"/>
      <c r="C7603"/>
      <c r="D7603"/>
      <c r="E7603"/>
      <c r="F7603"/>
      <c r="G7603"/>
      <c r="H7603"/>
      <c r="I7603"/>
      <c r="J7603"/>
      <c r="K7603"/>
      <c r="L7603"/>
      <c r="M7603" s="2"/>
      <c r="N7603"/>
      <c r="O7603" s="2"/>
      <c r="P7603"/>
      <c r="Q7603"/>
      <c r="R7603"/>
    </row>
    <row r="7604" spans="2:18">
      <c r="B7604"/>
      <c r="C7604"/>
      <c r="D7604"/>
      <c r="E7604"/>
      <c r="F7604"/>
      <c r="G7604"/>
      <c r="H7604"/>
      <c r="I7604"/>
      <c r="J7604"/>
      <c r="K7604"/>
      <c r="L7604"/>
      <c r="M7604" s="2"/>
      <c r="N7604"/>
      <c r="O7604" s="2"/>
      <c r="P7604"/>
      <c r="Q7604"/>
      <c r="R7604"/>
    </row>
    <row r="7605" spans="2:18">
      <c r="B7605"/>
      <c r="C7605"/>
      <c r="D7605"/>
      <c r="E7605"/>
      <c r="F7605"/>
      <c r="G7605"/>
      <c r="H7605"/>
      <c r="I7605"/>
      <c r="J7605"/>
      <c r="K7605"/>
      <c r="L7605"/>
      <c r="M7605" s="2"/>
      <c r="N7605"/>
      <c r="O7605" s="2"/>
      <c r="P7605"/>
      <c r="Q7605"/>
      <c r="R7605"/>
    </row>
    <row r="7606" spans="2:18">
      <c r="B7606"/>
      <c r="C7606"/>
      <c r="D7606"/>
      <c r="E7606"/>
      <c r="F7606"/>
      <c r="G7606"/>
      <c r="H7606"/>
      <c r="I7606"/>
      <c r="J7606"/>
      <c r="K7606"/>
      <c r="L7606"/>
      <c r="M7606" s="2"/>
      <c r="N7606"/>
      <c r="O7606" s="2"/>
      <c r="P7606"/>
      <c r="Q7606"/>
      <c r="R7606"/>
    </row>
    <row r="7607" spans="2:18">
      <c r="B7607"/>
      <c r="C7607"/>
      <c r="D7607"/>
      <c r="E7607"/>
      <c r="F7607"/>
      <c r="G7607"/>
      <c r="H7607"/>
      <c r="I7607"/>
      <c r="J7607"/>
      <c r="K7607"/>
      <c r="L7607"/>
      <c r="M7607" s="2"/>
      <c r="N7607"/>
      <c r="O7607" s="2"/>
      <c r="P7607"/>
      <c r="Q7607"/>
      <c r="R7607"/>
    </row>
    <row r="7608" spans="2:18">
      <c r="B7608"/>
      <c r="C7608"/>
      <c r="D7608"/>
      <c r="E7608"/>
      <c r="F7608"/>
      <c r="G7608"/>
      <c r="H7608"/>
      <c r="I7608"/>
      <c r="J7608"/>
      <c r="K7608"/>
      <c r="L7608"/>
      <c r="M7608" s="2"/>
      <c r="N7608"/>
      <c r="O7608" s="2"/>
      <c r="P7608"/>
      <c r="Q7608"/>
      <c r="R7608"/>
    </row>
    <row r="7609" spans="2:18">
      <c r="B7609"/>
      <c r="C7609"/>
      <c r="D7609"/>
      <c r="E7609"/>
      <c r="F7609"/>
      <c r="G7609"/>
      <c r="H7609"/>
      <c r="I7609"/>
      <c r="J7609"/>
      <c r="K7609"/>
      <c r="L7609"/>
      <c r="M7609" s="2"/>
      <c r="N7609"/>
      <c r="O7609" s="2"/>
      <c r="P7609"/>
      <c r="Q7609"/>
      <c r="R7609"/>
    </row>
    <row r="7610" spans="2:18">
      <c r="B7610"/>
      <c r="C7610"/>
      <c r="D7610"/>
      <c r="E7610"/>
      <c r="F7610"/>
      <c r="G7610"/>
      <c r="H7610"/>
      <c r="I7610"/>
      <c r="J7610"/>
      <c r="K7610"/>
      <c r="L7610"/>
      <c r="M7610" s="2"/>
      <c r="N7610"/>
      <c r="O7610" s="2"/>
      <c r="P7610"/>
      <c r="Q7610"/>
      <c r="R7610"/>
    </row>
    <row r="7611" spans="2:18">
      <c r="B7611"/>
      <c r="C7611"/>
      <c r="D7611"/>
      <c r="E7611"/>
      <c r="F7611"/>
      <c r="G7611"/>
      <c r="H7611"/>
      <c r="I7611"/>
      <c r="J7611"/>
      <c r="K7611"/>
      <c r="L7611"/>
      <c r="M7611" s="2"/>
      <c r="N7611"/>
      <c r="O7611" s="2"/>
      <c r="P7611"/>
      <c r="Q7611"/>
      <c r="R7611"/>
    </row>
    <row r="7612" spans="2:18">
      <c r="B7612"/>
      <c r="C7612"/>
      <c r="D7612"/>
      <c r="E7612"/>
      <c r="F7612"/>
      <c r="G7612"/>
      <c r="H7612"/>
      <c r="I7612"/>
      <c r="J7612"/>
      <c r="K7612"/>
      <c r="L7612"/>
      <c r="M7612" s="2"/>
      <c r="N7612"/>
      <c r="O7612" s="2"/>
      <c r="P7612"/>
      <c r="Q7612"/>
      <c r="R7612"/>
    </row>
    <row r="7613" spans="2:18">
      <c r="B7613"/>
      <c r="C7613"/>
      <c r="D7613"/>
      <c r="E7613"/>
      <c r="F7613"/>
      <c r="G7613"/>
      <c r="H7613"/>
      <c r="I7613"/>
      <c r="J7613"/>
      <c r="K7613"/>
      <c r="L7613"/>
      <c r="M7613" s="2"/>
      <c r="N7613"/>
      <c r="O7613" s="2"/>
      <c r="P7613"/>
      <c r="Q7613"/>
      <c r="R7613"/>
    </row>
    <row r="7614" spans="2:18">
      <c r="B7614"/>
      <c r="C7614"/>
      <c r="D7614"/>
      <c r="E7614"/>
      <c r="F7614"/>
      <c r="G7614"/>
      <c r="H7614"/>
      <c r="I7614"/>
      <c r="J7614"/>
      <c r="K7614"/>
      <c r="L7614"/>
      <c r="M7614" s="2"/>
      <c r="N7614"/>
      <c r="O7614" s="2"/>
      <c r="P7614"/>
      <c r="Q7614"/>
      <c r="R7614"/>
    </row>
    <row r="7615" spans="2:18">
      <c r="B7615"/>
      <c r="C7615"/>
      <c r="D7615"/>
      <c r="E7615"/>
      <c r="F7615"/>
      <c r="G7615"/>
      <c r="H7615"/>
      <c r="I7615"/>
      <c r="J7615"/>
      <c r="K7615"/>
      <c r="L7615"/>
      <c r="M7615" s="2"/>
      <c r="N7615"/>
      <c r="O7615" s="2"/>
      <c r="P7615"/>
      <c r="Q7615"/>
      <c r="R7615"/>
    </row>
    <row r="7616" spans="2:18">
      <c r="B7616"/>
      <c r="C7616"/>
      <c r="D7616"/>
      <c r="E7616"/>
      <c r="F7616"/>
      <c r="G7616"/>
      <c r="H7616"/>
      <c r="I7616"/>
      <c r="J7616"/>
      <c r="K7616"/>
      <c r="L7616"/>
      <c r="M7616" s="2"/>
      <c r="N7616"/>
      <c r="O7616" s="2"/>
      <c r="P7616"/>
      <c r="Q7616"/>
      <c r="R7616"/>
    </row>
    <row r="7617" spans="2:18">
      <c r="B7617"/>
      <c r="C7617"/>
      <c r="D7617"/>
      <c r="E7617"/>
      <c r="F7617"/>
      <c r="G7617"/>
      <c r="H7617"/>
      <c r="I7617"/>
      <c r="J7617"/>
      <c r="K7617"/>
      <c r="L7617"/>
      <c r="M7617" s="2"/>
      <c r="N7617"/>
      <c r="O7617" s="2"/>
      <c r="P7617"/>
      <c r="Q7617"/>
      <c r="R7617"/>
    </row>
    <row r="7618" spans="2:18">
      <c r="B7618"/>
      <c r="C7618"/>
      <c r="D7618"/>
      <c r="E7618"/>
      <c r="F7618"/>
      <c r="G7618"/>
      <c r="H7618"/>
      <c r="I7618"/>
      <c r="J7618"/>
      <c r="K7618"/>
      <c r="L7618"/>
      <c r="M7618" s="2"/>
      <c r="N7618"/>
      <c r="O7618" s="2"/>
      <c r="P7618"/>
      <c r="Q7618"/>
      <c r="R7618"/>
    </row>
    <row r="7619" spans="2:18">
      <c r="B7619"/>
      <c r="C7619"/>
      <c r="D7619"/>
      <c r="E7619"/>
      <c r="F7619"/>
      <c r="G7619"/>
      <c r="H7619"/>
      <c r="I7619"/>
      <c r="J7619"/>
      <c r="K7619"/>
      <c r="L7619"/>
      <c r="M7619" s="2"/>
      <c r="N7619"/>
      <c r="O7619" s="2"/>
      <c r="P7619"/>
      <c r="Q7619"/>
      <c r="R7619"/>
    </row>
    <row r="7620" spans="2:18">
      <c r="B7620"/>
      <c r="C7620"/>
      <c r="D7620"/>
      <c r="E7620"/>
      <c r="F7620"/>
      <c r="G7620"/>
      <c r="H7620"/>
      <c r="I7620"/>
      <c r="J7620"/>
      <c r="K7620"/>
      <c r="L7620"/>
      <c r="M7620" s="2"/>
      <c r="N7620"/>
      <c r="O7620" s="2"/>
      <c r="P7620"/>
      <c r="Q7620"/>
      <c r="R7620"/>
    </row>
    <row r="7621" spans="2:18">
      <c r="B7621"/>
      <c r="C7621"/>
      <c r="D7621"/>
      <c r="E7621"/>
      <c r="F7621"/>
      <c r="G7621"/>
      <c r="H7621"/>
      <c r="I7621"/>
      <c r="J7621"/>
      <c r="K7621"/>
      <c r="L7621"/>
      <c r="M7621" s="2"/>
      <c r="N7621"/>
      <c r="O7621" s="2"/>
      <c r="P7621"/>
      <c r="Q7621"/>
      <c r="R7621"/>
    </row>
    <row r="7622" spans="2:18">
      <c r="B7622"/>
      <c r="C7622"/>
      <c r="D7622"/>
      <c r="E7622"/>
      <c r="F7622"/>
      <c r="G7622"/>
      <c r="H7622"/>
      <c r="I7622"/>
      <c r="J7622"/>
      <c r="K7622"/>
      <c r="L7622"/>
      <c r="M7622" s="2"/>
      <c r="N7622"/>
      <c r="O7622" s="2"/>
      <c r="P7622"/>
      <c r="Q7622"/>
      <c r="R7622"/>
    </row>
    <row r="7623" spans="2:18">
      <c r="B7623"/>
      <c r="C7623"/>
      <c r="D7623"/>
      <c r="E7623"/>
      <c r="F7623"/>
      <c r="G7623"/>
      <c r="H7623"/>
      <c r="I7623"/>
      <c r="J7623"/>
      <c r="K7623"/>
      <c r="L7623"/>
      <c r="M7623" s="2"/>
      <c r="N7623"/>
      <c r="O7623" s="2"/>
      <c r="P7623"/>
      <c r="Q7623"/>
      <c r="R7623"/>
    </row>
    <row r="7624" spans="2:18">
      <c r="B7624"/>
      <c r="C7624"/>
      <c r="D7624"/>
      <c r="E7624"/>
      <c r="F7624"/>
      <c r="G7624"/>
      <c r="H7624"/>
      <c r="I7624"/>
      <c r="J7624"/>
      <c r="K7624"/>
      <c r="L7624"/>
      <c r="M7624" s="2"/>
      <c r="N7624"/>
      <c r="O7624" s="2"/>
      <c r="P7624"/>
      <c r="Q7624"/>
      <c r="R7624"/>
    </row>
    <row r="7625" spans="2:18">
      <c r="B7625"/>
      <c r="C7625"/>
      <c r="D7625"/>
      <c r="E7625"/>
      <c r="F7625"/>
      <c r="G7625"/>
      <c r="H7625"/>
      <c r="I7625"/>
      <c r="J7625"/>
      <c r="K7625"/>
      <c r="L7625"/>
      <c r="M7625" s="2"/>
      <c r="N7625"/>
      <c r="O7625" s="2"/>
      <c r="P7625"/>
      <c r="Q7625"/>
      <c r="R7625"/>
    </row>
    <row r="7626" spans="2:18">
      <c r="B7626"/>
      <c r="C7626"/>
      <c r="D7626"/>
      <c r="E7626"/>
      <c r="F7626"/>
      <c r="G7626"/>
      <c r="H7626"/>
      <c r="I7626"/>
      <c r="J7626"/>
      <c r="K7626"/>
      <c r="L7626"/>
      <c r="M7626" s="2"/>
      <c r="N7626"/>
      <c r="O7626" s="2"/>
      <c r="P7626"/>
      <c r="Q7626"/>
      <c r="R7626"/>
    </row>
    <row r="7627" spans="2:18">
      <c r="B7627"/>
      <c r="C7627"/>
      <c r="D7627"/>
      <c r="E7627"/>
      <c r="F7627"/>
      <c r="G7627"/>
      <c r="H7627"/>
      <c r="I7627"/>
      <c r="J7627"/>
      <c r="K7627"/>
      <c r="L7627"/>
      <c r="M7627" s="2"/>
      <c r="N7627"/>
      <c r="O7627" s="2"/>
      <c r="P7627"/>
      <c r="Q7627"/>
      <c r="R7627"/>
    </row>
    <row r="7628" spans="2:18">
      <c r="B7628"/>
      <c r="C7628"/>
      <c r="D7628"/>
      <c r="E7628"/>
      <c r="F7628"/>
      <c r="G7628"/>
      <c r="H7628"/>
      <c r="I7628"/>
      <c r="J7628"/>
      <c r="K7628"/>
      <c r="L7628"/>
      <c r="M7628" s="2"/>
      <c r="N7628"/>
      <c r="O7628" s="2"/>
      <c r="P7628"/>
      <c r="Q7628"/>
      <c r="R7628"/>
    </row>
    <row r="7629" spans="2:18">
      <c r="B7629"/>
      <c r="C7629"/>
      <c r="D7629"/>
      <c r="E7629"/>
      <c r="F7629"/>
      <c r="G7629"/>
      <c r="H7629"/>
      <c r="I7629"/>
      <c r="J7629"/>
      <c r="K7629"/>
      <c r="L7629"/>
      <c r="M7629" s="2"/>
      <c r="N7629"/>
      <c r="O7629" s="2"/>
      <c r="P7629"/>
      <c r="Q7629"/>
      <c r="R7629"/>
    </row>
    <row r="7630" spans="2:18">
      <c r="B7630"/>
      <c r="C7630"/>
      <c r="D7630"/>
      <c r="E7630"/>
      <c r="F7630"/>
      <c r="G7630"/>
      <c r="H7630"/>
      <c r="I7630"/>
      <c r="J7630"/>
      <c r="K7630"/>
      <c r="L7630"/>
      <c r="M7630" s="2"/>
      <c r="N7630"/>
      <c r="O7630" s="2"/>
      <c r="P7630"/>
      <c r="Q7630"/>
      <c r="R7630"/>
    </row>
    <row r="7631" spans="2:18">
      <c r="B7631"/>
      <c r="C7631"/>
      <c r="D7631"/>
      <c r="E7631"/>
      <c r="F7631"/>
      <c r="G7631"/>
      <c r="H7631"/>
      <c r="I7631"/>
      <c r="J7631"/>
      <c r="K7631"/>
      <c r="L7631"/>
      <c r="M7631" s="2"/>
      <c r="N7631"/>
      <c r="O7631" s="2"/>
      <c r="P7631"/>
      <c r="Q7631"/>
      <c r="R7631"/>
    </row>
    <row r="7632" spans="2:18">
      <c r="B7632"/>
      <c r="C7632"/>
      <c r="D7632"/>
      <c r="E7632"/>
      <c r="F7632"/>
      <c r="G7632"/>
      <c r="H7632"/>
      <c r="I7632"/>
      <c r="J7632"/>
      <c r="K7632"/>
      <c r="L7632"/>
      <c r="M7632" s="2"/>
      <c r="N7632"/>
      <c r="O7632" s="2"/>
      <c r="P7632"/>
      <c r="Q7632"/>
      <c r="R7632"/>
    </row>
    <row r="7633" spans="2:18">
      <c r="B7633"/>
      <c r="C7633"/>
      <c r="D7633"/>
      <c r="E7633"/>
      <c r="F7633"/>
      <c r="G7633"/>
      <c r="H7633"/>
      <c r="I7633"/>
      <c r="J7633"/>
      <c r="K7633"/>
      <c r="L7633"/>
      <c r="M7633" s="2"/>
      <c r="N7633"/>
      <c r="O7633" s="2"/>
      <c r="P7633"/>
      <c r="Q7633"/>
      <c r="R7633"/>
    </row>
    <row r="7634" spans="2:18">
      <c r="B7634"/>
      <c r="C7634"/>
      <c r="D7634"/>
      <c r="E7634"/>
      <c r="F7634"/>
      <c r="G7634"/>
      <c r="H7634"/>
      <c r="I7634"/>
      <c r="J7634"/>
      <c r="K7634"/>
      <c r="L7634"/>
      <c r="M7634" s="2"/>
      <c r="N7634"/>
      <c r="O7634" s="2"/>
      <c r="P7634"/>
      <c r="Q7634"/>
      <c r="R7634"/>
    </row>
    <row r="7635" spans="2:18">
      <c r="B7635"/>
      <c r="C7635"/>
      <c r="D7635"/>
      <c r="E7635"/>
      <c r="F7635"/>
      <c r="G7635"/>
      <c r="H7635"/>
      <c r="I7635"/>
      <c r="J7635"/>
      <c r="K7635"/>
      <c r="L7635"/>
      <c r="M7635" s="2"/>
      <c r="N7635"/>
      <c r="O7635" s="2"/>
      <c r="P7635"/>
      <c r="Q7635"/>
      <c r="R7635"/>
    </row>
    <row r="7636" spans="2:18">
      <c r="B7636"/>
      <c r="C7636"/>
      <c r="D7636"/>
      <c r="E7636"/>
      <c r="F7636"/>
      <c r="G7636"/>
      <c r="H7636"/>
      <c r="I7636"/>
      <c r="J7636"/>
      <c r="K7636"/>
      <c r="L7636"/>
      <c r="M7636" s="2"/>
      <c r="N7636"/>
      <c r="O7636" s="2"/>
      <c r="P7636"/>
      <c r="Q7636"/>
      <c r="R7636"/>
    </row>
    <row r="7637" spans="2:18">
      <c r="B7637"/>
      <c r="C7637"/>
      <c r="D7637"/>
      <c r="E7637"/>
      <c r="F7637"/>
      <c r="G7637"/>
      <c r="H7637"/>
      <c r="I7637"/>
      <c r="J7637"/>
      <c r="K7637"/>
      <c r="L7637"/>
      <c r="M7637" s="2"/>
      <c r="N7637"/>
      <c r="O7637" s="2"/>
      <c r="P7637"/>
      <c r="Q7637"/>
      <c r="R7637"/>
    </row>
    <row r="7638" spans="2:18">
      <c r="B7638"/>
      <c r="C7638"/>
      <c r="D7638"/>
      <c r="E7638"/>
      <c r="F7638"/>
      <c r="G7638"/>
      <c r="H7638"/>
      <c r="I7638"/>
      <c r="J7638"/>
      <c r="K7638"/>
      <c r="L7638"/>
      <c r="M7638" s="2"/>
      <c r="N7638"/>
      <c r="O7638" s="2"/>
      <c r="P7638"/>
      <c r="Q7638"/>
      <c r="R7638"/>
    </row>
    <row r="7639" spans="2:18">
      <c r="B7639"/>
      <c r="C7639"/>
      <c r="D7639"/>
      <c r="E7639"/>
      <c r="F7639"/>
      <c r="G7639"/>
      <c r="H7639"/>
      <c r="I7639"/>
      <c r="J7639"/>
      <c r="K7639"/>
      <c r="L7639"/>
      <c r="M7639" s="2"/>
      <c r="N7639"/>
      <c r="O7639" s="2"/>
      <c r="P7639"/>
      <c r="Q7639"/>
      <c r="R7639"/>
    </row>
    <row r="7640" spans="2:18">
      <c r="B7640"/>
      <c r="C7640"/>
      <c r="D7640"/>
      <c r="E7640"/>
      <c r="F7640"/>
      <c r="G7640"/>
      <c r="H7640"/>
      <c r="I7640"/>
      <c r="J7640"/>
      <c r="K7640"/>
      <c r="L7640"/>
      <c r="M7640" s="2"/>
      <c r="N7640"/>
      <c r="O7640" s="2"/>
      <c r="P7640"/>
      <c r="Q7640"/>
      <c r="R7640"/>
    </row>
    <row r="7641" spans="2:18">
      <c r="B7641"/>
      <c r="C7641"/>
      <c r="D7641"/>
      <c r="E7641"/>
      <c r="F7641"/>
      <c r="G7641"/>
      <c r="H7641"/>
      <c r="I7641"/>
      <c r="J7641"/>
      <c r="K7641"/>
      <c r="L7641"/>
      <c r="M7641" s="2"/>
      <c r="N7641"/>
      <c r="O7641" s="2"/>
      <c r="P7641"/>
      <c r="Q7641"/>
      <c r="R7641"/>
    </row>
    <row r="7642" spans="2:18">
      <c r="B7642"/>
      <c r="C7642"/>
      <c r="D7642"/>
      <c r="E7642"/>
      <c r="F7642"/>
      <c r="G7642"/>
      <c r="H7642"/>
      <c r="I7642"/>
      <c r="J7642"/>
      <c r="K7642"/>
      <c r="L7642"/>
      <c r="M7642" s="2"/>
      <c r="N7642"/>
      <c r="O7642" s="2"/>
      <c r="P7642"/>
      <c r="Q7642"/>
      <c r="R7642"/>
    </row>
    <row r="7643" spans="2:18">
      <c r="B7643"/>
      <c r="C7643"/>
      <c r="D7643"/>
      <c r="E7643"/>
      <c r="F7643"/>
      <c r="G7643"/>
      <c r="H7643"/>
      <c r="I7643"/>
      <c r="J7643"/>
      <c r="K7643"/>
      <c r="L7643"/>
      <c r="M7643" s="2"/>
      <c r="N7643"/>
      <c r="O7643" s="2"/>
      <c r="P7643"/>
      <c r="Q7643"/>
      <c r="R7643"/>
    </row>
    <row r="7644" spans="2:18">
      <c r="B7644"/>
      <c r="C7644"/>
      <c r="D7644"/>
      <c r="E7644"/>
      <c r="F7644"/>
      <c r="G7644"/>
      <c r="H7644"/>
      <c r="I7644"/>
      <c r="J7644"/>
      <c r="K7644"/>
      <c r="L7644"/>
      <c r="M7644" s="2"/>
      <c r="N7644"/>
      <c r="O7644" s="2"/>
      <c r="P7644"/>
      <c r="Q7644"/>
      <c r="R7644"/>
    </row>
    <row r="7645" spans="2:18">
      <c r="B7645"/>
      <c r="C7645"/>
      <c r="D7645"/>
      <c r="E7645"/>
      <c r="F7645"/>
      <c r="G7645"/>
      <c r="H7645"/>
      <c r="I7645"/>
      <c r="J7645"/>
      <c r="K7645"/>
      <c r="L7645"/>
      <c r="M7645" s="2"/>
      <c r="N7645"/>
      <c r="O7645" s="2"/>
      <c r="P7645"/>
      <c r="Q7645"/>
      <c r="R7645"/>
    </row>
    <row r="7646" spans="2:18">
      <c r="B7646"/>
      <c r="C7646"/>
      <c r="D7646"/>
      <c r="E7646"/>
      <c r="F7646"/>
      <c r="G7646"/>
      <c r="H7646"/>
      <c r="I7646"/>
      <c r="J7646"/>
      <c r="K7646"/>
      <c r="L7646"/>
      <c r="M7646" s="2"/>
      <c r="N7646"/>
      <c r="O7646" s="2"/>
      <c r="P7646"/>
      <c r="Q7646"/>
      <c r="R7646"/>
    </row>
    <row r="7647" spans="2:18">
      <c r="B7647"/>
      <c r="C7647"/>
      <c r="D7647"/>
      <c r="E7647"/>
      <c r="F7647"/>
      <c r="G7647"/>
      <c r="H7647"/>
      <c r="I7647"/>
      <c r="J7647"/>
      <c r="K7647"/>
      <c r="L7647"/>
      <c r="M7647" s="2"/>
      <c r="N7647"/>
      <c r="O7647" s="2"/>
      <c r="P7647"/>
      <c r="Q7647"/>
      <c r="R7647"/>
    </row>
    <row r="7648" spans="2:18">
      <c r="B7648"/>
      <c r="C7648"/>
      <c r="D7648"/>
      <c r="E7648"/>
      <c r="F7648"/>
      <c r="G7648"/>
      <c r="H7648"/>
      <c r="I7648"/>
      <c r="J7648"/>
      <c r="K7648"/>
      <c r="L7648"/>
      <c r="M7648" s="2"/>
      <c r="N7648"/>
      <c r="O7648" s="2"/>
      <c r="P7648"/>
      <c r="Q7648"/>
      <c r="R7648"/>
    </row>
    <row r="7649" spans="2:18">
      <c r="B7649"/>
      <c r="C7649"/>
      <c r="D7649"/>
      <c r="E7649"/>
      <c r="F7649"/>
      <c r="G7649"/>
      <c r="H7649"/>
      <c r="I7649"/>
      <c r="J7649"/>
      <c r="K7649"/>
      <c r="L7649"/>
      <c r="M7649" s="2"/>
      <c r="N7649"/>
      <c r="O7649" s="2"/>
      <c r="P7649"/>
      <c r="Q7649"/>
      <c r="R7649"/>
    </row>
    <row r="7650" spans="2:18">
      <c r="B7650"/>
      <c r="C7650"/>
      <c r="D7650"/>
      <c r="E7650"/>
      <c r="F7650"/>
      <c r="G7650"/>
      <c r="H7650"/>
      <c r="I7650"/>
      <c r="J7650"/>
      <c r="K7650"/>
      <c r="L7650"/>
      <c r="M7650" s="2"/>
      <c r="N7650"/>
      <c r="O7650" s="2"/>
      <c r="P7650"/>
      <c r="Q7650"/>
      <c r="R7650"/>
    </row>
    <row r="7651" spans="2:18">
      <c r="B7651"/>
      <c r="C7651"/>
      <c r="D7651"/>
      <c r="E7651"/>
      <c r="F7651"/>
      <c r="G7651"/>
      <c r="H7651"/>
      <c r="I7651"/>
      <c r="J7651"/>
      <c r="K7651"/>
      <c r="L7651"/>
      <c r="M7651" s="2"/>
      <c r="N7651"/>
      <c r="O7651" s="2"/>
      <c r="P7651"/>
      <c r="Q7651"/>
      <c r="R7651"/>
    </row>
    <row r="7652" spans="2:18">
      <c r="B7652"/>
      <c r="C7652"/>
      <c r="D7652"/>
      <c r="E7652"/>
      <c r="F7652"/>
      <c r="G7652"/>
      <c r="H7652"/>
      <c r="I7652"/>
      <c r="J7652"/>
      <c r="K7652"/>
      <c r="L7652"/>
      <c r="M7652" s="2"/>
      <c r="N7652"/>
      <c r="O7652" s="2"/>
      <c r="P7652"/>
      <c r="Q7652"/>
      <c r="R7652"/>
    </row>
    <row r="7653" spans="2:18">
      <c r="B7653"/>
      <c r="C7653"/>
      <c r="D7653"/>
      <c r="E7653"/>
      <c r="F7653"/>
      <c r="G7653"/>
      <c r="H7653"/>
      <c r="I7653"/>
      <c r="J7653"/>
      <c r="K7653"/>
      <c r="L7653"/>
      <c r="M7653" s="2"/>
      <c r="N7653"/>
      <c r="O7653" s="2"/>
      <c r="P7653"/>
      <c r="Q7653"/>
      <c r="R7653"/>
    </row>
    <row r="7654" spans="2:18">
      <c r="B7654"/>
      <c r="C7654"/>
      <c r="D7654"/>
      <c r="E7654"/>
      <c r="F7654"/>
      <c r="G7654"/>
      <c r="H7654"/>
      <c r="I7654"/>
      <c r="J7654"/>
      <c r="K7654"/>
      <c r="L7654"/>
      <c r="M7654" s="2"/>
      <c r="N7654"/>
      <c r="O7654" s="2"/>
      <c r="P7654"/>
      <c r="Q7654"/>
      <c r="R7654"/>
    </row>
    <row r="7655" spans="2:18">
      <c r="B7655"/>
      <c r="C7655"/>
      <c r="D7655"/>
      <c r="E7655"/>
      <c r="F7655"/>
      <c r="G7655"/>
      <c r="H7655"/>
      <c r="I7655"/>
      <c r="J7655"/>
      <c r="K7655"/>
      <c r="L7655"/>
      <c r="M7655" s="2"/>
      <c r="N7655"/>
      <c r="O7655" s="2"/>
      <c r="P7655"/>
      <c r="Q7655"/>
      <c r="R7655"/>
    </row>
    <row r="7656" spans="2:18">
      <c r="B7656"/>
      <c r="C7656"/>
      <c r="D7656"/>
      <c r="E7656"/>
      <c r="F7656"/>
      <c r="G7656"/>
      <c r="H7656"/>
      <c r="I7656"/>
      <c r="J7656"/>
      <c r="K7656"/>
      <c r="L7656"/>
      <c r="M7656" s="2"/>
      <c r="N7656"/>
      <c r="O7656" s="2"/>
      <c r="P7656"/>
      <c r="Q7656"/>
      <c r="R7656"/>
    </row>
    <row r="7657" spans="2:18">
      <c r="B7657"/>
      <c r="C7657"/>
      <c r="D7657"/>
      <c r="E7657"/>
      <c r="F7657"/>
      <c r="G7657"/>
      <c r="H7657"/>
      <c r="I7657"/>
      <c r="J7657"/>
      <c r="K7657"/>
      <c r="L7657"/>
      <c r="M7657" s="2"/>
      <c r="N7657"/>
      <c r="O7657" s="2"/>
      <c r="P7657"/>
      <c r="Q7657"/>
      <c r="R7657"/>
    </row>
    <row r="7658" spans="2:18">
      <c r="B7658"/>
      <c r="C7658"/>
      <c r="D7658"/>
      <c r="E7658"/>
      <c r="F7658"/>
      <c r="G7658"/>
      <c r="H7658"/>
      <c r="I7658"/>
      <c r="J7658"/>
      <c r="K7658"/>
      <c r="L7658"/>
      <c r="M7658" s="2"/>
      <c r="N7658"/>
      <c r="O7658" s="2"/>
      <c r="P7658"/>
      <c r="Q7658"/>
      <c r="R7658"/>
    </row>
    <row r="7659" spans="2:18">
      <c r="B7659"/>
      <c r="C7659"/>
      <c r="D7659"/>
      <c r="E7659"/>
      <c r="F7659"/>
      <c r="G7659"/>
      <c r="H7659"/>
      <c r="I7659"/>
      <c r="J7659"/>
      <c r="K7659"/>
      <c r="L7659"/>
      <c r="M7659" s="2"/>
      <c r="N7659"/>
      <c r="O7659" s="2"/>
      <c r="P7659"/>
      <c r="Q7659"/>
      <c r="R7659"/>
    </row>
    <row r="7660" spans="2:18">
      <c r="B7660"/>
      <c r="C7660"/>
      <c r="D7660"/>
      <c r="E7660"/>
      <c r="F7660"/>
      <c r="G7660"/>
      <c r="H7660"/>
      <c r="I7660"/>
      <c r="J7660"/>
      <c r="K7660"/>
      <c r="L7660"/>
      <c r="M7660" s="2"/>
      <c r="N7660"/>
      <c r="O7660" s="2"/>
      <c r="P7660"/>
      <c r="Q7660"/>
      <c r="R7660"/>
    </row>
    <row r="7661" spans="2:18">
      <c r="B7661"/>
      <c r="C7661"/>
      <c r="D7661"/>
      <c r="E7661"/>
      <c r="F7661"/>
      <c r="G7661"/>
      <c r="H7661"/>
      <c r="I7661"/>
      <c r="J7661"/>
      <c r="K7661"/>
      <c r="L7661"/>
      <c r="M7661" s="2"/>
      <c r="N7661"/>
      <c r="O7661" s="2"/>
      <c r="P7661"/>
      <c r="Q7661"/>
      <c r="R7661"/>
    </row>
    <row r="7662" spans="2:18">
      <c r="B7662"/>
      <c r="C7662"/>
      <c r="D7662"/>
      <c r="E7662"/>
      <c r="F7662"/>
      <c r="G7662"/>
      <c r="H7662"/>
      <c r="I7662"/>
      <c r="J7662"/>
      <c r="K7662"/>
      <c r="L7662"/>
      <c r="M7662" s="2"/>
      <c r="N7662"/>
      <c r="O7662" s="2"/>
      <c r="P7662"/>
      <c r="Q7662"/>
      <c r="R7662"/>
    </row>
    <row r="7663" spans="2:18">
      <c r="B7663"/>
      <c r="C7663"/>
      <c r="D7663"/>
      <c r="E7663"/>
      <c r="F7663"/>
      <c r="G7663"/>
      <c r="H7663"/>
      <c r="I7663"/>
      <c r="J7663"/>
      <c r="K7663"/>
      <c r="L7663"/>
      <c r="M7663" s="2"/>
      <c r="N7663"/>
      <c r="O7663" s="2"/>
      <c r="P7663"/>
      <c r="Q7663"/>
      <c r="R7663"/>
    </row>
    <row r="7664" spans="2:18">
      <c r="B7664"/>
      <c r="C7664"/>
      <c r="D7664"/>
      <c r="E7664"/>
      <c r="F7664"/>
      <c r="G7664"/>
      <c r="H7664"/>
      <c r="I7664"/>
      <c r="J7664"/>
      <c r="K7664"/>
      <c r="L7664"/>
      <c r="M7664" s="2"/>
      <c r="N7664"/>
      <c r="O7664" s="2"/>
      <c r="P7664"/>
      <c r="Q7664"/>
      <c r="R7664"/>
    </row>
    <row r="7665" spans="2:18">
      <c r="B7665"/>
      <c r="C7665"/>
      <c r="D7665"/>
      <c r="E7665"/>
      <c r="F7665"/>
      <c r="G7665"/>
      <c r="H7665"/>
      <c r="I7665"/>
      <c r="J7665"/>
      <c r="K7665"/>
      <c r="L7665"/>
      <c r="M7665" s="2"/>
      <c r="N7665"/>
      <c r="O7665" s="2"/>
      <c r="P7665"/>
      <c r="Q7665"/>
      <c r="R7665"/>
    </row>
    <row r="7666" spans="2:18">
      <c r="B7666"/>
      <c r="C7666"/>
      <c r="D7666"/>
      <c r="E7666"/>
      <c r="F7666"/>
      <c r="G7666"/>
      <c r="H7666"/>
      <c r="I7666"/>
      <c r="J7666"/>
      <c r="K7666"/>
      <c r="L7666"/>
      <c r="M7666" s="2"/>
      <c r="N7666"/>
      <c r="O7666" s="2"/>
      <c r="P7666"/>
      <c r="Q7666"/>
      <c r="R7666"/>
    </row>
    <row r="7667" spans="2:18">
      <c r="B7667"/>
      <c r="C7667"/>
      <c r="D7667"/>
      <c r="E7667"/>
      <c r="F7667"/>
      <c r="G7667"/>
      <c r="H7667"/>
      <c r="I7667"/>
      <c r="J7667"/>
      <c r="K7667"/>
      <c r="L7667"/>
      <c r="M7667" s="2"/>
      <c r="N7667"/>
      <c r="O7667" s="2"/>
      <c r="P7667"/>
      <c r="Q7667"/>
      <c r="R7667"/>
    </row>
    <row r="7668" spans="2:18">
      <c r="B7668"/>
      <c r="C7668"/>
      <c r="D7668"/>
      <c r="E7668"/>
      <c r="F7668"/>
      <c r="G7668"/>
      <c r="H7668"/>
      <c r="I7668"/>
      <c r="J7668"/>
      <c r="K7668"/>
      <c r="L7668"/>
      <c r="M7668" s="2"/>
      <c r="N7668"/>
      <c r="O7668" s="2"/>
      <c r="P7668"/>
      <c r="Q7668"/>
      <c r="R7668"/>
    </row>
    <row r="7669" spans="2:18">
      <c r="B7669"/>
      <c r="C7669"/>
      <c r="D7669"/>
      <c r="E7669"/>
      <c r="F7669"/>
      <c r="G7669"/>
      <c r="H7669"/>
      <c r="I7669"/>
      <c r="J7669"/>
      <c r="K7669"/>
      <c r="L7669"/>
      <c r="M7669" s="2"/>
      <c r="N7669"/>
      <c r="O7669" s="2"/>
      <c r="P7669"/>
      <c r="Q7669"/>
      <c r="R7669"/>
    </row>
    <row r="7670" spans="2:18">
      <c r="B7670"/>
      <c r="C7670"/>
      <c r="D7670"/>
      <c r="E7670"/>
      <c r="F7670"/>
      <c r="G7670"/>
      <c r="H7670"/>
      <c r="I7670"/>
      <c r="J7670"/>
      <c r="K7670"/>
      <c r="L7670"/>
      <c r="M7670" s="2"/>
      <c r="N7670"/>
      <c r="O7670" s="2"/>
      <c r="P7670"/>
      <c r="Q7670"/>
      <c r="R7670"/>
    </row>
    <row r="7671" spans="2:18">
      <c r="B7671"/>
      <c r="C7671"/>
      <c r="D7671"/>
      <c r="E7671"/>
      <c r="F7671"/>
      <c r="G7671"/>
      <c r="H7671"/>
      <c r="I7671"/>
      <c r="J7671"/>
      <c r="K7671"/>
      <c r="L7671"/>
      <c r="M7671" s="2"/>
      <c r="N7671"/>
      <c r="O7671" s="2"/>
      <c r="P7671"/>
      <c r="Q7671"/>
      <c r="R7671"/>
    </row>
    <row r="7672" spans="2:18">
      <c r="B7672"/>
      <c r="C7672"/>
      <c r="D7672"/>
      <c r="E7672"/>
      <c r="F7672"/>
      <c r="G7672"/>
      <c r="H7672"/>
      <c r="I7672"/>
      <c r="J7672"/>
      <c r="K7672"/>
      <c r="L7672"/>
      <c r="M7672" s="2"/>
      <c r="N7672"/>
      <c r="O7672" s="2"/>
      <c r="P7672"/>
      <c r="Q7672"/>
      <c r="R7672"/>
    </row>
    <row r="7673" spans="2:18">
      <c r="B7673"/>
      <c r="C7673"/>
      <c r="D7673"/>
      <c r="E7673"/>
      <c r="F7673"/>
      <c r="G7673"/>
      <c r="H7673"/>
      <c r="I7673"/>
      <c r="J7673"/>
      <c r="K7673"/>
      <c r="L7673"/>
      <c r="M7673" s="2"/>
      <c r="N7673"/>
      <c r="O7673" s="2"/>
      <c r="P7673"/>
      <c r="Q7673"/>
      <c r="R7673"/>
    </row>
    <row r="7674" spans="2:18">
      <c r="B7674"/>
      <c r="C7674"/>
      <c r="D7674"/>
      <c r="E7674"/>
      <c r="F7674"/>
      <c r="G7674"/>
      <c r="H7674"/>
      <c r="I7674"/>
      <c r="J7674"/>
      <c r="K7674"/>
      <c r="L7674"/>
      <c r="M7674" s="2"/>
      <c r="N7674"/>
      <c r="O7674" s="2"/>
      <c r="P7674"/>
      <c r="Q7674"/>
      <c r="R7674"/>
    </row>
    <row r="7675" spans="2:18">
      <c r="B7675"/>
      <c r="C7675"/>
      <c r="D7675"/>
      <c r="E7675"/>
      <c r="F7675"/>
      <c r="G7675"/>
      <c r="H7675"/>
      <c r="I7675"/>
      <c r="J7675"/>
      <c r="K7675"/>
      <c r="L7675"/>
      <c r="M7675" s="2"/>
      <c r="N7675"/>
      <c r="O7675" s="2"/>
      <c r="P7675"/>
      <c r="Q7675"/>
      <c r="R7675"/>
    </row>
    <row r="7676" spans="2:18">
      <c r="B7676"/>
      <c r="C7676"/>
      <c r="D7676"/>
      <c r="E7676"/>
      <c r="F7676"/>
      <c r="G7676"/>
      <c r="H7676"/>
      <c r="I7676"/>
      <c r="J7676"/>
      <c r="K7676"/>
      <c r="L7676"/>
      <c r="M7676" s="2"/>
      <c r="N7676"/>
      <c r="O7676" s="2"/>
      <c r="P7676"/>
      <c r="Q7676"/>
      <c r="R7676"/>
    </row>
    <row r="7677" spans="2:18">
      <c r="B7677"/>
      <c r="C7677"/>
      <c r="D7677"/>
      <c r="E7677"/>
      <c r="F7677"/>
      <c r="G7677"/>
      <c r="H7677"/>
      <c r="I7677"/>
      <c r="J7677"/>
      <c r="K7677"/>
      <c r="L7677"/>
      <c r="M7677" s="2"/>
      <c r="N7677"/>
      <c r="O7677" s="2"/>
      <c r="P7677"/>
      <c r="Q7677"/>
      <c r="R7677"/>
    </row>
    <row r="7678" spans="2:18">
      <c r="B7678"/>
      <c r="C7678"/>
      <c r="D7678"/>
      <c r="E7678"/>
      <c r="F7678"/>
      <c r="G7678"/>
      <c r="H7678"/>
      <c r="I7678"/>
      <c r="J7678"/>
      <c r="K7678"/>
      <c r="L7678"/>
      <c r="M7678" s="2"/>
      <c r="N7678"/>
      <c r="O7678" s="2"/>
      <c r="P7678"/>
      <c r="Q7678"/>
      <c r="R7678"/>
    </row>
    <row r="7679" spans="2:18">
      <c r="B7679"/>
      <c r="C7679"/>
      <c r="D7679"/>
      <c r="E7679"/>
      <c r="F7679"/>
      <c r="G7679"/>
      <c r="H7679"/>
      <c r="I7679"/>
      <c r="J7679"/>
      <c r="K7679"/>
      <c r="L7679"/>
      <c r="M7679" s="2"/>
      <c r="N7679"/>
      <c r="O7679" s="2"/>
      <c r="P7679"/>
      <c r="Q7679"/>
      <c r="R7679"/>
    </row>
    <row r="7680" spans="2:18">
      <c r="B7680"/>
      <c r="C7680"/>
      <c r="D7680"/>
      <c r="E7680"/>
      <c r="F7680"/>
      <c r="G7680"/>
      <c r="H7680"/>
      <c r="I7680"/>
      <c r="J7680"/>
      <c r="K7680"/>
      <c r="L7680"/>
      <c r="M7680" s="2"/>
      <c r="N7680"/>
      <c r="O7680" s="2"/>
      <c r="P7680"/>
      <c r="Q7680"/>
      <c r="R7680"/>
    </row>
    <row r="7681" spans="2:18">
      <c r="B7681"/>
      <c r="C7681"/>
      <c r="D7681"/>
      <c r="E7681"/>
      <c r="F7681"/>
      <c r="G7681"/>
      <c r="H7681"/>
      <c r="I7681"/>
      <c r="J7681"/>
      <c r="K7681"/>
      <c r="L7681"/>
      <c r="M7681" s="2"/>
      <c r="N7681"/>
      <c r="O7681" s="2"/>
      <c r="P7681"/>
      <c r="Q7681"/>
      <c r="R7681"/>
    </row>
    <row r="7682" spans="2:18">
      <c r="B7682"/>
      <c r="C7682"/>
      <c r="D7682"/>
      <c r="E7682"/>
      <c r="F7682"/>
      <c r="G7682"/>
      <c r="H7682"/>
      <c r="I7682"/>
      <c r="J7682"/>
      <c r="K7682"/>
      <c r="L7682"/>
      <c r="M7682" s="2"/>
      <c r="N7682"/>
      <c r="O7682" s="2"/>
      <c r="P7682"/>
      <c r="Q7682"/>
      <c r="R7682"/>
    </row>
    <row r="7683" spans="2:18">
      <c r="B7683"/>
      <c r="C7683"/>
      <c r="D7683"/>
      <c r="E7683"/>
      <c r="F7683"/>
      <c r="G7683"/>
      <c r="H7683"/>
      <c r="I7683"/>
      <c r="J7683"/>
      <c r="K7683"/>
      <c r="L7683"/>
      <c r="M7683" s="2"/>
      <c r="N7683"/>
      <c r="O7683" s="2"/>
      <c r="P7683"/>
      <c r="Q7683"/>
      <c r="R7683"/>
    </row>
    <row r="7684" spans="2:18">
      <c r="B7684"/>
      <c r="C7684"/>
      <c r="D7684"/>
      <c r="E7684"/>
      <c r="F7684"/>
      <c r="G7684"/>
      <c r="H7684"/>
      <c r="I7684"/>
      <c r="J7684"/>
      <c r="K7684"/>
      <c r="L7684"/>
      <c r="M7684" s="2"/>
      <c r="N7684"/>
      <c r="O7684" s="2"/>
      <c r="P7684"/>
      <c r="Q7684"/>
      <c r="R7684"/>
    </row>
    <row r="7685" spans="2:18">
      <c r="B7685"/>
      <c r="C7685"/>
      <c r="D7685"/>
      <c r="E7685"/>
      <c r="F7685"/>
      <c r="G7685"/>
      <c r="H7685"/>
      <c r="I7685"/>
      <c r="J7685"/>
      <c r="K7685"/>
      <c r="L7685"/>
      <c r="M7685" s="2"/>
      <c r="N7685"/>
      <c r="O7685" s="2"/>
      <c r="P7685"/>
      <c r="Q7685"/>
      <c r="R7685"/>
    </row>
    <row r="7686" spans="2:18">
      <c r="B7686"/>
      <c r="C7686"/>
      <c r="D7686"/>
      <c r="E7686"/>
      <c r="F7686"/>
      <c r="G7686"/>
      <c r="H7686"/>
      <c r="I7686"/>
      <c r="J7686"/>
      <c r="K7686"/>
      <c r="L7686"/>
      <c r="M7686" s="2"/>
      <c r="N7686"/>
      <c r="O7686" s="2"/>
      <c r="P7686"/>
      <c r="Q7686"/>
      <c r="R7686"/>
    </row>
    <row r="7687" spans="2:18">
      <c r="B7687"/>
      <c r="C7687"/>
      <c r="D7687"/>
      <c r="E7687"/>
      <c r="F7687"/>
      <c r="G7687"/>
      <c r="H7687"/>
      <c r="I7687"/>
      <c r="J7687"/>
      <c r="K7687"/>
      <c r="L7687"/>
      <c r="M7687" s="2"/>
      <c r="N7687"/>
      <c r="O7687" s="2"/>
      <c r="P7687"/>
      <c r="Q7687"/>
      <c r="R7687"/>
    </row>
    <row r="7688" spans="2:18">
      <c r="B7688"/>
      <c r="C7688"/>
      <c r="D7688"/>
      <c r="E7688"/>
      <c r="F7688"/>
      <c r="G7688"/>
      <c r="H7688"/>
      <c r="I7688"/>
      <c r="J7688"/>
      <c r="K7688"/>
      <c r="L7688"/>
      <c r="M7688" s="2"/>
      <c r="N7688"/>
      <c r="O7688" s="2"/>
      <c r="P7688"/>
      <c r="Q7688"/>
      <c r="R7688"/>
    </row>
    <row r="7689" spans="2:18">
      <c r="B7689"/>
      <c r="C7689"/>
      <c r="D7689"/>
      <c r="E7689"/>
      <c r="F7689"/>
      <c r="G7689"/>
      <c r="H7689"/>
      <c r="I7689"/>
      <c r="J7689"/>
      <c r="K7689"/>
      <c r="L7689"/>
      <c r="M7689" s="2"/>
      <c r="N7689"/>
      <c r="O7689" s="2"/>
      <c r="P7689"/>
      <c r="Q7689"/>
      <c r="R7689"/>
    </row>
    <row r="7690" spans="2:18">
      <c r="B7690"/>
      <c r="C7690"/>
      <c r="D7690"/>
      <c r="E7690"/>
      <c r="F7690"/>
      <c r="G7690"/>
      <c r="H7690"/>
      <c r="I7690"/>
      <c r="J7690"/>
      <c r="K7690"/>
      <c r="L7690"/>
      <c r="M7690" s="2"/>
      <c r="N7690"/>
      <c r="O7690" s="2"/>
      <c r="P7690"/>
      <c r="Q7690"/>
      <c r="R7690"/>
    </row>
    <row r="7691" spans="2:18">
      <c r="B7691"/>
      <c r="C7691"/>
      <c r="D7691"/>
      <c r="E7691"/>
      <c r="F7691"/>
      <c r="G7691"/>
      <c r="H7691"/>
      <c r="I7691"/>
      <c r="J7691"/>
      <c r="K7691"/>
      <c r="L7691"/>
      <c r="M7691" s="2"/>
      <c r="N7691"/>
      <c r="O7691" s="2"/>
      <c r="P7691"/>
      <c r="Q7691"/>
      <c r="R7691"/>
    </row>
    <row r="7692" spans="2:18">
      <c r="B7692"/>
      <c r="C7692"/>
      <c r="D7692"/>
      <c r="E7692"/>
      <c r="F7692"/>
      <c r="G7692"/>
      <c r="H7692"/>
      <c r="I7692"/>
      <c r="J7692"/>
      <c r="K7692"/>
      <c r="L7692"/>
      <c r="M7692" s="2"/>
      <c r="N7692"/>
      <c r="O7692" s="2"/>
      <c r="P7692"/>
      <c r="Q7692"/>
      <c r="R7692"/>
    </row>
    <row r="7693" spans="2:18">
      <c r="B7693"/>
      <c r="C7693"/>
      <c r="D7693"/>
      <c r="E7693"/>
      <c r="F7693"/>
      <c r="G7693"/>
      <c r="H7693"/>
      <c r="I7693"/>
      <c r="J7693"/>
      <c r="K7693"/>
      <c r="L7693"/>
      <c r="M7693" s="2"/>
      <c r="N7693"/>
      <c r="O7693" s="2"/>
      <c r="P7693"/>
      <c r="Q7693"/>
      <c r="R7693"/>
    </row>
    <row r="7694" spans="2:18">
      <c r="B7694"/>
      <c r="C7694"/>
      <c r="D7694"/>
      <c r="E7694"/>
      <c r="F7694"/>
      <c r="G7694"/>
      <c r="H7694"/>
      <c r="I7694"/>
      <c r="J7694"/>
      <c r="K7694"/>
      <c r="L7694"/>
      <c r="M7694" s="2"/>
      <c r="N7694"/>
      <c r="O7694" s="2"/>
      <c r="P7694"/>
      <c r="Q7694"/>
      <c r="R7694"/>
    </row>
    <row r="7695" spans="2:18">
      <c r="B7695"/>
      <c r="C7695"/>
      <c r="D7695"/>
      <c r="E7695"/>
      <c r="F7695"/>
      <c r="G7695"/>
      <c r="H7695"/>
      <c r="I7695"/>
      <c r="J7695"/>
      <c r="K7695"/>
      <c r="L7695"/>
      <c r="M7695" s="2"/>
      <c r="N7695"/>
      <c r="O7695" s="2"/>
      <c r="P7695"/>
      <c r="Q7695"/>
      <c r="R7695"/>
    </row>
    <row r="7696" spans="2:18">
      <c r="B7696"/>
      <c r="C7696"/>
      <c r="D7696"/>
      <c r="E7696"/>
      <c r="F7696"/>
      <c r="G7696"/>
      <c r="H7696"/>
      <c r="I7696"/>
      <c r="J7696"/>
      <c r="K7696"/>
      <c r="L7696"/>
      <c r="M7696" s="2"/>
      <c r="N7696"/>
      <c r="O7696" s="2"/>
      <c r="P7696"/>
      <c r="Q7696"/>
      <c r="R7696"/>
    </row>
    <row r="7697" spans="2:18">
      <c r="B7697"/>
      <c r="C7697"/>
      <c r="D7697"/>
      <c r="E7697"/>
      <c r="F7697"/>
      <c r="G7697"/>
      <c r="H7697"/>
      <c r="I7697"/>
      <c r="J7697"/>
      <c r="K7697"/>
      <c r="L7697"/>
      <c r="M7697" s="2"/>
      <c r="N7697"/>
      <c r="O7697" s="2"/>
      <c r="P7697"/>
      <c r="Q7697"/>
      <c r="R7697"/>
    </row>
    <row r="7698" spans="2:18">
      <c r="B7698"/>
      <c r="C7698"/>
      <c r="D7698"/>
      <c r="E7698"/>
      <c r="F7698"/>
      <c r="G7698"/>
      <c r="H7698"/>
      <c r="I7698"/>
      <c r="J7698"/>
      <c r="K7698"/>
      <c r="L7698"/>
      <c r="M7698" s="2"/>
      <c r="N7698"/>
      <c r="O7698" s="2"/>
      <c r="P7698"/>
      <c r="Q7698"/>
      <c r="R7698"/>
    </row>
    <row r="7699" spans="2:18">
      <c r="B7699"/>
      <c r="C7699"/>
      <c r="D7699"/>
      <c r="E7699"/>
      <c r="F7699"/>
      <c r="G7699"/>
      <c r="H7699"/>
      <c r="I7699"/>
      <c r="J7699"/>
      <c r="K7699"/>
      <c r="L7699"/>
      <c r="M7699" s="2"/>
      <c r="N7699"/>
      <c r="O7699" s="2"/>
      <c r="P7699"/>
      <c r="Q7699"/>
      <c r="R7699"/>
    </row>
    <row r="7700" spans="2:18">
      <c r="B7700"/>
      <c r="C7700"/>
      <c r="D7700"/>
      <c r="E7700"/>
      <c r="F7700"/>
      <c r="G7700"/>
      <c r="H7700"/>
      <c r="I7700"/>
      <c r="J7700"/>
      <c r="K7700"/>
      <c r="L7700"/>
      <c r="M7700" s="2"/>
      <c r="N7700"/>
      <c r="O7700" s="2"/>
      <c r="P7700"/>
      <c r="Q7700"/>
      <c r="R7700"/>
    </row>
    <row r="7701" spans="2:18">
      <c r="B7701"/>
      <c r="C7701"/>
      <c r="D7701"/>
      <c r="E7701"/>
      <c r="F7701"/>
      <c r="G7701"/>
      <c r="H7701"/>
      <c r="I7701"/>
      <c r="J7701"/>
      <c r="K7701"/>
      <c r="L7701"/>
      <c r="M7701" s="2"/>
      <c r="N7701"/>
      <c r="O7701" s="2"/>
      <c r="P7701"/>
      <c r="Q7701"/>
      <c r="R7701"/>
    </row>
    <row r="7702" spans="2:18">
      <c r="B7702"/>
      <c r="C7702"/>
      <c r="D7702"/>
      <c r="E7702"/>
      <c r="F7702"/>
      <c r="G7702"/>
      <c r="H7702"/>
      <c r="I7702"/>
      <c r="J7702"/>
      <c r="K7702"/>
      <c r="L7702"/>
      <c r="M7702" s="2"/>
      <c r="N7702"/>
      <c r="O7702" s="2"/>
      <c r="P7702"/>
      <c r="Q7702"/>
      <c r="R7702"/>
    </row>
    <row r="7703" spans="2:18">
      <c r="B7703"/>
      <c r="C7703"/>
      <c r="D7703"/>
      <c r="E7703"/>
      <c r="F7703"/>
      <c r="G7703"/>
      <c r="H7703"/>
      <c r="I7703"/>
      <c r="J7703"/>
      <c r="K7703"/>
      <c r="L7703"/>
      <c r="M7703" s="2"/>
      <c r="N7703"/>
      <c r="O7703" s="2"/>
      <c r="P7703"/>
      <c r="Q7703"/>
      <c r="R7703"/>
    </row>
    <row r="7704" spans="2:18">
      <c r="B7704"/>
      <c r="C7704"/>
      <c r="D7704"/>
      <c r="E7704"/>
      <c r="F7704"/>
      <c r="G7704"/>
      <c r="H7704"/>
      <c r="I7704"/>
      <c r="J7704"/>
      <c r="K7704"/>
      <c r="L7704"/>
      <c r="M7704" s="2"/>
      <c r="N7704"/>
      <c r="O7704" s="2"/>
      <c r="P7704"/>
      <c r="Q7704"/>
      <c r="R7704"/>
    </row>
    <row r="7705" spans="2:18">
      <c r="B7705"/>
      <c r="C7705"/>
      <c r="D7705"/>
      <c r="E7705"/>
      <c r="F7705"/>
      <c r="G7705"/>
      <c r="H7705"/>
      <c r="I7705"/>
      <c r="J7705"/>
      <c r="K7705"/>
      <c r="L7705"/>
      <c r="M7705" s="2"/>
      <c r="N7705"/>
      <c r="O7705" s="2"/>
      <c r="P7705"/>
      <c r="Q7705"/>
      <c r="R7705"/>
    </row>
    <row r="7706" spans="2:18">
      <c r="B7706"/>
      <c r="C7706"/>
      <c r="D7706"/>
      <c r="E7706"/>
      <c r="F7706"/>
      <c r="G7706"/>
      <c r="H7706"/>
      <c r="I7706"/>
      <c r="J7706"/>
      <c r="K7706"/>
      <c r="L7706"/>
      <c r="M7706" s="2"/>
      <c r="N7706"/>
      <c r="O7706" s="2"/>
      <c r="P7706"/>
      <c r="Q7706"/>
      <c r="R7706"/>
    </row>
    <row r="7707" spans="2:18">
      <c r="B7707"/>
      <c r="C7707"/>
      <c r="D7707"/>
      <c r="E7707"/>
      <c r="F7707"/>
      <c r="G7707"/>
      <c r="H7707"/>
      <c r="I7707"/>
      <c r="J7707"/>
      <c r="K7707"/>
      <c r="L7707"/>
      <c r="M7707" s="2"/>
      <c r="N7707"/>
      <c r="O7707" s="2"/>
      <c r="P7707"/>
      <c r="Q7707"/>
      <c r="R7707"/>
    </row>
    <row r="7708" spans="2:18">
      <c r="B7708"/>
      <c r="C7708"/>
      <c r="D7708"/>
      <c r="E7708"/>
      <c r="F7708"/>
      <c r="G7708"/>
      <c r="H7708"/>
      <c r="I7708"/>
      <c r="J7708"/>
      <c r="K7708"/>
      <c r="L7708"/>
      <c r="M7708" s="2"/>
      <c r="N7708"/>
      <c r="O7708" s="2"/>
      <c r="P7708"/>
      <c r="Q7708"/>
      <c r="R7708"/>
    </row>
    <row r="7709" spans="2:18">
      <c r="B7709"/>
      <c r="C7709"/>
      <c r="D7709"/>
      <c r="E7709"/>
      <c r="F7709"/>
      <c r="G7709"/>
      <c r="H7709"/>
      <c r="I7709"/>
      <c r="J7709"/>
      <c r="K7709"/>
      <c r="L7709"/>
      <c r="M7709" s="2"/>
      <c r="N7709"/>
      <c r="O7709" s="2"/>
      <c r="P7709"/>
      <c r="Q7709"/>
      <c r="R7709"/>
    </row>
    <row r="7710" spans="2:18">
      <c r="B7710"/>
      <c r="C7710"/>
      <c r="D7710"/>
      <c r="E7710"/>
      <c r="F7710"/>
      <c r="G7710"/>
      <c r="H7710"/>
      <c r="I7710"/>
      <c r="J7710"/>
      <c r="K7710"/>
      <c r="L7710"/>
      <c r="M7710" s="2"/>
      <c r="N7710"/>
      <c r="O7710" s="2"/>
      <c r="P7710"/>
      <c r="Q7710"/>
      <c r="R7710"/>
    </row>
    <row r="7711" spans="2:18">
      <c r="B7711"/>
      <c r="C7711"/>
      <c r="D7711"/>
      <c r="E7711"/>
      <c r="F7711"/>
      <c r="G7711"/>
      <c r="H7711"/>
      <c r="I7711"/>
      <c r="J7711"/>
      <c r="K7711"/>
      <c r="L7711"/>
      <c r="M7711" s="2"/>
      <c r="N7711"/>
      <c r="O7711" s="2"/>
      <c r="P7711"/>
      <c r="Q7711"/>
      <c r="R7711"/>
    </row>
    <row r="7712" spans="2:18">
      <c r="B7712"/>
      <c r="C7712"/>
      <c r="D7712"/>
      <c r="E7712"/>
      <c r="F7712"/>
      <c r="G7712"/>
      <c r="H7712"/>
      <c r="I7712"/>
      <c r="J7712"/>
      <c r="K7712"/>
      <c r="L7712"/>
      <c r="M7712" s="2"/>
      <c r="N7712"/>
      <c r="O7712" s="2"/>
      <c r="P7712"/>
      <c r="Q7712"/>
      <c r="R7712"/>
    </row>
    <row r="7713" spans="2:18">
      <c r="B7713"/>
      <c r="C7713"/>
      <c r="D7713"/>
      <c r="E7713"/>
      <c r="F7713"/>
      <c r="G7713"/>
      <c r="H7713"/>
      <c r="I7713"/>
      <c r="J7713"/>
      <c r="K7713"/>
      <c r="L7713"/>
      <c r="M7713" s="2"/>
      <c r="N7713"/>
      <c r="O7713" s="2"/>
      <c r="P7713"/>
      <c r="Q7713"/>
      <c r="R7713"/>
    </row>
    <row r="7714" spans="2:18">
      <c r="B7714"/>
      <c r="C7714"/>
      <c r="D7714"/>
      <c r="E7714"/>
      <c r="F7714"/>
      <c r="G7714"/>
      <c r="H7714"/>
      <c r="I7714"/>
      <c r="J7714"/>
      <c r="K7714"/>
      <c r="L7714"/>
      <c r="M7714" s="2"/>
      <c r="N7714"/>
      <c r="O7714" s="2"/>
      <c r="P7714"/>
      <c r="Q7714"/>
      <c r="R7714"/>
    </row>
    <row r="7715" spans="2:18">
      <c r="B7715"/>
      <c r="C7715"/>
      <c r="D7715"/>
      <c r="E7715"/>
      <c r="F7715"/>
      <c r="G7715"/>
      <c r="H7715"/>
      <c r="I7715"/>
      <c r="J7715"/>
      <c r="K7715"/>
      <c r="L7715"/>
      <c r="M7715" s="2"/>
      <c r="N7715"/>
      <c r="O7715" s="2"/>
      <c r="P7715"/>
      <c r="Q7715"/>
      <c r="R7715"/>
    </row>
    <row r="7716" spans="2:18">
      <c r="B7716"/>
      <c r="C7716"/>
      <c r="D7716"/>
      <c r="E7716"/>
      <c r="F7716"/>
      <c r="G7716"/>
      <c r="H7716"/>
      <c r="I7716"/>
      <c r="J7716"/>
      <c r="K7716"/>
      <c r="L7716"/>
      <c r="M7716" s="2"/>
      <c r="N7716"/>
      <c r="O7716" s="2"/>
      <c r="P7716"/>
      <c r="Q7716"/>
      <c r="R7716"/>
    </row>
    <row r="7717" spans="2:18">
      <c r="B7717"/>
      <c r="C7717"/>
      <c r="D7717"/>
      <c r="E7717"/>
      <c r="F7717"/>
      <c r="G7717"/>
      <c r="H7717"/>
      <c r="I7717"/>
      <c r="J7717"/>
      <c r="K7717"/>
      <c r="L7717"/>
      <c r="M7717" s="2"/>
      <c r="N7717"/>
      <c r="O7717" s="2"/>
      <c r="P7717"/>
      <c r="Q7717"/>
      <c r="R7717"/>
    </row>
    <row r="7718" spans="2:18">
      <c r="B7718"/>
      <c r="C7718"/>
      <c r="D7718"/>
      <c r="E7718"/>
      <c r="F7718"/>
      <c r="G7718"/>
      <c r="H7718"/>
      <c r="I7718"/>
      <c r="J7718"/>
      <c r="K7718"/>
      <c r="L7718"/>
      <c r="M7718" s="2"/>
      <c r="N7718"/>
      <c r="O7718" s="2"/>
      <c r="P7718"/>
      <c r="Q7718"/>
      <c r="R7718"/>
    </row>
    <row r="7719" spans="2:18">
      <c r="B7719"/>
      <c r="C7719"/>
      <c r="D7719"/>
      <c r="E7719"/>
      <c r="F7719"/>
      <c r="G7719"/>
      <c r="H7719"/>
      <c r="I7719"/>
      <c r="J7719"/>
      <c r="K7719"/>
      <c r="L7719"/>
      <c r="M7719" s="2"/>
      <c r="N7719"/>
      <c r="O7719" s="2"/>
      <c r="P7719"/>
      <c r="Q7719"/>
      <c r="R7719"/>
    </row>
    <row r="7720" spans="2:18">
      <c r="B7720"/>
      <c r="C7720"/>
      <c r="D7720"/>
      <c r="E7720"/>
      <c r="F7720"/>
      <c r="G7720"/>
      <c r="H7720"/>
      <c r="I7720"/>
      <c r="J7720"/>
      <c r="K7720"/>
      <c r="L7720"/>
      <c r="M7720" s="2"/>
      <c r="N7720"/>
      <c r="O7720" s="2"/>
      <c r="P7720"/>
      <c r="Q7720"/>
      <c r="R7720"/>
    </row>
    <row r="7721" spans="2:18">
      <c r="B7721"/>
      <c r="C7721"/>
      <c r="D7721"/>
      <c r="E7721"/>
      <c r="F7721"/>
      <c r="G7721"/>
      <c r="H7721"/>
      <c r="I7721"/>
      <c r="J7721"/>
      <c r="K7721"/>
      <c r="L7721"/>
      <c r="M7721" s="2"/>
      <c r="N7721"/>
      <c r="O7721" s="2"/>
      <c r="P7721"/>
      <c r="Q7721"/>
      <c r="R7721"/>
    </row>
    <row r="7722" spans="2:18">
      <c r="B7722"/>
      <c r="C7722"/>
      <c r="D7722"/>
      <c r="E7722"/>
      <c r="F7722"/>
      <c r="G7722"/>
      <c r="H7722"/>
      <c r="I7722"/>
      <c r="J7722"/>
      <c r="K7722"/>
      <c r="L7722"/>
      <c r="M7722" s="2"/>
      <c r="N7722"/>
      <c r="O7722" s="2"/>
      <c r="P7722"/>
      <c r="Q7722"/>
      <c r="R7722"/>
    </row>
    <row r="7723" spans="2:18">
      <c r="B7723"/>
      <c r="C7723"/>
      <c r="D7723"/>
      <c r="E7723"/>
      <c r="F7723"/>
      <c r="G7723"/>
      <c r="H7723"/>
      <c r="I7723"/>
      <c r="J7723"/>
      <c r="K7723"/>
      <c r="L7723"/>
      <c r="M7723" s="2"/>
      <c r="N7723"/>
      <c r="O7723" s="2"/>
      <c r="P7723"/>
      <c r="Q7723"/>
      <c r="R7723"/>
    </row>
    <row r="7724" spans="2:18">
      <c r="B7724"/>
      <c r="C7724"/>
      <c r="D7724"/>
      <c r="E7724"/>
      <c r="F7724"/>
      <c r="G7724"/>
      <c r="H7724"/>
      <c r="I7724"/>
      <c r="J7724"/>
      <c r="K7724"/>
      <c r="L7724"/>
      <c r="M7724" s="2"/>
      <c r="N7724"/>
      <c r="O7724" s="2"/>
      <c r="P7724"/>
      <c r="Q7724"/>
      <c r="R7724"/>
    </row>
    <row r="7725" spans="2:18">
      <c r="B7725"/>
      <c r="C7725"/>
      <c r="D7725"/>
      <c r="E7725"/>
      <c r="F7725"/>
      <c r="G7725"/>
      <c r="H7725"/>
      <c r="I7725"/>
      <c r="J7725"/>
      <c r="K7725"/>
      <c r="L7725"/>
      <c r="M7725" s="2"/>
      <c r="N7725"/>
      <c r="O7725" s="2"/>
      <c r="P7725"/>
      <c r="Q7725"/>
      <c r="R7725"/>
    </row>
    <row r="7726" spans="2:18">
      <c r="B7726"/>
      <c r="C7726"/>
      <c r="D7726"/>
      <c r="E7726"/>
      <c r="F7726"/>
      <c r="G7726"/>
      <c r="H7726"/>
      <c r="I7726"/>
      <c r="J7726"/>
      <c r="K7726"/>
      <c r="L7726"/>
      <c r="M7726" s="2"/>
      <c r="N7726"/>
      <c r="O7726" s="2"/>
      <c r="P7726"/>
      <c r="Q7726"/>
      <c r="R7726"/>
    </row>
    <row r="7727" spans="2:18">
      <c r="B7727"/>
      <c r="C7727"/>
      <c r="D7727"/>
      <c r="E7727"/>
      <c r="F7727"/>
      <c r="G7727"/>
      <c r="H7727"/>
      <c r="I7727"/>
      <c r="J7727"/>
      <c r="K7727"/>
      <c r="L7727"/>
      <c r="M7727" s="2"/>
      <c r="N7727"/>
      <c r="O7727" s="2"/>
      <c r="P7727"/>
      <c r="Q7727"/>
      <c r="R7727"/>
    </row>
    <row r="7728" spans="2:18">
      <c r="B7728"/>
      <c r="C7728"/>
      <c r="D7728"/>
      <c r="E7728"/>
      <c r="F7728"/>
      <c r="G7728"/>
      <c r="H7728"/>
      <c r="I7728"/>
      <c r="J7728"/>
      <c r="K7728"/>
      <c r="L7728"/>
      <c r="M7728" s="2"/>
      <c r="N7728"/>
      <c r="O7728" s="2"/>
      <c r="P7728"/>
      <c r="Q7728"/>
      <c r="R7728"/>
    </row>
    <row r="7729" spans="2:18">
      <c r="B7729"/>
      <c r="C7729"/>
      <c r="D7729"/>
      <c r="E7729"/>
      <c r="F7729"/>
      <c r="G7729"/>
      <c r="H7729"/>
      <c r="I7729"/>
      <c r="J7729"/>
      <c r="K7729"/>
      <c r="L7729"/>
      <c r="M7729" s="2"/>
      <c r="N7729"/>
      <c r="O7729" s="2"/>
      <c r="P7729"/>
      <c r="Q7729"/>
      <c r="R7729"/>
    </row>
    <row r="7730" spans="2:18">
      <c r="B7730"/>
      <c r="C7730"/>
      <c r="D7730"/>
      <c r="E7730"/>
      <c r="F7730"/>
      <c r="G7730"/>
      <c r="H7730"/>
      <c r="I7730"/>
      <c r="J7730"/>
      <c r="K7730"/>
      <c r="L7730"/>
      <c r="M7730" s="2"/>
      <c r="N7730"/>
      <c r="O7730" s="2"/>
      <c r="P7730"/>
      <c r="Q7730"/>
      <c r="R7730"/>
    </row>
    <row r="7731" spans="2:18">
      <c r="B7731"/>
      <c r="C7731"/>
      <c r="D7731"/>
      <c r="E7731"/>
      <c r="F7731"/>
      <c r="G7731"/>
      <c r="H7731"/>
      <c r="I7731"/>
      <c r="J7731"/>
      <c r="K7731"/>
      <c r="L7731"/>
      <c r="M7731" s="2"/>
      <c r="N7731"/>
      <c r="O7731" s="2"/>
      <c r="P7731"/>
      <c r="Q7731"/>
      <c r="R7731"/>
    </row>
    <row r="7732" spans="2:18">
      <c r="B7732"/>
      <c r="C7732"/>
      <c r="D7732"/>
      <c r="E7732"/>
      <c r="F7732"/>
      <c r="G7732"/>
      <c r="H7732"/>
      <c r="I7732"/>
      <c r="J7732"/>
      <c r="K7732"/>
      <c r="L7732"/>
      <c r="M7732" s="2"/>
      <c r="N7732"/>
      <c r="O7732" s="2"/>
      <c r="P7732"/>
      <c r="Q7732"/>
      <c r="R7732"/>
    </row>
    <row r="7733" spans="2:18">
      <c r="B7733"/>
      <c r="C7733"/>
      <c r="D7733"/>
      <c r="E7733"/>
      <c r="F7733"/>
      <c r="G7733"/>
      <c r="H7733"/>
      <c r="I7733"/>
      <c r="J7733"/>
      <c r="K7733"/>
      <c r="L7733"/>
      <c r="M7733" s="2"/>
      <c r="N7733"/>
      <c r="O7733" s="2"/>
      <c r="P7733"/>
      <c r="Q7733"/>
      <c r="R7733"/>
    </row>
    <row r="7734" spans="2:18">
      <c r="B7734"/>
      <c r="C7734"/>
      <c r="D7734"/>
      <c r="E7734"/>
      <c r="F7734"/>
      <c r="G7734"/>
      <c r="H7734"/>
      <c r="I7734"/>
      <c r="J7734"/>
      <c r="K7734"/>
      <c r="L7734"/>
      <c r="M7734" s="2"/>
      <c r="N7734"/>
      <c r="O7734" s="2"/>
      <c r="P7734"/>
      <c r="Q7734"/>
      <c r="R7734"/>
    </row>
    <row r="7735" spans="2:18">
      <c r="B7735"/>
      <c r="C7735"/>
      <c r="D7735"/>
      <c r="E7735"/>
      <c r="F7735"/>
      <c r="G7735"/>
      <c r="H7735"/>
      <c r="I7735"/>
      <c r="J7735"/>
      <c r="K7735"/>
      <c r="L7735"/>
      <c r="M7735" s="2"/>
      <c r="N7735"/>
      <c r="O7735" s="2"/>
      <c r="P7735"/>
      <c r="Q7735"/>
      <c r="R7735"/>
    </row>
    <row r="7736" spans="2:18">
      <c r="B7736"/>
      <c r="C7736"/>
      <c r="D7736"/>
      <c r="E7736"/>
      <c r="F7736"/>
      <c r="G7736"/>
      <c r="H7736"/>
      <c r="I7736"/>
      <c r="J7736"/>
      <c r="K7736"/>
      <c r="L7736"/>
      <c r="M7736" s="2"/>
      <c r="N7736"/>
      <c r="O7736" s="2"/>
      <c r="P7736"/>
      <c r="Q7736"/>
      <c r="R7736"/>
    </row>
    <row r="7737" spans="2:18">
      <c r="B7737"/>
      <c r="C7737"/>
      <c r="D7737"/>
      <c r="E7737"/>
      <c r="F7737"/>
      <c r="G7737"/>
      <c r="H7737"/>
      <c r="I7737"/>
      <c r="J7737"/>
      <c r="K7737"/>
      <c r="L7737"/>
      <c r="M7737" s="2"/>
      <c r="N7737"/>
      <c r="O7737" s="2"/>
      <c r="P7737"/>
      <c r="Q7737"/>
      <c r="R7737"/>
    </row>
    <row r="7738" spans="2:18">
      <c r="B7738"/>
      <c r="C7738"/>
      <c r="D7738"/>
      <c r="E7738"/>
      <c r="F7738"/>
      <c r="G7738"/>
      <c r="H7738"/>
      <c r="I7738"/>
      <c r="J7738"/>
      <c r="K7738"/>
      <c r="L7738"/>
      <c r="M7738" s="2"/>
      <c r="N7738"/>
      <c r="O7738" s="2"/>
      <c r="P7738"/>
      <c r="Q7738"/>
      <c r="R7738"/>
    </row>
    <row r="7739" spans="2:18">
      <c r="B7739"/>
      <c r="C7739"/>
      <c r="D7739"/>
      <c r="E7739"/>
      <c r="F7739"/>
      <c r="G7739"/>
      <c r="H7739"/>
      <c r="I7739"/>
      <c r="J7739"/>
      <c r="K7739"/>
      <c r="L7739"/>
      <c r="M7739" s="2"/>
      <c r="N7739"/>
      <c r="O7739" s="2"/>
      <c r="P7739"/>
      <c r="Q7739"/>
      <c r="R7739"/>
    </row>
    <row r="7740" spans="2:18">
      <c r="B7740"/>
      <c r="C7740"/>
      <c r="D7740"/>
      <c r="E7740"/>
      <c r="F7740"/>
      <c r="G7740"/>
      <c r="H7740"/>
      <c r="I7740"/>
      <c r="J7740"/>
      <c r="K7740"/>
      <c r="L7740"/>
      <c r="M7740" s="2"/>
      <c r="N7740"/>
      <c r="O7740" s="2"/>
      <c r="P7740"/>
      <c r="Q7740"/>
      <c r="R7740"/>
    </row>
    <row r="7741" spans="2:18">
      <c r="B7741"/>
      <c r="C7741"/>
      <c r="D7741"/>
      <c r="E7741"/>
      <c r="F7741"/>
      <c r="G7741"/>
      <c r="H7741"/>
      <c r="I7741"/>
      <c r="J7741"/>
      <c r="K7741"/>
      <c r="L7741"/>
      <c r="M7741" s="2"/>
      <c r="N7741"/>
      <c r="O7741" s="2"/>
      <c r="P7741"/>
      <c r="Q7741"/>
      <c r="R7741"/>
    </row>
    <row r="7742" spans="2:18">
      <c r="B7742"/>
      <c r="C7742"/>
      <c r="D7742"/>
      <c r="E7742"/>
      <c r="F7742"/>
      <c r="G7742"/>
      <c r="H7742"/>
      <c r="I7742"/>
      <c r="J7742"/>
      <c r="K7742"/>
      <c r="L7742"/>
      <c r="M7742" s="2"/>
      <c r="N7742"/>
      <c r="O7742" s="2"/>
      <c r="P7742"/>
      <c r="Q7742"/>
      <c r="R7742"/>
    </row>
    <row r="7743" spans="2:18">
      <c r="B7743"/>
      <c r="C7743"/>
      <c r="D7743"/>
      <c r="E7743"/>
      <c r="F7743"/>
      <c r="G7743"/>
      <c r="H7743"/>
      <c r="I7743"/>
      <c r="J7743"/>
      <c r="K7743"/>
      <c r="L7743"/>
      <c r="M7743" s="2"/>
      <c r="N7743"/>
      <c r="O7743" s="2"/>
      <c r="P7743"/>
      <c r="Q7743"/>
      <c r="R7743"/>
    </row>
    <row r="7744" spans="2:18">
      <c r="B7744"/>
      <c r="C7744"/>
      <c r="D7744"/>
      <c r="E7744"/>
      <c r="F7744"/>
      <c r="G7744"/>
      <c r="H7744"/>
      <c r="I7744"/>
      <c r="J7744"/>
      <c r="K7744"/>
      <c r="L7744"/>
      <c r="M7744" s="2"/>
      <c r="N7744"/>
      <c r="O7744" s="2"/>
      <c r="P7744"/>
      <c r="Q7744"/>
      <c r="R7744"/>
    </row>
    <row r="7745" spans="2:18">
      <c r="B7745"/>
      <c r="C7745"/>
      <c r="D7745"/>
      <c r="E7745"/>
      <c r="F7745"/>
      <c r="G7745"/>
      <c r="H7745"/>
      <c r="I7745"/>
      <c r="J7745"/>
      <c r="K7745"/>
      <c r="L7745"/>
      <c r="M7745" s="2"/>
      <c r="N7745"/>
      <c r="O7745" s="2"/>
      <c r="P7745"/>
      <c r="Q7745"/>
      <c r="R7745"/>
    </row>
    <row r="7746" spans="2:18">
      <c r="B7746"/>
      <c r="C7746"/>
      <c r="D7746"/>
      <c r="E7746"/>
      <c r="F7746"/>
      <c r="G7746"/>
      <c r="H7746"/>
      <c r="I7746"/>
      <c r="J7746"/>
      <c r="K7746"/>
      <c r="L7746"/>
      <c r="M7746" s="2"/>
      <c r="N7746"/>
      <c r="O7746" s="2"/>
      <c r="P7746"/>
      <c r="Q7746"/>
      <c r="R7746"/>
    </row>
    <row r="7747" spans="2:18">
      <c r="B7747"/>
      <c r="C7747"/>
      <c r="D7747"/>
      <c r="E7747"/>
      <c r="F7747"/>
      <c r="G7747"/>
      <c r="H7747"/>
      <c r="I7747"/>
      <c r="J7747"/>
      <c r="K7747"/>
      <c r="L7747"/>
      <c r="M7747" s="2"/>
      <c r="N7747"/>
      <c r="O7747" s="2"/>
      <c r="P7747"/>
      <c r="Q7747"/>
      <c r="R7747"/>
    </row>
    <row r="7748" spans="2:18">
      <c r="B7748"/>
      <c r="C7748"/>
      <c r="D7748"/>
      <c r="E7748"/>
      <c r="F7748"/>
      <c r="G7748"/>
      <c r="H7748"/>
      <c r="I7748"/>
      <c r="J7748"/>
      <c r="K7748"/>
      <c r="L7748"/>
      <c r="M7748" s="2"/>
      <c r="N7748"/>
      <c r="O7748" s="2"/>
      <c r="P7748"/>
      <c r="Q7748"/>
      <c r="R7748"/>
    </row>
    <row r="7749" spans="2:18">
      <c r="B7749"/>
      <c r="C7749"/>
      <c r="D7749"/>
      <c r="E7749"/>
      <c r="F7749"/>
      <c r="G7749"/>
      <c r="H7749"/>
      <c r="I7749"/>
      <c r="J7749"/>
      <c r="K7749"/>
      <c r="L7749"/>
      <c r="M7749" s="2"/>
      <c r="N7749"/>
      <c r="O7749" s="2"/>
      <c r="P7749"/>
      <c r="Q7749"/>
      <c r="R7749"/>
    </row>
    <row r="7750" spans="2:18">
      <c r="B7750"/>
      <c r="C7750"/>
      <c r="D7750"/>
      <c r="E7750"/>
      <c r="F7750"/>
      <c r="G7750"/>
      <c r="H7750"/>
      <c r="I7750"/>
      <c r="J7750"/>
      <c r="K7750"/>
      <c r="L7750"/>
      <c r="M7750" s="2"/>
      <c r="N7750"/>
      <c r="O7750" s="2"/>
      <c r="P7750"/>
      <c r="Q7750"/>
      <c r="R7750"/>
    </row>
    <row r="7751" spans="2:18">
      <c r="B7751"/>
      <c r="C7751"/>
      <c r="D7751"/>
      <c r="E7751"/>
      <c r="F7751"/>
      <c r="G7751"/>
      <c r="H7751"/>
      <c r="I7751"/>
      <c r="J7751"/>
      <c r="K7751"/>
      <c r="L7751"/>
      <c r="M7751" s="2"/>
      <c r="N7751"/>
      <c r="O7751" s="2"/>
      <c r="P7751"/>
      <c r="Q7751"/>
      <c r="R7751"/>
    </row>
    <row r="7752" spans="2:18">
      <c r="B7752"/>
      <c r="C7752"/>
      <c r="D7752"/>
      <c r="E7752"/>
      <c r="F7752"/>
      <c r="G7752"/>
      <c r="H7752"/>
      <c r="I7752"/>
      <c r="J7752"/>
      <c r="K7752"/>
      <c r="L7752"/>
      <c r="M7752" s="2"/>
      <c r="N7752"/>
      <c r="O7752" s="2"/>
      <c r="P7752"/>
      <c r="Q7752"/>
      <c r="R7752"/>
    </row>
    <row r="7753" spans="2:18">
      <c r="B7753"/>
      <c r="C7753"/>
      <c r="D7753"/>
      <c r="E7753"/>
      <c r="F7753"/>
      <c r="G7753"/>
      <c r="H7753"/>
      <c r="I7753"/>
      <c r="J7753"/>
      <c r="K7753"/>
      <c r="L7753"/>
      <c r="M7753" s="2"/>
      <c r="N7753"/>
      <c r="O7753" s="2"/>
      <c r="P7753"/>
      <c r="Q7753"/>
      <c r="R7753"/>
    </row>
    <row r="7754" spans="2:18">
      <c r="B7754"/>
      <c r="C7754"/>
      <c r="D7754"/>
      <c r="E7754"/>
      <c r="F7754"/>
      <c r="G7754"/>
      <c r="H7754"/>
      <c r="I7754"/>
      <c r="J7754"/>
      <c r="K7754"/>
      <c r="L7754"/>
      <c r="M7754" s="2"/>
      <c r="N7754"/>
      <c r="O7754" s="2"/>
      <c r="P7754"/>
      <c r="Q7754"/>
      <c r="R7754"/>
    </row>
    <row r="7755" spans="2:18">
      <c r="B7755"/>
      <c r="C7755"/>
      <c r="D7755"/>
      <c r="E7755"/>
      <c r="F7755"/>
      <c r="G7755"/>
      <c r="H7755"/>
      <c r="I7755"/>
      <c r="J7755"/>
      <c r="K7755"/>
      <c r="L7755"/>
      <c r="M7755" s="2"/>
      <c r="N7755"/>
      <c r="O7755" s="2"/>
      <c r="P7755"/>
      <c r="Q7755"/>
      <c r="R7755"/>
    </row>
    <row r="7756" spans="2:18">
      <c r="B7756"/>
      <c r="C7756"/>
      <c r="D7756"/>
      <c r="E7756"/>
      <c r="F7756"/>
      <c r="G7756"/>
      <c r="H7756"/>
      <c r="I7756"/>
      <c r="J7756"/>
      <c r="K7756"/>
      <c r="L7756"/>
      <c r="M7756" s="2"/>
      <c r="N7756"/>
      <c r="O7756" s="2"/>
      <c r="P7756"/>
      <c r="Q7756"/>
      <c r="R7756"/>
    </row>
    <row r="7757" spans="2:18">
      <c r="B7757"/>
      <c r="C7757"/>
      <c r="D7757"/>
      <c r="E7757"/>
      <c r="F7757"/>
      <c r="G7757"/>
      <c r="H7757"/>
      <c r="I7757"/>
      <c r="J7757"/>
      <c r="K7757"/>
      <c r="L7757"/>
      <c r="M7757" s="2"/>
      <c r="N7757"/>
      <c r="O7757" s="2"/>
      <c r="P7757"/>
      <c r="Q7757"/>
      <c r="R7757"/>
    </row>
    <row r="7758" spans="2:18">
      <c r="B7758"/>
      <c r="C7758"/>
      <c r="D7758"/>
      <c r="E7758"/>
      <c r="F7758"/>
      <c r="G7758"/>
      <c r="H7758"/>
      <c r="I7758"/>
      <c r="J7758"/>
      <c r="K7758"/>
      <c r="L7758"/>
      <c r="M7758" s="2"/>
      <c r="N7758"/>
      <c r="O7758" s="2"/>
      <c r="P7758"/>
      <c r="Q7758"/>
      <c r="R7758"/>
    </row>
    <row r="7759" spans="2:18">
      <c r="B7759"/>
      <c r="C7759"/>
      <c r="D7759"/>
      <c r="E7759"/>
      <c r="F7759"/>
      <c r="G7759"/>
      <c r="H7759"/>
      <c r="I7759"/>
      <c r="J7759"/>
      <c r="K7759"/>
      <c r="L7759"/>
      <c r="M7759" s="2"/>
      <c r="N7759"/>
      <c r="O7759" s="2"/>
      <c r="P7759"/>
      <c r="Q7759"/>
      <c r="R7759"/>
    </row>
    <row r="7760" spans="2:18">
      <c r="B7760"/>
      <c r="C7760"/>
      <c r="D7760"/>
      <c r="E7760"/>
      <c r="F7760"/>
      <c r="G7760"/>
      <c r="H7760"/>
      <c r="I7760"/>
      <c r="J7760"/>
      <c r="K7760"/>
      <c r="L7760"/>
      <c r="M7760" s="2"/>
      <c r="N7760"/>
      <c r="O7760" s="2"/>
      <c r="P7760"/>
      <c r="Q7760"/>
      <c r="R7760"/>
    </row>
    <row r="7761" spans="2:18">
      <c r="B7761"/>
      <c r="C7761"/>
      <c r="D7761"/>
      <c r="E7761"/>
      <c r="F7761"/>
      <c r="G7761"/>
      <c r="H7761"/>
      <c r="I7761"/>
      <c r="J7761"/>
      <c r="K7761"/>
      <c r="L7761"/>
      <c r="M7761" s="2"/>
      <c r="N7761"/>
      <c r="O7761" s="2"/>
      <c r="P7761"/>
      <c r="Q7761"/>
      <c r="R7761"/>
    </row>
    <row r="7762" spans="2:18">
      <c r="B7762"/>
      <c r="C7762"/>
      <c r="D7762"/>
      <c r="E7762"/>
      <c r="F7762"/>
      <c r="G7762"/>
      <c r="H7762"/>
      <c r="I7762"/>
      <c r="J7762"/>
      <c r="K7762"/>
      <c r="L7762"/>
      <c r="M7762" s="2"/>
      <c r="N7762"/>
      <c r="O7762" s="2"/>
      <c r="P7762"/>
      <c r="Q7762"/>
      <c r="R7762"/>
    </row>
    <row r="7763" spans="2:18">
      <c r="B7763"/>
      <c r="C7763"/>
      <c r="D7763"/>
      <c r="E7763"/>
      <c r="F7763"/>
      <c r="G7763"/>
      <c r="H7763"/>
      <c r="I7763"/>
      <c r="J7763"/>
      <c r="K7763"/>
      <c r="L7763"/>
      <c r="M7763" s="2"/>
      <c r="N7763"/>
      <c r="O7763" s="2"/>
      <c r="P7763"/>
      <c r="Q7763"/>
      <c r="R7763"/>
    </row>
    <row r="7764" spans="2:18">
      <c r="B7764"/>
      <c r="C7764"/>
      <c r="D7764"/>
      <c r="E7764"/>
      <c r="F7764"/>
      <c r="G7764"/>
      <c r="H7764"/>
      <c r="I7764"/>
      <c r="J7764"/>
      <c r="K7764"/>
      <c r="L7764"/>
      <c r="M7764" s="2"/>
      <c r="N7764"/>
      <c r="O7764" s="2"/>
      <c r="P7764"/>
      <c r="Q7764"/>
      <c r="R7764"/>
    </row>
    <row r="7765" spans="2:18">
      <c r="B7765"/>
      <c r="C7765"/>
      <c r="D7765"/>
      <c r="E7765"/>
      <c r="F7765"/>
      <c r="G7765"/>
      <c r="H7765"/>
      <c r="I7765"/>
      <c r="J7765"/>
      <c r="K7765"/>
      <c r="L7765"/>
      <c r="M7765" s="2"/>
      <c r="N7765"/>
      <c r="O7765" s="2"/>
      <c r="P7765"/>
      <c r="Q7765"/>
      <c r="R7765"/>
    </row>
    <row r="7766" spans="2:18">
      <c r="B7766"/>
      <c r="C7766"/>
      <c r="D7766"/>
      <c r="E7766"/>
      <c r="F7766"/>
      <c r="G7766"/>
      <c r="H7766"/>
      <c r="I7766"/>
      <c r="J7766"/>
      <c r="K7766"/>
      <c r="L7766"/>
      <c r="M7766" s="2"/>
      <c r="N7766"/>
      <c r="O7766" s="2"/>
      <c r="P7766"/>
      <c r="Q7766"/>
      <c r="R7766"/>
    </row>
    <row r="7767" spans="2:18">
      <c r="B7767"/>
      <c r="C7767"/>
      <c r="D7767"/>
      <c r="E7767"/>
      <c r="F7767"/>
      <c r="G7767"/>
      <c r="H7767"/>
      <c r="I7767"/>
      <c r="J7767"/>
      <c r="K7767"/>
      <c r="L7767"/>
      <c r="M7767" s="2"/>
      <c r="N7767"/>
      <c r="O7767" s="2"/>
      <c r="P7767"/>
      <c r="Q7767"/>
      <c r="R7767"/>
    </row>
    <row r="7768" spans="2:18">
      <c r="B7768"/>
      <c r="C7768"/>
      <c r="D7768"/>
      <c r="E7768"/>
      <c r="F7768"/>
      <c r="G7768"/>
      <c r="H7768"/>
      <c r="I7768"/>
      <c r="J7768"/>
      <c r="K7768"/>
      <c r="L7768"/>
      <c r="M7768" s="2"/>
      <c r="N7768"/>
      <c r="O7768" s="2"/>
      <c r="P7768"/>
      <c r="Q7768"/>
      <c r="R7768"/>
    </row>
    <row r="7769" spans="2:18">
      <c r="B7769"/>
      <c r="C7769"/>
      <c r="D7769"/>
      <c r="E7769"/>
      <c r="F7769"/>
      <c r="G7769"/>
      <c r="H7769"/>
      <c r="I7769"/>
      <c r="J7769"/>
      <c r="K7769"/>
      <c r="L7769"/>
      <c r="M7769" s="2"/>
      <c r="N7769"/>
      <c r="O7769" s="2"/>
      <c r="P7769"/>
      <c r="Q7769"/>
      <c r="R7769"/>
    </row>
    <row r="7770" spans="2:18">
      <c r="B7770"/>
      <c r="C7770"/>
      <c r="D7770"/>
      <c r="E7770"/>
      <c r="F7770"/>
      <c r="G7770"/>
      <c r="H7770"/>
      <c r="I7770"/>
      <c r="J7770"/>
      <c r="K7770"/>
      <c r="L7770"/>
      <c r="M7770" s="2"/>
      <c r="N7770"/>
      <c r="O7770" s="2"/>
      <c r="P7770"/>
      <c r="Q7770"/>
      <c r="R7770"/>
    </row>
    <row r="7771" spans="2:18">
      <c r="B7771"/>
      <c r="C7771"/>
      <c r="D7771"/>
      <c r="E7771"/>
      <c r="F7771"/>
      <c r="G7771"/>
      <c r="H7771"/>
      <c r="I7771"/>
      <c r="J7771"/>
      <c r="K7771"/>
      <c r="L7771"/>
      <c r="M7771" s="2"/>
      <c r="N7771"/>
      <c r="O7771" s="2"/>
      <c r="P7771"/>
      <c r="Q7771"/>
      <c r="R7771"/>
    </row>
    <row r="7772" spans="2:18">
      <c r="B7772"/>
      <c r="C7772"/>
      <c r="D7772"/>
      <c r="E7772"/>
      <c r="F7772"/>
      <c r="G7772"/>
      <c r="H7772"/>
      <c r="I7772"/>
      <c r="J7772"/>
      <c r="K7772"/>
      <c r="L7772"/>
      <c r="M7772" s="2"/>
      <c r="N7772"/>
      <c r="O7772" s="2"/>
      <c r="P7772"/>
      <c r="Q7772"/>
      <c r="R7772"/>
    </row>
    <row r="7773" spans="2:18">
      <c r="B7773"/>
      <c r="C7773"/>
      <c r="D7773"/>
      <c r="E7773"/>
      <c r="F7773"/>
      <c r="G7773"/>
      <c r="H7773"/>
      <c r="I7773"/>
      <c r="J7773"/>
      <c r="K7773"/>
      <c r="L7773"/>
      <c r="M7773" s="2"/>
      <c r="N7773"/>
      <c r="O7773" s="2"/>
      <c r="P7773"/>
      <c r="Q7773"/>
      <c r="R7773"/>
    </row>
    <row r="7774" spans="2:18">
      <c r="B7774"/>
      <c r="C7774"/>
      <c r="D7774"/>
      <c r="E7774"/>
      <c r="F7774"/>
      <c r="G7774"/>
      <c r="H7774"/>
      <c r="I7774"/>
      <c r="J7774"/>
      <c r="K7774"/>
      <c r="L7774"/>
      <c r="M7774" s="2"/>
      <c r="N7774"/>
      <c r="O7774" s="2"/>
      <c r="P7774"/>
      <c r="Q7774"/>
      <c r="R7774"/>
    </row>
    <row r="7775" spans="2:18">
      <c r="B7775"/>
      <c r="C7775"/>
      <c r="D7775"/>
      <c r="E7775"/>
      <c r="F7775"/>
      <c r="G7775"/>
      <c r="H7775"/>
      <c r="I7775"/>
      <c r="J7775"/>
      <c r="K7775"/>
      <c r="L7775"/>
      <c r="M7775" s="2"/>
      <c r="N7775"/>
      <c r="O7775" s="2"/>
      <c r="P7775"/>
      <c r="Q7775"/>
      <c r="R7775"/>
    </row>
    <row r="7776" spans="2:18">
      <c r="B7776"/>
      <c r="C7776"/>
      <c r="D7776"/>
      <c r="E7776"/>
      <c r="F7776"/>
      <c r="G7776"/>
      <c r="H7776"/>
      <c r="I7776"/>
      <c r="J7776"/>
      <c r="K7776"/>
      <c r="L7776"/>
      <c r="M7776" s="2"/>
      <c r="N7776"/>
      <c r="O7776" s="2"/>
      <c r="P7776"/>
      <c r="Q7776"/>
      <c r="R7776"/>
    </row>
    <row r="7777" spans="2:18">
      <c r="B7777"/>
      <c r="C7777"/>
      <c r="D7777"/>
      <c r="E7777"/>
      <c r="F7777"/>
      <c r="G7777"/>
      <c r="H7777"/>
      <c r="I7777"/>
      <c r="J7777"/>
      <c r="K7777"/>
      <c r="L7777"/>
      <c r="M7777" s="2"/>
      <c r="N7777"/>
      <c r="O7777" s="2"/>
      <c r="P7777"/>
      <c r="Q7777"/>
      <c r="R7777"/>
    </row>
    <row r="7778" spans="2:18">
      <c r="B7778"/>
      <c r="C7778"/>
      <c r="D7778"/>
      <c r="E7778"/>
      <c r="F7778"/>
      <c r="G7778"/>
      <c r="H7778"/>
      <c r="I7778"/>
      <c r="J7778"/>
      <c r="K7778"/>
      <c r="L7778"/>
      <c r="M7778" s="2"/>
      <c r="N7778"/>
      <c r="O7778" s="2"/>
      <c r="P7778"/>
      <c r="Q7778"/>
      <c r="R7778"/>
    </row>
    <row r="7779" spans="2:18">
      <c r="B7779"/>
      <c r="C7779"/>
      <c r="D7779"/>
      <c r="E7779"/>
      <c r="F7779"/>
      <c r="G7779"/>
      <c r="H7779"/>
      <c r="I7779"/>
      <c r="J7779"/>
      <c r="K7779"/>
      <c r="L7779"/>
      <c r="M7779" s="2"/>
      <c r="N7779"/>
      <c r="O7779" s="2"/>
      <c r="P7779"/>
      <c r="Q7779"/>
      <c r="R7779"/>
    </row>
    <row r="7780" spans="2:18">
      <c r="B7780"/>
      <c r="C7780"/>
      <c r="D7780"/>
      <c r="E7780"/>
      <c r="F7780"/>
      <c r="G7780"/>
      <c r="H7780"/>
      <c r="I7780"/>
      <c r="J7780"/>
      <c r="K7780"/>
      <c r="L7780"/>
      <c r="M7780" s="2"/>
      <c r="N7780"/>
      <c r="O7780" s="2"/>
      <c r="P7780"/>
      <c r="Q7780"/>
      <c r="R7780"/>
    </row>
    <row r="7781" spans="2:18">
      <c r="B7781"/>
      <c r="C7781"/>
      <c r="D7781"/>
      <c r="E7781"/>
      <c r="F7781"/>
      <c r="G7781"/>
      <c r="H7781"/>
      <c r="I7781"/>
      <c r="J7781"/>
      <c r="K7781"/>
      <c r="L7781"/>
      <c r="M7781" s="2"/>
      <c r="N7781"/>
      <c r="O7781" s="2"/>
      <c r="P7781"/>
      <c r="Q7781"/>
      <c r="R7781"/>
    </row>
    <row r="7782" spans="2:18">
      <c r="B7782"/>
      <c r="C7782"/>
      <c r="D7782"/>
      <c r="E7782"/>
      <c r="F7782"/>
      <c r="G7782"/>
      <c r="H7782"/>
      <c r="I7782"/>
      <c r="J7782"/>
      <c r="K7782"/>
      <c r="L7782"/>
      <c r="M7782" s="2"/>
      <c r="N7782"/>
      <c r="O7782" s="2"/>
      <c r="P7782"/>
      <c r="Q7782"/>
      <c r="R7782"/>
    </row>
    <row r="7783" spans="2:18">
      <c r="B7783"/>
      <c r="C7783"/>
      <c r="D7783"/>
      <c r="E7783"/>
      <c r="F7783"/>
      <c r="G7783"/>
      <c r="H7783"/>
      <c r="I7783"/>
      <c r="J7783"/>
      <c r="K7783"/>
      <c r="L7783"/>
      <c r="M7783" s="2"/>
      <c r="N7783"/>
      <c r="O7783" s="2"/>
      <c r="P7783"/>
      <c r="Q7783"/>
      <c r="R7783"/>
    </row>
    <row r="7784" spans="2:18">
      <c r="B7784"/>
      <c r="C7784"/>
      <c r="D7784"/>
      <c r="E7784"/>
      <c r="F7784"/>
      <c r="G7784"/>
      <c r="H7784"/>
      <c r="I7784"/>
      <c r="J7784"/>
      <c r="K7784"/>
      <c r="L7784"/>
      <c r="M7784" s="2"/>
      <c r="N7784"/>
      <c r="O7784" s="2"/>
      <c r="P7784"/>
      <c r="Q7784"/>
      <c r="R7784"/>
    </row>
    <row r="7785" spans="2:18">
      <c r="B7785"/>
      <c r="C7785"/>
      <c r="D7785"/>
      <c r="E7785"/>
      <c r="F7785"/>
      <c r="G7785"/>
      <c r="H7785"/>
      <c r="I7785"/>
      <c r="J7785"/>
      <c r="K7785"/>
      <c r="L7785"/>
      <c r="M7785" s="2"/>
      <c r="N7785"/>
      <c r="O7785" s="2"/>
      <c r="P7785"/>
      <c r="Q7785"/>
      <c r="R7785"/>
    </row>
    <row r="7786" spans="2:18">
      <c r="B7786"/>
      <c r="C7786"/>
      <c r="D7786"/>
      <c r="E7786"/>
      <c r="F7786"/>
      <c r="G7786"/>
      <c r="H7786"/>
      <c r="I7786"/>
      <c r="J7786"/>
      <c r="K7786"/>
      <c r="L7786"/>
      <c r="M7786" s="2"/>
      <c r="N7786"/>
      <c r="O7786" s="2"/>
      <c r="P7786"/>
      <c r="Q7786"/>
      <c r="R7786"/>
    </row>
    <row r="7787" spans="2:18">
      <c r="B7787"/>
      <c r="C7787"/>
      <c r="D7787"/>
      <c r="E7787"/>
      <c r="F7787"/>
      <c r="G7787"/>
      <c r="H7787"/>
      <c r="I7787"/>
      <c r="J7787"/>
      <c r="K7787"/>
      <c r="L7787"/>
      <c r="M7787" s="2"/>
      <c r="N7787"/>
      <c r="O7787" s="2"/>
      <c r="P7787"/>
      <c r="Q7787"/>
      <c r="R7787"/>
    </row>
    <row r="7788" spans="2:18">
      <c r="B7788"/>
      <c r="C7788"/>
      <c r="D7788"/>
      <c r="E7788"/>
      <c r="F7788"/>
      <c r="G7788"/>
      <c r="H7788"/>
      <c r="I7788"/>
      <c r="J7788"/>
      <c r="K7788"/>
      <c r="L7788"/>
      <c r="M7788" s="2"/>
      <c r="N7788"/>
      <c r="O7788" s="2"/>
      <c r="P7788"/>
      <c r="Q7788"/>
      <c r="R7788"/>
    </row>
    <row r="7789" spans="2:18">
      <c r="B7789"/>
      <c r="C7789"/>
      <c r="D7789"/>
      <c r="E7789"/>
      <c r="F7789"/>
      <c r="G7789"/>
      <c r="H7789"/>
      <c r="I7789"/>
      <c r="J7789"/>
      <c r="K7789"/>
      <c r="L7789"/>
      <c r="M7789" s="2"/>
      <c r="N7789"/>
      <c r="O7789" s="2"/>
      <c r="P7789"/>
      <c r="Q7789"/>
      <c r="R7789"/>
    </row>
    <row r="7790" spans="2:18">
      <c r="B7790"/>
      <c r="C7790"/>
      <c r="D7790"/>
      <c r="E7790"/>
      <c r="F7790"/>
      <c r="G7790"/>
      <c r="H7790"/>
      <c r="I7790"/>
      <c r="J7790"/>
      <c r="K7790"/>
      <c r="L7790"/>
      <c r="M7790" s="2"/>
      <c r="N7790"/>
      <c r="O7790" s="2"/>
      <c r="P7790"/>
      <c r="Q7790"/>
      <c r="R7790"/>
    </row>
    <row r="7791" spans="2:18">
      <c r="B7791"/>
      <c r="C7791"/>
      <c r="D7791"/>
      <c r="E7791"/>
      <c r="F7791"/>
      <c r="G7791"/>
      <c r="H7791"/>
      <c r="I7791"/>
      <c r="J7791"/>
      <c r="K7791"/>
      <c r="L7791"/>
      <c r="M7791" s="2"/>
      <c r="N7791"/>
      <c r="O7791" s="2"/>
      <c r="P7791"/>
      <c r="Q7791"/>
      <c r="R7791"/>
    </row>
    <row r="7792" spans="2:18">
      <c r="B7792"/>
      <c r="C7792"/>
      <c r="D7792"/>
      <c r="E7792"/>
      <c r="F7792"/>
      <c r="G7792"/>
      <c r="H7792"/>
      <c r="I7792"/>
      <c r="J7792"/>
      <c r="K7792"/>
      <c r="L7792"/>
      <c r="M7792" s="2"/>
      <c r="N7792"/>
      <c r="O7792" s="2"/>
      <c r="P7792"/>
      <c r="Q7792"/>
      <c r="R7792"/>
    </row>
    <row r="7793" spans="2:18">
      <c r="B7793"/>
      <c r="C7793"/>
      <c r="D7793"/>
      <c r="E7793"/>
      <c r="F7793"/>
      <c r="G7793"/>
      <c r="H7793"/>
      <c r="I7793"/>
      <c r="J7793"/>
      <c r="K7793"/>
      <c r="L7793"/>
      <c r="M7793" s="2"/>
      <c r="N7793"/>
      <c r="O7793" s="2"/>
      <c r="P7793"/>
      <c r="Q7793"/>
      <c r="R7793"/>
    </row>
    <row r="7794" spans="2:18">
      <c r="B7794"/>
      <c r="C7794"/>
      <c r="D7794"/>
      <c r="E7794"/>
      <c r="F7794"/>
      <c r="G7794"/>
      <c r="H7794"/>
      <c r="I7794"/>
      <c r="J7794"/>
      <c r="K7794"/>
      <c r="L7794"/>
      <c r="M7794" s="2"/>
      <c r="N7794"/>
      <c r="O7794" s="2"/>
      <c r="P7794"/>
      <c r="Q7794"/>
      <c r="R7794"/>
    </row>
    <row r="7795" spans="2:18">
      <c r="B7795"/>
      <c r="C7795"/>
      <c r="D7795"/>
      <c r="E7795"/>
      <c r="F7795"/>
      <c r="G7795"/>
      <c r="H7795"/>
      <c r="I7795"/>
      <c r="J7795"/>
      <c r="K7795"/>
      <c r="L7795"/>
      <c r="M7795" s="2"/>
      <c r="N7795"/>
      <c r="O7795" s="2"/>
      <c r="P7795"/>
      <c r="Q7795"/>
      <c r="R7795"/>
    </row>
    <row r="7796" spans="2:18">
      <c r="B7796"/>
      <c r="C7796"/>
      <c r="D7796"/>
      <c r="E7796"/>
      <c r="F7796"/>
      <c r="G7796"/>
      <c r="H7796"/>
      <c r="I7796"/>
      <c r="J7796"/>
      <c r="K7796"/>
      <c r="L7796"/>
      <c r="M7796" s="2"/>
      <c r="N7796"/>
      <c r="O7796" s="2"/>
      <c r="P7796"/>
      <c r="Q7796"/>
      <c r="R7796"/>
    </row>
    <row r="7797" spans="2:18">
      <c r="B7797"/>
      <c r="C7797"/>
      <c r="D7797"/>
      <c r="E7797"/>
      <c r="F7797"/>
      <c r="G7797"/>
      <c r="H7797"/>
      <c r="I7797"/>
      <c r="J7797"/>
      <c r="K7797"/>
      <c r="L7797"/>
      <c r="M7797" s="2"/>
      <c r="N7797"/>
      <c r="O7797" s="2"/>
      <c r="P7797"/>
      <c r="Q7797"/>
      <c r="R7797"/>
    </row>
    <row r="7798" spans="2:18">
      <c r="B7798"/>
      <c r="C7798"/>
      <c r="D7798"/>
      <c r="E7798"/>
      <c r="F7798"/>
      <c r="G7798"/>
      <c r="H7798"/>
      <c r="I7798"/>
      <c r="J7798"/>
      <c r="K7798"/>
      <c r="L7798"/>
      <c r="M7798" s="2"/>
      <c r="N7798"/>
      <c r="O7798" s="2"/>
      <c r="P7798"/>
      <c r="Q7798"/>
      <c r="R7798"/>
    </row>
    <row r="7799" spans="2:18">
      <c r="B7799"/>
      <c r="C7799"/>
      <c r="D7799"/>
      <c r="E7799"/>
      <c r="F7799"/>
      <c r="G7799"/>
      <c r="H7799"/>
      <c r="I7799"/>
      <c r="J7799"/>
      <c r="K7799"/>
      <c r="L7799"/>
      <c r="M7799" s="2"/>
      <c r="N7799"/>
      <c r="O7799" s="2"/>
      <c r="P7799"/>
      <c r="Q7799"/>
      <c r="R7799"/>
    </row>
    <row r="7800" spans="2:18">
      <c r="B7800"/>
      <c r="C7800"/>
      <c r="D7800"/>
      <c r="E7800"/>
      <c r="F7800"/>
      <c r="G7800"/>
      <c r="H7800"/>
      <c r="I7800"/>
      <c r="J7800"/>
      <c r="K7800"/>
      <c r="L7800"/>
      <c r="M7800" s="2"/>
      <c r="N7800"/>
      <c r="O7800" s="2"/>
      <c r="P7800"/>
      <c r="Q7800"/>
      <c r="R7800"/>
    </row>
    <row r="7801" spans="2:18">
      <c r="B7801"/>
      <c r="C7801"/>
      <c r="D7801"/>
      <c r="E7801"/>
      <c r="F7801"/>
      <c r="G7801"/>
      <c r="H7801"/>
      <c r="I7801"/>
      <c r="J7801"/>
      <c r="K7801"/>
      <c r="L7801"/>
      <c r="M7801" s="2"/>
      <c r="N7801"/>
      <c r="O7801" s="2"/>
      <c r="P7801"/>
      <c r="Q7801"/>
      <c r="R7801"/>
    </row>
    <row r="7802" spans="2:18">
      <c r="B7802"/>
      <c r="C7802"/>
      <c r="D7802"/>
      <c r="E7802"/>
      <c r="F7802"/>
      <c r="G7802"/>
      <c r="H7802"/>
      <c r="I7802"/>
      <c r="J7802"/>
      <c r="K7802"/>
      <c r="L7802"/>
      <c r="M7802" s="2"/>
      <c r="N7802"/>
      <c r="O7802" s="2"/>
      <c r="P7802"/>
      <c r="Q7802"/>
      <c r="R7802"/>
    </row>
    <row r="7803" spans="2:18">
      <c r="B7803"/>
      <c r="C7803"/>
      <c r="D7803"/>
      <c r="E7803"/>
      <c r="F7803"/>
      <c r="G7803"/>
      <c r="H7803"/>
      <c r="I7803"/>
      <c r="J7803"/>
      <c r="K7803"/>
      <c r="L7803"/>
      <c r="M7803" s="2"/>
      <c r="N7803"/>
      <c r="O7803" s="2"/>
      <c r="P7803"/>
      <c r="Q7803"/>
      <c r="R7803"/>
    </row>
    <row r="7804" spans="2:18">
      <c r="B7804"/>
      <c r="C7804"/>
      <c r="D7804"/>
      <c r="E7804"/>
      <c r="F7804"/>
      <c r="G7804"/>
      <c r="H7804"/>
      <c r="I7804"/>
      <c r="J7804"/>
      <c r="K7804"/>
      <c r="L7804"/>
      <c r="M7804" s="2"/>
      <c r="N7804"/>
      <c r="O7804" s="2"/>
      <c r="P7804"/>
      <c r="Q7804"/>
      <c r="R7804"/>
    </row>
    <row r="7805" spans="2:18">
      <c r="B7805"/>
      <c r="C7805"/>
      <c r="D7805"/>
      <c r="E7805"/>
      <c r="F7805"/>
      <c r="G7805"/>
      <c r="H7805"/>
      <c r="I7805"/>
      <c r="J7805"/>
      <c r="K7805"/>
      <c r="L7805"/>
      <c r="M7805" s="2"/>
      <c r="N7805"/>
      <c r="O7805" s="2"/>
      <c r="P7805"/>
      <c r="Q7805"/>
      <c r="R7805"/>
    </row>
    <row r="7806" spans="2:18">
      <c r="B7806"/>
      <c r="C7806"/>
      <c r="D7806"/>
      <c r="E7806"/>
      <c r="F7806"/>
      <c r="G7806"/>
      <c r="H7806"/>
      <c r="I7806"/>
      <c r="J7806"/>
      <c r="K7806"/>
      <c r="L7806"/>
      <c r="M7806" s="2"/>
      <c r="N7806"/>
      <c r="O7806" s="2"/>
      <c r="P7806"/>
      <c r="Q7806"/>
      <c r="R7806"/>
    </row>
    <row r="7807" spans="2:18">
      <c r="B7807"/>
      <c r="C7807"/>
      <c r="D7807"/>
      <c r="E7807"/>
      <c r="F7807"/>
      <c r="G7807"/>
      <c r="H7807"/>
      <c r="I7807"/>
      <c r="J7807"/>
      <c r="K7807"/>
      <c r="L7807"/>
      <c r="M7807" s="2"/>
      <c r="N7807"/>
      <c r="O7807" s="2"/>
      <c r="P7807"/>
      <c r="Q7807"/>
      <c r="R7807"/>
    </row>
    <row r="7808" spans="2:18">
      <c r="B7808"/>
      <c r="C7808"/>
      <c r="D7808"/>
      <c r="E7808"/>
      <c r="F7808"/>
      <c r="G7808"/>
      <c r="H7808"/>
      <c r="I7808"/>
      <c r="J7808"/>
      <c r="K7808"/>
      <c r="L7808"/>
      <c r="M7808" s="2"/>
      <c r="N7808"/>
      <c r="O7808" s="2"/>
      <c r="P7808"/>
      <c r="Q7808"/>
      <c r="R7808"/>
    </row>
    <row r="7809" spans="2:18">
      <c r="B7809"/>
      <c r="C7809"/>
      <c r="D7809"/>
      <c r="E7809"/>
      <c r="F7809"/>
      <c r="G7809"/>
      <c r="H7809"/>
      <c r="I7809"/>
      <c r="J7809"/>
      <c r="K7809"/>
      <c r="L7809"/>
      <c r="M7809" s="2"/>
      <c r="N7809"/>
      <c r="O7809" s="2"/>
      <c r="P7809"/>
      <c r="Q7809"/>
      <c r="R7809"/>
    </row>
    <row r="7810" spans="2:18">
      <c r="B7810"/>
      <c r="C7810"/>
      <c r="D7810"/>
      <c r="E7810"/>
      <c r="F7810"/>
      <c r="G7810"/>
      <c r="H7810"/>
      <c r="I7810"/>
      <c r="J7810"/>
      <c r="K7810"/>
      <c r="L7810"/>
      <c r="M7810" s="2"/>
      <c r="N7810"/>
      <c r="O7810" s="2"/>
      <c r="P7810"/>
      <c r="Q7810"/>
      <c r="R7810"/>
    </row>
    <row r="7811" spans="2:18">
      <c r="B7811"/>
      <c r="C7811"/>
      <c r="D7811"/>
      <c r="E7811"/>
      <c r="F7811"/>
      <c r="G7811"/>
      <c r="H7811"/>
      <c r="I7811"/>
      <c r="J7811"/>
      <c r="K7811"/>
      <c r="L7811"/>
      <c r="M7811" s="2"/>
      <c r="N7811"/>
      <c r="O7811" s="2"/>
      <c r="P7811"/>
      <c r="Q7811"/>
      <c r="R7811"/>
    </row>
    <row r="7812" spans="2:18">
      <c r="B7812"/>
      <c r="C7812"/>
      <c r="D7812"/>
      <c r="E7812"/>
      <c r="F7812"/>
      <c r="G7812"/>
      <c r="H7812"/>
      <c r="I7812"/>
      <c r="J7812"/>
      <c r="K7812"/>
      <c r="L7812"/>
      <c r="M7812" s="2"/>
      <c r="N7812"/>
      <c r="O7812" s="2"/>
      <c r="P7812"/>
      <c r="Q7812"/>
      <c r="R7812"/>
    </row>
    <row r="7813" spans="2:18">
      <c r="B7813"/>
      <c r="C7813"/>
      <c r="D7813"/>
      <c r="E7813"/>
      <c r="F7813"/>
      <c r="G7813"/>
      <c r="H7813"/>
      <c r="I7813"/>
      <c r="J7813"/>
      <c r="K7813"/>
      <c r="L7813"/>
      <c r="M7813" s="2"/>
      <c r="N7813"/>
      <c r="O7813" s="2"/>
      <c r="P7813"/>
      <c r="Q7813"/>
      <c r="R7813"/>
    </row>
    <row r="7814" spans="2:18">
      <c r="B7814"/>
      <c r="C7814"/>
      <c r="D7814"/>
      <c r="E7814"/>
      <c r="F7814"/>
      <c r="G7814"/>
      <c r="H7814"/>
      <c r="I7814"/>
      <c r="J7814"/>
      <c r="K7814"/>
      <c r="L7814"/>
      <c r="M7814" s="2"/>
      <c r="N7814"/>
      <c r="O7814" s="2"/>
      <c r="P7814"/>
      <c r="Q7814"/>
      <c r="R7814"/>
    </row>
    <row r="7815" spans="2:18">
      <c r="B7815"/>
      <c r="C7815"/>
      <c r="D7815"/>
      <c r="E7815"/>
      <c r="F7815"/>
      <c r="G7815"/>
      <c r="H7815"/>
      <c r="I7815"/>
      <c r="J7815"/>
      <c r="K7815"/>
      <c r="L7815"/>
      <c r="M7815" s="2"/>
      <c r="N7815"/>
      <c r="O7815" s="2"/>
      <c r="P7815"/>
      <c r="Q7815"/>
      <c r="R7815"/>
    </row>
    <row r="7816" spans="2:18">
      <c r="B7816"/>
      <c r="C7816"/>
      <c r="D7816"/>
      <c r="E7816"/>
      <c r="F7816"/>
      <c r="G7816"/>
      <c r="H7816"/>
      <c r="I7816"/>
      <c r="J7816"/>
      <c r="K7816"/>
      <c r="L7816"/>
      <c r="M7816" s="2"/>
      <c r="N7816"/>
      <c r="O7816" s="2"/>
      <c r="P7816"/>
      <c r="Q7816"/>
      <c r="R7816"/>
    </row>
    <row r="7817" spans="2:18">
      <c r="B7817"/>
      <c r="C7817"/>
      <c r="D7817"/>
      <c r="E7817"/>
      <c r="F7817"/>
      <c r="G7817"/>
      <c r="H7817"/>
      <c r="I7817"/>
      <c r="J7817"/>
      <c r="K7817"/>
      <c r="L7817"/>
      <c r="M7817" s="2"/>
      <c r="N7817"/>
      <c r="O7817" s="2"/>
      <c r="P7817"/>
      <c r="Q7817"/>
      <c r="R7817"/>
    </row>
    <row r="7818" spans="2:18">
      <c r="B7818"/>
      <c r="C7818"/>
      <c r="D7818"/>
      <c r="E7818"/>
      <c r="F7818"/>
      <c r="G7818"/>
      <c r="H7818"/>
      <c r="I7818"/>
      <c r="J7818"/>
      <c r="K7818"/>
      <c r="L7818"/>
      <c r="M7818" s="2"/>
      <c r="N7818"/>
      <c r="O7818" s="2"/>
      <c r="P7818"/>
      <c r="Q7818"/>
      <c r="R7818"/>
    </row>
    <row r="7819" spans="2:18">
      <c r="B7819"/>
      <c r="C7819"/>
      <c r="D7819"/>
      <c r="E7819"/>
      <c r="F7819"/>
      <c r="G7819"/>
      <c r="H7819"/>
      <c r="I7819"/>
      <c r="J7819"/>
      <c r="K7819"/>
      <c r="L7819"/>
      <c r="M7819" s="2"/>
      <c r="N7819"/>
      <c r="O7819" s="2"/>
      <c r="P7819"/>
      <c r="Q7819"/>
      <c r="R7819"/>
    </row>
    <row r="7820" spans="2:18">
      <c r="B7820"/>
      <c r="C7820"/>
      <c r="D7820"/>
      <c r="E7820"/>
      <c r="F7820"/>
      <c r="G7820"/>
      <c r="H7820"/>
      <c r="I7820"/>
      <c r="J7820"/>
      <c r="K7820"/>
      <c r="L7820"/>
      <c r="M7820" s="2"/>
      <c r="N7820"/>
      <c r="O7820" s="2"/>
      <c r="P7820"/>
      <c r="Q7820"/>
      <c r="R7820"/>
    </row>
    <row r="7821" spans="2:18">
      <c r="B7821"/>
      <c r="C7821"/>
      <c r="D7821"/>
      <c r="E7821"/>
      <c r="F7821"/>
      <c r="G7821"/>
      <c r="H7821"/>
      <c r="I7821"/>
      <c r="J7821"/>
      <c r="K7821"/>
      <c r="L7821"/>
      <c r="M7821" s="2"/>
      <c r="N7821"/>
      <c r="O7821" s="2"/>
      <c r="P7821"/>
      <c r="Q7821"/>
      <c r="R7821"/>
    </row>
    <row r="7822" spans="2:18">
      <c r="B7822"/>
      <c r="C7822"/>
      <c r="D7822"/>
      <c r="E7822"/>
      <c r="F7822"/>
      <c r="G7822"/>
      <c r="H7822"/>
      <c r="I7822"/>
      <c r="J7822"/>
      <c r="K7822"/>
      <c r="L7822"/>
      <c r="M7822" s="2"/>
      <c r="N7822"/>
      <c r="O7822" s="2"/>
      <c r="P7822"/>
      <c r="Q7822"/>
      <c r="R7822"/>
    </row>
    <row r="7823" spans="2:18">
      <c r="B7823"/>
      <c r="C7823"/>
      <c r="D7823"/>
      <c r="E7823"/>
      <c r="F7823"/>
      <c r="G7823"/>
      <c r="H7823"/>
      <c r="I7823"/>
      <c r="J7823"/>
      <c r="K7823"/>
      <c r="L7823"/>
      <c r="M7823" s="2"/>
      <c r="N7823"/>
      <c r="O7823" s="2"/>
      <c r="P7823"/>
      <c r="Q7823"/>
      <c r="R7823"/>
    </row>
    <row r="7824" spans="2:18">
      <c r="B7824"/>
      <c r="C7824"/>
      <c r="D7824"/>
      <c r="E7824"/>
      <c r="F7824"/>
      <c r="G7824"/>
      <c r="H7824"/>
      <c r="I7824"/>
      <c r="J7824"/>
      <c r="K7824"/>
      <c r="L7824"/>
      <c r="M7824" s="2"/>
      <c r="N7824"/>
      <c r="O7824" s="2"/>
      <c r="P7824"/>
      <c r="Q7824"/>
      <c r="R7824"/>
    </row>
    <row r="7825" spans="2:18">
      <c r="B7825"/>
      <c r="C7825"/>
      <c r="D7825"/>
      <c r="E7825"/>
      <c r="F7825"/>
      <c r="G7825"/>
      <c r="H7825"/>
      <c r="I7825"/>
      <c r="J7825"/>
      <c r="K7825"/>
      <c r="L7825"/>
      <c r="M7825" s="2"/>
      <c r="N7825"/>
      <c r="O7825" s="2"/>
      <c r="P7825"/>
      <c r="Q7825"/>
      <c r="R7825"/>
    </row>
    <row r="7826" spans="2:18">
      <c r="B7826"/>
      <c r="C7826"/>
      <c r="D7826"/>
      <c r="E7826"/>
      <c r="F7826"/>
      <c r="G7826"/>
      <c r="H7826"/>
      <c r="I7826"/>
      <c r="J7826"/>
      <c r="K7826"/>
      <c r="L7826"/>
      <c r="M7826" s="2"/>
      <c r="N7826"/>
      <c r="O7826" s="2"/>
      <c r="P7826"/>
      <c r="Q7826"/>
      <c r="R7826"/>
    </row>
    <row r="7827" spans="2:18">
      <c r="B7827"/>
      <c r="C7827"/>
      <c r="D7827"/>
      <c r="E7827"/>
      <c r="F7827"/>
      <c r="G7827"/>
      <c r="H7827"/>
      <c r="I7827"/>
      <c r="J7827"/>
      <c r="K7827"/>
      <c r="L7827"/>
      <c r="M7827" s="2"/>
      <c r="N7827"/>
      <c r="O7827" s="2"/>
      <c r="P7827"/>
      <c r="Q7827"/>
      <c r="R7827"/>
    </row>
    <row r="7828" spans="2:18">
      <c r="B7828"/>
      <c r="C7828"/>
      <c r="D7828"/>
      <c r="E7828"/>
      <c r="F7828"/>
      <c r="G7828"/>
      <c r="H7828"/>
      <c r="I7828"/>
      <c r="J7828"/>
      <c r="K7828"/>
      <c r="L7828"/>
      <c r="M7828" s="2"/>
      <c r="N7828"/>
      <c r="O7828" s="2"/>
      <c r="P7828"/>
      <c r="Q7828"/>
      <c r="R7828"/>
    </row>
    <row r="7829" spans="2:18">
      <c r="B7829"/>
      <c r="C7829"/>
      <c r="D7829"/>
      <c r="E7829"/>
      <c r="F7829"/>
      <c r="G7829"/>
      <c r="H7829"/>
      <c r="I7829"/>
      <c r="J7829"/>
      <c r="K7829"/>
      <c r="L7829"/>
      <c r="M7829" s="2"/>
      <c r="N7829"/>
      <c r="O7829" s="2"/>
      <c r="P7829"/>
      <c r="Q7829"/>
      <c r="R7829"/>
    </row>
    <row r="7830" spans="2:18">
      <c r="B7830"/>
      <c r="C7830"/>
      <c r="D7830"/>
      <c r="E7830"/>
      <c r="F7830"/>
      <c r="G7830"/>
      <c r="H7830"/>
      <c r="I7830"/>
      <c r="J7830"/>
      <c r="K7830"/>
      <c r="L7830"/>
      <c r="M7830" s="2"/>
      <c r="N7830"/>
      <c r="O7830" s="2"/>
      <c r="P7830"/>
      <c r="Q7830"/>
      <c r="R7830"/>
    </row>
    <row r="7831" spans="2:18">
      <c r="B7831"/>
      <c r="C7831"/>
      <c r="D7831"/>
      <c r="E7831"/>
      <c r="F7831"/>
      <c r="G7831"/>
      <c r="H7831"/>
      <c r="I7831"/>
      <c r="J7831"/>
      <c r="K7831"/>
      <c r="L7831"/>
      <c r="M7831" s="2"/>
      <c r="N7831"/>
      <c r="O7831" s="2"/>
      <c r="P7831"/>
      <c r="Q7831"/>
      <c r="R7831"/>
    </row>
    <row r="7832" spans="2:18">
      <c r="B7832"/>
      <c r="C7832"/>
      <c r="D7832"/>
      <c r="E7832"/>
      <c r="F7832"/>
      <c r="G7832"/>
      <c r="H7832"/>
      <c r="I7832"/>
      <c r="J7832"/>
      <c r="K7832"/>
      <c r="L7832"/>
      <c r="M7832" s="2"/>
      <c r="N7832"/>
      <c r="O7832" s="2"/>
      <c r="P7832"/>
      <c r="Q7832"/>
      <c r="R7832"/>
    </row>
    <row r="7833" spans="2:18">
      <c r="B7833"/>
      <c r="C7833"/>
      <c r="D7833"/>
      <c r="E7833"/>
      <c r="F7833"/>
      <c r="G7833"/>
      <c r="H7833"/>
      <c r="I7833"/>
      <c r="J7833"/>
      <c r="K7833"/>
      <c r="L7833"/>
      <c r="M7833" s="2"/>
      <c r="N7833"/>
      <c r="O7833" s="2"/>
      <c r="P7833"/>
      <c r="Q7833"/>
      <c r="R7833"/>
    </row>
    <row r="7834" spans="2:18">
      <c r="B7834"/>
      <c r="C7834"/>
      <c r="D7834"/>
      <c r="E7834"/>
      <c r="F7834"/>
      <c r="G7834"/>
      <c r="H7834"/>
      <c r="I7834"/>
      <c r="J7834"/>
      <c r="K7834"/>
      <c r="L7834"/>
      <c r="M7834" s="2"/>
      <c r="N7834"/>
      <c r="O7834" s="2"/>
      <c r="P7834"/>
      <c r="Q7834"/>
      <c r="R7834"/>
    </row>
    <row r="7835" spans="2:18">
      <c r="B7835"/>
      <c r="C7835"/>
      <c r="D7835"/>
      <c r="E7835"/>
      <c r="F7835"/>
      <c r="G7835"/>
      <c r="H7835"/>
      <c r="I7835"/>
      <c r="J7835"/>
      <c r="K7835"/>
      <c r="L7835"/>
      <c r="M7835" s="2"/>
      <c r="N7835"/>
      <c r="O7835" s="2"/>
      <c r="P7835"/>
      <c r="Q7835"/>
      <c r="R7835"/>
    </row>
    <row r="7836" spans="2:18">
      <c r="B7836"/>
      <c r="C7836"/>
      <c r="D7836"/>
      <c r="E7836"/>
      <c r="F7836"/>
      <c r="G7836"/>
      <c r="H7836"/>
      <c r="I7836"/>
      <c r="J7836"/>
      <c r="K7836"/>
      <c r="L7836"/>
      <c r="M7836" s="2"/>
      <c r="N7836"/>
      <c r="O7836" s="2"/>
      <c r="P7836"/>
      <c r="Q7836"/>
      <c r="R7836"/>
    </row>
    <row r="7837" spans="2:18">
      <c r="B7837"/>
      <c r="C7837"/>
      <c r="D7837"/>
      <c r="E7837"/>
      <c r="F7837"/>
      <c r="G7837"/>
      <c r="H7837"/>
      <c r="I7837"/>
      <c r="J7837"/>
      <c r="K7837"/>
      <c r="L7837"/>
      <c r="M7837" s="2"/>
      <c r="N7837"/>
      <c r="O7837" s="2"/>
      <c r="P7837"/>
      <c r="Q7837"/>
      <c r="R7837"/>
    </row>
    <row r="7838" spans="2:18">
      <c r="B7838"/>
      <c r="C7838"/>
      <c r="D7838"/>
      <c r="E7838"/>
      <c r="F7838"/>
      <c r="G7838"/>
      <c r="H7838"/>
      <c r="I7838"/>
      <c r="J7838"/>
      <c r="K7838"/>
      <c r="L7838"/>
      <c r="M7838" s="2"/>
      <c r="N7838"/>
      <c r="O7838" s="2"/>
      <c r="P7838"/>
      <c r="Q7838"/>
      <c r="R7838"/>
    </row>
    <row r="7839" spans="2:18">
      <c r="B7839"/>
      <c r="C7839"/>
      <c r="D7839"/>
      <c r="E7839"/>
      <c r="F7839"/>
      <c r="G7839"/>
      <c r="H7839"/>
      <c r="I7839"/>
      <c r="J7839"/>
      <c r="K7839"/>
      <c r="L7839"/>
      <c r="M7839" s="2"/>
      <c r="N7839"/>
      <c r="O7839" s="2"/>
      <c r="P7839"/>
      <c r="Q7839"/>
      <c r="R7839"/>
    </row>
    <row r="7840" spans="2:18">
      <c r="B7840"/>
      <c r="C7840"/>
      <c r="D7840"/>
      <c r="E7840"/>
      <c r="F7840"/>
      <c r="G7840"/>
      <c r="H7840"/>
      <c r="I7840"/>
      <c r="J7840"/>
      <c r="K7840"/>
      <c r="L7840"/>
      <c r="M7840" s="2"/>
      <c r="N7840"/>
      <c r="O7840" s="2"/>
      <c r="P7840"/>
      <c r="Q7840"/>
      <c r="R7840"/>
    </row>
    <row r="7841" spans="2:18">
      <c r="B7841"/>
      <c r="C7841"/>
      <c r="D7841"/>
      <c r="E7841"/>
      <c r="F7841"/>
      <c r="G7841"/>
      <c r="H7841"/>
      <c r="I7841"/>
      <c r="J7841"/>
      <c r="K7841"/>
      <c r="L7841"/>
      <c r="M7841" s="2"/>
      <c r="N7841"/>
      <c r="O7841" s="2"/>
      <c r="P7841"/>
      <c r="Q7841"/>
      <c r="R7841"/>
    </row>
    <row r="7842" spans="2:18">
      <c r="B7842"/>
      <c r="C7842"/>
      <c r="D7842"/>
      <c r="E7842"/>
      <c r="F7842"/>
      <c r="G7842"/>
      <c r="H7842"/>
      <c r="I7842"/>
      <c r="J7842"/>
      <c r="K7842"/>
      <c r="L7842"/>
      <c r="M7842" s="2"/>
      <c r="N7842"/>
      <c r="O7842" s="2"/>
      <c r="P7842"/>
      <c r="Q7842"/>
      <c r="R7842"/>
    </row>
    <row r="7843" spans="2:18">
      <c r="B7843"/>
      <c r="C7843"/>
      <c r="D7843"/>
      <c r="E7843"/>
      <c r="F7843"/>
      <c r="G7843"/>
      <c r="H7843"/>
      <c r="I7843"/>
      <c r="J7843"/>
      <c r="K7843"/>
      <c r="L7843"/>
      <c r="M7843" s="2"/>
      <c r="N7843"/>
      <c r="O7843" s="2"/>
      <c r="P7843"/>
      <c r="Q7843"/>
      <c r="R7843"/>
    </row>
    <row r="7844" spans="2:18">
      <c r="B7844"/>
      <c r="C7844"/>
      <c r="D7844"/>
      <c r="E7844"/>
      <c r="F7844"/>
      <c r="G7844"/>
      <c r="H7844"/>
      <c r="I7844"/>
      <c r="J7844"/>
      <c r="K7844"/>
      <c r="L7844"/>
      <c r="M7844" s="2"/>
      <c r="N7844"/>
      <c r="O7844" s="2"/>
      <c r="P7844"/>
      <c r="Q7844"/>
      <c r="R7844"/>
    </row>
    <row r="7845" spans="2:18">
      <c r="B7845"/>
      <c r="C7845"/>
      <c r="D7845"/>
      <c r="E7845"/>
      <c r="F7845"/>
      <c r="G7845"/>
      <c r="H7845"/>
      <c r="I7845"/>
      <c r="J7845"/>
      <c r="K7845"/>
      <c r="L7845"/>
      <c r="M7845" s="2"/>
      <c r="N7845"/>
      <c r="O7845" s="2"/>
      <c r="P7845"/>
      <c r="Q7845"/>
      <c r="R7845"/>
    </row>
    <row r="7846" spans="2:18">
      <c r="B7846"/>
      <c r="C7846"/>
      <c r="D7846"/>
      <c r="E7846"/>
      <c r="F7846"/>
      <c r="G7846"/>
      <c r="H7846"/>
      <c r="I7846"/>
      <c r="J7846"/>
      <c r="K7846"/>
      <c r="L7846"/>
      <c r="M7846" s="2"/>
      <c r="N7846"/>
      <c r="O7846" s="2"/>
      <c r="P7846"/>
      <c r="Q7846"/>
      <c r="R7846"/>
    </row>
    <row r="7847" spans="2:18">
      <c r="B7847"/>
      <c r="C7847"/>
      <c r="D7847"/>
      <c r="E7847"/>
      <c r="F7847"/>
      <c r="G7847"/>
      <c r="H7847"/>
      <c r="I7847"/>
      <c r="J7847"/>
      <c r="K7847"/>
      <c r="L7847"/>
      <c r="M7847" s="2"/>
      <c r="N7847"/>
      <c r="O7847" s="2"/>
      <c r="P7847"/>
      <c r="Q7847"/>
      <c r="R7847"/>
    </row>
    <row r="7848" spans="2:18">
      <c r="B7848"/>
      <c r="C7848"/>
      <c r="D7848"/>
      <c r="E7848"/>
      <c r="F7848"/>
      <c r="G7848"/>
      <c r="H7848"/>
      <c r="I7848"/>
      <c r="J7848"/>
      <c r="K7848"/>
      <c r="L7848"/>
      <c r="M7848" s="2"/>
      <c r="N7848"/>
      <c r="O7848" s="2"/>
      <c r="P7848"/>
      <c r="Q7848"/>
      <c r="R7848"/>
    </row>
    <row r="7849" spans="2:18">
      <c r="B7849"/>
      <c r="C7849"/>
      <c r="D7849"/>
      <c r="E7849"/>
      <c r="F7849"/>
      <c r="G7849"/>
      <c r="H7849"/>
      <c r="I7849"/>
      <c r="J7849"/>
      <c r="K7849"/>
      <c r="L7849"/>
      <c r="M7849" s="2"/>
      <c r="N7849"/>
      <c r="O7849" s="2"/>
      <c r="P7849"/>
      <c r="Q7849"/>
      <c r="R7849"/>
    </row>
    <row r="7850" spans="2:18">
      <c r="B7850"/>
      <c r="C7850"/>
      <c r="D7850"/>
      <c r="E7850"/>
      <c r="F7850"/>
      <c r="G7850"/>
      <c r="H7850"/>
      <c r="I7850"/>
      <c r="J7850"/>
      <c r="K7850"/>
      <c r="L7850"/>
      <c r="M7850" s="2"/>
      <c r="N7850"/>
      <c r="O7850" s="2"/>
      <c r="P7850"/>
      <c r="Q7850"/>
      <c r="R7850"/>
    </row>
    <row r="7851" spans="2:18">
      <c r="B7851"/>
      <c r="C7851"/>
      <c r="D7851"/>
      <c r="E7851"/>
      <c r="F7851"/>
      <c r="G7851"/>
      <c r="H7851"/>
      <c r="I7851"/>
      <c r="J7851"/>
      <c r="K7851"/>
      <c r="L7851"/>
      <c r="M7851" s="2"/>
      <c r="N7851"/>
      <c r="O7851" s="2"/>
      <c r="P7851"/>
      <c r="Q7851"/>
      <c r="R7851"/>
    </row>
    <row r="7852" spans="2:18">
      <c r="B7852"/>
      <c r="C7852"/>
      <c r="D7852"/>
      <c r="E7852"/>
      <c r="F7852"/>
      <c r="G7852"/>
      <c r="H7852"/>
      <c r="I7852"/>
      <c r="J7852"/>
      <c r="K7852"/>
      <c r="L7852"/>
      <c r="M7852" s="2"/>
      <c r="N7852"/>
      <c r="O7852" s="2"/>
      <c r="P7852"/>
      <c r="Q7852"/>
      <c r="R7852"/>
    </row>
    <row r="7853" spans="2:18">
      <c r="B7853"/>
      <c r="C7853"/>
      <c r="D7853"/>
      <c r="E7853"/>
      <c r="F7853"/>
      <c r="G7853"/>
      <c r="H7853"/>
      <c r="I7853"/>
      <c r="J7853"/>
      <c r="K7853"/>
      <c r="L7853"/>
      <c r="M7853" s="2"/>
      <c r="N7853"/>
      <c r="O7853" s="2"/>
      <c r="P7853"/>
      <c r="Q7853"/>
      <c r="R7853"/>
    </row>
    <row r="7854" spans="2:18">
      <c r="B7854"/>
      <c r="C7854"/>
      <c r="D7854"/>
      <c r="E7854"/>
      <c r="F7854"/>
      <c r="G7854"/>
      <c r="H7854"/>
      <c r="I7854"/>
      <c r="J7854"/>
      <c r="K7854"/>
      <c r="L7854"/>
      <c r="M7854" s="2"/>
      <c r="N7854"/>
      <c r="O7854" s="2"/>
      <c r="P7854"/>
      <c r="Q7854"/>
      <c r="R7854"/>
    </row>
    <row r="7855" spans="2:18">
      <c r="B7855"/>
      <c r="C7855"/>
      <c r="D7855"/>
      <c r="E7855"/>
      <c r="F7855"/>
      <c r="G7855"/>
      <c r="H7855"/>
      <c r="I7855"/>
      <c r="J7855"/>
      <c r="K7855"/>
      <c r="L7855"/>
      <c r="M7855" s="2"/>
      <c r="N7855"/>
      <c r="O7855" s="2"/>
      <c r="P7855"/>
      <c r="Q7855"/>
      <c r="R7855"/>
    </row>
    <row r="7856" spans="2:18">
      <c r="B7856"/>
      <c r="C7856"/>
      <c r="D7856"/>
      <c r="E7856"/>
      <c r="F7856"/>
      <c r="G7856"/>
      <c r="H7856"/>
      <c r="I7856"/>
      <c r="J7856"/>
      <c r="K7856"/>
      <c r="L7856"/>
      <c r="M7856" s="2"/>
      <c r="N7856"/>
      <c r="O7856" s="2"/>
      <c r="P7856"/>
      <c r="Q7856"/>
      <c r="R7856"/>
    </row>
    <row r="7857" spans="2:18">
      <c r="B7857"/>
      <c r="C7857"/>
      <c r="D7857"/>
      <c r="E7857"/>
      <c r="F7857"/>
      <c r="G7857"/>
      <c r="H7857"/>
      <c r="I7857"/>
      <c r="J7857"/>
      <c r="K7857"/>
      <c r="L7857"/>
      <c r="M7857" s="2"/>
      <c r="N7857"/>
      <c r="O7857" s="2"/>
      <c r="P7857"/>
      <c r="Q7857"/>
      <c r="R7857"/>
    </row>
    <row r="7858" spans="2:18">
      <c r="B7858"/>
      <c r="C7858"/>
      <c r="D7858"/>
      <c r="E7858"/>
      <c r="F7858"/>
      <c r="G7858"/>
      <c r="H7858"/>
      <c r="I7858"/>
      <c r="J7858"/>
      <c r="K7858"/>
      <c r="L7858"/>
      <c r="M7858" s="2"/>
      <c r="N7858"/>
      <c r="O7858" s="2"/>
      <c r="P7858"/>
      <c r="Q7858"/>
      <c r="R7858"/>
    </row>
    <row r="7859" spans="2:18">
      <c r="B7859"/>
      <c r="C7859"/>
      <c r="D7859"/>
      <c r="E7859"/>
      <c r="F7859"/>
      <c r="G7859"/>
      <c r="H7859"/>
      <c r="I7859"/>
      <c r="J7859"/>
      <c r="K7859"/>
      <c r="L7859"/>
      <c r="M7859" s="2"/>
      <c r="N7859"/>
      <c r="O7859" s="2"/>
      <c r="P7859"/>
      <c r="Q7859"/>
      <c r="R7859"/>
    </row>
    <row r="7860" spans="2:18">
      <c r="B7860"/>
      <c r="C7860"/>
      <c r="D7860"/>
      <c r="E7860"/>
      <c r="F7860"/>
      <c r="G7860"/>
      <c r="H7860"/>
      <c r="I7860"/>
      <c r="J7860"/>
      <c r="K7860"/>
      <c r="L7860"/>
      <c r="M7860" s="2"/>
      <c r="N7860"/>
      <c r="O7860" s="2"/>
      <c r="P7860"/>
      <c r="Q7860"/>
      <c r="R7860"/>
    </row>
    <row r="7861" spans="2:18">
      <c r="B7861"/>
      <c r="C7861"/>
      <c r="D7861"/>
      <c r="E7861"/>
      <c r="F7861"/>
      <c r="G7861"/>
      <c r="H7861"/>
      <c r="I7861"/>
      <c r="J7861"/>
      <c r="K7861"/>
      <c r="L7861"/>
      <c r="M7861" s="2"/>
      <c r="N7861"/>
      <c r="O7861" s="2"/>
      <c r="P7861"/>
      <c r="Q7861"/>
      <c r="R7861"/>
    </row>
    <row r="7862" spans="2:18">
      <c r="B7862"/>
      <c r="C7862"/>
      <c r="D7862"/>
      <c r="E7862"/>
      <c r="F7862"/>
      <c r="G7862"/>
      <c r="H7862"/>
      <c r="I7862"/>
      <c r="J7862"/>
      <c r="K7862"/>
      <c r="L7862"/>
      <c r="M7862" s="2"/>
      <c r="N7862"/>
      <c r="O7862" s="2"/>
      <c r="P7862"/>
      <c r="Q7862"/>
      <c r="R7862"/>
    </row>
    <row r="7863" spans="2:18">
      <c r="B7863"/>
      <c r="C7863"/>
      <c r="D7863"/>
      <c r="E7863"/>
      <c r="F7863"/>
      <c r="G7863"/>
      <c r="H7863"/>
      <c r="I7863"/>
      <c r="J7863"/>
      <c r="K7863"/>
      <c r="L7863"/>
      <c r="M7863" s="2"/>
      <c r="N7863"/>
      <c r="O7863" s="2"/>
      <c r="P7863"/>
      <c r="Q7863"/>
      <c r="R7863"/>
    </row>
    <row r="7864" spans="2:18">
      <c r="B7864"/>
      <c r="C7864"/>
      <c r="D7864"/>
      <c r="E7864"/>
      <c r="F7864"/>
      <c r="G7864"/>
      <c r="H7864"/>
      <c r="I7864"/>
      <c r="J7864"/>
      <c r="K7864"/>
      <c r="L7864"/>
      <c r="M7864" s="2"/>
      <c r="N7864"/>
      <c r="O7864" s="2"/>
      <c r="P7864"/>
      <c r="Q7864"/>
      <c r="R7864"/>
    </row>
    <row r="7865" spans="2:18">
      <c r="B7865"/>
      <c r="C7865"/>
      <c r="D7865"/>
      <c r="E7865"/>
      <c r="F7865"/>
      <c r="G7865"/>
      <c r="H7865"/>
      <c r="I7865"/>
      <c r="J7865"/>
      <c r="K7865"/>
      <c r="L7865"/>
      <c r="M7865" s="2"/>
      <c r="N7865"/>
      <c r="O7865" s="2"/>
      <c r="P7865"/>
      <c r="Q7865"/>
      <c r="R7865"/>
    </row>
    <row r="7866" spans="2:18">
      <c r="B7866"/>
      <c r="C7866"/>
      <c r="D7866"/>
      <c r="E7866"/>
      <c r="F7866"/>
      <c r="G7866"/>
      <c r="H7866"/>
      <c r="I7866"/>
      <c r="J7866"/>
      <c r="K7866"/>
      <c r="L7866"/>
      <c r="M7866" s="2"/>
      <c r="N7866"/>
      <c r="O7866" s="2"/>
      <c r="P7866"/>
      <c r="Q7866"/>
      <c r="R7866"/>
    </row>
    <row r="7867" spans="2:18">
      <c r="B7867"/>
      <c r="C7867"/>
      <c r="D7867"/>
      <c r="E7867"/>
      <c r="F7867"/>
      <c r="G7867"/>
      <c r="H7867"/>
      <c r="I7867"/>
      <c r="J7867"/>
      <c r="K7867"/>
      <c r="L7867"/>
      <c r="M7867" s="2"/>
      <c r="N7867"/>
      <c r="O7867" s="2"/>
      <c r="P7867"/>
      <c r="Q7867"/>
      <c r="R7867"/>
    </row>
    <row r="7868" spans="2:18">
      <c r="B7868"/>
      <c r="C7868"/>
      <c r="D7868"/>
      <c r="E7868"/>
      <c r="F7868"/>
      <c r="G7868"/>
      <c r="H7868"/>
      <c r="I7868"/>
      <c r="J7868"/>
      <c r="K7868"/>
      <c r="L7868"/>
      <c r="M7868" s="2"/>
      <c r="N7868"/>
      <c r="O7868" s="2"/>
      <c r="P7868"/>
      <c r="Q7868"/>
      <c r="R7868"/>
    </row>
    <row r="7869" spans="2:18">
      <c r="B7869"/>
      <c r="C7869"/>
      <c r="D7869"/>
      <c r="E7869"/>
      <c r="F7869"/>
      <c r="G7869"/>
      <c r="H7869"/>
      <c r="I7869"/>
      <c r="J7869"/>
      <c r="K7869"/>
      <c r="L7869"/>
      <c r="M7869" s="2"/>
      <c r="N7869"/>
      <c r="O7869" s="2"/>
      <c r="P7869"/>
      <c r="Q7869"/>
      <c r="R7869"/>
    </row>
    <row r="7870" spans="2:18">
      <c r="B7870"/>
      <c r="C7870"/>
      <c r="D7870"/>
      <c r="E7870"/>
      <c r="F7870"/>
      <c r="G7870"/>
      <c r="H7870"/>
      <c r="I7870"/>
      <c r="J7870"/>
      <c r="K7870"/>
      <c r="L7870"/>
      <c r="M7870" s="2"/>
      <c r="N7870"/>
      <c r="O7870" s="2"/>
      <c r="P7870"/>
      <c r="Q7870"/>
      <c r="R7870"/>
    </row>
    <row r="7871" spans="2:18">
      <c r="B7871"/>
      <c r="C7871"/>
      <c r="D7871"/>
      <c r="E7871"/>
      <c r="F7871"/>
      <c r="G7871"/>
      <c r="H7871"/>
      <c r="I7871"/>
      <c r="J7871"/>
      <c r="K7871"/>
      <c r="L7871"/>
      <c r="M7871" s="2"/>
      <c r="N7871"/>
      <c r="O7871" s="2"/>
      <c r="P7871"/>
      <c r="Q7871"/>
      <c r="R7871"/>
    </row>
    <row r="7872" spans="2:18">
      <c r="B7872"/>
      <c r="C7872"/>
      <c r="D7872"/>
      <c r="E7872"/>
      <c r="F7872"/>
      <c r="G7872"/>
      <c r="H7872"/>
      <c r="I7872"/>
      <c r="J7872"/>
      <c r="K7872"/>
      <c r="L7872"/>
      <c r="M7872" s="2"/>
      <c r="N7872"/>
      <c r="O7872" s="2"/>
      <c r="P7872"/>
      <c r="Q7872"/>
      <c r="R7872"/>
    </row>
    <row r="7873" spans="2:18">
      <c r="B7873"/>
      <c r="C7873"/>
      <c r="D7873"/>
      <c r="E7873"/>
      <c r="F7873"/>
      <c r="G7873"/>
      <c r="H7873"/>
      <c r="I7873"/>
      <c r="J7873"/>
      <c r="K7873"/>
      <c r="L7873"/>
      <c r="M7873" s="2"/>
      <c r="N7873"/>
      <c r="O7873" s="2"/>
      <c r="P7873"/>
      <c r="Q7873"/>
      <c r="R7873"/>
    </row>
    <row r="7874" spans="2:18">
      <c r="B7874"/>
      <c r="C7874"/>
      <c r="D7874"/>
      <c r="E7874"/>
      <c r="F7874"/>
      <c r="G7874"/>
      <c r="H7874"/>
      <c r="I7874"/>
      <c r="J7874"/>
      <c r="K7874"/>
      <c r="L7874"/>
      <c r="M7874" s="2"/>
      <c r="N7874"/>
      <c r="O7874" s="2"/>
      <c r="P7874"/>
      <c r="Q7874"/>
      <c r="R7874"/>
    </row>
    <row r="7875" spans="2:18">
      <c r="B7875"/>
      <c r="C7875"/>
      <c r="D7875"/>
      <c r="E7875"/>
      <c r="F7875"/>
      <c r="G7875"/>
      <c r="H7875"/>
      <c r="I7875"/>
      <c r="J7875"/>
      <c r="K7875"/>
      <c r="L7875"/>
      <c r="M7875" s="2"/>
      <c r="N7875"/>
      <c r="O7875" s="2"/>
      <c r="P7875"/>
      <c r="Q7875"/>
      <c r="R7875"/>
    </row>
    <row r="7876" spans="2:18">
      <c r="B7876"/>
      <c r="C7876"/>
      <c r="D7876"/>
      <c r="E7876"/>
      <c r="F7876"/>
      <c r="G7876"/>
      <c r="H7876"/>
      <c r="I7876"/>
      <c r="J7876"/>
      <c r="K7876"/>
      <c r="L7876"/>
      <c r="M7876" s="2"/>
      <c r="N7876"/>
      <c r="O7876" s="2"/>
      <c r="P7876"/>
      <c r="Q7876"/>
      <c r="R7876"/>
    </row>
    <row r="7877" spans="2:18">
      <c r="B7877"/>
      <c r="C7877"/>
      <c r="D7877"/>
      <c r="E7877"/>
      <c r="F7877"/>
      <c r="G7877"/>
      <c r="H7877"/>
      <c r="I7877"/>
      <c r="J7877"/>
      <c r="K7877"/>
      <c r="L7877"/>
      <c r="M7877" s="2"/>
      <c r="N7877"/>
      <c r="O7877" s="2"/>
      <c r="P7877"/>
      <c r="Q7877"/>
      <c r="R7877"/>
    </row>
    <row r="7878" spans="2:18">
      <c r="B7878"/>
      <c r="C7878"/>
      <c r="D7878"/>
      <c r="E7878"/>
      <c r="F7878"/>
      <c r="G7878"/>
      <c r="H7878"/>
      <c r="I7878"/>
      <c r="J7878"/>
      <c r="K7878"/>
      <c r="L7878"/>
      <c r="M7878" s="2"/>
      <c r="N7878"/>
      <c r="O7878" s="2"/>
      <c r="P7878"/>
      <c r="Q7878"/>
      <c r="R7878"/>
    </row>
    <row r="7879" spans="2:18">
      <c r="B7879"/>
      <c r="C7879"/>
      <c r="D7879"/>
      <c r="E7879"/>
      <c r="F7879"/>
      <c r="G7879"/>
      <c r="H7879"/>
      <c r="I7879"/>
      <c r="J7879"/>
      <c r="K7879"/>
      <c r="L7879"/>
      <c r="M7879" s="2"/>
      <c r="N7879"/>
      <c r="O7879" s="2"/>
      <c r="P7879"/>
      <c r="Q7879"/>
      <c r="R7879"/>
    </row>
    <row r="7880" spans="2:18">
      <c r="B7880"/>
      <c r="C7880"/>
      <c r="D7880"/>
      <c r="E7880"/>
      <c r="F7880"/>
      <c r="G7880"/>
      <c r="H7880"/>
      <c r="I7880"/>
      <c r="J7880"/>
      <c r="K7880"/>
      <c r="L7880"/>
      <c r="M7880" s="2"/>
      <c r="N7880"/>
      <c r="O7880" s="2"/>
      <c r="P7880"/>
      <c r="Q7880"/>
      <c r="R7880"/>
    </row>
    <row r="7881" spans="2:18">
      <c r="B7881"/>
      <c r="C7881"/>
      <c r="D7881"/>
      <c r="E7881"/>
      <c r="F7881"/>
      <c r="G7881"/>
      <c r="H7881"/>
      <c r="I7881"/>
      <c r="J7881"/>
      <c r="K7881"/>
      <c r="L7881"/>
      <c r="M7881" s="2"/>
      <c r="N7881"/>
      <c r="O7881" s="2"/>
      <c r="P7881"/>
      <c r="Q7881"/>
      <c r="R7881"/>
    </row>
    <row r="7882" spans="2:18">
      <c r="B7882"/>
      <c r="C7882"/>
      <c r="D7882"/>
      <c r="E7882"/>
      <c r="F7882"/>
      <c r="G7882"/>
      <c r="H7882"/>
      <c r="I7882"/>
      <c r="J7882"/>
      <c r="K7882"/>
      <c r="L7882"/>
      <c r="M7882" s="2"/>
      <c r="N7882"/>
      <c r="O7882" s="2"/>
      <c r="P7882"/>
      <c r="Q7882"/>
      <c r="R7882"/>
    </row>
    <row r="7883" spans="2:18">
      <c r="B7883"/>
      <c r="C7883"/>
      <c r="D7883"/>
      <c r="E7883"/>
      <c r="F7883"/>
      <c r="G7883"/>
      <c r="H7883"/>
      <c r="I7883"/>
      <c r="J7883"/>
      <c r="K7883"/>
      <c r="L7883"/>
      <c r="M7883" s="2"/>
      <c r="N7883"/>
      <c r="O7883" s="2"/>
      <c r="P7883"/>
      <c r="Q7883"/>
      <c r="R7883"/>
    </row>
    <row r="7884" spans="2:18">
      <c r="B7884"/>
      <c r="C7884"/>
      <c r="D7884"/>
      <c r="E7884"/>
      <c r="F7884"/>
      <c r="G7884"/>
      <c r="H7884"/>
      <c r="I7884"/>
      <c r="J7884"/>
      <c r="K7884"/>
      <c r="L7884"/>
      <c r="M7884" s="2"/>
      <c r="N7884"/>
      <c r="O7884" s="2"/>
      <c r="P7884"/>
      <c r="Q7884"/>
      <c r="R7884"/>
    </row>
    <row r="7885" spans="2:18">
      <c r="B7885"/>
      <c r="C7885"/>
      <c r="D7885"/>
      <c r="E7885"/>
      <c r="F7885"/>
      <c r="G7885"/>
      <c r="H7885"/>
      <c r="I7885"/>
      <c r="J7885"/>
      <c r="K7885"/>
      <c r="L7885"/>
      <c r="M7885" s="2"/>
      <c r="N7885"/>
      <c r="O7885" s="2"/>
      <c r="P7885"/>
      <c r="Q7885"/>
      <c r="R7885"/>
    </row>
    <row r="7886" spans="2:18">
      <c r="B7886"/>
      <c r="C7886"/>
      <c r="D7886"/>
      <c r="E7886"/>
      <c r="F7886"/>
      <c r="G7886"/>
      <c r="H7886"/>
      <c r="I7886"/>
      <c r="J7886"/>
      <c r="K7886"/>
      <c r="L7886"/>
      <c r="M7886" s="2"/>
      <c r="N7886"/>
      <c r="O7886" s="2"/>
      <c r="P7886"/>
      <c r="Q7886"/>
      <c r="R7886"/>
    </row>
    <row r="7887" spans="2:18">
      <c r="B7887"/>
      <c r="C7887"/>
      <c r="D7887"/>
      <c r="E7887"/>
      <c r="F7887"/>
      <c r="G7887"/>
      <c r="H7887"/>
      <c r="I7887"/>
      <c r="J7887"/>
      <c r="K7887"/>
      <c r="L7887"/>
      <c r="M7887" s="2"/>
      <c r="N7887"/>
      <c r="O7887" s="2"/>
      <c r="P7887"/>
      <c r="Q7887"/>
      <c r="R7887"/>
    </row>
    <row r="7888" spans="2:18">
      <c r="B7888"/>
      <c r="C7888"/>
      <c r="D7888"/>
      <c r="E7888"/>
      <c r="F7888"/>
      <c r="G7888"/>
      <c r="H7888"/>
      <c r="I7888"/>
      <c r="J7888"/>
      <c r="K7888"/>
      <c r="L7888"/>
      <c r="M7888" s="2"/>
      <c r="N7888"/>
      <c r="O7888" s="2"/>
      <c r="P7888"/>
      <c r="Q7888"/>
      <c r="R7888"/>
    </row>
    <row r="7889" spans="2:18">
      <c r="B7889"/>
      <c r="C7889"/>
      <c r="D7889"/>
      <c r="E7889"/>
      <c r="F7889"/>
      <c r="G7889"/>
      <c r="H7889"/>
      <c r="I7889"/>
      <c r="J7889"/>
      <c r="K7889"/>
      <c r="L7889"/>
      <c r="M7889" s="2"/>
      <c r="N7889"/>
      <c r="O7889" s="2"/>
      <c r="P7889"/>
      <c r="Q7889"/>
      <c r="R7889"/>
    </row>
    <row r="7890" spans="2:18">
      <c r="B7890"/>
      <c r="C7890"/>
      <c r="D7890"/>
      <c r="E7890"/>
      <c r="F7890"/>
      <c r="G7890"/>
      <c r="H7890"/>
      <c r="I7890"/>
      <c r="J7890"/>
      <c r="K7890"/>
      <c r="L7890"/>
      <c r="M7890" s="2"/>
      <c r="N7890"/>
      <c r="O7890" s="2"/>
      <c r="P7890"/>
      <c r="Q7890"/>
      <c r="R7890"/>
    </row>
    <row r="7891" spans="2:18">
      <c r="B7891"/>
      <c r="C7891"/>
      <c r="D7891"/>
      <c r="E7891"/>
      <c r="F7891"/>
      <c r="G7891"/>
      <c r="H7891"/>
      <c r="I7891"/>
      <c r="J7891"/>
      <c r="K7891"/>
      <c r="L7891"/>
      <c r="M7891" s="2"/>
      <c r="N7891"/>
      <c r="O7891" s="2"/>
      <c r="P7891"/>
      <c r="Q7891"/>
      <c r="R7891"/>
    </row>
    <row r="7892" spans="2:18">
      <c r="B7892"/>
      <c r="C7892"/>
      <c r="D7892"/>
      <c r="E7892"/>
      <c r="F7892"/>
      <c r="G7892"/>
      <c r="H7892"/>
      <c r="I7892"/>
      <c r="J7892"/>
      <c r="K7892"/>
      <c r="L7892"/>
      <c r="M7892" s="2"/>
      <c r="N7892"/>
      <c r="O7892" s="2"/>
      <c r="P7892"/>
      <c r="Q7892"/>
      <c r="R7892"/>
    </row>
    <row r="7893" spans="2:18">
      <c r="B7893"/>
      <c r="C7893"/>
      <c r="D7893"/>
      <c r="E7893"/>
      <c r="F7893"/>
      <c r="G7893"/>
      <c r="H7893"/>
      <c r="I7893"/>
      <c r="J7893"/>
      <c r="K7893"/>
      <c r="L7893"/>
      <c r="M7893" s="2"/>
      <c r="N7893"/>
      <c r="O7893" s="2"/>
      <c r="P7893"/>
      <c r="Q7893"/>
      <c r="R7893"/>
    </row>
    <row r="7894" spans="2:18">
      <c r="B7894"/>
      <c r="C7894"/>
      <c r="D7894"/>
      <c r="E7894"/>
      <c r="F7894"/>
      <c r="G7894"/>
      <c r="H7894"/>
      <c r="I7894"/>
      <c r="J7894"/>
      <c r="K7894"/>
      <c r="L7894"/>
      <c r="M7894" s="2"/>
      <c r="N7894"/>
      <c r="O7894" s="2"/>
      <c r="P7894"/>
      <c r="Q7894"/>
      <c r="R7894"/>
    </row>
    <row r="7895" spans="2:18">
      <c r="B7895"/>
      <c r="C7895"/>
      <c r="D7895"/>
      <c r="E7895"/>
      <c r="F7895"/>
      <c r="G7895"/>
      <c r="H7895"/>
      <c r="I7895"/>
      <c r="J7895"/>
      <c r="K7895"/>
      <c r="L7895"/>
      <c r="M7895" s="2"/>
      <c r="N7895"/>
      <c r="O7895" s="2"/>
      <c r="P7895"/>
      <c r="Q7895"/>
      <c r="R7895"/>
    </row>
    <row r="7896" spans="2:18">
      <c r="B7896"/>
      <c r="C7896"/>
      <c r="D7896"/>
      <c r="E7896"/>
      <c r="F7896"/>
      <c r="G7896"/>
      <c r="H7896"/>
      <c r="I7896"/>
      <c r="J7896"/>
      <c r="K7896"/>
      <c r="L7896"/>
      <c r="M7896" s="2"/>
      <c r="N7896"/>
      <c r="O7896" s="2"/>
      <c r="P7896"/>
      <c r="Q7896"/>
      <c r="R7896"/>
    </row>
    <row r="7897" spans="2:18">
      <c r="B7897"/>
      <c r="C7897"/>
      <c r="D7897"/>
      <c r="E7897"/>
      <c r="F7897"/>
      <c r="G7897"/>
      <c r="H7897"/>
      <c r="I7897"/>
      <c r="J7897"/>
      <c r="K7897"/>
      <c r="L7897"/>
      <c r="M7897" s="2"/>
      <c r="N7897"/>
      <c r="O7897" s="2"/>
      <c r="P7897"/>
      <c r="Q7897"/>
      <c r="R7897"/>
    </row>
    <row r="7898" spans="2:18">
      <c r="B7898"/>
      <c r="C7898"/>
      <c r="D7898"/>
      <c r="E7898"/>
      <c r="F7898"/>
      <c r="G7898"/>
      <c r="H7898"/>
      <c r="I7898"/>
      <c r="J7898"/>
      <c r="K7898"/>
      <c r="L7898"/>
      <c r="M7898" s="2"/>
      <c r="N7898"/>
      <c r="O7898" s="2"/>
      <c r="P7898"/>
      <c r="Q7898"/>
      <c r="R7898"/>
    </row>
    <row r="7899" spans="2:18">
      <c r="B7899"/>
      <c r="C7899"/>
      <c r="D7899"/>
      <c r="E7899"/>
      <c r="F7899"/>
      <c r="G7899"/>
      <c r="H7899"/>
      <c r="I7899"/>
      <c r="J7899"/>
      <c r="K7899"/>
      <c r="L7899"/>
      <c r="M7899" s="2"/>
      <c r="N7899"/>
      <c r="O7899" s="2"/>
      <c r="P7899"/>
      <c r="Q7899"/>
      <c r="R7899"/>
    </row>
    <row r="7900" spans="2:18">
      <c r="B7900"/>
      <c r="C7900"/>
      <c r="D7900"/>
      <c r="E7900"/>
      <c r="F7900"/>
      <c r="G7900"/>
      <c r="H7900"/>
      <c r="I7900"/>
      <c r="J7900"/>
      <c r="K7900"/>
      <c r="L7900"/>
      <c r="M7900" s="2"/>
      <c r="N7900"/>
      <c r="O7900" s="2"/>
      <c r="P7900"/>
      <c r="Q7900"/>
      <c r="R7900"/>
    </row>
    <row r="7901" spans="2:18">
      <c r="B7901"/>
      <c r="C7901"/>
      <c r="D7901"/>
      <c r="E7901"/>
      <c r="F7901"/>
      <c r="G7901"/>
      <c r="H7901"/>
      <c r="I7901"/>
      <c r="J7901"/>
      <c r="K7901"/>
      <c r="L7901"/>
      <c r="M7901" s="2"/>
      <c r="N7901"/>
      <c r="O7901" s="2"/>
      <c r="P7901"/>
      <c r="Q7901"/>
      <c r="R7901"/>
    </row>
    <row r="7902" spans="2:18">
      <c r="B7902"/>
      <c r="C7902"/>
      <c r="D7902"/>
      <c r="E7902"/>
      <c r="F7902"/>
      <c r="G7902"/>
      <c r="H7902"/>
      <c r="I7902"/>
      <c r="J7902"/>
      <c r="K7902"/>
      <c r="L7902"/>
      <c r="M7902" s="2"/>
      <c r="N7902"/>
      <c r="O7902" s="2"/>
      <c r="P7902"/>
      <c r="Q7902"/>
      <c r="R7902"/>
    </row>
    <row r="7903" spans="2:18">
      <c r="B7903"/>
      <c r="C7903"/>
      <c r="D7903"/>
      <c r="E7903"/>
      <c r="F7903"/>
      <c r="G7903"/>
      <c r="H7903"/>
      <c r="I7903"/>
      <c r="J7903"/>
      <c r="K7903"/>
      <c r="L7903"/>
      <c r="M7903" s="2"/>
      <c r="N7903"/>
      <c r="O7903" s="2"/>
      <c r="P7903"/>
      <c r="Q7903"/>
      <c r="R7903"/>
    </row>
    <row r="7904" spans="2:18">
      <c r="B7904"/>
      <c r="C7904"/>
      <c r="D7904"/>
      <c r="E7904"/>
      <c r="F7904"/>
      <c r="G7904"/>
      <c r="H7904"/>
      <c r="I7904"/>
      <c r="J7904"/>
      <c r="K7904"/>
      <c r="L7904"/>
      <c r="M7904" s="2"/>
      <c r="N7904"/>
      <c r="O7904" s="2"/>
      <c r="P7904"/>
      <c r="Q7904"/>
      <c r="R7904"/>
    </row>
    <row r="7905" spans="2:18">
      <c r="B7905"/>
      <c r="C7905"/>
      <c r="D7905"/>
      <c r="E7905"/>
      <c r="F7905"/>
      <c r="G7905"/>
      <c r="H7905"/>
      <c r="I7905"/>
      <c r="J7905"/>
      <c r="K7905"/>
      <c r="L7905"/>
      <c r="M7905" s="2"/>
      <c r="N7905"/>
      <c r="O7905" s="2"/>
      <c r="P7905"/>
      <c r="Q7905"/>
      <c r="R7905"/>
    </row>
    <row r="7906" spans="2:18">
      <c r="B7906"/>
      <c r="C7906"/>
      <c r="D7906"/>
      <c r="E7906"/>
      <c r="F7906"/>
      <c r="G7906"/>
      <c r="H7906"/>
      <c r="I7906"/>
      <c r="J7906"/>
      <c r="K7906"/>
      <c r="L7906"/>
      <c r="M7906" s="2"/>
      <c r="N7906"/>
      <c r="O7906" s="2"/>
      <c r="P7906"/>
      <c r="Q7906"/>
      <c r="R7906"/>
    </row>
    <row r="7907" spans="2:18">
      <c r="B7907"/>
      <c r="C7907"/>
      <c r="D7907"/>
      <c r="E7907"/>
      <c r="F7907"/>
      <c r="G7907"/>
      <c r="H7907"/>
      <c r="I7907"/>
      <c r="J7907"/>
      <c r="K7907"/>
      <c r="L7907"/>
      <c r="M7907" s="2"/>
      <c r="N7907"/>
      <c r="O7907" s="2"/>
      <c r="P7907"/>
      <c r="Q7907"/>
      <c r="R7907"/>
    </row>
    <row r="7908" spans="2:18">
      <c r="B7908"/>
      <c r="C7908"/>
      <c r="D7908"/>
      <c r="E7908"/>
      <c r="F7908"/>
      <c r="G7908"/>
      <c r="H7908"/>
      <c r="I7908"/>
      <c r="J7908"/>
      <c r="K7908"/>
      <c r="L7908"/>
      <c r="M7908" s="2"/>
      <c r="N7908"/>
      <c r="O7908" s="2"/>
      <c r="P7908"/>
      <c r="Q7908"/>
      <c r="R7908"/>
    </row>
    <row r="7909" spans="2:18">
      <c r="B7909"/>
      <c r="C7909"/>
      <c r="D7909"/>
      <c r="E7909"/>
      <c r="F7909"/>
      <c r="G7909"/>
      <c r="H7909"/>
      <c r="I7909"/>
      <c r="J7909"/>
      <c r="K7909"/>
      <c r="L7909"/>
      <c r="M7909" s="2"/>
      <c r="N7909"/>
      <c r="O7909" s="2"/>
      <c r="P7909"/>
      <c r="Q7909"/>
      <c r="R7909"/>
    </row>
    <row r="7910" spans="2:18">
      <c r="B7910"/>
      <c r="C7910"/>
      <c r="D7910"/>
      <c r="E7910"/>
      <c r="F7910"/>
      <c r="G7910"/>
      <c r="H7910"/>
      <c r="I7910"/>
      <c r="J7910"/>
      <c r="K7910"/>
      <c r="L7910"/>
      <c r="M7910" s="2"/>
      <c r="N7910"/>
      <c r="O7910" s="2"/>
      <c r="P7910"/>
      <c r="Q7910"/>
      <c r="R7910"/>
    </row>
    <row r="7911" spans="2:18">
      <c r="B7911"/>
      <c r="C7911"/>
      <c r="D7911"/>
      <c r="E7911"/>
      <c r="F7911"/>
      <c r="G7911"/>
      <c r="H7911"/>
      <c r="I7911"/>
      <c r="J7911"/>
      <c r="K7911"/>
      <c r="L7911"/>
      <c r="M7911" s="2"/>
      <c r="N7911"/>
      <c r="O7911" s="2"/>
      <c r="P7911"/>
      <c r="Q7911"/>
      <c r="R7911"/>
    </row>
    <row r="7912" spans="2:18">
      <c r="B7912"/>
      <c r="C7912"/>
      <c r="D7912"/>
      <c r="E7912"/>
      <c r="F7912"/>
      <c r="G7912"/>
      <c r="H7912"/>
      <c r="I7912"/>
      <c r="J7912"/>
      <c r="K7912"/>
      <c r="L7912"/>
      <c r="M7912" s="2"/>
      <c r="N7912"/>
      <c r="O7912" s="2"/>
      <c r="P7912"/>
      <c r="Q7912"/>
      <c r="R7912"/>
    </row>
    <row r="7913" spans="2:18">
      <c r="B7913"/>
      <c r="C7913"/>
      <c r="D7913"/>
      <c r="E7913"/>
      <c r="F7913"/>
      <c r="G7913"/>
      <c r="H7913"/>
      <c r="I7913"/>
      <c r="J7913"/>
      <c r="K7913"/>
      <c r="L7913"/>
      <c r="M7913" s="2"/>
      <c r="N7913"/>
      <c r="O7913" s="2"/>
      <c r="P7913"/>
      <c r="Q7913"/>
      <c r="R7913"/>
    </row>
    <row r="7914" spans="2:18">
      <c r="B7914"/>
      <c r="C7914"/>
      <c r="D7914"/>
      <c r="E7914"/>
      <c r="F7914"/>
      <c r="G7914"/>
      <c r="H7914"/>
      <c r="I7914"/>
      <c r="J7914"/>
      <c r="K7914"/>
      <c r="L7914"/>
      <c r="M7914" s="2"/>
      <c r="N7914"/>
      <c r="O7914" s="2"/>
      <c r="P7914"/>
      <c r="Q7914"/>
      <c r="R7914"/>
    </row>
    <row r="7915" spans="2:18">
      <c r="B7915"/>
      <c r="C7915"/>
      <c r="D7915"/>
      <c r="E7915"/>
      <c r="F7915"/>
      <c r="G7915"/>
      <c r="H7915"/>
      <c r="I7915"/>
      <c r="J7915"/>
      <c r="K7915"/>
      <c r="L7915"/>
      <c r="M7915" s="2"/>
      <c r="N7915"/>
      <c r="O7915" s="2"/>
      <c r="P7915"/>
      <c r="Q7915"/>
      <c r="R7915"/>
    </row>
    <row r="7916" spans="2:18">
      <c r="B7916"/>
      <c r="C7916"/>
      <c r="D7916"/>
      <c r="E7916"/>
      <c r="F7916"/>
      <c r="G7916"/>
      <c r="H7916"/>
      <c r="I7916"/>
      <c r="J7916"/>
      <c r="K7916"/>
      <c r="L7916"/>
      <c r="M7916" s="2"/>
      <c r="N7916"/>
      <c r="O7916" s="2"/>
      <c r="P7916"/>
      <c r="Q7916"/>
      <c r="R7916"/>
    </row>
    <row r="7917" spans="2:18">
      <c r="B7917"/>
      <c r="C7917"/>
      <c r="D7917"/>
      <c r="E7917"/>
      <c r="F7917"/>
      <c r="G7917"/>
      <c r="H7917"/>
      <c r="I7917"/>
      <c r="J7917"/>
      <c r="K7917"/>
      <c r="L7917"/>
      <c r="M7917" s="2"/>
      <c r="N7917"/>
      <c r="O7917" s="2"/>
      <c r="P7917"/>
      <c r="Q7917"/>
      <c r="R7917"/>
    </row>
    <row r="7918" spans="2:18">
      <c r="B7918"/>
      <c r="C7918"/>
      <c r="D7918"/>
      <c r="E7918"/>
      <c r="F7918"/>
      <c r="G7918"/>
      <c r="H7918"/>
      <c r="I7918"/>
      <c r="J7918"/>
      <c r="K7918"/>
      <c r="L7918"/>
      <c r="M7918" s="2"/>
      <c r="N7918"/>
      <c r="O7918" s="2"/>
      <c r="P7918"/>
      <c r="Q7918"/>
      <c r="R7918"/>
    </row>
    <row r="7919" spans="2:18">
      <c r="B7919"/>
      <c r="C7919"/>
      <c r="D7919"/>
      <c r="E7919"/>
      <c r="F7919"/>
      <c r="G7919"/>
      <c r="H7919"/>
      <c r="I7919"/>
      <c r="J7919"/>
      <c r="K7919"/>
      <c r="L7919"/>
      <c r="M7919" s="2"/>
      <c r="N7919"/>
      <c r="O7919" s="2"/>
      <c r="P7919"/>
      <c r="Q7919"/>
      <c r="R7919"/>
    </row>
    <row r="7920" spans="2:18">
      <c r="B7920"/>
      <c r="C7920"/>
      <c r="D7920"/>
      <c r="E7920"/>
      <c r="F7920"/>
      <c r="G7920"/>
      <c r="H7920"/>
      <c r="I7920"/>
      <c r="J7920"/>
      <c r="K7920"/>
      <c r="L7920"/>
      <c r="M7920" s="2"/>
      <c r="N7920"/>
      <c r="O7920" s="2"/>
      <c r="P7920"/>
      <c r="Q7920"/>
      <c r="R7920"/>
    </row>
    <row r="7921" spans="2:18">
      <c r="B7921"/>
      <c r="C7921"/>
      <c r="D7921"/>
      <c r="E7921"/>
      <c r="F7921"/>
      <c r="G7921"/>
      <c r="H7921"/>
      <c r="I7921"/>
      <c r="J7921"/>
      <c r="K7921"/>
      <c r="L7921"/>
      <c r="M7921" s="2"/>
      <c r="N7921"/>
      <c r="O7921" s="2"/>
      <c r="P7921"/>
      <c r="Q7921"/>
      <c r="R7921"/>
    </row>
    <row r="7922" spans="2:18">
      <c r="B7922"/>
      <c r="C7922"/>
      <c r="D7922"/>
      <c r="E7922"/>
      <c r="F7922"/>
      <c r="G7922"/>
      <c r="H7922"/>
      <c r="I7922"/>
      <c r="J7922"/>
      <c r="K7922"/>
      <c r="L7922"/>
      <c r="M7922" s="2"/>
      <c r="N7922"/>
      <c r="O7922" s="2"/>
      <c r="P7922"/>
      <c r="Q7922"/>
      <c r="R7922"/>
    </row>
    <row r="7923" spans="2:18">
      <c r="B7923"/>
      <c r="C7923"/>
      <c r="D7923"/>
      <c r="E7923"/>
      <c r="F7923"/>
      <c r="G7923"/>
      <c r="H7923"/>
      <c r="I7923"/>
      <c r="J7923"/>
      <c r="K7923"/>
      <c r="L7923"/>
      <c r="M7923" s="2"/>
      <c r="N7923"/>
      <c r="O7923" s="2"/>
      <c r="P7923"/>
      <c r="Q7923"/>
      <c r="R7923"/>
    </row>
    <row r="7924" spans="2:18">
      <c r="B7924"/>
      <c r="C7924"/>
      <c r="D7924"/>
      <c r="E7924"/>
      <c r="F7924"/>
      <c r="G7924"/>
      <c r="H7924"/>
      <c r="I7924"/>
      <c r="J7924"/>
      <c r="K7924"/>
      <c r="L7924"/>
      <c r="M7924" s="2"/>
      <c r="N7924"/>
      <c r="O7924" s="2"/>
      <c r="P7924"/>
      <c r="Q7924"/>
      <c r="R7924"/>
    </row>
    <row r="7925" spans="2:18">
      <c r="B7925"/>
      <c r="C7925"/>
      <c r="D7925"/>
      <c r="E7925"/>
      <c r="F7925"/>
      <c r="G7925"/>
      <c r="H7925"/>
      <c r="I7925"/>
      <c r="J7925"/>
      <c r="K7925"/>
      <c r="L7925"/>
      <c r="M7925" s="2"/>
      <c r="N7925"/>
      <c r="O7925" s="2"/>
      <c r="P7925"/>
      <c r="Q7925"/>
      <c r="R7925"/>
    </row>
    <row r="7926" spans="2:18">
      <c r="B7926"/>
      <c r="C7926"/>
      <c r="D7926"/>
      <c r="E7926"/>
      <c r="F7926"/>
      <c r="G7926"/>
      <c r="H7926"/>
      <c r="I7926"/>
      <c r="J7926"/>
      <c r="K7926"/>
      <c r="L7926"/>
      <c r="M7926" s="2"/>
      <c r="N7926"/>
      <c r="O7926" s="2"/>
      <c r="P7926"/>
      <c r="Q7926"/>
      <c r="R7926"/>
    </row>
    <row r="7927" spans="2:18">
      <c r="B7927"/>
      <c r="C7927"/>
      <c r="D7927"/>
      <c r="E7927"/>
      <c r="F7927"/>
      <c r="G7927"/>
      <c r="H7927"/>
      <c r="I7927"/>
      <c r="J7927"/>
      <c r="K7927"/>
      <c r="L7927"/>
      <c r="M7927" s="2"/>
      <c r="N7927"/>
      <c r="O7927" s="2"/>
      <c r="P7927"/>
      <c r="Q7927"/>
      <c r="R7927"/>
    </row>
    <row r="7928" spans="2:18">
      <c r="B7928"/>
      <c r="C7928"/>
      <c r="D7928"/>
      <c r="E7928"/>
      <c r="F7928"/>
      <c r="G7928"/>
      <c r="H7928"/>
      <c r="I7928"/>
      <c r="J7928"/>
      <c r="K7928"/>
      <c r="L7928"/>
      <c r="M7928" s="2"/>
      <c r="N7928"/>
      <c r="O7928" s="2"/>
      <c r="P7928"/>
      <c r="Q7928"/>
      <c r="R7928"/>
    </row>
    <row r="7929" spans="2:18">
      <c r="B7929"/>
      <c r="C7929"/>
      <c r="D7929"/>
      <c r="E7929"/>
      <c r="F7929"/>
      <c r="G7929"/>
      <c r="H7929"/>
      <c r="I7929"/>
      <c r="J7929"/>
      <c r="K7929"/>
      <c r="L7929"/>
      <c r="M7929" s="2"/>
      <c r="N7929"/>
      <c r="O7929" s="2"/>
      <c r="P7929"/>
      <c r="Q7929"/>
      <c r="R7929"/>
    </row>
    <row r="7930" spans="2:18">
      <c r="B7930"/>
      <c r="C7930"/>
      <c r="D7930"/>
      <c r="E7930"/>
      <c r="F7930"/>
      <c r="G7930"/>
      <c r="H7930"/>
      <c r="I7930"/>
      <c r="J7930"/>
      <c r="K7930"/>
      <c r="L7930"/>
      <c r="M7930" s="2"/>
      <c r="N7930"/>
      <c r="O7930" s="2"/>
      <c r="P7930"/>
      <c r="Q7930"/>
      <c r="R7930"/>
    </row>
    <row r="7931" spans="2:18">
      <c r="B7931"/>
      <c r="C7931"/>
      <c r="D7931"/>
      <c r="E7931"/>
      <c r="F7931"/>
      <c r="G7931"/>
      <c r="H7931"/>
      <c r="I7931"/>
      <c r="J7931"/>
      <c r="K7931"/>
      <c r="L7931"/>
      <c r="M7931" s="2"/>
      <c r="N7931"/>
      <c r="O7931" s="2"/>
      <c r="P7931"/>
      <c r="Q7931"/>
      <c r="R7931"/>
    </row>
    <row r="7932" spans="2:18">
      <c r="B7932"/>
      <c r="C7932"/>
      <c r="D7932"/>
      <c r="E7932"/>
      <c r="F7932"/>
      <c r="G7932"/>
      <c r="H7932"/>
      <c r="I7932"/>
      <c r="J7932"/>
      <c r="K7932"/>
      <c r="L7932"/>
      <c r="M7932" s="2"/>
      <c r="N7932"/>
      <c r="O7932" s="2"/>
      <c r="P7932"/>
      <c r="Q7932"/>
      <c r="R7932"/>
    </row>
    <row r="7933" spans="2:18">
      <c r="B7933"/>
      <c r="C7933"/>
      <c r="D7933"/>
      <c r="E7933"/>
      <c r="F7933"/>
      <c r="G7933"/>
      <c r="H7933"/>
      <c r="I7933"/>
      <c r="J7933"/>
      <c r="K7933"/>
      <c r="L7933"/>
      <c r="M7933" s="2"/>
      <c r="N7933"/>
      <c r="O7933" s="2"/>
      <c r="P7933"/>
      <c r="Q7933"/>
      <c r="R7933"/>
    </row>
    <row r="7934" spans="2:18">
      <c r="B7934"/>
      <c r="C7934"/>
      <c r="D7934"/>
      <c r="E7934"/>
      <c r="F7934"/>
      <c r="G7934"/>
      <c r="H7934"/>
      <c r="I7934"/>
      <c r="J7934"/>
      <c r="K7934"/>
      <c r="L7934"/>
      <c r="M7934" s="2"/>
      <c r="N7934"/>
      <c r="O7934" s="2"/>
      <c r="P7934"/>
      <c r="Q7934"/>
      <c r="R7934"/>
    </row>
    <row r="7935" spans="2:18">
      <c r="B7935"/>
      <c r="C7935"/>
      <c r="D7935"/>
      <c r="E7935"/>
      <c r="F7935"/>
      <c r="G7935"/>
      <c r="H7935"/>
      <c r="I7935"/>
      <c r="J7935"/>
      <c r="K7935"/>
      <c r="L7935"/>
      <c r="M7935" s="2"/>
      <c r="N7935"/>
      <c r="O7935" s="2"/>
      <c r="P7935"/>
      <c r="Q7935"/>
      <c r="R7935"/>
    </row>
    <row r="7936" spans="2:18">
      <c r="B7936"/>
      <c r="C7936"/>
      <c r="D7936"/>
      <c r="E7936"/>
      <c r="F7936"/>
      <c r="G7936"/>
      <c r="H7936"/>
      <c r="I7936"/>
      <c r="J7936"/>
      <c r="K7936"/>
      <c r="L7936"/>
      <c r="M7936" s="2"/>
      <c r="N7936"/>
      <c r="O7936" s="2"/>
      <c r="P7936"/>
      <c r="Q7936"/>
      <c r="R7936"/>
    </row>
    <row r="7937" spans="2:18">
      <c r="B7937"/>
      <c r="C7937"/>
      <c r="D7937"/>
      <c r="E7937"/>
      <c r="F7937"/>
      <c r="G7937"/>
      <c r="H7937"/>
      <c r="I7937"/>
      <c r="J7937"/>
      <c r="K7937"/>
      <c r="L7937"/>
      <c r="M7937" s="2"/>
      <c r="N7937"/>
      <c r="O7937" s="2"/>
      <c r="P7937"/>
      <c r="Q7937"/>
      <c r="R7937"/>
    </row>
    <row r="7938" spans="2:18">
      <c r="B7938"/>
      <c r="C7938"/>
      <c r="D7938"/>
      <c r="E7938"/>
      <c r="F7938"/>
      <c r="G7938"/>
      <c r="H7938"/>
      <c r="I7938"/>
      <c r="J7938"/>
      <c r="K7938"/>
      <c r="L7938"/>
      <c r="M7938" s="2"/>
      <c r="N7938"/>
      <c r="O7938" s="2"/>
      <c r="P7938"/>
      <c r="Q7938"/>
      <c r="R7938"/>
    </row>
    <row r="7939" spans="2:18">
      <c r="B7939"/>
      <c r="C7939"/>
      <c r="D7939"/>
      <c r="E7939"/>
      <c r="F7939"/>
      <c r="G7939"/>
      <c r="H7939"/>
      <c r="I7939"/>
      <c r="J7939"/>
      <c r="K7939"/>
      <c r="L7939"/>
      <c r="M7939" s="2"/>
      <c r="N7939"/>
      <c r="O7939" s="2"/>
      <c r="P7939"/>
      <c r="Q7939"/>
      <c r="R7939"/>
    </row>
    <row r="7940" spans="2:18">
      <c r="B7940"/>
      <c r="C7940"/>
      <c r="D7940"/>
      <c r="E7940"/>
      <c r="F7940"/>
      <c r="G7940"/>
      <c r="H7940"/>
      <c r="I7940"/>
      <c r="J7940"/>
      <c r="K7940"/>
      <c r="L7940"/>
      <c r="M7940" s="2"/>
      <c r="N7940"/>
      <c r="O7940" s="2"/>
      <c r="P7940"/>
      <c r="Q7940"/>
      <c r="R7940"/>
    </row>
    <row r="7941" spans="2:18">
      <c r="B7941"/>
      <c r="C7941"/>
      <c r="D7941"/>
      <c r="E7941"/>
      <c r="F7941"/>
      <c r="G7941"/>
      <c r="H7941"/>
      <c r="I7941"/>
      <c r="J7941"/>
      <c r="K7941"/>
      <c r="L7941"/>
      <c r="M7941" s="2"/>
      <c r="N7941"/>
      <c r="O7941" s="2"/>
      <c r="P7941"/>
      <c r="Q7941"/>
      <c r="R7941"/>
    </row>
    <row r="7942" spans="2:18">
      <c r="B7942"/>
      <c r="C7942"/>
      <c r="D7942"/>
      <c r="E7942"/>
      <c r="F7942"/>
      <c r="G7942"/>
      <c r="H7942"/>
      <c r="I7942"/>
      <c r="J7942"/>
      <c r="K7942"/>
      <c r="L7942"/>
      <c r="M7942" s="2"/>
      <c r="N7942"/>
      <c r="O7942" s="2"/>
      <c r="P7942"/>
      <c r="Q7942"/>
      <c r="R7942"/>
    </row>
    <row r="7943" spans="2:18">
      <c r="B7943"/>
      <c r="C7943"/>
      <c r="D7943"/>
      <c r="E7943"/>
      <c r="F7943"/>
      <c r="G7943"/>
      <c r="H7943"/>
      <c r="I7943"/>
      <c r="J7943"/>
      <c r="K7943"/>
      <c r="L7943"/>
      <c r="M7943" s="2"/>
      <c r="N7943"/>
      <c r="O7943" s="2"/>
      <c r="P7943"/>
      <c r="Q7943"/>
      <c r="R7943"/>
    </row>
    <row r="7944" spans="2:18">
      <c r="B7944"/>
      <c r="C7944"/>
      <c r="D7944"/>
      <c r="E7944"/>
      <c r="F7944"/>
      <c r="G7944"/>
      <c r="H7944"/>
      <c r="I7944"/>
      <c r="J7944"/>
      <c r="K7944"/>
      <c r="L7944"/>
      <c r="M7944" s="2"/>
      <c r="N7944"/>
      <c r="O7944" s="2"/>
      <c r="P7944"/>
      <c r="Q7944"/>
      <c r="R7944"/>
    </row>
    <row r="7945" spans="2:18">
      <c r="B7945"/>
      <c r="C7945"/>
      <c r="D7945"/>
      <c r="E7945"/>
      <c r="F7945"/>
      <c r="G7945"/>
      <c r="H7945"/>
      <c r="I7945"/>
      <c r="J7945"/>
      <c r="K7945"/>
      <c r="L7945"/>
      <c r="M7945" s="2"/>
      <c r="N7945"/>
      <c r="O7945" s="2"/>
      <c r="P7945"/>
      <c r="Q7945"/>
      <c r="R7945"/>
    </row>
    <row r="7946" spans="2:18">
      <c r="B7946"/>
      <c r="C7946"/>
      <c r="D7946"/>
      <c r="E7946"/>
      <c r="F7946"/>
      <c r="G7946"/>
      <c r="H7946"/>
      <c r="I7946"/>
      <c r="J7946"/>
      <c r="K7946"/>
      <c r="L7946"/>
      <c r="M7946" s="2"/>
      <c r="N7946"/>
      <c r="O7946" s="2"/>
      <c r="P7946"/>
      <c r="Q7946"/>
      <c r="R7946"/>
    </row>
    <row r="7947" spans="2:18">
      <c r="B7947"/>
      <c r="C7947"/>
      <c r="D7947"/>
      <c r="E7947"/>
      <c r="F7947"/>
      <c r="G7947"/>
      <c r="H7947"/>
      <c r="I7947"/>
      <c r="J7947"/>
      <c r="K7947"/>
      <c r="L7947"/>
      <c r="M7947" s="2"/>
      <c r="N7947"/>
      <c r="O7947" s="2"/>
      <c r="P7947"/>
      <c r="Q7947"/>
      <c r="R7947"/>
    </row>
    <row r="7948" spans="2:18">
      <c r="B7948"/>
      <c r="C7948"/>
      <c r="D7948"/>
      <c r="E7948"/>
      <c r="F7948"/>
      <c r="G7948"/>
      <c r="H7948"/>
      <c r="I7948"/>
      <c r="J7948"/>
      <c r="K7948"/>
      <c r="L7948"/>
      <c r="M7948" s="2"/>
      <c r="N7948"/>
      <c r="O7948" s="2"/>
      <c r="P7948"/>
      <c r="Q7948"/>
      <c r="R7948"/>
    </row>
    <row r="7949" spans="2:18">
      <c r="B7949"/>
      <c r="C7949"/>
      <c r="D7949"/>
      <c r="E7949"/>
      <c r="F7949"/>
      <c r="G7949"/>
      <c r="H7949"/>
      <c r="I7949"/>
      <c r="J7949"/>
      <c r="K7949"/>
      <c r="L7949"/>
      <c r="M7949" s="2"/>
      <c r="N7949"/>
      <c r="O7949" s="2"/>
      <c r="P7949"/>
      <c r="Q7949"/>
      <c r="R7949"/>
    </row>
    <row r="7950" spans="2:18">
      <c r="B7950"/>
      <c r="C7950"/>
      <c r="D7950"/>
      <c r="E7950"/>
      <c r="F7950"/>
      <c r="G7950"/>
      <c r="H7950"/>
      <c r="I7950"/>
      <c r="J7950"/>
      <c r="K7950"/>
      <c r="L7950"/>
      <c r="M7950" s="2"/>
      <c r="N7950"/>
      <c r="O7950" s="2"/>
      <c r="P7950"/>
      <c r="Q7950"/>
      <c r="R7950"/>
    </row>
    <row r="7951" spans="2:18">
      <c r="B7951"/>
      <c r="C7951"/>
      <c r="D7951"/>
      <c r="E7951"/>
      <c r="F7951"/>
      <c r="G7951"/>
      <c r="H7951"/>
      <c r="I7951"/>
      <c r="J7951"/>
      <c r="K7951"/>
      <c r="L7951"/>
      <c r="M7951" s="2"/>
      <c r="N7951"/>
      <c r="O7951" s="2"/>
      <c r="P7951"/>
      <c r="Q7951"/>
      <c r="R7951"/>
    </row>
    <row r="7952" spans="2:18">
      <c r="B7952"/>
      <c r="C7952"/>
      <c r="D7952"/>
      <c r="E7952"/>
      <c r="F7952"/>
      <c r="G7952"/>
      <c r="H7952"/>
      <c r="I7952"/>
      <c r="J7952"/>
      <c r="K7952"/>
      <c r="L7952"/>
      <c r="M7952" s="2"/>
      <c r="N7952"/>
      <c r="O7952" s="2"/>
      <c r="P7952"/>
      <c r="Q7952"/>
      <c r="R7952"/>
    </row>
    <row r="7953" spans="2:18">
      <c r="B7953"/>
      <c r="C7953"/>
      <c r="D7953"/>
      <c r="E7953"/>
      <c r="F7953"/>
      <c r="G7953"/>
      <c r="H7953"/>
      <c r="I7953"/>
      <c r="J7953"/>
      <c r="K7953"/>
      <c r="L7953"/>
      <c r="M7953" s="2"/>
      <c r="N7953"/>
      <c r="O7953" s="2"/>
      <c r="P7953"/>
      <c r="Q7953"/>
      <c r="R7953"/>
    </row>
    <row r="7954" spans="2:18">
      <c r="B7954"/>
      <c r="C7954"/>
      <c r="D7954"/>
      <c r="E7954"/>
      <c r="F7954"/>
      <c r="G7954"/>
      <c r="H7954"/>
      <c r="I7954"/>
      <c r="J7954"/>
      <c r="K7954"/>
      <c r="L7954"/>
      <c r="M7954" s="2"/>
      <c r="N7954"/>
      <c r="O7954" s="2"/>
      <c r="P7954"/>
      <c r="Q7954"/>
      <c r="R7954"/>
    </row>
    <row r="7955" spans="2:18">
      <c r="B7955"/>
      <c r="C7955"/>
      <c r="D7955"/>
      <c r="E7955"/>
      <c r="F7955"/>
      <c r="G7955"/>
      <c r="H7955"/>
      <c r="I7955"/>
      <c r="J7955"/>
      <c r="K7955"/>
      <c r="L7955"/>
      <c r="M7955" s="2"/>
      <c r="N7955"/>
      <c r="O7955" s="2"/>
      <c r="P7955"/>
      <c r="Q7955"/>
      <c r="R7955"/>
    </row>
    <row r="7956" spans="2:18">
      <c r="B7956"/>
      <c r="C7956"/>
      <c r="D7956"/>
      <c r="E7956"/>
      <c r="F7956"/>
      <c r="G7956"/>
      <c r="H7956"/>
      <c r="I7956"/>
      <c r="J7956"/>
      <c r="K7956"/>
      <c r="L7956"/>
      <c r="M7956" s="2"/>
      <c r="N7956"/>
      <c r="O7956" s="2"/>
      <c r="P7956"/>
      <c r="Q7956"/>
      <c r="R7956"/>
    </row>
    <row r="7957" spans="2:18">
      <c r="B7957"/>
      <c r="C7957"/>
      <c r="D7957"/>
      <c r="E7957"/>
      <c r="F7957"/>
      <c r="G7957"/>
      <c r="H7957"/>
      <c r="I7957"/>
      <c r="J7957"/>
      <c r="K7957"/>
      <c r="L7957"/>
      <c r="M7957" s="2"/>
      <c r="N7957"/>
      <c r="O7957" s="2"/>
      <c r="P7957"/>
      <c r="Q7957"/>
      <c r="R7957"/>
    </row>
    <row r="7958" spans="2:18">
      <c r="B7958"/>
      <c r="C7958"/>
      <c r="D7958"/>
      <c r="E7958"/>
      <c r="F7958"/>
      <c r="G7958"/>
      <c r="H7958"/>
      <c r="I7958"/>
      <c r="J7958"/>
      <c r="K7958"/>
      <c r="L7958"/>
      <c r="M7958" s="2"/>
      <c r="N7958"/>
      <c r="O7958" s="2"/>
      <c r="P7958"/>
      <c r="Q7958"/>
      <c r="R7958"/>
    </row>
    <row r="7959" spans="2:18">
      <c r="B7959"/>
      <c r="C7959"/>
      <c r="D7959"/>
      <c r="E7959"/>
      <c r="F7959"/>
      <c r="G7959"/>
      <c r="H7959"/>
      <c r="I7959"/>
      <c r="J7959"/>
      <c r="K7959"/>
      <c r="L7959"/>
      <c r="M7959" s="2"/>
      <c r="N7959"/>
      <c r="O7959" s="2"/>
      <c r="P7959"/>
      <c r="Q7959"/>
      <c r="R7959"/>
    </row>
    <row r="7960" spans="2:18">
      <c r="B7960"/>
      <c r="C7960"/>
      <c r="D7960"/>
      <c r="E7960"/>
      <c r="F7960"/>
      <c r="G7960"/>
      <c r="H7960"/>
      <c r="I7960"/>
      <c r="J7960"/>
      <c r="K7960"/>
      <c r="L7960"/>
      <c r="M7960" s="2"/>
      <c r="N7960"/>
      <c r="O7960" s="2"/>
      <c r="P7960"/>
      <c r="Q7960"/>
      <c r="R7960"/>
    </row>
    <row r="7961" spans="2:18">
      <c r="B7961"/>
      <c r="C7961"/>
      <c r="D7961"/>
      <c r="E7961"/>
      <c r="F7961"/>
      <c r="G7961"/>
      <c r="H7961"/>
      <c r="I7961"/>
      <c r="J7961"/>
      <c r="K7961"/>
      <c r="L7961"/>
      <c r="M7961" s="2"/>
      <c r="N7961"/>
      <c r="O7961" s="2"/>
      <c r="P7961"/>
      <c r="Q7961"/>
      <c r="R7961"/>
    </row>
    <row r="7962" spans="2:18">
      <c r="B7962"/>
      <c r="C7962"/>
      <c r="D7962"/>
      <c r="E7962"/>
      <c r="F7962"/>
      <c r="G7962"/>
      <c r="H7962"/>
      <c r="I7962"/>
      <c r="J7962"/>
      <c r="K7962"/>
      <c r="L7962"/>
      <c r="M7962" s="2"/>
      <c r="N7962"/>
      <c r="O7962" s="2"/>
      <c r="P7962"/>
      <c r="Q7962"/>
      <c r="R7962"/>
    </row>
    <row r="7963" spans="2:18">
      <c r="B7963"/>
      <c r="C7963"/>
      <c r="D7963"/>
      <c r="E7963"/>
      <c r="F7963"/>
      <c r="G7963"/>
      <c r="H7963"/>
      <c r="I7963"/>
      <c r="J7963"/>
      <c r="K7963"/>
      <c r="L7963"/>
      <c r="M7963" s="2"/>
      <c r="N7963"/>
      <c r="O7963" s="2"/>
      <c r="P7963"/>
      <c r="Q7963"/>
      <c r="R7963"/>
    </row>
    <row r="7964" spans="2:18">
      <c r="B7964"/>
      <c r="C7964"/>
      <c r="D7964"/>
      <c r="E7964"/>
      <c r="F7964"/>
      <c r="G7964"/>
      <c r="H7964"/>
      <c r="I7964"/>
      <c r="J7964"/>
      <c r="K7964"/>
      <c r="L7964"/>
      <c r="M7964" s="2"/>
      <c r="N7964"/>
      <c r="O7964" s="2"/>
      <c r="P7964"/>
      <c r="Q7964"/>
      <c r="R7964"/>
    </row>
    <row r="7965" spans="2:18">
      <c r="B7965"/>
      <c r="C7965"/>
      <c r="D7965"/>
      <c r="E7965"/>
      <c r="F7965"/>
      <c r="G7965"/>
      <c r="H7965"/>
      <c r="I7965"/>
      <c r="J7965"/>
      <c r="K7965"/>
      <c r="L7965"/>
      <c r="M7965" s="2"/>
      <c r="N7965"/>
      <c r="O7965" s="2"/>
      <c r="P7965"/>
      <c r="Q7965"/>
      <c r="R7965"/>
    </row>
    <row r="7966" spans="2:18">
      <c r="B7966"/>
      <c r="C7966"/>
      <c r="D7966"/>
      <c r="E7966"/>
      <c r="F7966"/>
      <c r="G7966"/>
      <c r="H7966"/>
      <c r="I7966"/>
      <c r="J7966"/>
      <c r="K7966"/>
      <c r="L7966"/>
      <c r="M7966" s="2"/>
      <c r="N7966"/>
      <c r="O7966" s="2"/>
      <c r="P7966"/>
      <c r="Q7966"/>
      <c r="R7966"/>
    </row>
    <row r="7967" spans="2:18">
      <c r="B7967"/>
      <c r="C7967"/>
      <c r="D7967"/>
      <c r="E7967"/>
      <c r="F7967"/>
      <c r="G7967"/>
      <c r="H7967"/>
      <c r="I7967"/>
      <c r="J7967"/>
      <c r="K7967"/>
      <c r="L7967"/>
      <c r="M7967" s="2"/>
      <c r="N7967"/>
      <c r="O7967" s="2"/>
      <c r="P7967"/>
      <c r="Q7967"/>
      <c r="R7967"/>
    </row>
    <row r="7968" spans="2:18">
      <c r="B7968"/>
      <c r="C7968"/>
      <c r="D7968"/>
      <c r="E7968"/>
      <c r="F7968"/>
      <c r="G7968"/>
      <c r="H7968"/>
      <c r="I7968"/>
      <c r="J7968"/>
      <c r="K7968"/>
      <c r="L7968"/>
      <c r="M7968" s="2"/>
      <c r="N7968"/>
      <c r="O7968" s="2"/>
      <c r="P7968"/>
      <c r="Q7968"/>
      <c r="R7968"/>
    </row>
    <row r="7969" spans="2:18">
      <c r="B7969"/>
      <c r="C7969"/>
      <c r="D7969"/>
      <c r="E7969"/>
      <c r="F7969"/>
      <c r="G7969"/>
      <c r="H7969"/>
      <c r="I7969"/>
      <c r="J7969"/>
      <c r="K7969"/>
      <c r="L7969"/>
      <c r="M7969" s="2"/>
      <c r="N7969"/>
      <c r="O7969" s="2"/>
      <c r="P7969"/>
      <c r="Q7969"/>
      <c r="R7969"/>
    </row>
    <row r="7970" spans="2:18">
      <c r="B7970"/>
      <c r="C7970"/>
      <c r="D7970"/>
      <c r="E7970"/>
      <c r="F7970"/>
      <c r="G7970"/>
      <c r="H7970"/>
      <c r="I7970"/>
      <c r="J7970"/>
      <c r="K7970"/>
      <c r="L7970"/>
      <c r="M7970" s="2"/>
      <c r="N7970"/>
      <c r="O7970" s="2"/>
      <c r="P7970"/>
      <c r="Q7970"/>
      <c r="R7970"/>
    </row>
    <row r="7971" spans="2:18">
      <c r="B7971"/>
      <c r="C7971"/>
      <c r="D7971"/>
      <c r="E7971"/>
      <c r="F7971"/>
      <c r="G7971"/>
      <c r="H7971"/>
      <c r="I7971"/>
      <c r="J7971"/>
      <c r="K7971"/>
      <c r="L7971"/>
      <c r="M7971" s="2"/>
      <c r="N7971"/>
      <c r="O7971" s="2"/>
      <c r="P7971"/>
      <c r="Q7971"/>
      <c r="R7971"/>
    </row>
    <row r="7972" spans="2:18">
      <c r="B7972"/>
      <c r="C7972"/>
      <c r="D7972"/>
      <c r="E7972"/>
      <c r="F7972"/>
      <c r="G7972"/>
      <c r="H7972"/>
      <c r="I7972"/>
      <c r="J7972"/>
      <c r="K7972"/>
      <c r="L7972"/>
      <c r="M7972" s="2"/>
      <c r="N7972"/>
      <c r="O7972" s="2"/>
      <c r="P7972"/>
      <c r="Q7972"/>
      <c r="R7972"/>
    </row>
    <row r="7973" spans="2:18">
      <c r="B7973"/>
      <c r="C7973"/>
      <c r="D7973"/>
      <c r="E7973"/>
      <c r="F7973"/>
      <c r="G7973"/>
      <c r="H7973"/>
      <c r="I7973"/>
      <c r="J7973"/>
      <c r="K7973"/>
      <c r="L7973"/>
      <c r="M7973" s="2"/>
      <c r="N7973"/>
      <c r="O7973" s="2"/>
      <c r="P7973"/>
      <c r="Q7973"/>
      <c r="R7973"/>
    </row>
    <row r="7974" spans="2:18">
      <c r="B7974"/>
      <c r="C7974"/>
      <c r="D7974"/>
      <c r="E7974"/>
      <c r="F7974"/>
      <c r="G7974"/>
      <c r="H7974"/>
      <c r="I7974"/>
      <c r="J7974"/>
      <c r="K7974"/>
      <c r="L7974"/>
      <c r="M7974" s="2"/>
      <c r="N7974"/>
      <c r="O7974" s="2"/>
      <c r="P7974"/>
      <c r="Q7974"/>
      <c r="R7974"/>
    </row>
    <row r="7975" spans="2:18">
      <c r="B7975"/>
      <c r="C7975"/>
      <c r="D7975"/>
      <c r="E7975"/>
      <c r="F7975"/>
      <c r="G7975"/>
      <c r="H7975"/>
      <c r="I7975"/>
      <c r="J7975"/>
      <c r="K7975"/>
      <c r="L7975"/>
      <c r="M7975" s="2"/>
      <c r="N7975"/>
      <c r="O7975" s="2"/>
      <c r="P7975"/>
      <c r="Q7975"/>
      <c r="R7975"/>
    </row>
    <row r="7976" spans="2:18">
      <c r="B7976"/>
      <c r="C7976"/>
      <c r="D7976"/>
      <c r="E7976"/>
      <c r="F7976"/>
      <c r="G7976"/>
      <c r="H7976"/>
      <c r="I7976"/>
      <c r="J7976"/>
      <c r="K7976"/>
      <c r="L7976"/>
      <c r="M7976" s="2"/>
      <c r="N7976"/>
      <c r="O7976" s="2"/>
      <c r="P7976"/>
      <c r="Q7976"/>
      <c r="R7976"/>
    </row>
    <row r="7977" spans="2:18">
      <c r="B7977"/>
      <c r="C7977"/>
      <c r="D7977"/>
      <c r="E7977"/>
      <c r="F7977"/>
      <c r="G7977"/>
      <c r="H7977"/>
      <c r="I7977"/>
      <c r="J7977"/>
      <c r="K7977"/>
      <c r="L7977"/>
      <c r="M7977" s="2"/>
      <c r="N7977"/>
      <c r="O7977" s="2"/>
      <c r="P7977"/>
      <c r="Q7977"/>
      <c r="R7977"/>
    </row>
    <row r="7978" spans="2:18">
      <c r="B7978"/>
      <c r="C7978"/>
      <c r="D7978"/>
      <c r="E7978"/>
      <c r="F7978"/>
      <c r="G7978"/>
      <c r="H7978"/>
      <c r="I7978"/>
      <c r="J7978"/>
      <c r="K7978"/>
      <c r="L7978"/>
      <c r="M7978" s="2"/>
      <c r="N7978"/>
      <c r="O7978" s="2"/>
      <c r="P7978"/>
      <c r="Q7978"/>
      <c r="R7978"/>
    </row>
    <row r="7979" spans="2:18">
      <c r="B7979"/>
      <c r="C7979"/>
      <c r="D7979"/>
      <c r="E7979"/>
      <c r="F7979"/>
      <c r="G7979"/>
      <c r="H7979"/>
      <c r="I7979"/>
      <c r="J7979"/>
      <c r="K7979"/>
      <c r="L7979"/>
      <c r="M7979" s="2"/>
      <c r="N7979"/>
      <c r="O7979" s="2"/>
      <c r="P7979"/>
      <c r="Q7979"/>
      <c r="R7979"/>
    </row>
    <row r="7980" spans="2:18">
      <c r="B7980"/>
      <c r="C7980"/>
      <c r="D7980"/>
      <c r="E7980"/>
      <c r="F7980"/>
      <c r="G7980"/>
      <c r="H7980"/>
      <c r="I7980"/>
      <c r="J7980"/>
      <c r="K7980"/>
      <c r="L7980"/>
      <c r="M7980" s="2"/>
      <c r="N7980"/>
      <c r="O7980" s="2"/>
      <c r="P7980"/>
      <c r="Q7980"/>
      <c r="R7980"/>
    </row>
    <row r="7981" spans="2:18">
      <c r="B7981"/>
      <c r="C7981"/>
      <c r="D7981"/>
      <c r="E7981"/>
      <c r="F7981"/>
      <c r="G7981"/>
      <c r="H7981"/>
      <c r="I7981"/>
      <c r="J7981"/>
      <c r="K7981"/>
      <c r="L7981"/>
      <c r="M7981" s="2"/>
      <c r="N7981"/>
      <c r="O7981" s="2"/>
      <c r="P7981"/>
      <c r="Q7981"/>
      <c r="R7981"/>
    </row>
    <row r="7982" spans="2:18">
      <c r="B7982"/>
      <c r="C7982"/>
      <c r="D7982"/>
      <c r="E7982"/>
      <c r="F7982"/>
      <c r="G7982"/>
      <c r="H7982"/>
      <c r="I7982"/>
      <c r="J7982"/>
      <c r="K7982"/>
      <c r="L7982"/>
      <c r="M7982" s="2"/>
      <c r="N7982"/>
      <c r="O7982" s="2"/>
      <c r="P7982"/>
      <c r="Q7982"/>
      <c r="R7982"/>
    </row>
    <row r="7983" spans="2:18">
      <c r="B7983"/>
      <c r="C7983"/>
      <c r="D7983"/>
      <c r="E7983"/>
      <c r="F7983"/>
      <c r="G7983"/>
      <c r="H7983"/>
      <c r="I7983"/>
      <c r="J7983"/>
      <c r="K7983"/>
      <c r="L7983"/>
      <c r="M7983" s="2"/>
      <c r="N7983"/>
      <c r="O7983" s="2"/>
      <c r="P7983"/>
      <c r="Q7983"/>
      <c r="R7983"/>
    </row>
    <row r="7984" spans="2:18">
      <c r="B7984"/>
      <c r="C7984"/>
      <c r="D7984"/>
      <c r="E7984"/>
      <c r="F7984"/>
      <c r="G7984"/>
      <c r="H7984"/>
      <c r="I7984"/>
      <c r="J7984"/>
      <c r="K7984"/>
      <c r="L7984"/>
      <c r="M7984" s="2"/>
      <c r="N7984"/>
      <c r="O7984" s="2"/>
      <c r="P7984"/>
      <c r="Q7984"/>
      <c r="R7984"/>
    </row>
    <row r="7985" spans="2:18">
      <c r="B7985"/>
      <c r="C7985"/>
      <c r="D7985"/>
      <c r="E7985"/>
      <c r="F7985"/>
      <c r="G7985"/>
      <c r="H7985"/>
      <c r="I7985"/>
      <c r="J7985"/>
      <c r="K7985"/>
      <c r="L7985"/>
      <c r="M7985" s="2"/>
      <c r="N7985"/>
      <c r="O7985" s="2"/>
      <c r="P7985"/>
      <c r="Q7985"/>
      <c r="R7985"/>
    </row>
    <row r="7986" spans="2:18">
      <c r="B7986"/>
      <c r="C7986"/>
      <c r="D7986"/>
      <c r="E7986"/>
      <c r="F7986"/>
      <c r="G7986"/>
      <c r="H7986"/>
      <c r="I7986"/>
      <c r="J7986"/>
      <c r="K7986"/>
      <c r="L7986"/>
      <c r="M7986" s="2"/>
      <c r="N7986"/>
      <c r="O7986" s="2"/>
      <c r="P7986"/>
      <c r="Q7986"/>
      <c r="R7986"/>
    </row>
    <row r="7987" spans="2:18">
      <c r="B7987"/>
      <c r="C7987"/>
      <c r="D7987"/>
      <c r="E7987"/>
      <c r="F7987"/>
      <c r="G7987"/>
      <c r="H7987"/>
      <c r="I7987"/>
      <c r="J7987"/>
      <c r="K7987"/>
      <c r="L7987"/>
      <c r="M7987" s="2"/>
      <c r="N7987"/>
      <c r="O7987" s="2"/>
      <c r="P7987"/>
      <c r="Q7987"/>
      <c r="R7987"/>
    </row>
    <row r="7988" spans="2:18">
      <c r="B7988"/>
      <c r="C7988"/>
      <c r="D7988"/>
      <c r="E7988"/>
      <c r="F7988"/>
      <c r="G7988"/>
      <c r="H7988"/>
      <c r="I7988"/>
      <c r="J7988"/>
      <c r="K7988"/>
      <c r="L7988"/>
      <c r="M7988" s="2"/>
      <c r="N7988"/>
      <c r="O7988" s="2"/>
      <c r="P7988"/>
      <c r="Q7988"/>
      <c r="R7988"/>
    </row>
    <row r="7989" spans="2:18">
      <c r="B7989"/>
      <c r="C7989"/>
      <c r="D7989"/>
      <c r="E7989"/>
      <c r="F7989"/>
      <c r="G7989"/>
      <c r="H7989"/>
      <c r="I7989"/>
      <c r="J7989"/>
      <c r="K7989"/>
      <c r="L7989"/>
      <c r="M7989" s="2"/>
      <c r="N7989"/>
      <c r="O7989" s="2"/>
      <c r="P7989"/>
      <c r="Q7989"/>
      <c r="R7989"/>
    </row>
    <row r="7990" spans="2:18">
      <c r="B7990"/>
      <c r="C7990"/>
      <c r="D7990"/>
      <c r="E7990"/>
      <c r="F7990"/>
      <c r="G7990"/>
      <c r="H7990"/>
      <c r="I7990"/>
      <c r="J7990"/>
      <c r="K7990"/>
      <c r="L7990"/>
      <c r="M7990" s="2"/>
      <c r="N7990"/>
      <c r="O7990" s="2"/>
      <c r="P7990"/>
      <c r="Q7990"/>
      <c r="R7990"/>
    </row>
    <row r="7991" spans="2:18">
      <c r="B7991"/>
      <c r="C7991"/>
      <c r="D7991"/>
      <c r="E7991"/>
      <c r="F7991"/>
      <c r="G7991"/>
      <c r="H7991"/>
      <c r="I7991"/>
      <c r="J7991"/>
      <c r="K7991"/>
      <c r="L7991"/>
      <c r="M7991" s="2"/>
      <c r="N7991"/>
      <c r="O7991" s="2"/>
      <c r="P7991"/>
      <c r="Q7991"/>
      <c r="R7991"/>
    </row>
    <row r="7992" spans="2:18">
      <c r="B7992"/>
      <c r="C7992"/>
      <c r="D7992"/>
      <c r="E7992"/>
      <c r="F7992"/>
      <c r="G7992"/>
      <c r="H7992"/>
      <c r="I7992"/>
      <c r="J7992"/>
      <c r="K7992"/>
      <c r="L7992"/>
      <c r="M7992" s="2"/>
      <c r="N7992"/>
      <c r="O7992" s="2"/>
      <c r="P7992"/>
      <c r="Q7992"/>
      <c r="R7992"/>
    </row>
    <row r="7993" spans="2:18">
      <c r="B7993"/>
      <c r="C7993"/>
      <c r="D7993"/>
      <c r="E7993"/>
      <c r="F7993"/>
      <c r="G7993"/>
      <c r="H7993"/>
      <c r="I7993"/>
      <c r="J7993"/>
      <c r="K7993"/>
      <c r="L7993"/>
      <c r="M7993" s="2"/>
      <c r="N7993"/>
      <c r="O7993" s="2"/>
      <c r="P7993"/>
      <c r="Q7993"/>
      <c r="R7993"/>
    </row>
    <row r="7994" spans="2:18">
      <c r="B7994"/>
      <c r="C7994"/>
      <c r="D7994"/>
      <c r="E7994"/>
      <c r="F7994"/>
      <c r="G7994"/>
      <c r="H7994"/>
      <c r="I7994"/>
      <c r="J7994"/>
      <c r="K7994"/>
      <c r="L7994"/>
      <c r="M7994" s="2"/>
      <c r="N7994"/>
      <c r="O7994" s="2"/>
      <c r="P7994"/>
      <c r="Q7994"/>
      <c r="R7994"/>
    </row>
    <row r="7995" spans="2:18">
      <c r="B7995"/>
      <c r="C7995"/>
      <c r="D7995"/>
      <c r="E7995"/>
      <c r="F7995"/>
      <c r="G7995"/>
      <c r="H7995"/>
      <c r="I7995"/>
      <c r="J7995"/>
      <c r="K7995"/>
      <c r="L7995"/>
      <c r="M7995" s="2"/>
      <c r="N7995"/>
      <c r="O7995" s="2"/>
      <c r="P7995"/>
      <c r="Q7995"/>
      <c r="R7995"/>
    </row>
    <row r="7996" spans="2:18">
      <c r="B7996"/>
      <c r="C7996"/>
      <c r="D7996"/>
      <c r="E7996"/>
      <c r="F7996"/>
      <c r="G7996"/>
      <c r="H7996"/>
      <c r="I7996"/>
      <c r="J7996"/>
      <c r="K7996"/>
      <c r="L7996"/>
      <c r="M7996" s="2"/>
      <c r="N7996"/>
      <c r="O7996" s="2"/>
      <c r="P7996"/>
      <c r="Q7996"/>
      <c r="R7996"/>
    </row>
    <row r="7997" spans="2:18">
      <c r="B7997"/>
      <c r="C7997"/>
      <c r="D7997"/>
      <c r="E7997"/>
      <c r="F7997"/>
      <c r="G7997"/>
      <c r="H7997"/>
      <c r="I7997"/>
      <c r="J7997"/>
      <c r="K7997"/>
      <c r="L7997"/>
      <c r="M7997" s="2"/>
      <c r="N7997"/>
      <c r="O7997" s="2"/>
      <c r="P7997"/>
      <c r="Q7997"/>
      <c r="R7997"/>
    </row>
    <row r="7998" spans="2:18">
      <c r="B7998"/>
      <c r="C7998"/>
      <c r="D7998"/>
      <c r="E7998"/>
      <c r="F7998"/>
      <c r="G7998"/>
      <c r="H7998"/>
      <c r="I7998"/>
      <c r="J7998"/>
      <c r="K7998"/>
      <c r="L7998"/>
      <c r="M7998" s="2"/>
      <c r="N7998"/>
      <c r="O7998" s="2"/>
      <c r="P7998"/>
      <c r="Q7998"/>
      <c r="R7998"/>
    </row>
    <row r="7999" spans="2:18">
      <c r="B7999"/>
      <c r="C7999"/>
      <c r="D7999"/>
      <c r="E7999"/>
      <c r="F7999"/>
      <c r="G7999"/>
      <c r="H7999"/>
      <c r="I7999"/>
      <c r="J7999"/>
      <c r="K7999"/>
      <c r="L7999"/>
      <c r="M7999" s="2"/>
      <c r="N7999"/>
      <c r="O7999" s="2"/>
      <c r="P7999"/>
      <c r="Q7999"/>
      <c r="R7999"/>
    </row>
    <row r="8000" spans="2:18">
      <c r="B8000"/>
      <c r="C8000"/>
      <c r="D8000"/>
      <c r="E8000"/>
      <c r="F8000"/>
      <c r="G8000"/>
      <c r="H8000"/>
      <c r="I8000"/>
      <c r="J8000"/>
      <c r="K8000"/>
      <c r="L8000"/>
      <c r="M8000" s="2"/>
      <c r="N8000"/>
      <c r="O8000" s="2"/>
      <c r="P8000"/>
      <c r="Q8000"/>
      <c r="R8000"/>
    </row>
    <row r="8001" spans="2:18">
      <c r="B8001"/>
      <c r="C8001"/>
      <c r="D8001"/>
      <c r="E8001"/>
      <c r="F8001"/>
      <c r="G8001"/>
      <c r="H8001"/>
      <c r="I8001"/>
      <c r="J8001"/>
      <c r="K8001"/>
      <c r="L8001"/>
      <c r="M8001" s="2"/>
      <c r="N8001"/>
      <c r="O8001" s="2"/>
      <c r="P8001"/>
      <c r="Q8001"/>
      <c r="R8001"/>
    </row>
    <row r="8002" spans="2:18">
      <c r="B8002"/>
      <c r="C8002"/>
      <c r="D8002"/>
      <c r="E8002"/>
      <c r="F8002"/>
      <c r="G8002"/>
      <c r="H8002"/>
      <c r="I8002"/>
      <c r="J8002"/>
      <c r="K8002"/>
      <c r="L8002"/>
      <c r="M8002" s="2"/>
      <c r="N8002"/>
      <c r="O8002" s="2"/>
      <c r="P8002"/>
      <c r="Q8002"/>
      <c r="R8002"/>
    </row>
    <row r="8003" spans="2:18">
      <c r="B8003"/>
      <c r="C8003"/>
      <c r="D8003"/>
      <c r="E8003"/>
      <c r="F8003"/>
      <c r="G8003"/>
      <c r="H8003"/>
      <c r="I8003"/>
      <c r="J8003"/>
      <c r="K8003"/>
      <c r="L8003"/>
      <c r="M8003" s="2"/>
      <c r="N8003"/>
      <c r="O8003" s="2"/>
      <c r="P8003"/>
      <c r="Q8003"/>
      <c r="R8003"/>
    </row>
    <row r="8004" spans="2:18">
      <c r="B8004"/>
      <c r="C8004"/>
      <c r="D8004"/>
      <c r="E8004"/>
      <c r="F8004"/>
      <c r="G8004"/>
      <c r="H8004"/>
      <c r="I8004"/>
      <c r="J8004"/>
      <c r="K8004"/>
      <c r="L8004"/>
      <c r="M8004" s="2"/>
      <c r="N8004"/>
      <c r="O8004" s="2"/>
      <c r="P8004"/>
      <c r="Q8004"/>
      <c r="R8004"/>
    </row>
    <row r="8005" spans="2:18">
      <c r="B8005"/>
      <c r="C8005"/>
      <c r="D8005"/>
      <c r="E8005"/>
      <c r="F8005"/>
      <c r="G8005"/>
      <c r="H8005"/>
      <c r="I8005"/>
      <c r="J8005"/>
      <c r="K8005"/>
      <c r="L8005"/>
      <c r="M8005" s="2"/>
      <c r="N8005"/>
      <c r="O8005" s="2"/>
      <c r="P8005"/>
      <c r="Q8005"/>
      <c r="R8005"/>
    </row>
    <row r="8006" spans="2:18">
      <c r="B8006"/>
      <c r="C8006"/>
      <c r="D8006"/>
      <c r="E8006"/>
      <c r="F8006"/>
      <c r="G8006"/>
      <c r="H8006"/>
      <c r="I8006"/>
      <c r="J8006"/>
      <c r="K8006"/>
      <c r="L8006"/>
      <c r="M8006" s="2"/>
      <c r="N8006"/>
      <c r="O8006" s="2"/>
      <c r="P8006"/>
      <c r="Q8006"/>
      <c r="R8006"/>
    </row>
    <row r="8007" spans="2:18">
      <c r="B8007"/>
      <c r="C8007"/>
      <c r="D8007"/>
      <c r="E8007"/>
      <c r="F8007"/>
      <c r="G8007"/>
      <c r="H8007"/>
      <c r="I8007"/>
      <c r="J8007"/>
      <c r="K8007"/>
      <c r="L8007"/>
      <c r="M8007" s="2"/>
      <c r="N8007"/>
      <c r="O8007" s="2"/>
      <c r="P8007"/>
      <c r="Q8007"/>
      <c r="R8007"/>
    </row>
    <row r="8008" spans="2:18">
      <c r="B8008"/>
      <c r="C8008"/>
      <c r="D8008"/>
      <c r="E8008"/>
      <c r="F8008"/>
      <c r="G8008"/>
      <c r="H8008"/>
      <c r="I8008"/>
      <c r="J8008"/>
      <c r="K8008"/>
      <c r="L8008"/>
      <c r="M8008" s="2"/>
      <c r="N8008"/>
      <c r="O8008" s="2"/>
      <c r="P8008"/>
      <c r="Q8008"/>
      <c r="R8008"/>
    </row>
    <row r="8009" spans="2:18">
      <c r="B8009"/>
      <c r="C8009"/>
      <c r="D8009"/>
      <c r="E8009"/>
      <c r="F8009"/>
      <c r="G8009"/>
      <c r="H8009"/>
      <c r="I8009"/>
      <c r="J8009"/>
      <c r="K8009"/>
      <c r="L8009"/>
      <c r="M8009" s="2"/>
      <c r="N8009"/>
      <c r="O8009" s="2"/>
      <c r="P8009"/>
      <c r="Q8009"/>
      <c r="R8009"/>
    </row>
    <row r="8010" spans="2:18">
      <c r="B8010"/>
      <c r="C8010"/>
      <c r="D8010"/>
      <c r="E8010"/>
      <c r="F8010"/>
      <c r="G8010"/>
      <c r="H8010"/>
      <c r="I8010"/>
      <c r="J8010"/>
      <c r="K8010"/>
      <c r="L8010"/>
      <c r="M8010" s="2"/>
      <c r="N8010"/>
      <c r="O8010" s="2"/>
      <c r="P8010"/>
      <c r="Q8010"/>
      <c r="R8010"/>
    </row>
    <row r="8011" spans="2:18">
      <c r="B8011"/>
      <c r="C8011"/>
      <c r="D8011"/>
      <c r="E8011"/>
      <c r="F8011"/>
      <c r="G8011"/>
      <c r="H8011"/>
      <c r="I8011"/>
      <c r="J8011"/>
      <c r="K8011"/>
      <c r="L8011"/>
      <c r="M8011" s="2"/>
      <c r="N8011"/>
      <c r="O8011" s="2"/>
      <c r="P8011"/>
      <c r="Q8011"/>
      <c r="R8011"/>
    </row>
    <row r="8012" spans="2:18">
      <c r="B8012"/>
      <c r="C8012"/>
      <c r="D8012"/>
      <c r="E8012"/>
      <c r="F8012"/>
      <c r="G8012"/>
      <c r="H8012"/>
      <c r="I8012"/>
      <c r="J8012"/>
      <c r="K8012"/>
      <c r="L8012"/>
      <c r="M8012" s="2"/>
      <c r="N8012"/>
      <c r="O8012" s="2"/>
      <c r="P8012"/>
      <c r="Q8012"/>
      <c r="R8012"/>
    </row>
    <row r="8013" spans="2:18">
      <c r="B8013"/>
      <c r="C8013"/>
      <c r="D8013"/>
      <c r="E8013"/>
      <c r="F8013"/>
      <c r="G8013"/>
      <c r="H8013"/>
      <c r="I8013"/>
      <c r="J8013"/>
      <c r="K8013"/>
      <c r="L8013"/>
      <c r="M8013" s="2"/>
      <c r="N8013"/>
      <c r="O8013" s="2"/>
      <c r="P8013"/>
      <c r="Q8013"/>
      <c r="R8013"/>
    </row>
    <row r="8014" spans="2:18">
      <c r="B8014"/>
      <c r="C8014"/>
      <c r="D8014"/>
      <c r="E8014"/>
      <c r="F8014"/>
      <c r="G8014"/>
      <c r="H8014"/>
      <c r="I8014"/>
      <c r="J8014"/>
      <c r="K8014"/>
      <c r="L8014"/>
      <c r="M8014" s="2"/>
      <c r="N8014"/>
      <c r="O8014" s="2"/>
      <c r="P8014"/>
      <c r="Q8014"/>
      <c r="R8014"/>
    </row>
    <row r="8015" spans="2:18">
      <c r="B8015"/>
      <c r="C8015"/>
      <c r="D8015"/>
      <c r="E8015"/>
      <c r="F8015"/>
      <c r="G8015"/>
      <c r="H8015"/>
      <c r="I8015"/>
      <c r="J8015"/>
      <c r="K8015"/>
      <c r="L8015"/>
      <c r="M8015" s="2"/>
      <c r="N8015"/>
      <c r="O8015" s="2"/>
      <c r="P8015"/>
      <c r="Q8015"/>
      <c r="R8015"/>
    </row>
    <row r="8016" spans="2:18">
      <c r="B8016"/>
      <c r="C8016"/>
      <c r="D8016"/>
      <c r="E8016"/>
      <c r="F8016"/>
      <c r="G8016"/>
      <c r="H8016"/>
      <c r="I8016"/>
      <c r="J8016"/>
      <c r="K8016"/>
      <c r="L8016"/>
      <c r="M8016" s="2"/>
      <c r="N8016"/>
      <c r="O8016" s="2"/>
      <c r="P8016"/>
      <c r="Q8016"/>
      <c r="R8016"/>
    </row>
    <row r="8017" spans="2:18">
      <c r="B8017"/>
      <c r="C8017"/>
      <c r="D8017"/>
      <c r="E8017"/>
      <c r="F8017"/>
      <c r="G8017"/>
      <c r="H8017"/>
      <c r="I8017"/>
      <c r="J8017"/>
      <c r="K8017"/>
      <c r="L8017"/>
      <c r="M8017" s="2"/>
      <c r="N8017"/>
      <c r="O8017" s="2"/>
      <c r="P8017"/>
      <c r="Q8017"/>
      <c r="R8017"/>
    </row>
    <row r="8018" spans="2:18">
      <c r="B8018"/>
      <c r="C8018"/>
      <c r="D8018"/>
      <c r="E8018"/>
      <c r="F8018"/>
      <c r="G8018"/>
      <c r="H8018"/>
      <c r="I8018"/>
      <c r="J8018"/>
      <c r="K8018"/>
      <c r="L8018"/>
      <c r="M8018" s="2"/>
      <c r="N8018"/>
      <c r="O8018" s="2"/>
      <c r="P8018"/>
      <c r="Q8018"/>
      <c r="R8018"/>
    </row>
    <row r="8019" spans="2:18">
      <c r="B8019"/>
      <c r="C8019"/>
      <c r="D8019"/>
      <c r="E8019"/>
      <c r="F8019"/>
      <c r="G8019"/>
      <c r="H8019"/>
      <c r="I8019"/>
      <c r="J8019"/>
      <c r="K8019"/>
      <c r="L8019"/>
      <c r="M8019" s="2"/>
      <c r="N8019"/>
      <c r="O8019" s="2"/>
      <c r="P8019"/>
      <c r="Q8019"/>
      <c r="R8019"/>
    </row>
    <row r="8020" spans="2:18">
      <c r="B8020"/>
      <c r="C8020"/>
      <c r="D8020"/>
      <c r="E8020"/>
      <c r="F8020"/>
      <c r="G8020"/>
      <c r="H8020"/>
      <c r="I8020"/>
      <c r="J8020"/>
      <c r="K8020"/>
      <c r="L8020"/>
      <c r="M8020" s="2"/>
      <c r="N8020"/>
      <c r="O8020" s="2"/>
      <c r="P8020"/>
      <c r="Q8020"/>
      <c r="R8020"/>
    </row>
    <row r="8021" spans="2:18">
      <c r="B8021"/>
      <c r="C8021"/>
      <c r="D8021"/>
      <c r="E8021"/>
      <c r="F8021"/>
      <c r="G8021"/>
      <c r="H8021"/>
      <c r="I8021"/>
      <c r="J8021"/>
      <c r="K8021"/>
      <c r="L8021"/>
      <c r="M8021" s="2"/>
      <c r="N8021"/>
      <c r="O8021" s="2"/>
      <c r="P8021"/>
      <c r="Q8021"/>
      <c r="R8021"/>
    </row>
    <row r="8022" spans="2:18">
      <c r="B8022"/>
      <c r="C8022"/>
      <c r="D8022"/>
      <c r="E8022"/>
      <c r="F8022"/>
      <c r="G8022"/>
      <c r="H8022"/>
      <c r="I8022"/>
      <c r="J8022"/>
      <c r="K8022"/>
      <c r="L8022"/>
      <c r="M8022" s="2"/>
      <c r="N8022"/>
      <c r="O8022" s="2"/>
      <c r="P8022"/>
      <c r="Q8022"/>
      <c r="R8022"/>
    </row>
    <row r="8023" spans="2:18">
      <c r="B8023"/>
      <c r="C8023"/>
      <c r="D8023"/>
      <c r="E8023"/>
      <c r="F8023"/>
      <c r="G8023"/>
      <c r="H8023"/>
      <c r="I8023"/>
      <c r="J8023"/>
      <c r="K8023"/>
      <c r="L8023"/>
      <c r="M8023" s="2"/>
      <c r="N8023"/>
      <c r="O8023" s="2"/>
      <c r="P8023"/>
      <c r="Q8023"/>
      <c r="R8023"/>
    </row>
    <row r="8024" spans="2:18">
      <c r="B8024"/>
      <c r="C8024"/>
      <c r="D8024"/>
      <c r="E8024"/>
      <c r="F8024"/>
      <c r="G8024"/>
      <c r="H8024"/>
      <c r="I8024"/>
      <c r="J8024"/>
      <c r="K8024"/>
      <c r="L8024"/>
      <c r="M8024" s="2"/>
      <c r="N8024"/>
      <c r="O8024" s="2"/>
      <c r="P8024"/>
      <c r="Q8024"/>
      <c r="R8024"/>
    </row>
    <row r="8025" spans="2:18">
      <c r="B8025"/>
      <c r="C8025"/>
      <c r="D8025"/>
      <c r="E8025"/>
      <c r="F8025"/>
      <c r="G8025"/>
      <c r="H8025"/>
      <c r="I8025"/>
      <c r="J8025"/>
      <c r="K8025"/>
      <c r="L8025"/>
      <c r="M8025" s="2"/>
      <c r="N8025"/>
      <c r="O8025" s="2"/>
      <c r="P8025"/>
      <c r="Q8025"/>
      <c r="R8025"/>
    </row>
    <row r="8026" spans="2:18">
      <c r="B8026"/>
      <c r="C8026"/>
      <c r="D8026"/>
      <c r="E8026"/>
      <c r="F8026"/>
      <c r="G8026"/>
      <c r="H8026"/>
      <c r="I8026"/>
      <c r="J8026"/>
      <c r="K8026"/>
      <c r="L8026"/>
      <c r="M8026" s="2"/>
      <c r="N8026"/>
      <c r="O8026" s="2"/>
      <c r="P8026"/>
      <c r="Q8026"/>
      <c r="R8026"/>
    </row>
    <row r="8027" spans="2:18">
      <c r="B8027"/>
      <c r="C8027"/>
      <c r="D8027"/>
      <c r="E8027"/>
      <c r="F8027"/>
      <c r="G8027"/>
      <c r="H8027"/>
      <c r="I8027"/>
      <c r="J8027"/>
      <c r="K8027"/>
      <c r="L8027"/>
      <c r="M8027" s="2"/>
      <c r="N8027"/>
      <c r="O8027" s="2"/>
      <c r="P8027"/>
      <c r="Q8027"/>
      <c r="R8027"/>
    </row>
    <row r="8028" spans="2:18">
      <c r="B8028"/>
      <c r="C8028"/>
      <c r="D8028"/>
      <c r="E8028"/>
      <c r="F8028"/>
      <c r="G8028"/>
      <c r="H8028"/>
      <c r="I8028"/>
      <c r="J8028"/>
      <c r="K8028"/>
      <c r="L8028"/>
      <c r="M8028" s="2"/>
      <c r="N8028"/>
      <c r="O8028" s="2"/>
      <c r="P8028"/>
      <c r="Q8028"/>
      <c r="R8028"/>
    </row>
    <row r="8029" spans="2:18">
      <c r="B8029"/>
      <c r="C8029"/>
      <c r="D8029"/>
      <c r="E8029"/>
      <c r="F8029"/>
      <c r="G8029"/>
      <c r="H8029"/>
      <c r="I8029"/>
      <c r="J8029"/>
      <c r="K8029"/>
      <c r="L8029"/>
      <c r="M8029" s="2"/>
      <c r="N8029"/>
      <c r="O8029" s="2"/>
      <c r="P8029"/>
      <c r="Q8029"/>
      <c r="R8029"/>
    </row>
    <row r="8030" spans="2:18">
      <c r="B8030"/>
      <c r="C8030"/>
      <c r="D8030"/>
      <c r="E8030"/>
      <c r="F8030"/>
      <c r="G8030"/>
      <c r="H8030"/>
      <c r="I8030"/>
      <c r="J8030"/>
      <c r="K8030"/>
      <c r="L8030"/>
      <c r="M8030" s="2"/>
      <c r="N8030"/>
      <c r="O8030" s="2"/>
      <c r="P8030"/>
      <c r="Q8030"/>
      <c r="R8030"/>
    </row>
    <row r="8031" spans="2:18">
      <c r="B8031"/>
      <c r="C8031"/>
      <c r="D8031"/>
      <c r="E8031"/>
      <c r="F8031"/>
      <c r="G8031"/>
      <c r="H8031"/>
      <c r="I8031"/>
      <c r="J8031"/>
      <c r="K8031"/>
      <c r="L8031"/>
      <c r="M8031" s="2"/>
      <c r="N8031"/>
      <c r="O8031" s="2"/>
      <c r="P8031"/>
      <c r="Q8031"/>
      <c r="R8031"/>
    </row>
    <row r="8032" spans="2:18">
      <c r="B8032"/>
      <c r="C8032"/>
      <c r="D8032"/>
      <c r="E8032"/>
      <c r="F8032"/>
      <c r="G8032"/>
      <c r="H8032"/>
      <c r="I8032"/>
      <c r="J8032"/>
      <c r="K8032"/>
      <c r="L8032"/>
      <c r="M8032" s="2"/>
      <c r="N8032"/>
      <c r="O8032" s="2"/>
      <c r="P8032"/>
      <c r="Q8032"/>
      <c r="R8032"/>
    </row>
    <row r="8033" spans="2:18">
      <c r="B8033"/>
      <c r="C8033"/>
      <c r="D8033"/>
      <c r="E8033"/>
      <c r="F8033"/>
      <c r="G8033"/>
      <c r="H8033"/>
      <c r="I8033"/>
      <c r="J8033"/>
      <c r="K8033"/>
      <c r="L8033"/>
      <c r="M8033" s="2"/>
      <c r="N8033"/>
      <c r="O8033" s="2"/>
      <c r="P8033"/>
      <c r="Q8033"/>
      <c r="R8033"/>
    </row>
    <row r="8034" spans="2:18">
      <c r="B8034"/>
      <c r="C8034"/>
      <c r="D8034"/>
      <c r="E8034"/>
      <c r="F8034"/>
      <c r="G8034"/>
      <c r="H8034"/>
      <c r="I8034"/>
      <c r="J8034"/>
      <c r="K8034"/>
      <c r="L8034"/>
      <c r="M8034" s="2"/>
      <c r="N8034"/>
      <c r="O8034" s="2"/>
      <c r="P8034"/>
      <c r="Q8034"/>
      <c r="R8034"/>
    </row>
    <row r="8035" spans="2:18">
      <c r="B8035"/>
      <c r="C8035"/>
      <c r="D8035"/>
      <c r="E8035"/>
      <c r="F8035"/>
      <c r="G8035"/>
      <c r="H8035"/>
      <c r="I8035"/>
      <c r="J8035"/>
      <c r="K8035"/>
      <c r="L8035"/>
      <c r="M8035" s="2"/>
      <c r="N8035"/>
      <c r="O8035" s="2"/>
      <c r="P8035"/>
      <c r="Q8035"/>
      <c r="R8035"/>
    </row>
    <row r="8036" spans="2:18">
      <c r="B8036"/>
      <c r="C8036"/>
      <c r="D8036"/>
      <c r="E8036"/>
      <c r="F8036"/>
      <c r="G8036"/>
      <c r="H8036"/>
      <c r="I8036"/>
      <c r="J8036"/>
      <c r="K8036"/>
      <c r="L8036"/>
      <c r="M8036" s="2"/>
      <c r="N8036"/>
      <c r="O8036" s="2"/>
      <c r="P8036"/>
      <c r="Q8036"/>
      <c r="R8036"/>
    </row>
    <row r="8037" spans="2:18">
      <c r="B8037"/>
      <c r="C8037"/>
      <c r="D8037"/>
      <c r="E8037"/>
      <c r="F8037"/>
      <c r="G8037"/>
      <c r="H8037"/>
      <c r="I8037"/>
      <c r="J8037"/>
      <c r="K8037"/>
      <c r="L8037"/>
      <c r="M8037" s="2"/>
      <c r="N8037"/>
      <c r="O8037" s="2"/>
      <c r="P8037"/>
      <c r="Q8037"/>
      <c r="R8037"/>
    </row>
    <row r="8038" spans="2:18">
      <c r="B8038"/>
      <c r="C8038"/>
      <c r="D8038"/>
      <c r="E8038"/>
      <c r="F8038"/>
      <c r="G8038"/>
      <c r="H8038"/>
      <c r="I8038"/>
      <c r="J8038"/>
      <c r="K8038"/>
      <c r="L8038"/>
      <c r="M8038" s="2"/>
      <c r="N8038"/>
      <c r="O8038" s="2"/>
      <c r="P8038"/>
      <c r="Q8038"/>
      <c r="R8038"/>
    </row>
    <row r="8039" spans="2:18">
      <c r="B8039"/>
      <c r="C8039"/>
      <c r="D8039"/>
      <c r="E8039"/>
      <c r="F8039"/>
      <c r="G8039"/>
      <c r="H8039"/>
      <c r="I8039"/>
      <c r="J8039"/>
      <c r="K8039"/>
      <c r="L8039"/>
      <c r="M8039" s="2"/>
      <c r="N8039"/>
      <c r="O8039" s="2"/>
      <c r="P8039"/>
      <c r="Q8039"/>
      <c r="R8039"/>
    </row>
    <row r="8040" spans="2:18">
      <c r="B8040"/>
      <c r="C8040"/>
      <c r="D8040"/>
      <c r="E8040"/>
      <c r="F8040"/>
      <c r="G8040"/>
      <c r="H8040"/>
      <c r="I8040"/>
      <c r="J8040"/>
      <c r="K8040"/>
      <c r="L8040"/>
      <c r="M8040" s="2"/>
      <c r="N8040"/>
      <c r="O8040" s="2"/>
      <c r="P8040"/>
      <c r="Q8040"/>
      <c r="R8040"/>
    </row>
    <row r="8041" spans="2:18">
      <c r="B8041"/>
      <c r="C8041"/>
      <c r="D8041"/>
      <c r="E8041"/>
      <c r="F8041"/>
      <c r="G8041"/>
      <c r="H8041"/>
      <c r="I8041"/>
      <c r="J8041"/>
      <c r="K8041"/>
      <c r="L8041"/>
      <c r="M8041" s="2"/>
      <c r="N8041"/>
      <c r="O8041" s="2"/>
      <c r="P8041"/>
      <c r="Q8041"/>
      <c r="R8041"/>
    </row>
    <row r="8042" spans="2:18">
      <c r="B8042"/>
      <c r="C8042"/>
      <c r="D8042"/>
      <c r="E8042"/>
      <c r="F8042"/>
      <c r="G8042"/>
      <c r="H8042"/>
      <c r="I8042"/>
      <c r="J8042"/>
      <c r="K8042"/>
      <c r="L8042"/>
      <c r="M8042" s="2"/>
      <c r="N8042"/>
      <c r="O8042" s="2"/>
      <c r="P8042"/>
      <c r="Q8042"/>
      <c r="R8042"/>
    </row>
    <row r="8043" spans="2:18">
      <c r="B8043"/>
      <c r="C8043"/>
      <c r="D8043"/>
      <c r="E8043"/>
      <c r="F8043"/>
      <c r="G8043"/>
      <c r="H8043"/>
      <c r="I8043"/>
      <c r="J8043"/>
      <c r="K8043"/>
      <c r="L8043"/>
      <c r="M8043" s="2"/>
      <c r="N8043"/>
      <c r="O8043" s="2"/>
      <c r="P8043"/>
      <c r="Q8043"/>
      <c r="R8043"/>
    </row>
    <row r="8044" spans="2:18">
      <c r="B8044"/>
      <c r="C8044"/>
      <c r="D8044"/>
      <c r="E8044"/>
      <c r="F8044"/>
      <c r="G8044"/>
      <c r="H8044"/>
      <c r="I8044"/>
      <c r="J8044"/>
      <c r="K8044"/>
      <c r="L8044"/>
      <c r="M8044" s="2"/>
      <c r="N8044"/>
      <c r="O8044" s="2"/>
      <c r="P8044"/>
      <c r="Q8044"/>
      <c r="R8044"/>
    </row>
    <row r="8045" spans="2:18">
      <c r="B8045"/>
      <c r="C8045"/>
      <c r="D8045"/>
      <c r="E8045"/>
      <c r="F8045"/>
      <c r="G8045"/>
      <c r="H8045"/>
      <c r="I8045"/>
      <c r="J8045"/>
      <c r="K8045"/>
      <c r="L8045"/>
      <c r="M8045" s="2"/>
      <c r="N8045"/>
      <c r="O8045" s="2"/>
      <c r="P8045"/>
      <c r="Q8045"/>
      <c r="R8045"/>
    </row>
    <row r="8046" spans="2:18">
      <c r="B8046"/>
      <c r="C8046"/>
      <c r="D8046"/>
      <c r="E8046"/>
      <c r="F8046"/>
      <c r="G8046"/>
      <c r="H8046"/>
      <c r="I8046"/>
      <c r="J8046"/>
      <c r="K8046"/>
      <c r="L8046"/>
      <c r="M8046" s="2"/>
      <c r="N8046"/>
      <c r="O8046" s="2"/>
      <c r="P8046"/>
      <c r="Q8046"/>
      <c r="R8046"/>
    </row>
    <row r="8047" spans="2:18">
      <c r="B8047"/>
      <c r="C8047"/>
      <c r="D8047"/>
      <c r="E8047"/>
      <c r="F8047"/>
      <c r="G8047"/>
      <c r="H8047"/>
      <c r="I8047"/>
      <c r="J8047"/>
      <c r="K8047"/>
      <c r="L8047"/>
      <c r="M8047" s="2"/>
      <c r="N8047"/>
      <c r="O8047" s="2"/>
      <c r="P8047"/>
      <c r="Q8047"/>
      <c r="R8047"/>
    </row>
    <row r="8048" spans="2:18">
      <c r="B8048"/>
      <c r="C8048"/>
      <c r="D8048"/>
      <c r="E8048"/>
      <c r="F8048"/>
      <c r="G8048"/>
      <c r="H8048"/>
      <c r="I8048"/>
      <c r="J8048"/>
      <c r="K8048"/>
      <c r="L8048"/>
      <c r="M8048" s="2"/>
      <c r="N8048"/>
      <c r="O8048" s="2"/>
      <c r="P8048"/>
      <c r="Q8048"/>
      <c r="R8048"/>
    </row>
    <row r="8049" spans="2:18">
      <c r="B8049"/>
      <c r="C8049"/>
      <c r="D8049"/>
      <c r="E8049"/>
      <c r="F8049"/>
      <c r="G8049"/>
      <c r="H8049"/>
      <c r="I8049"/>
      <c r="J8049"/>
      <c r="K8049"/>
      <c r="L8049"/>
      <c r="M8049" s="2"/>
      <c r="N8049"/>
      <c r="O8049" s="2"/>
      <c r="P8049"/>
      <c r="Q8049"/>
      <c r="R8049"/>
    </row>
    <row r="8050" spans="2:18">
      <c r="B8050"/>
      <c r="C8050"/>
      <c r="D8050"/>
      <c r="E8050"/>
      <c r="F8050"/>
      <c r="G8050"/>
      <c r="H8050"/>
      <c r="I8050"/>
      <c r="J8050"/>
      <c r="K8050"/>
      <c r="L8050"/>
      <c r="M8050" s="2"/>
      <c r="N8050"/>
      <c r="O8050" s="2"/>
      <c r="P8050"/>
      <c r="Q8050"/>
      <c r="R8050"/>
    </row>
    <row r="8051" spans="2:18">
      <c r="B8051"/>
      <c r="C8051"/>
      <c r="D8051"/>
      <c r="E8051"/>
      <c r="F8051"/>
      <c r="G8051"/>
      <c r="H8051"/>
      <c r="I8051"/>
      <c r="J8051"/>
      <c r="K8051"/>
      <c r="L8051"/>
      <c r="M8051" s="2"/>
      <c r="N8051"/>
      <c r="O8051" s="2"/>
      <c r="P8051"/>
      <c r="Q8051"/>
      <c r="R8051"/>
    </row>
    <row r="8052" spans="2:18">
      <c r="B8052"/>
      <c r="C8052"/>
      <c r="D8052"/>
      <c r="E8052"/>
      <c r="F8052"/>
      <c r="G8052"/>
      <c r="H8052"/>
      <c r="I8052"/>
      <c r="J8052"/>
      <c r="K8052"/>
      <c r="L8052"/>
      <c r="M8052" s="2"/>
      <c r="N8052"/>
      <c r="O8052" s="2"/>
      <c r="P8052"/>
      <c r="Q8052"/>
      <c r="R8052"/>
    </row>
    <row r="8053" spans="2:18">
      <c r="B8053"/>
      <c r="C8053"/>
      <c r="D8053"/>
      <c r="E8053"/>
      <c r="F8053"/>
      <c r="G8053"/>
      <c r="H8053"/>
      <c r="I8053"/>
      <c r="J8053"/>
      <c r="K8053"/>
      <c r="L8053"/>
      <c r="M8053" s="2"/>
      <c r="N8053"/>
      <c r="O8053" s="2"/>
      <c r="P8053"/>
      <c r="Q8053"/>
      <c r="R8053"/>
    </row>
    <row r="8054" spans="2:18">
      <c r="B8054"/>
      <c r="C8054"/>
      <c r="D8054"/>
      <c r="E8054"/>
      <c r="F8054"/>
      <c r="G8054"/>
      <c r="H8054"/>
      <c r="I8054"/>
      <c r="J8054"/>
      <c r="K8054"/>
      <c r="L8054"/>
      <c r="M8054" s="2"/>
      <c r="N8054"/>
      <c r="O8054" s="2"/>
      <c r="P8054"/>
      <c r="Q8054"/>
      <c r="R8054"/>
    </row>
    <row r="8055" spans="2:18">
      <c r="B8055"/>
      <c r="C8055"/>
      <c r="D8055"/>
      <c r="E8055"/>
      <c r="F8055"/>
      <c r="G8055"/>
      <c r="H8055"/>
      <c r="I8055"/>
      <c r="J8055"/>
      <c r="K8055"/>
      <c r="L8055"/>
      <c r="M8055" s="2"/>
      <c r="N8055"/>
      <c r="O8055" s="2"/>
      <c r="P8055"/>
      <c r="Q8055"/>
      <c r="R8055"/>
    </row>
    <row r="8056" spans="2:18">
      <c r="B8056"/>
      <c r="C8056"/>
      <c r="D8056"/>
      <c r="E8056"/>
      <c r="F8056"/>
      <c r="G8056"/>
      <c r="H8056"/>
      <c r="I8056"/>
      <c r="J8056"/>
      <c r="K8056"/>
      <c r="L8056"/>
      <c r="M8056" s="2"/>
      <c r="N8056"/>
      <c r="O8056" s="2"/>
      <c r="P8056"/>
      <c r="Q8056"/>
      <c r="R8056"/>
    </row>
    <row r="8057" spans="2:18">
      <c r="B8057"/>
      <c r="C8057"/>
      <c r="D8057"/>
      <c r="E8057"/>
      <c r="F8057"/>
      <c r="G8057"/>
      <c r="H8057"/>
      <c r="I8057"/>
      <c r="J8057"/>
      <c r="K8057"/>
      <c r="L8057"/>
      <c r="M8057" s="2"/>
      <c r="N8057"/>
      <c r="O8057" s="2"/>
      <c r="P8057"/>
      <c r="Q8057"/>
      <c r="R8057"/>
    </row>
    <row r="8058" spans="2:18">
      <c r="B8058"/>
      <c r="C8058"/>
      <c r="D8058"/>
      <c r="E8058"/>
      <c r="F8058"/>
      <c r="G8058"/>
      <c r="H8058"/>
      <c r="I8058"/>
      <c r="J8058"/>
      <c r="K8058"/>
      <c r="L8058"/>
      <c r="M8058" s="2"/>
      <c r="N8058"/>
      <c r="O8058" s="2"/>
      <c r="P8058"/>
      <c r="Q8058"/>
      <c r="R8058"/>
    </row>
    <row r="8059" spans="2:18">
      <c r="B8059"/>
      <c r="C8059"/>
      <c r="D8059"/>
      <c r="E8059"/>
      <c r="F8059"/>
      <c r="G8059"/>
      <c r="H8059"/>
      <c r="I8059"/>
      <c r="J8059"/>
      <c r="K8059"/>
      <c r="L8059"/>
      <c r="M8059" s="2"/>
      <c r="N8059"/>
      <c r="O8059" s="2"/>
      <c r="P8059"/>
      <c r="Q8059"/>
      <c r="R8059"/>
    </row>
    <row r="8060" spans="2:18">
      <c r="B8060"/>
      <c r="C8060"/>
      <c r="D8060"/>
      <c r="E8060"/>
      <c r="F8060"/>
      <c r="G8060"/>
      <c r="H8060"/>
      <c r="I8060"/>
      <c r="J8060"/>
      <c r="K8060"/>
      <c r="L8060"/>
      <c r="M8060" s="2"/>
      <c r="N8060"/>
      <c r="O8060" s="2"/>
      <c r="P8060"/>
      <c r="Q8060"/>
      <c r="R8060"/>
    </row>
    <row r="8061" spans="2:18">
      <c r="B8061"/>
      <c r="C8061"/>
      <c r="D8061"/>
      <c r="E8061"/>
      <c r="F8061"/>
      <c r="G8061"/>
      <c r="H8061"/>
      <c r="I8061"/>
      <c r="J8061"/>
      <c r="K8061"/>
      <c r="L8061"/>
      <c r="M8061" s="2"/>
      <c r="N8061"/>
      <c r="O8061" s="2"/>
      <c r="P8061"/>
      <c r="Q8061"/>
      <c r="R8061"/>
    </row>
    <row r="8062" spans="2:18">
      <c r="B8062"/>
      <c r="C8062"/>
      <c r="D8062"/>
      <c r="E8062"/>
      <c r="F8062"/>
      <c r="G8062"/>
      <c r="H8062"/>
      <c r="I8062"/>
      <c r="J8062"/>
      <c r="K8062"/>
      <c r="L8062"/>
      <c r="M8062" s="2"/>
      <c r="N8062"/>
      <c r="O8062" s="2"/>
      <c r="P8062"/>
      <c r="Q8062"/>
      <c r="R8062"/>
    </row>
    <row r="8063" spans="2:18">
      <c r="B8063"/>
      <c r="C8063"/>
      <c r="D8063"/>
      <c r="E8063"/>
      <c r="F8063"/>
      <c r="G8063"/>
      <c r="H8063"/>
      <c r="I8063"/>
      <c r="J8063"/>
      <c r="K8063"/>
      <c r="L8063"/>
      <c r="M8063" s="2"/>
      <c r="N8063"/>
      <c r="O8063" s="2"/>
      <c r="P8063"/>
      <c r="Q8063"/>
      <c r="R8063"/>
    </row>
    <row r="8064" spans="2:18">
      <c r="B8064"/>
      <c r="C8064"/>
      <c r="D8064"/>
      <c r="E8064"/>
      <c r="F8064"/>
      <c r="G8064"/>
      <c r="H8064"/>
      <c r="I8064"/>
      <c r="J8064"/>
      <c r="K8064"/>
      <c r="L8064"/>
      <c r="M8064" s="2"/>
      <c r="N8064"/>
      <c r="O8064" s="2"/>
      <c r="P8064"/>
      <c r="Q8064"/>
      <c r="R8064"/>
    </row>
    <row r="8065" spans="2:18">
      <c r="B8065"/>
      <c r="C8065"/>
      <c r="D8065"/>
      <c r="E8065"/>
      <c r="F8065"/>
      <c r="G8065"/>
      <c r="H8065"/>
      <c r="I8065"/>
      <c r="J8065"/>
      <c r="K8065"/>
      <c r="L8065"/>
      <c r="M8065" s="2"/>
      <c r="N8065"/>
      <c r="O8065" s="2"/>
      <c r="P8065"/>
      <c r="Q8065"/>
      <c r="R8065"/>
    </row>
    <row r="8066" spans="2:18">
      <c r="B8066"/>
      <c r="C8066"/>
      <c r="D8066"/>
      <c r="E8066"/>
      <c r="F8066"/>
      <c r="G8066"/>
      <c r="H8066"/>
      <c r="I8066"/>
      <c r="J8066"/>
      <c r="K8066"/>
      <c r="L8066"/>
      <c r="M8066" s="2"/>
      <c r="N8066"/>
      <c r="O8066" s="2"/>
      <c r="P8066"/>
      <c r="Q8066"/>
      <c r="R8066"/>
    </row>
    <row r="8067" spans="2:18">
      <c r="B8067"/>
      <c r="C8067"/>
      <c r="D8067"/>
      <c r="E8067"/>
      <c r="F8067"/>
      <c r="G8067"/>
      <c r="H8067"/>
      <c r="I8067"/>
      <c r="J8067"/>
      <c r="K8067"/>
      <c r="L8067"/>
      <c r="M8067" s="2"/>
      <c r="N8067"/>
      <c r="O8067" s="2"/>
      <c r="P8067"/>
      <c r="Q8067"/>
      <c r="R8067"/>
    </row>
    <row r="8068" spans="2:18">
      <c r="B8068"/>
      <c r="C8068"/>
      <c r="D8068"/>
      <c r="E8068"/>
      <c r="F8068"/>
      <c r="G8068"/>
      <c r="H8068"/>
      <c r="I8068"/>
      <c r="J8068"/>
      <c r="K8068"/>
      <c r="L8068"/>
      <c r="M8068" s="2"/>
      <c r="N8068"/>
      <c r="O8068" s="2"/>
      <c r="P8068"/>
      <c r="Q8068"/>
      <c r="R8068"/>
    </row>
    <row r="8069" spans="2:18">
      <c r="B8069"/>
      <c r="C8069"/>
      <c r="D8069"/>
      <c r="E8069"/>
      <c r="F8069"/>
      <c r="G8069"/>
      <c r="H8069"/>
      <c r="I8069"/>
      <c r="J8069"/>
      <c r="K8069"/>
      <c r="L8069"/>
      <c r="M8069" s="2"/>
      <c r="N8069"/>
      <c r="O8069" s="2"/>
      <c r="P8069"/>
      <c r="Q8069"/>
      <c r="R8069"/>
    </row>
    <row r="8070" spans="2:18">
      <c r="B8070"/>
      <c r="C8070"/>
      <c r="D8070"/>
      <c r="E8070"/>
      <c r="F8070"/>
      <c r="G8070"/>
      <c r="H8070"/>
      <c r="I8070"/>
      <c r="J8070"/>
      <c r="K8070"/>
      <c r="L8070"/>
      <c r="M8070" s="2"/>
      <c r="N8070"/>
      <c r="O8070" s="2"/>
      <c r="P8070"/>
      <c r="Q8070"/>
      <c r="R8070"/>
    </row>
    <row r="8071" spans="2:18">
      <c r="B8071"/>
      <c r="C8071"/>
      <c r="D8071"/>
      <c r="E8071"/>
      <c r="F8071"/>
      <c r="G8071"/>
      <c r="H8071"/>
      <c r="I8071"/>
      <c r="J8071"/>
      <c r="K8071"/>
      <c r="L8071"/>
      <c r="M8071" s="2"/>
      <c r="N8071"/>
      <c r="O8071" s="2"/>
      <c r="P8071"/>
      <c r="Q8071"/>
      <c r="R8071"/>
    </row>
    <row r="8072" spans="2:18">
      <c r="B8072"/>
      <c r="C8072"/>
      <c r="D8072"/>
      <c r="E8072"/>
      <c r="F8072"/>
      <c r="G8072"/>
      <c r="H8072"/>
      <c r="I8072"/>
      <c r="J8072"/>
      <c r="K8072"/>
      <c r="L8072"/>
      <c r="M8072" s="2"/>
      <c r="N8072"/>
      <c r="O8072" s="2"/>
      <c r="P8072"/>
      <c r="Q8072"/>
      <c r="R8072"/>
    </row>
    <row r="8073" spans="2:18">
      <c r="B8073"/>
      <c r="C8073"/>
      <c r="D8073"/>
      <c r="E8073"/>
      <c r="F8073"/>
      <c r="G8073"/>
      <c r="H8073"/>
      <c r="I8073"/>
      <c r="J8073"/>
      <c r="K8073"/>
      <c r="L8073"/>
      <c r="M8073" s="2"/>
      <c r="N8073"/>
      <c r="O8073" s="2"/>
      <c r="P8073"/>
      <c r="Q8073"/>
      <c r="R8073"/>
    </row>
    <row r="8074" spans="2:18">
      <c r="B8074"/>
      <c r="C8074"/>
      <c r="D8074"/>
      <c r="E8074"/>
      <c r="F8074"/>
      <c r="G8074"/>
      <c r="H8074"/>
      <c r="I8074"/>
      <c r="J8074"/>
      <c r="K8074"/>
      <c r="L8074"/>
      <c r="M8074" s="2"/>
      <c r="N8074"/>
      <c r="O8074" s="2"/>
      <c r="P8074"/>
      <c r="Q8074"/>
      <c r="R8074"/>
    </row>
    <row r="8075" spans="2:18">
      <c r="B8075"/>
      <c r="C8075"/>
      <c r="D8075"/>
      <c r="E8075"/>
      <c r="F8075"/>
      <c r="G8075"/>
      <c r="H8075"/>
      <c r="I8075"/>
      <c r="J8075"/>
      <c r="K8075"/>
      <c r="L8075"/>
      <c r="M8075" s="2"/>
      <c r="N8075"/>
      <c r="O8075" s="2"/>
      <c r="P8075"/>
      <c r="Q8075"/>
      <c r="R8075"/>
    </row>
    <row r="8076" spans="2:18">
      <c r="B8076"/>
      <c r="C8076"/>
      <c r="D8076"/>
      <c r="E8076"/>
      <c r="F8076"/>
      <c r="G8076"/>
      <c r="H8076"/>
      <c r="I8076"/>
      <c r="J8076"/>
      <c r="K8076"/>
      <c r="L8076"/>
      <c r="M8076" s="2"/>
      <c r="N8076"/>
      <c r="O8076" s="2"/>
      <c r="P8076"/>
      <c r="Q8076"/>
      <c r="R8076"/>
    </row>
    <row r="8077" spans="2:18">
      <c r="B8077"/>
      <c r="C8077"/>
      <c r="D8077"/>
      <c r="E8077"/>
      <c r="F8077"/>
      <c r="G8077"/>
      <c r="H8077"/>
      <c r="I8077"/>
      <c r="J8077"/>
      <c r="K8077"/>
      <c r="L8077"/>
      <c r="M8077" s="2"/>
      <c r="N8077"/>
      <c r="O8077" s="2"/>
      <c r="P8077"/>
      <c r="Q8077"/>
      <c r="R8077"/>
    </row>
    <row r="8078" spans="2:18">
      <c r="B8078"/>
      <c r="C8078"/>
      <c r="D8078"/>
      <c r="E8078"/>
      <c r="F8078"/>
      <c r="G8078"/>
      <c r="H8078"/>
      <c r="I8078"/>
      <c r="J8078"/>
      <c r="K8078"/>
      <c r="L8078"/>
      <c r="M8078" s="2"/>
      <c r="N8078"/>
      <c r="O8078" s="2"/>
      <c r="P8078"/>
      <c r="Q8078"/>
      <c r="R8078"/>
    </row>
    <row r="8079" spans="2:18">
      <c r="B8079"/>
      <c r="C8079"/>
      <c r="D8079"/>
      <c r="E8079"/>
      <c r="F8079"/>
      <c r="G8079"/>
      <c r="H8079"/>
      <c r="I8079"/>
      <c r="J8079"/>
      <c r="K8079"/>
      <c r="L8079"/>
      <c r="M8079" s="2"/>
      <c r="N8079"/>
      <c r="O8079" s="2"/>
      <c r="P8079"/>
      <c r="Q8079"/>
      <c r="R8079"/>
    </row>
    <row r="8080" spans="2:18">
      <c r="B8080"/>
      <c r="C8080"/>
      <c r="D8080"/>
      <c r="E8080"/>
      <c r="F8080"/>
      <c r="G8080"/>
      <c r="H8080"/>
      <c r="I8080"/>
      <c r="J8080"/>
      <c r="K8080"/>
      <c r="L8080"/>
      <c r="M8080" s="2"/>
      <c r="N8080"/>
      <c r="O8080" s="2"/>
      <c r="P8080"/>
      <c r="Q8080"/>
      <c r="R8080"/>
    </row>
    <row r="8081" spans="2:18">
      <c r="B8081"/>
      <c r="C8081"/>
      <c r="D8081"/>
      <c r="E8081"/>
      <c r="F8081"/>
      <c r="G8081"/>
      <c r="H8081"/>
      <c r="I8081"/>
      <c r="J8081"/>
      <c r="K8081"/>
      <c r="L8081"/>
      <c r="M8081" s="2"/>
      <c r="N8081"/>
      <c r="O8081" s="2"/>
      <c r="P8081"/>
      <c r="Q8081"/>
      <c r="R8081"/>
    </row>
    <row r="8082" spans="2:18">
      <c r="B8082"/>
      <c r="C8082"/>
      <c r="D8082"/>
      <c r="E8082"/>
      <c r="F8082"/>
      <c r="G8082"/>
      <c r="H8082"/>
      <c r="I8082"/>
      <c r="J8082"/>
      <c r="K8082"/>
      <c r="L8082"/>
      <c r="M8082" s="2"/>
      <c r="N8082"/>
      <c r="O8082" s="2"/>
      <c r="P8082"/>
      <c r="Q8082"/>
      <c r="R8082"/>
    </row>
    <row r="8083" spans="2:18">
      <c r="B8083"/>
      <c r="C8083"/>
      <c r="D8083"/>
      <c r="E8083"/>
      <c r="F8083"/>
      <c r="G8083"/>
      <c r="H8083"/>
      <c r="I8083"/>
      <c r="J8083"/>
      <c r="K8083"/>
      <c r="L8083"/>
      <c r="M8083" s="2"/>
      <c r="N8083"/>
      <c r="O8083" s="2"/>
      <c r="P8083"/>
      <c r="Q8083"/>
      <c r="R8083"/>
    </row>
    <row r="8084" spans="2:18">
      <c r="B8084"/>
      <c r="C8084"/>
      <c r="D8084"/>
      <c r="E8084"/>
      <c r="F8084"/>
      <c r="G8084"/>
      <c r="H8084"/>
      <c r="I8084"/>
      <c r="J8084"/>
      <c r="K8084"/>
      <c r="L8084"/>
      <c r="M8084" s="2"/>
      <c r="N8084"/>
      <c r="O8084" s="2"/>
      <c r="P8084"/>
      <c r="Q8084"/>
      <c r="R8084"/>
    </row>
    <row r="8085" spans="2:18">
      <c r="B8085"/>
      <c r="C8085"/>
      <c r="D8085"/>
      <c r="E8085"/>
      <c r="F8085"/>
      <c r="G8085"/>
      <c r="H8085"/>
      <c r="I8085"/>
      <c r="J8085"/>
      <c r="K8085"/>
      <c r="L8085"/>
      <c r="M8085" s="2"/>
      <c r="N8085"/>
      <c r="O8085" s="2"/>
      <c r="P8085"/>
      <c r="Q8085"/>
      <c r="R8085"/>
    </row>
    <row r="8086" spans="2:18">
      <c r="B8086"/>
      <c r="C8086"/>
      <c r="D8086"/>
      <c r="E8086"/>
      <c r="F8086"/>
      <c r="G8086"/>
      <c r="H8086"/>
      <c r="I8086"/>
      <c r="J8086"/>
      <c r="K8086"/>
      <c r="L8086"/>
      <c r="M8086" s="2"/>
      <c r="N8086"/>
      <c r="O8086" s="2"/>
      <c r="P8086"/>
      <c r="Q8086"/>
      <c r="R8086"/>
    </row>
    <row r="8087" spans="2:18">
      <c r="B8087"/>
      <c r="C8087"/>
      <c r="D8087"/>
      <c r="E8087"/>
      <c r="F8087"/>
      <c r="G8087"/>
      <c r="H8087"/>
      <c r="I8087"/>
      <c r="J8087"/>
      <c r="K8087"/>
      <c r="L8087"/>
      <c r="M8087" s="2"/>
      <c r="N8087"/>
      <c r="O8087" s="2"/>
      <c r="P8087"/>
      <c r="Q8087"/>
      <c r="R8087"/>
    </row>
    <row r="8088" spans="2:18">
      <c r="B8088"/>
      <c r="C8088"/>
      <c r="D8088"/>
      <c r="E8088"/>
      <c r="F8088"/>
      <c r="G8088"/>
      <c r="H8088"/>
      <c r="I8088"/>
      <c r="J8088"/>
      <c r="K8088"/>
      <c r="L8088"/>
      <c r="M8088" s="2"/>
      <c r="N8088"/>
      <c r="O8088" s="2"/>
      <c r="P8088"/>
      <c r="Q8088"/>
      <c r="R8088"/>
    </row>
    <row r="8089" spans="2:18">
      <c r="B8089"/>
      <c r="C8089"/>
      <c r="D8089"/>
      <c r="E8089"/>
      <c r="F8089"/>
      <c r="G8089"/>
      <c r="H8089"/>
      <c r="I8089"/>
      <c r="J8089"/>
      <c r="K8089"/>
      <c r="L8089"/>
      <c r="M8089" s="2"/>
      <c r="N8089"/>
      <c r="O8089" s="2"/>
      <c r="P8089"/>
      <c r="Q8089"/>
      <c r="R8089"/>
    </row>
    <row r="8090" spans="2:18">
      <c r="B8090"/>
      <c r="C8090"/>
      <c r="D8090"/>
      <c r="E8090"/>
      <c r="F8090"/>
      <c r="G8090"/>
      <c r="H8090"/>
      <c r="I8090"/>
      <c r="J8090"/>
      <c r="K8090"/>
      <c r="L8090"/>
      <c r="M8090" s="2"/>
      <c r="N8090"/>
      <c r="O8090" s="2"/>
      <c r="P8090"/>
      <c r="Q8090"/>
      <c r="R8090"/>
    </row>
    <row r="8091" spans="2:18">
      <c r="B8091"/>
      <c r="C8091"/>
      <c r="D8091"/>
      <c r="E8091"/>
      <c r="F8091"/>
      <c r="G8091"/>
      <c r="H8091"/>
      <c r="I8091"/>
      <c r="J8091"/>
      <c r="K8091"/>
      <c r="L8091"/>
      <c r="M8091" s="2"/>
      <c r="N8091"/>
      <c r="O8091" s="2"/>
      <c r="P8091"/>
      <c r="Q8091"/>
      <c r="R8091"/>
    </row>
    <row r="8092" spans="2:18">
      <c r="B8092"/>
      <c r="C8092"/>
      <c r="D8092"/>
      <c r="E8092"/>
      <c r="F8092"/>
      <c r="G8092"/>
      <c r="H8092"/>
      <c r="I8092"/>
      <c r="J8092"/>
      <c r="K8092"/>
      <c r="L8092"/>
      <c r="M8092" s="2"/>
      <c r="N8092"/>
      <c r="O8092" s="2"/>
      <c r="P8092"/>
      <c r="Q8092"/>
      <c r="R8092"/>
    </row>
    <row r="8093" spans="2:18">
      <c r="B8093"/>
      <c r="C8093"/>
      <c r="D8093"/>
      <c r="E8093"/>
      <c r="F8093"/>
      <c r="G8093"/>
      <c r="H8093"/>
      <c r="I8093"/>
      <c r="J8093"/>
      <c r="K8093"/>
      <c r="L8093"/>
      <c r="M8093" s="2"/>
      <c r="N8093"/>
      <c r="O8093" s="2"/>
      <c r="P8093"/>
      <c r="Q8093"/>
      <c r="R8093"/>
    </row>
    <row r="8094" spans="2:18">
      <c r="B8094"/>
      <c r="C8094"/>
      <c r="D8094"/>
      <c r="E8094"/>
      <c r="F8094"/>
      <c r="G8094"/>
      <c r="H8094"/>
      <c r="I8094"/>
      <c r="J8094"/>
      <c r="K8094"/>
      <c r="L8094"/>
      <c r="M8094" s="2"/>
      <c r="N8094"/>
      <c r="O8094" s="2"/>
      <c r="P8094"/>
      <c r="Q8094"/>
      <c r="R8094"/>
    </row>
    <row r="8095" spans="2:18">
      <c r="B8095"/>
      <c r="C8095"/>
      <c r="D8095"/>
      <c r="E8095"/>
      <c r="F8095"/>
      <c r="G8095"/>
      <c r="H8095"/>
      <c r="I8095"/>
      <c r="J8095"/>
      <c r="K8095"/>
      <c r="L8095"/>
      <c r="M8095" s="2"/>
      <c r="N8095"/>
      <c r="O8095" s="2"/>
      <c r="P8095"/>
      <c r="Q8095"/>
      <c r="R8095"/>
    </row>
    <row r="8096" spans="2:18">
      <c r="B8096"/>
      <c r="C8096"/>
      <c r="D8096"/>
      <c r="E8096"/>
      <c r="F8096"/>
      <c r="G8096"/>
      <c r="H8096"/>
      <c r="I8096"/>
      <c r="J8096"/>
      <c r="K8096"/>
      <c r="L8096"/>
      <c r="M8096" s="2"/>
      <c r="N8096"/>
      <c r="O8096" s="2"/>
      <c r="P8096"/>
      <c r="Q8096"/>
      <c r="R8096"/>
    </row>
    <row r="8097" spans="2:18">
      <c r="B8097"/>
      <c r="C8097"/>
      <c r="D8097"/>
      <c r="E8097"/>
      <c r="F8097"/>
      <c r="G8097"/>
      <c r="H8097"/>
      <c r="I8097"/>
      <c r="J8097"/>
      <c r="K8097"/>
      <c r="L8097"/>
      <c r="M8097" s="2"/>
      <c r="N8097"/>
      <c r="O8097" s="2"/>
      <c r="P8097"/>
      <c r="Q8097"/>
      <c r="R8097"/>
    </row>
    <row r="8098" spans="2:18">
      <c r="B8098"/>
      <c r="C8098"/>
      <c r="D8098"/>
      <c r="E8098"/>
      <c r="F8098"/>
      <c r="G8098"/>
      <c r="H8098"/>
      <c r="I8098"/>
      <c r="J8098"/>
      <c r="K8098"/>
      <c r="L8098"/>
      <c r="M8098" s="2"/>
      <c r="N8098"/>
      <c r="O8098" s="2"/>
      <c r="P8098"/>
      <c r="Q8098"/>
      <c r="R8098"/>
    </row>
    <row r="8099" spans="2:18">
      <c r="B8099"/>
      <c r="C8099"/>
      <c r="D8099"/>
      <c r="E8099"/>
      <c r="F8099"/>
      <c r="G8099"/>
      <c r="H8099"/>
      <c r="I8099"/>
      <c r="J8099"/>
      <c r="K8099"/>
      <c r="L8099"/>
      <c r="M8099" s="2"/>
      <c r="N8099"/>
      <c r="O8099" s="2"/>
      <c r="P8099"/>
      <c r="Q8099"/>
      <c r="R8099"/>
    </row>
    <row r="8100" spans="2:18">
      <c r="B8100"/>
      <c r="C8100"/>
      <c r="D8100"/>
      <c r="E8100"/>
      <c r="F8100"/>
      <c r="G8100"/>
      <c r="H8100"/>
      <c r="I8100"/>
      <c r="J8100"/>
      <c r="K8100"/>
      <c r="L8100"/>
      <c r="M8100" s="2"/>
      <c r="N8100"/>
      <c r="O8100" s="2"/>
      <c r="P8100"/>
      <c r="Q8100"/>
      <c r="R8100"/>
    </row>
    <row r="8101" spans="2:18">
      <c r="B8101"/>
      <c r="C8101"/>
      <c r="D8101"/>
      <c r="E8101"/>
      <c r="F8101"/>
      <c r="G8101"/>
      <c r="H8101"/>
      <c r="I8101"/>
      <c r="J8101"/>
      <c r="K8101"/>
      <c r="L8101"/>
      <c r="M8101" s="2"/>
      <c r="N8101"/>
      <c r="O8101" s="2"/>
      <c r="P8101"/>
      <c r="Q8101"/>
      <c r="R8101"/>
    </row>
    <row r="8102" spans="2:18">
      <c r="B8102"/>
      <c r="C8102"/>
      <c r="D8102"/>
      <c r="E8102"/>
      <c r="F8102"/>
      <c r="G8102"/>
      <c r="H8102"/>
      <c r="I8102"/>
      <c r="J8102"/>
      <c r="K8102"/>
      <c r="L8102"/>
      <c r="M8102" s="2"/>
      <c r="N8102"/>
      <c r="O8102" s="2"/>
      <c r="P8102"/>
      <c r="Q8102"/>
      <c r="R8102"/>
    </row>
    <row r="8103" spans="2:18">
      <c r="B8103"/>
      <c r="C8103"/>
      <c r="D8103"/>
      <c r="E8103"/>
      <c r="F8103"/>
      <c r="G8103"/>
      <c r="H8103"/>
      <c r="I8103"/>
      <c r="J8103"/>
      <c r="K8103"/>
      <c r="L8103"/>
      <c r="M8103" s="2"/>
      <c r="N8103"/>
      <c r="O8103" s="2"/>
      <c r="P8103"/>
      <c r="Q8103"/>
      <c r="R8103"/>
    </row>
    <row r="8104" spans="2:18">
      <c r="B8104"/>
      <c r="C8104"/>
      <c r="D8104"/>
      <c r="E8104"/>
      <c r="F8104"/>
      <c r="G8104"/>
      <c r="H8104"/>
      <c r="I8104"/>
      <c r="J8104"/>
      <c r="K8104"/>
      <c r="L8104"/>
      <c r="M8104" s="2"/>
      <c r="N8104"/>
      <c r="O8104" s="2"/>
      <c r="P8104"/>
      <c r="Q8104"/>
      <c r="R8104"/>
    </row>
    <row r="8105" spans="2:18">
      <c r="B8105"/>
      <c r="C8105"/>
      <c r="D8105"/>
      <c r="E8105"/>
      <c r="F8105"/>
      <c r="G8105"/>
      <c r="H8105"/>
      <c r="I8105"/>
      <c r="J8105"/>
      <c r="K8105"/>
      <c r="L8105"/>
      <c r="M8105" s="2"/>
      <c r="N8105"/>
      <c r="O8105" s="2"/>
      <c r="P8105"/>
      <c r="Q8105"/>
      <c r="R8105"/>
    </row>
    <row r="8106" spans="2:18">
      <c r="B8106"/>
      <c r="C8106"/>
      <c r="D8106"/>
      <c r="E8106"/>
      <c r="F8106"/>
      <c r="G8106"/>
      <c r="H8106"/>
      <c r="I8106"/>
      <c r="J8106"/>
      <c r="K8106"/>
      <c r="L8106"/>
      <c r="M8106" s="2"/>
      <c r="N8106"/>
      <c r="O8106" s="2"/>
      <c r="P8106"/>
      <c r="Q8106"/>
      <c r="R8106"/>
    </row>
    <row r="8107" spans="2:18">
      <c r="B8107"/>
      <c r="C8107"/>
      <c r="D8107"/>
      <c r="E8107"/>
      <c r="F8107"/>
      <c r="G8107"/>
      <c r="H8107"/>
      <c r="I8107"/>
      <c r="J8107"/>
      <c r="K8107"/>
      <c r="L8107"/>
      <c r="M8107" s="2"/>
      <c r="N8107"/>
      <c r="O8107" s="2"/>
      <c r="P8107"/>
      <c r="Q8107"/>
      <c r="R8107"/>
    </row>
    <row r="8108" spans="2:18">
      <c r="B8108"/>
      <c r="C8108"/>
      <c r="D8108"/>
      <c r="E8108"/>
      <c r="F8108"/>
      <c r="G8108"/>
      <c r="H8108"/>
      <c r="I8108"/>
      <c r="J8108"/>
      <c r="K8108"/>
      <c r="L8108"/>
      <c r="M8108" s="2"/>
      <c r="N8108"/>
      <c r="O8108" s="2"/>
      <c r="P8108"/>
      <c r="Q8108"/>
      <c r="R8108"/>
    </row>
    <row r="8109" spans="2:18">
      <c r="B8109"/>
      <c r="C8109"/>
      <c r="D8109"/>
      <c r="E8109"/>
      <c r="F8109"/>
      <c r="G8109"/>
      <c r="H8109"/>
      <c r="I8109"/>
      <c r="J8109"/>
      <c r="K8109"/>
      <c r="L8109"/>
      <c r="M8109" s="2"/>
      <c r="N8109"/>
      <c r="O8109" s="2"/>
      <c r="P8109"/>
      <c r="Q8109"/>
      <c r="R8109"/>
    </row>
    <row r="8110" spans="2:18">
      <c r="B8110"/>
      <c r="C8110"/>
      <c r="D8110"/>
      <c r="E8110"/>
      <c r="F8110"/>
      <c r="G8110"/>
      <c r="H8110"/>
      <c r="I8110"/>
      <c r="J8110"/>
      <c r="K8110"/>
      <c r="L8110"/>
      <c r="M8110" s="2"/>
      <c r="N8110"/>
      <c r="O8110" s="2"/>
      <c r="P8110"/>
      <c r="Q8110"/>
      <c r="R8110"/>
    </row>
    <row r="8111" spans="2:18">
      <c r="B8111"/>
      <c r="C8111"/>
      <c r="D8111"/>
      <c r="E8111"/>
      <c r="F8111"/>
      <c r="G8111"/>
      <c r="H8111"/>
      <c r="I8111"/>
      <c r="J8111"/>
      <c r="K8111"/>
      <c r="L8111"/>
      <c r="M8111" s="2"/>
      <c r="N8111"/>
      <c r="O8111" s="2"/>
      <c r="P8111"/>
      <c r="Q8111"/>
      <c r="R8111"/>
    </row>
    <row r="8112" spans="2:18">
      <c r="B8112"/>
      <c r="C8112"/>
      <c r="D8112"/>
      <c r="E8112"/>
      <c r="F8112"/>
      <c r="G8112"/>
      <c r="H8112"/>
      <c r="I8112"/>
      <c r="J8112"/>
      <c r="K8112"/>
      <c r="L8112"/>
      <c r="M8112" s="2"/>
      <c r="N8112"/>
      <c r="O8112" s="2"/>
      <c r="P8112"/>
      <c r="Q8112"/>
      <c r="R8112"/>
    </row>
    <row r="8113" spans="2:18">
      <c r="B8113"/>
      <c r="C8113"/>
      <c r="D8113"/>
      <c r="E8113"/>
      <c r="F8113"/>
      <c r="G8113"/>
      <c r="H8113"/>
      <c r="I8113"/>
      <c r="J8113"/>
      <c r="K8113"/>
      <c r="L8113"/>
      <c r="M8113" s="2"/>
      <c r="N8113"/>
      <c r="O8113" s="2"/>
      <c r="P8113"/>
      <c r="Q8113"/>
      <c r="R8113"/>
    </row>
    <row r="8114" spans="2:18">
      <c r="B8114"/>
      <c r="C8114"/>
      <c r="D8114"/>
      <c r="E8114"/>
      <c r="F8114"/>
      <c r="G8114"/>
      <c r="H8114"/>
      <c r="I8114"/>
      <c r="J8114"/>
      <c r="K8114"/>
      <c r="L8114"/>
      <c r="M8114" s="2"/>
      <c r="N8114"/>
      <c r="O8114" s="2"/>
      <c r="P8114"/>
      <c r="Q8114"/>
      <c r="R8114"/>
    </row>
    <row r="8115" spans="2:18">
      <c r="B8115"/>
      <c r="C8115"/>
      <c r="D8115"/>
      <c r="E8115"/>
      <c r="F8115"/>
      <c r="G8115"/>
      <c r="H8115"/>
      <c r="I8115"/>
      <c r="J8115"/>
      <c r="K8115"/>
      <c r="L8115"/>
      <c r="M8115" s="2"/>
      <c r="N8115"/>
      <c r="O8115" s="2"/>
      <c r="P8115"/>
      <c r="Q8115"/>
      <c r="R8115"/>
    </row>
    <row r="8116" spans="2:18">
      <c r="B8116"/>
      <c r="C8116"/>
      <c r="D8116"/>
      <c r="E8116"/>
      <c r="F8116"/>
      <c r="G8116"/>
      <c r="H8116"/>
      <c r="I8116"/>
      <c r="J8116"/>
      <c r="K8116"/>
      <c r="L8116"/>
      <c r="M8116" s="2"/>
      <c r="N8116"/>
      <c r="O8116" s="2"/>
      <c r="P8116"/>
      <c r="Q8116"/>
      <c r="R8116"/>
    </row>
    <row r="8117" spans="2:18">
      <c r="B8117"/>
      <c r="C8117"/>
      <c r="D8117"/>
      <c r="E8117"/>
      <c r="F8117"/>
      <c r="G8117"/>
      <c r="H8117"/>
      <c r="I8117"/>
      <c r="J8117"/>
      <c r="K8117"/>
      <c r="L8117"/>
      <c r="M8117" s="2"/>
      <c r="N8117"/>
      <c r="O8117" s="2"/>
      <c r="P8117"/>
      <c r="Q8117"/>
      <c r="R8117"/>
    </row>
    <row r="8118" spans="2:18">
      <c r="B8118"/>
      <c r="C8118"/>
      <c r="D8118"/>
      <c r="E8118"/>
      <c r="F8118"/>
      <c r="G8118"/>
      <c r="H8118"/>
      <c r="I8118"/>
      <c r="J8118"/>
      <c r="K8118"/>
      <c r="L8118"/>
      <c r="M8118" s="2"/>
      <c r="N8118"/>
      <c r="O8118" s="2"/>
      <c r="P8118"/>
      <c r="Q8118"/>
      <c r="R8118"/>
    </row>
    <row r="8119" spans="2:18">
      <c r="B8119"/>
      <c r="C8119"/>
      <c r="D8119"/>
      <c r="E8119"/>
      <c r="F8119"/>
      <c r="G8119"/>
      <c r="H8119"/>
      <c r="I8119"/>
      <c r="J8119"/>
      <c r="K8119"/>
      <c r="L8119"/>
      <c r="M8119" s="2"/>
      <c r="N8119"/>
      <c r="O8119" s="2"/>
      <c r="P8119"/>
      <c r="Q8119"/>
      <c r="R8119"/>
    </row>
    <row r="8120" spans="2:18">
      <c r="B8120"/>
      <c r="C8120"/>
      <c r="D8120"/>
      <c r="E8120"/>
      <c r="F8120"/>
      <c r="G8120"/>
      <c r="H8120"/>
      <c r="I8120"/>
      <c r="J8120"/>
      <c r="K8120"/>
      <c r="L8120"/>
      <c r="M8120" s="2"/>
      <c r="N8120"/>
      <c r="O8120" s="2"/>
      <c r="P8120"/>
      <c r="Q8120"/>
      <c r="R8120"/>
    </row>
    <row r="8121" spans="2:18">
      <c r="B8121"/>
      <c r="C8121"/>
      <c r="D8121"/>
      <c r="E8121"/>
      <c r="F8121"/>
      <c r="G8121"/>
      <c r="H8121"/>
      <c r="I8121"/>
      <c r="J8121"/>
      <c r="K8121"/>
      <c r="L8121"/>
      <c r="M8121" s="2"/>
      <c r="N8121"/>
      <c r="O8121" s="2"/>
      <c r="P8121"/>
      <c r="Q8121"/>
      <c r="R8121"/>
    </row>
    <row r="8122" spans="2:18">
      <c r="B8122"/>
      <c r="C8122"/>
      <c r="D8122"/>
      <c r="E8122"/>
      <c r="F8122"/>
      <c r="G8122"/>
      <c r="H8122"/>
      <c r="I8122"/>
      <c r="J8122"/>
      <c r="K8122"/>
      <c r="L8122"/>
      <c r="M8122" s="2"/>
      <c r="N8122"/>
      <c r="O8122" s="2"/>
      <c r="P8122"/>
      <c r="Q8122"/>
      <c r="R8122"/>
    </row>
    <row r="8123" spans="2:18">
      <c r="B8123"/>
      <c r="C8123"/>
      <c r="D8123"/>
      <c r="E8123"/>
      <c r="F8123"/>
      <c r="G8123"/>
      <c r="H8123"/>
      <c r="I8123"/>
      <c r="J8123"/>
      <c r="K8123"/>
      <c r="L8123"/>
      <c r="M8123" s="2"/>
      <c r="N8123"/>
      <c r="O8123" s="2"/>
      <c r="P8123"/>
      <c r="Q8123"/>
      <c r="R8123"/>
    </row>
    <row r="8124" spans="2:18">
      <c r="B8124"/>
      <c r="C8124"/>
      <c r="D8124"/>
      <c r="E8124"/>
      <c r="F8124"/>
      <c r="G8124"/>
      <c r="H8124"/>
      <c r="I8124"/>
      <c r="J8124"/>
      <c r="K8124"/>
      <c r="L8124"/>
      <c r="M8124" s="2"/>
      <c r="N8124"/>
      <c r="O8124" s="2"/>
      <c r="P8124"/>
      <c r="Q8124"/>
      <c r="R8124"/>
    </row>
    <row r="8125" spans="2:18">
      <c r="B8125"/>
      <c r="C8125"/>
      <c r="D8125"/>
      <c r="E8125"/>
      <c r="F8125"/>
      <c r="G8125"/>
      <c r="H8125"/>
      <c r="I8125"/>
      <c r="J8125"/>
      <c r="K8125"/>
      <c r="L8125"/>
      <c r="M8125" s="2"/>
      <c r="N8125"/>
      <c r="O8125" s="2"/>
      <c r="P8125"/>
      <c r="Q8125"/>
      <c r="R8125"/>
    </row>
    <row r="8126" spans="2:18">
      <c r="B8126"/>
      <c r="C8126"/>
      <c r="D8126"/>
      <c r="E8126"/>
      <c r="F8126"/>
      <c r="G8126"/>
      <c r="H8126"/>
      <c r="I8126"/>
      <c r="J8126"/>
      <c r="K8126"/>
      <c r="L8126"/>
      <c r="M8126" s="2"/>
      <c r="N8126"/>
      <c r="O8126" s="2"/>
      <c r="P8126"/>
      <c r="Q8126"/>
      <c r="R8126"/>
    </row>
    <row r="8127" spans="2:18">
      <c r="B8127"/>
      <c r="C8127"/>
      <c r="D8127"/>
      <c r="E8127"/>
      <c r="F8127"/>
      <c r="G8127"/>
      <c r="H8127"/>
      <c r="I8127"/>
      <c r="J8127"/>
      <c r="K8127"/>
      <c r="L8127"/>
      <c r="M8127" s="2"/>
      <c r="N8127"/>
      <c r="O8127" s="2"/>
      <c r="P8127"/>
      <c r="Q8127"/>
      <c r="R8127"/>
    </row>
    <row r="8128" spans="2:18">
      <c r="B8128"/>
      <c r="C8128"/>
      <c r="D8128"/>
      <c r="E8128"/>
      <c r="F8128"/>
      <c r="G8128"/>
      <c r="H8128"/>
      <c r="I8128"/>
      <c r="J8128"/>
      <c r="K8128"/>
      <c r="L8128"/>
      <c r="M8128" s="2"/>
      <c r="N8128"/>
      <c r="O8128" s="2"/>
      <c r="P8128"/>
      <c r="Q8128"/>
      <c r="R8128"/>
    </row>
    <row r="8129" spans="2:18">
      <c r="B8129"/>
      <c r="C8129"/>
      <c r="D8129"/>
      <c r="E8129"/>
      <c r="F8129"/>
      <c r="G8129"/>
      <c r="H8129"/>
      <c r="I8129"/>
      <c r="J8129"/>
      <c r="K8129"/>
      <c r="L8129"/>
      <c r="M8129" s="2"/>
      <c r="N8129"/>
      <c r="O8129" s="2"/>
      <c r="P8129"/>
      <c r="Q8129"/>
      <c r="R8129"/>
    </row>
    <row r="8130" spans="2:18">
      <c r="B8130"/>
      <c r="C8130"/>
      <c r="D8130"/>
      <c r="E8130"/>
      <c r="F8130"/>
      <c r="G8130"/>
      <c r="H8130"/>
      <c r="I8130"/>
      <c r="J8130"/>
      <c r="K8130"/>
      <c r="L8130"/>
      <c r="M8130" s="2"/>
      <c r="N8130"/>
      <c r="O8130" s="2"/>
      <c r="P8130"/>
      <c r="Q8130"/>
      <c r="R8130"/>
    </row>
    <row r="8131" spans="2:18">
      <c r="B8131"/>
      <c r="C8131"/>
      <c r="D8131"/>
      <c r="E8131"/>
      <c r="F8131"/>
      <c r="G8131"/>
      <c r="H8131"/>
      <c r="I8131"/>
      <c r="J8131"/>
      <c r="K8131"/>
      <c r="L8131"/>
      <c r="M8131" s="2"/>
      <c r="N8131"/>
      <c r="O8131" s="2"/>
      <c r="P8131"/>
      <c r="Q8131"/>
      <c r="R8131"/>
    </row>
    <row r="8132" spans="2:18">
      <c r="B8132"/>
      <c r="C8132"/>
      <c r="D8132"/>
      <c r="E8132"/>
      <c r="F8132"/>
      <c r="G8132"/>
      <c r="H8132"/>
      <c r="I8132"/>
      <c r="J8132"/>
      <c r="K8132"/>
      <c r="L8132"/>
      <c r="M8132" s="2"/>
      <c r="N8132"/>
      <c r="O8132" s="2"/>
      <c r="P8132"/>
      <c r="Q8132"/>
      <c r="R8132"/>
    </row>
    <row r="8133" spans="2:18">
      <c r="B8133"/>
      <c r="C8133"/>
      <c r="D8133"/>
      <c r="E8133"/>
      <c r="F8133"/>
      <c r="G8133"/>
      <c r="H8133"/>
      <c r="I8133"/>
      <c r="J8133"/>
      <c r="K8133"/>
      <c r="L8133"/>
      <c r="M8133" s="2"/>
      <c r="N8133"/>
      <c r="O8133" s="2"/>
      <c r="P8133"/>
      <c r="Q8133"/>
      <c r="R8133"/>
    </row>
    <row r="8134" spans="2:18">
      <c r="B8134"/>
      <c r="C8134"/>
      <c r="D8134"/>
      <c r="E8134"/>
      <c r="F8134"/>
      <c r="G8134"/>
      <c r="H8134"/>
      <c r="I8134"/>
      <c r="J8134"/>
      <c r="K8134"/>
      <c r="L8134"/>
      <c r="M8134" s="2"/>
      <c r="N8134"/>
      <c r="O8134" s="2"/>
      <c r="P8134"/>
      <c r="Q8134"/>
      <c r="R8134"/>
    </row>
    <row r="8135" spans="2:18">
      <c r="B8135"/>
      <c r="C8135"/>
      <c r="D8135"/>
      <c r="E8135"/>
      <c r="F8135"/>
      <c r="G8135"/>
      <c r="H8135"/>
      <c r="I8135"/>
      <c r="J8135"/>
      <c r="K8135"/>
      <c r="L8135"/>
      <c r="M8135" s="2"/>
      <c r="N8135"/>
      <c r="O8135" s="2"/>
      <c r="P8135"/>
      <c r="Q8135"/>
      <c r="R8135"/>
    </row>
    <row r="8136" spans="2:18">
      <c r="B8136"/>
      <c r="C8136"/>
      <c r="D8136"/>
      <c r="E8136"/>
      <c r="F8136"/>
      <c r="G8136"/>
      <c r="H8136"/>
      <c r="I8136"/>
      <c r="J8136"/>
      <c r="K8136"/>
      <c r="L8136"/>
      <c r="M8136" s="2"/>
      <c r="N8136"/>
      <c r="O8136" s="2"/>
      <c r="P8136"/>
      <c r="Q8136"/>
      <c r="R8136"/>
    </row>
    <row r="8137" spans="2:18">
      <c r="B8137"/>
      <c r="C8137"/>
      <c r="D8137"/>
      <c r="E8137"/>
      <c r="F8137"/>
      <c r="G8137"/>
      <c r="H8137"/>
      <c r="I8137"/>
      <c r="J8137"/>
      <c r="K8137"/>
      <c r="L8137"/>
      <c r="M8137" s="2"/>
      <c r="N8137"/>
      <c r="O8137" s="2"/>
      <c r="P8137"/>
      <c r="Q8137"/>
      <c r="R8137"/>
    </row>
    <row r="8138" spans="2:18">
      <c r="B8138"/>
      <c r="C8138"/>
      <c r="D8138"/>
      <c r="E8138"/>
      <c r="F8138"/>
      <c r="G8138"/>
      <c r="H8138"/>
      <c r="I8138"/>
      <c r="J8138"/>
      <c r="K8138"/>
      <c r="L8138"/>
      <c r="M8138" s="2"/>
      <c r="N8138"/>
      <c r="O8138" s="2"/>
      <c r="P8138"/>
      <c r="Q8138"/>
      <c r="R8138"/>
    </row>
    <row r="8139" spans="2:18">
      <c r="B8139"/>
      <c r="C8139"/>
      <c r="D8139"/>
      <c r="E8139"/>
      <c r="F8139"/>
      <c r="G8139"/>
      <c r="H8139"/>
      <c r="I8139"/>
      <c r="J8139"/>
      <c r="K8139"/>
      <c r="L8139"/>
      <c r="M8139" s="2"/>
      <c r="N8139"/>
      <c r="O8139" s="2"/>
      <c r="P8139"/>
      <c r="Q8139"/>
      <c r="R8139"/>
    </row>
    <row r="8140" spans="2:18">
      <c r="B8140"/>
      <c r="C8140"/>
      <c r="D8140"/>
      <c r="E8140"/>
      <c r="F8140"/>
      <c r="G8140"/>
      <c r="H8140"/>
      <c r="I8140"/>
      <c r="J8140"/>
      <c r="K8140"/>
      <c r="L8140"/>
      <c r="M8140" s="2"/>
      <c r="N8140"/>
      <c r="O8140" s="2"/>
      <c r="P8140"/>
      <c r="Q8140"/>
      <c r="R8140"/>
    </row>
    <row r="8141" spans="2:18">
      <c r="B8141"/>
      <c r="C8141"/>
      <c r="D8141"/>
      <c r="E8141"/>
      <c r="F8141"/>
      <c r="G8141"/>
      <c r="H8141"/>
      <c r="I8141"/>
      <c r="J8141"/>
      <c r="K8141"/>
      <c r="L8141"/>
      <c r="M8141" s="2"/>
      <c r="N8141"/>
      <c r="O8141" s="2"/>
      <c r="P8141"/>
      <c r="Q8141"/>
      <c r="R8141"/>
    </row>
    <row r="8142" spans="2:18">
      <c r="B8142"/>
      <c r="C8142"/>
      <c r="D8142"/>
      <c r="E8142"/>
      <c r="F8142"/>
      <c r="G8142"/>
      <c r="H8142"/>
      <c r="I8142"/>
      <c r="J8142"/>
      <c r="K8142"/>
      <c r="L8142"/>
      <c r="M8142" s="2"/>
      <c r="N8142"/>
      <c r="O8142" s="2"/>
      <c r="P8142"/>
      <c r="Q8142"/>
      <c r="R8142"/>
    </row>
    <row r="8143" spans="2:18">
      <c r="B8143"/>
      <c r="C8143"/>
      <c r="D8143"/>
      <c r="E8143"/>
      <c r="F8143"/>
      <c r="G8143"/>
      <c r="H8143"/>
      <c r="I8143"/>
      <c r="J8143"/>
      <c r="K8143"/>
      <c r="L8143"/>
      <c r="M8143" s="2"/>
      <c r="N8143"/>
      <c r="O8143" s="2"/>
      <c r="P8143"/>
      <c r="Q8143"/>
      <c r="R8143"/>
    </row>
    <row r="8144" spans="2:18">
      <c r="B8144"/>
      <c r="C8144"/>
      <c r="D8144"/>
      <c r="E8144"/>
      <c r="F8144"/>
      <c r="G8144"/>
      <c r="H8144"/>
      <c r="I8144"/>
      <c r="J8144"/>
      <c r="K8144"/>
      <c r="L8144"/>
      <c r="M8144" s="2"/>
      <c r="N8144"/>
      <c r="O8144" s="2"/>
      <c r="P8144"/>
      <c r="Q8144"/>
      <c r="R8144"/>
    </row>
    <row r="8145" spans="2:18">
      <c r="B8145"/>
      <c r="C8145"/>
      <c r="D8145"/>
      <c r="E8145"/>
      <c r="F8145"/>
      <c r="G8145"/>
      <c r="H8145"/>
      <c r="I8145"/>
      <c r="J8145"/>
      <c r="K8145"/>
      <c r="L8145"/>
      <c r="M8145" s="2"/>
      <c r="N8145"/>
      <c r="O8145" s="2"/>
      <c r="P8145"/>
      <c r="Q8145"/>
      <c r="R8145"/>
    </row>
    <row r="8146" spans="2:18">
      <c r="B8146"/>
      <c r="C8146"/>
      <c r="D8146"/>
      <c r="E8146"/>
      <c r="F8146"/>
      <c r="G8146"/>
      <c r="H8146"/>
      <c r="I8146"/>
      <c r="J8146"/>
      <c r="K8146"/>
      <c r="L8146"/>
      <c r="M8146" s="2"/>
      <c r="N8146"/>
      <c r="O8146" s="2"/>
      <c r="P8146"/>
      <c r="Q8146"/>
      <c r="R8146"/>
    </row>
    <row r="8147" spans="2:18">
      <c r="B8147"/>
      <c r="C8147"/>
      <c r="D8147"/>
      <c r="E8147"/>
      <c r="F8147"/>
      <c r="G8147"/>
      <c r="H8147"/>
      <c r="I8147"/>
      <c r="J8147"/>
      <c r="K8147"/>
      <c r="L8147"/>
      <c r="M8147" s="2"/>
      <c r="N8147"/>
      <c r="O8147" s="2"/>
      <c r="P8147"/>
      <c r="Q8147"/>
      <c r="R8147"/>
    </row>
    <row r="8148" spans="2:18">
      <c r="B8148"/>
      <c r="C8148"/>
      <c r="D8148"/>
      <c r="E8148"/>
      <c r="F8148"/>
      <c r="G8148"/>
      <c r="H8148"/>
      <c r="I8148"/>
      <c r="J8148"/>
      <c r="K8148"/>
      <c r="L8148"/>
      <c r="M8148" s="2"/>
      <c r="N8148"/>
      <c r="O8148" s="2"/>
      <c r="P8148"/>
      <c r="Q8148"/>
      <c r="R8148"/>
    </row>
    <row r="8149" spans="2:18">
      <c r="B8149"/>
      <c r="C8149"/>
      <c r="D8149"/>
      <c r="E8149"/>
      <c r="F8149"/>
      <c r="G8149"/>
      <c r="H8149"/>
      <c r="I8149"/>
      <c r="J8149"/>
      <c r="K8149"/>
      <c r="L8149"/>
      <c r="M8149" s="2"/>
      <c r="N8149"/>
      <c r="O8149" s="2"/>
      <c r="P8149"/>
      <c r="Q8149"/>
      <c r="R8149"/>
    </row>
    <row r="8150" spans="2:18">
      <c r="B8150"/>
      <c r="C8150"/>
      <c r="D8150"/>
      <c r="E8150"/>
      <c r="F8150"/>
      <c r="G8150"/>
      <c r="H8150"/>
      <c r="I8150"/>
      <c r="J8150"/>
      <c r="K8150"/>
      <c r="L8150"/>
      <c r="M8150" s="2"/>
      <c r="N8150"/>
      <c r="O8150" s="2"/>
      <c r="P8150"/>
      <c r="Q8150"/>
      <c r="R8150"/>
    </row>
    <row r="8151" spans="2:18">
      <c r="B8151"/>
      <c r="C8151"/>
      <c r="D8151"/>
      <c r="E8151"/>
      <c r="F8151"/>
      <c r="G8151"/>
      <c r="H8151"/>
      <c r="I8151"/>
      <c r="J8151"/>
      <c r="K8151"/>
      <c r="L8151"/>
      <c r="M8151" s="2"/>
      <c r="N8151"/>
      <c r="O8151" s="2"/>
      <c r="P8151"/>
      <c r="Q8151"/>
      <c r="R8151"/>
    </row>
    <row r="8152" spans="2:18">
      <c r="B8152"/>
      <c r="C8152"/>
      <c r="D8152"/>
      <c r="E8152"/>
      <c r="F8152"/>
      <c r="G8152"/>
      <c r="H8152"/>
      <c r="I8152"/>
      <c r="J8152"/>
      <c r="K8152"/>
      <c r="L8152"/>
      <c r="M8152" s="2"/>
      <c r="N8152"/>
      <c r="O8152" s="2"/>
      <c r="P8152"/>
      <c r="Q8152"/>
      <c r="R8152"/>
    </row>
    <row r="8153" spans="2:18">
      <c r="B8153"/>
      <c r="C8153"/>
      <c r="D8153"/>
      <c r="E8153"/>
      <c r="F8153"/>
      <c r="G8153"/>
      <c r="H8153"/>
      <c r="I8153"/>
      <c r="J8153"/>
      <c r="K8153"/>
      <c r="L8153"/>
      <c r="M8153" s="2"/>
      <c r="N8153"/>
      <c r="O8153" s="2"/>
      <c r="P8153"/>
      <c r="Q8153"/>
      <c r="R8153"/>
    </row>
    <row r="8154" spans="2:18">
      <c r="B8154"/>
      <c r="C8154"/>
      <c r="D8154"/>
      <c r="E8154"/>
      <c r="F8154"/>
      <c r="G8154"/>
      <c r="H8154"/>
      <c r="I8154"/>
      <c r="J8154"/>
      <c r="K8154"/>
      <c r="L8154"/>
      <c r="M8154" s="2"/>
      <c r="N8154"/>
      <c r="O8154" s="2"/>
      <c r="P8154"/>
      <c r="Q8154"/>
      <c r="R8154"/>
    </row>
    <row r="8155" spans="2:18">
      <c r="B8155"/>
      <c r="C8155"/>
      <c r="D8155"/>
      <c r="E8155"/>
      <c r="F8155"/>
      <c r="G8155"/>
      <c r="H8155"/>
      <c r="I8155"/>
      <c r="J8155"/>
      <c r="K8155"/>
      <c r="L8155"/>
      <c r="M8155" s="2"/>
      <c r="N8155"/>
      <c r="O8155" s="2"/>
      <c r="P8155"/>
      <c r="Q8155"/>
      <c r="R8155"/>
    </row>
    <row r="8156" spans="2:18">
      <c r="B8156"/>
      <c r="C8156"/>
      <c r="D8156"/>
      <c r="E8156"/>
      <c r="F8156"/>
      <c r="G8156"/>
      <c r="H8156"/>
      <c r="I8156"/>
      <c r="J8156"/>
      <c r="K8156"/>
      <c r="L8156"/>
      <c r="M8156" s="2"/>
      <c r="N8156"/>
      <c r="O8156" s="2"/>
      <c r="P8156"/>
      <c r="Q8156"/>
      <c r="R8156"/>
    </row>
    <row r="8157" spans="2:18">
      <c r="B8157"/>
      <c r="C8157"/>
      <c r="D8157"/>
      <c r="E8157"/>
      <c r="F8157"/>
      <c r="G8157"/>
      <c r="H8157"/>
      <c r="I8157"/>
      <c r="J8157"/>
      <c r="K8157"/>
      <c r="L8157"/>
      <c r="M8157" s="2"/>
      <c r="N8157"/>
      <c r="O8157" s="2"/>
      <c r="P8157"/>
      <c r="Q8157"/>
      <c r="R8157"/>
    </row>
    <row r="8158" spans="2:18">
      <c r="B8158"/>
      <c r="C8158"/>
      <c r="D8158"/>
      <c r="E8158"/>
      <c r="F8158"/>
      <c r="G8158"/>
      <c r="H8158"/>
      <c r="I8158"/>
      <c r="J8158"/>
      <c r="K8158"/>
      <c r="L8158"/>
      <c r="M8158" s="2"/>
      <c r="N8158"/>
      <c r="O8158" s="2"/>
      <c r="P8158"/>
      <c r="Q8158"/>
      <c r="R8158"/>
    </row>
    <row r="8159" spans="2:18">
      <c r="B8159"/>
      <c r="C8159"/>
      <c r="D8159"/>
      <c r="E8159"/>
      <c r="F8159"/>
      <c r="G8159"/>
      <c r="H8159"/>
      <c r="I8159"/>
      <c r="J8159"/>
      <c r="K8159"/>
      <c r="L8159"/>
      <c r="M8159" s="2"/>
      <c r="N8159"/>
      <c r="O8159" s="2"/>
      <c r="P8159"/>
      <c r="Q8159"/>
      <c r="R8159"/>
    </row>
    <row r="8160" spans="2:18">
      <c r="B8160"/>
      <c r="C8160"/>
      <c r="D8160"/>
      <c r="E8160"/>
      <c r="F8160"/>
      <c r="G8160"/>
      <c r="H8160"/>
      <c r="I8160"/>
      <c r="J8160"/>
      <c r="K8160"/>
      <c r="L8160"/>
      <c r="M8160" s="2"/>
      <c r="N8160"/>
      <c r="O8160" s="2"/>
      <c r="P8160"/>
      <c r="Q8160"/>
      <c r="R8160"/>
    </row>
    <row r="8161" spans="2:18">
      <c r="B8161"/>
      <c r="C8161"/>
      <c r="D8161"/>
      <c r="E8161"/>
      <c r="F8161"/>
      <c r="G8161"/>
      <c r="H8161"/>
      <c r="I8161"/>
      <c r="J8161"/>
      <c r="K8161"/>
      <c r="L8161"/>
      <c r="M8161" s="2"/>
      <c r="N8161"/>
      <c r="O8161" s="2"/>
      <c r="P8161"/>
      <c r="Q8161"/>
      <c r="R8161"/>
    </row>
    <row r="8162" spans="2:18">
      <c r="B8162"/>
      <c r="C8162"/>
      <c r="D8162"/>
      <c r="E8162"/>
      <c r="F8162"/>
      <c r="G8162"/>
      <c r="H8162"/>
      <c r="I8162"/>
      <c r="J8162"/>
      <c r="K8162"/>
      <c r="L8162"/>
      <c r="M8162" s="2"/>
      <c r="N8162"/>
      <c r="O8162" s="2"/>
      <c r="P8162"/>
      <c r="Q8162"/>
      <c r="R8162"/>
    </row>
    <row r="8163" spans="2:18">
      <c r="B8163"/>
      <c r="C8163"/>
      <c r="D8163"/>
      <c r="E8163"/>
      <c r="F8163"/>
      <c r="G8163"/>
      <c r="H8163"/>
      <c r="I8163"/>
      <c r="J8163"/>
      <c r="K8163"/>
      <c r="L8163"/>
      <c r="M8163" s="2"/>
      <c r="N8163"/>
      <c r="O8163" s="2"/>
      <c r="P8163"/>
      <c r="Q8163"/>
      <c r="R8163"/>
    </row>
    <row r="8164" spans="2:18">
      <c r="B8164"/>
      <c r="C8164"/>
      <c r="D8164"/>
      <c r="E8164"/>
      <c r="F8164"/>
      <c r="G8164"/>
      <c r="H8164"/>
      <c r="I8164"/>
      <c r="J8164"/>
      <c r="K8164"/>
      <c r="L8164"/>
      <c r="M8164" s="2"/>
      <c r="N8164"/>
      <c r="O8164" s="2"/>
      <c r="P8164"/>
      <c r="Q8164"/>
      <c r="R8164"/>
    </row>
    <row r="8165" spans="2:18">
      <c r="B8165"/>
      <c r="C8165"/>
      <c r="D8165"/>
      <c r="E8165"/>
      <c r="F8165"/>
      <c r="G8165"/>
      <c r="H8165"/>
      <c r="I8165"/>
      <c r="J8165"/>
      <c r="K8165"/>
      <c r="L8165"/>
      <c r="M8165" s="2"/>
      <c r="N8165"/>
      <c r="O8165" s="2"/>
      <c r="P8165"/>
      <c r="Q8165"/>
      <c r="R8165"/>
    </row>
    <row r="8166" spans="2:18">
      <c r="B8166"/>
      <c r="C8166"/>
      <c r="D8166"/>
      <c r="E8166"/>
      <c r="F8166"/>
      <c r="G8166"/>
      <c r="H8166"/>
      <c r="I8166"/>
      <c r="J8166"/>
      <c r="K8166"/>
      <c r="L8166"/>
      <c r="M8166" s="2"/>
      <c r="N8166"/>
      <c r="O8166" s="2"/>
      <c r="P8166"/>
      <c r="Q8166"/>
      <c r="R8166"/>
    </row>
    <row r="8167" spans="2:18">
      <c r="B8167"/>
      <c r="C8167"/>
      <c r="D8167"/>
      <c r="E8167"/>
      <c r="F8167"/>
      <c r="G8167"/>
      <c r="H8167"/>
      <c r="I8167"/>
      <c r="J8167"/>
      <c r="K8167"/>
      <c r="L8167"/>
      <c r="M8167" s="2"/>
      <c r="N8167"/>
      <c r="O8167" s="2"/>
      <c r="P8167"/>
      <c r="Q8167"/>
      <c r="R8167"/>
    </row>
    <row r="8168" spans="2:18">
      <c r="B8168"/>
      <c r="C8168"/>
      <c r="D8168"/>
      <c r="E8168"/>
      <c r="F8168"/>
      <c r="G8168"/>
      <c r="H8168"/>
      <c r="I8168"/>
      <c r="J8168"/>
      <c r="K8168"/>
      <c r="L8168"/>
      <c r="M8168" s="2"/>
      <c r="N8168"/>
      <c r="O8168" s="2"/>
      <c r="P8168"/>
      <c r="Q8168"/>
      <c r="R8168"/>
    </row>
    <row r="8169" spans="2:18">
      <c r="B8169"/>
      <c r="C8169"/>
      <c r="D8169"/>
      <c r="E8169"/>
      <c r="F8169"/>
      <c r="G8169"/>
      <c r="H8169"/>
      <c r="I8169"/>
      <c r="J8169"/>
      <c r="K8169"/>
      <c r="L8169"/>
      <c r="M8169" s="2"/>
      <c r="N8169"/>
      <c r="O8169" s="2"/>
      <c r="P8169"/>
      <c r="Q8169"/>
      <c r="R8169"/>
    </row>
    <row r="8170" spans="2:18">
      <c r="B8170"/>
      <c r="C8170"/>
      <c r="D8170"/>
      <c r="E8170"/>
      <c r="F8170"/>
      <c r="G8170"/>
      <c r="H8170"/>
      <c r="I8170"/>
      <c r="J8170"/>
      <c r="K8170"/>
      <c r="L8170"/>
      <c r="M8170" s="2"/>
      <c r="N8170"/>
      <c r="O8170" s="2"/>
      <c r="P8170"/>
      <c r="Q8170"/>
      <c r="R8170"/>
    </row>
    <row r="8171" spans="2:18">
      <c r="B8171"/>
      <c r="C8171"/>
      <c r="D8171"/>
      <c r="E8171"/>
      <c r="F8171"/>
      <c r="G8171"/>
      <c r="H8171"/>
      <c r="I8171"/>
      <c r="J8171"/>
      <c r="K8171"/>
      <c r="L8171"/>
      <c r="M8171" s="2"/>
      <c r="N8171"/>
      <c r="O8171" s="2"/>
      <c r="P8171"/>
      <c r="Q8171"/>
      <c r="R8171"/>
    </row>
    <row r="8172" spans="2:18">
      <c r="B8172"/>
      <c r="C8172"/>
      <c r="D8172"/>
      <c r="E8172"/>
      <c r="F8172"/>
      <c r="G8172"/>
      <c r="H8172"/>
      <c r="I8172"/>
      <c r="J8172"/>
      <c r="K8172"/>
      <c r="L8172"/>
      <c r="M8172" s="2"/>
      <c r="N8172"/>
      <c r="O8172" s="2"/>
      <c r="P8172"/>
      <c r="Q8172"/>
      <c r="R8172"/>
    </row>
    <row r="8173" spans="2:18">
      <c r="B8173"/>
      <c r="C8173"/>
      <c r="D8173"/>
      <c r="E8173"/>
      <c r="F8173"/>
      <c r="G8173"/>
      <c r="H8173"/>
      <c r="I8173"/>
      <c r="J8173"/>
      <c r="K8173"/>
      <c r="L8173"/>
      <c r="M8173" s="2"/>
      <c r="N8173"/>
      <c r="O8173" s="2"/>
      <c r="P8173"/>
      <c r="Q8173"/>
      <c r="R8173"/>
    </row>
    <row r="8174" spans="2:18">
      <c r="B8174"/>
      <c r="C8174"/>
      <c r="D8174"/>
      <c r="E8174"/>
      <c r="F8174"/>
      <c r="G8174"/>
      <c r="H8174"/>
      <c r="I8174"/>
      <c r="J8174"/>
      <c r="K8174"/>
      <c r="L8174"/>
      <c r="M8174" s="2"/>
      <c r="N8174"/>
      <c r="O8174" s="2"/>
      <c r="P8174"/>
      <c r="Q8174"/>
      <c r="R8174"/>
    </row>
    <row r="8175" spans="2:18">
      <c r="B8175"/>
      <c r="C8175"/>
      <c r="D8175"/>
      <c r="E8175"/>
      <c r="F8175"/>
      <c r="G8175"/>
      <c r="H8175"/>
      <c r="I8175"/>
      <c r="J8175"/>
      <c r="K8175"/>
      <c r="L8175"/>
      <c r="M8175" s="2"/>
      <c r="N8175"/>
      <c r="O8175" s="2"/>
      <c r="P8175"/>
      <c r="Q8175"/>
      <c r="R8175"/>
    </row>
    <row r="8176" spans="2:18">
      <c r="B8176"/>
      <c r="C8176"/>
      <c r="D8176"/>
      <c r="E8176"/>
      <c r="F8176"/>
      <c r="G8176"/>
      <c r="H8176"/>
      <c r="I8176"/>
      <c r="J8176"/>
      <c r="K8176"/>
      <c r="L8176"/>
      <c r="M8176" s="2"/>
      <c r="N8176"/>
      <c r="O8176" s="2"/>
      <c r="P8176"/>
      <c r="Q8176"/>
      <c r="R8176"/>
    </row>
    <row r="8177" spans="2:18">
      <c r="B8177"/>
      <c r="C8177"/>
      <c r="D8177"/>
      <c r="E8177"/>
      <c r="F8177"/>
      <c r="G8177"/>
      <c r="H8177"/>
      <c r="I8177"/>
      <c r="J8177"/>
      <c r="K8177"/>
      <c r="L8177"/>
      <c r="M8177" s="2"/>
      <c r="N8177"/>
      <c r="O8177" s="2"/>
      <c r="P8177"/>
      <c r="Q8177"/>
      <c r="R8177"/>
    </row>
    <row r="8178" spans="2:18">
      <c r="B8178"/>
      <c r="C8178"/>
      <c r="D8178"/>
      <c r="E8178"/>
      <c r="F8178"/>
      <c r="G8178"/>
      <c r="H8178"/>
      <c r="I8178"/>
      <c r="J8178"/>
      <c r="K8178"/>
      <c r="L8178"/>
      <c r="M8178" s="2"/>
      <c r="N8178"/>
      <c r="O8178" s="2"/>
      <c r="P8178"/>
      <c r="Q8178"/>
      <c r="R8178"/>
    </row>
    <row r="8179" spans="2:18">
      <c r="B8179"/>
      <c r="C8179"/>
      <c r="D8179"/>
      <c r="E8179"/>
      <c r="F8179"/>
      <c r="G8179"/>
      <c r="H8179"/>
      <c r="I8179"/>
      <c r="J8179"/>
      <c r="K8179"/>
      <c r="L8179"/>
      <c r="M8179" s="2"/>
      <c r="N8179"/>
      <c r="O8179" s="2"/>
      <c r="P8179"/>
      <c r="Q8179"/>
      <c r="R8179"/>
    </row>
    <row r="8180" spans="2:18">
      <c r="B8180"/>
      <c r="C8180"/>
      <c r="D8180"/>
      <c r="E8180"/>
      <c r="F8180"/>
      <c r="G8180"/>
      <c r="H8180"/>
      <c r="I8180"/>
      <c r="J8180"/>
      <c r="K8180"/>
      <c r="L8180"/>
      <c r="M8180" s="2"/>
      <c r="N8180"/>
      <c r="O8180" s="2"/>
      <c r="P8180"/>
      <c r="Q8180"/>
      <c r="R8180"/>
    </row>
    <row r="8181" spans="2:18">
      <c r="B8181"/>
      <c r="C8181"/>
      <c r="D8181"/>
      <c r="E8181"/>
      <c r="F8181"/>
      <c r="G8181"/>
      <c r="H8181"/>
      <c r="I8181"/>
      <c r="J8181"/>
      <c r="K8181"/>
      <c r="L8181"/>
      <c r="M8181" s="2"/>
      <c r="N8181"/>
      <c r="O8181" s="2"/>
      <c r="P8181"/>
      <c r="Q8181"/>
      <c r="R8181"/>
    </row>
    <row r="8182" spans="2:18">
      <c r="B8182"/>
      <c r="C8182"/>
      <c r="D8182"/>
      <c r="E8182"/>
      <c r="F8182"/>
      <c r="G8182"/>
      <c r="H8182"/>
      <c r="I8182"/>
      <c r="J8182"/>
      <c r="K8182"/>
      <c r="L8182"/>
      <c r="M8182" s="2"/>
      <c r="N8182"/>
      <c r="O8182" s="2"/>
      <c r="P8182"/>
      <c r="Q8182"/>
      <c r="R8182"/>
    </row>
    <row r="8183" spans="2:18">
      <c r="B8183"/>
      <c r="C8183"/>
      <c r="D8183"/>
      <c r="E8183"/>
      <c r="F8183"/>
      <c r="G8183"/>
      <c r="H8183"/>
      <c r="I8183"/>
      <c r="J8183"/>
      <c r="K8183"/>
      <c r="L8183"/>
      <c r="M8183" s="2"/>
      <c r="N8183"/>
      <c r="O8183" s="2"/>
      <c r="P8183"/>
      <c r="Q8183"/>
      <c r="R8183"/>
    </row>
    <row r="8184" spans="2:18">
      <c r="B8184"/>
      <c r="C8184"/>
      <c r="D8184"/>
      <c r="E8184"/>
      <c r="F8184"/>
      <c r="G8184"/>
      <c r="H8184"/>
      <c r="I8184"/>
      <c r="J8184"/>
      <c r="K8184"/>
      <c r="L8184"/>
      <c r="M8184" s="2"/>
      <c r="N8184"/>
      <c r="O8184" s="2"/>
      <c r="P8184"/>
      <c r="Q8184"/>
      <c r="R8184"/>
    </row>
    <row r="8185" spans="2:18">
      <c r="B8185"/>
      <c r="C8185"/>
      <c r="D8185"/>
      <c r="E8185"/>
      <c r="F8185"/>
      <c r="G8185"/>
      <c r="H8185"/>
      <c r="I8185"/>
      <c r="J8185"/>
      <c r="K8185"/>
      <c r="L8185"/>
      <c r="M8185" s="2"/>
      <c r="N8185"/>
      <c r="O8185" s="2"/>
      <c r="P8185"/>
      <c r="Q8185"/>
      <c r="R8185"/>
    </row>
    <row r="8186" spans="2:18">
      <c r="B8186"/>
      <c r="C8186"/>
      <c r="D8186"/>
      <c r="E8186"/>
      <c r="F8186"/>
      <c r="G8186"/>
      <c r="H8186"/>
      <c r="I8186"/>
      <c r="J8186"/>
      <c r="K8186"/>
      <c r="L8186"/>
      <c r="M8186" s="2"/>
      <c r="N8186"/>
      <c r="O8186" s="2"/>
      <c r="P8186"/>
      <c r="Q8186"/>
      <c r="R8186"/>
    </row>
    <row r="8187" spans="2:18">
      <c r="B8187"/>
      <c r="C8187"/>
      <c r="D8187"/>
      <c r="E8187"/>
      <c r="F8187"/>
      <c r="G8187"/>
      <c r="H8187"/>
      <c r="I8187"/>
      <c r="J8187"/>
      <c r="K8187"/>
      <c r="L8187"/>
      <c r="M8187" s="2"/>
      <c r="N8187"/>
      <c r="O8187" s="2"/>
      <c r="P8187"/>
      <c r="Q8187"/>
      <c r="R8187"/>
    </row>
    <row r="8188" spans="2:18">
      <c r="B8188"/>
      <c r="C8188"/>
      <c r="D8188"/>
      <c r="E8188"/>
      <c r="F8188"/>
      <c r="G8188"/>
      <c r="H8188"/>
      <c r="I8188"/>
      <c r="J8188"/>
      <c r="K8188"/>
      <c r="L8188"/>
      <c r="M8188" s="2"/>
      <c r="N8188"/>
      <c r="O8188" s="2"/>
      <c r="P8188"/>
      <c r="Q8188"/>
      <c r="R8188"/>
    </row>
    <row r="8189" spans="2:18">
      <c r="B8189"/>
      <c r="C8189"/>
      <c r="D8189"/>
      <c r="E8189"/>
      <c r="F8189"/>
      <c r="G8189"/>
      <c r="H8189"/>
      <c r="I8189"/>
      <c r="J8189"/>
      <c r="K8189"/>
      <c r="L8189"/>
      <c r="M8189" s="2"/>
      <c r="N8189"/>
      <c r="O8189" s="2"/>
      <c r="P8189"/>
      <c r="Q8189"/>
      <c r="R8189"/>
    </row>
    <row r="8190" spans="2:18">
      <c r="B8190"/>
      <c r="C8190"/>
      <c r="D8190"/>
      <c r="E8190"/>
      <c r="F8190"/>
      <c r="G8190"/>
      <c r="H8190"/>
      <c r="I8190"/>
      <c r="J8190"/>
      <c r="K8190"/>
      <c r="L8190"/>
      <c r="M8190" s="2"/>
      <c r="N8190"/>
      <c r="O8190" s="2"/>
      <c r="P8190"/>
      <c r="Q8190"/>
      <c r="R8190"/>
    </row>
    <row r="8191" spans="2:18">
      <c r="B8191"/>
      <c r="C8191"/>
      <c r="D8191"/>
      <c r="E8191"/>
      <c r="F8191"/>
      <c r="G8191"/>
      <c r="H8191"/>
      <c r="I8191"/>
      <c r="J8191"/>
      <c r="K8191"/>
      <c r="L8191"/>
      <c r="M8191" s="2"/>
      <c r="N8191"/>
      <c r="O8191" s="2"/>
      <c r="P8191"/>
      <c r="Q8191"/>
      <c r="R8191"/>
    </row>
    <row r="8192" spans="2:18">
      <c r="B8192"/>
      <c r="C8192"/>
      <c r="D8192"/>
      <c r="E8192"/>
      <c r="F8192"/>
      <c r="G8192"/>
      <c r="H8192"/>
      <c r="I8192"/>
      <c r="J8192"/>
      <c r="K8192"/>
      <c r="L8192"/>
      <c r="M8192" s="2"/>
      <c r="N8192"/>
      <c r="O8192" s="2"/>
      <c r="P8192"/>
      <c r="Q8192"/>
      <c r="R8192"/>
    </row>
    <row r="8193" spans="2:18">
      <c r="B8193"/>
      <c r="C8193"/>
      <c r="D8193"/>
      <c r="E8193"/>
      <c r="F8193"/>
      <c r="G8193"/>
      <c r="H8193"/>
      <c r="I8193"/>
      <c r="J8193"/>
      <c r="K8193"/>
      <c r="L8193"/>
      <c r="M8193" s="2"/>
      <c r="N8193"/>
      <c r="O8193" s="2"/>
      <c r="P8193"/>
      <c r="Q8193"/>
      <c r="R8193"/>
    </row>
    <row r="8194" spans="2:18">
      <c r="B8194"/>
      <c r="C8194"/>
      <c r="D8194"/>
      <c r="E8194"/>
      <c r="F8194"/>
      <c r="G8194"/>
      <c r="H8194"/>
      <c r="I8194"/>
      <c r="J8194"/>
      <c r="K8194"/>
      <c r="L8194"/>
      <c r="M8194" s="2"/>
      <c r="N8194"/>
      <c r="O8194" s="2"/>
      <c r="P8194"/>
      <c r="Q8194"/>
      <c r="R8194"/>
    </row>
    <row r="8195" spans="2:18">
      <c r="B8195"/>
      <c r="C8195"/>
      <c r="D8195"/>
      <c r="E8195"/>
      <c r="F8195"/>
      <c r="G8195"/>
      <c r="H8195"/>
      <c r="I8195"/>
      <c r="J8195"/>
      <c r="K8195"/>
      <c r="L8195"/>
      <c r="M8195" s="2"/>
      <c r="N8195"/>
      <c r="O8195" s="2"/>
      <c r="P8195"/>
      <c r="Q8195"/>
      <c r="R8195"/>
    </row>
    <row r="8196" spans="2:18">
      <c r="B8196"/>
      <c r="C8196"/>
      <c r="D8196"/>
      <c r="E8196"/>
      <c r="F8196"/>
      <c r="G8196"/>
      <c r="H8196"/>
      <c r="I8196"/>
      <c r="J8196"/>
      <c r="K8196"/>
      <c r="L8196"/>
      <c r="M8196" s="2"/>
      <c r="N8196"/>
      <c r="O8196" s="2"/>
      <c r="P8196"/>
      <c r="Q8196"/>
      <c r="R8196"/>
    </row>
    <row r="8197" spans="2:18">
      <c r="B8197"/>
      <c r="C8197"/>
      <c r="D8197"/>
      <c r="E8197"/>
      <c r="F8197"/>
      <c r="G8197"/>
      <c r="H8197"/>
      <c r="I8197"/>
      <c r="J8197"/>
      <c r="K8197"/>
      <c r="L8197"/>
      <c r="M8197" s="2"/>
      <c r="N8197"/>
      <c r="O8197" s="2"/>
      <c r="P8197"/>
      <c r="Q8197"/>
      <c r="R8197"/>
    </row>
    <row r="8198" spans="2:18">
      <c r="B8198"/>
      <c r="C8198"/>
      <c r="D8198"/>
      <c r="E8198"/>
      <c r="F8198"/>
      <c r="G8198"/>
      <c r="H8198"/>
      <c r="I8198"/>
      <c r="J8198"/>
      <c r="K8198"/>
      <c r="L8198"/>
      <c r="M8198" s="2"/>
      <c r="N8198"/>
      <c r="O8198" s="2"/>
      <c r="P8198"/>
      <c r="Q8198"/>
      <c r="R8198"/>
    </row>
    <row r="8199" spans="2:18">
      <c r="B8199"/>
      <c r="C8199"/>
      <c r="D8199"/>
      <c r="E8199"/>
      <c r="F8199"/>
      <c r="G8199"/>
      <c r="H8199"/>
      <c r="I8199"/>
      <c r="J8199"/>
      <c r="K8199"/>
      <c r="L8199"/>
      <c r="M8199" s="2"/>
      <c r="N8199"/>
      <c r="O8199" s="2"/>
      <c r="P8199"/>
      <c r="Q8199"/>
      <c r="R8199"/>
    </row>
    <row r="8200" spans="2:18">
      <c r="B8200"/>
      <c r="C8200"/>
      <c r="D8200"/>
      <c r="E8200"/>
      <c r="F8200"/>
      <c r="G8200"/>
      <c r="H8200"/>
      <c r="I8200"/>
      <c r="J8200"/>
      <c r="K8200"/>
      <c r="L8200"/>
      <c r="M8200" s="2"/>
      <c r="N8200"/>
      <c r="O8200" s="2"/>
      <c r="P8200"/>
      <c r="Q8200"/>
      <c r="R8200"/>
    </row>
    <row r="8201" spans="2:18">
      <c r="B8201"/>
      <c r="C8201"/>
      <c r="D8201"/>
      <c r="E8201"/>
      <c r="F8201"/>
      <c r="G8201"/>
      <c r="H8201"/>
      <c r="I8201"/>
      <c r="J8201"/>
      <c r="K8201"/>
      <c r="L8201"/>
      <c r="M8201" s="2"/>
      <c r="N8201"/>
      <c r="O8201" s="2"/>
      <c r="P8201"/>
      <c r="Q8201"/>
      <c r="R8201"/>
    </row>
    <row r="8202" spans="2:18">
      <c r="B8202"/>
      <c r="C8202"/>
      <c r="D8202"/>
      <c r="E8202"/>
      <c r="F8202"/>
      <c r="G8202"/>
      <c r="H8202"/>
      <c r="I8202"/>
      <c r="J8202"/>
      <c r="K8202"/>
      <c r="L8202"/>
      <c r="M8202" s="2"/>
      <c r="N8202"/>
      <c r="O8202" s="2"/>
      <c r="P8202"/>
      <c r="Q8202"/>
      <c r="R8202"/>
    </row>
    <row r="8203" spans="2:18">
      <c r="B8203"/>
      <c r="C8203"/>
      <c r="D8203"/>
      <c r="E8203"/>
      <c r="F8203"/>
      <c r="G8203"/>
      <c r="H8203"/>
      <c r="I8203"/>
      <c r="J8203"/>
      <c r="K8203"/>
      <c r="L8203"/>
      <c r="M8203" s="2"/>
      <c r="N8203"/>
      <c r="O8203" s="2"/>
      <c r="P8203"/>
      <c r="Q8203"/>
      <c r="R8203"/>
    </row>
    <row r="8204" spans="2:18">
      <c r="B8204"/>
      <c r="C8204"/>
      <c r="D8204"/>
      <c r="E8204"/>
      <c r="F8204"/>
      <c r="G8204"/>
      <c r="H8204"/>
      <c r="I8204"/>
      <c r="J8204"/>
      <c r="K8204"/>
      <c r="L8204"/>
      <c r="M8204" s="2"/>
      <c r="N8204"/>
      <c r="O8204" s="2"/>
      <c r="P8204"/>
      <c r="Q8204"/>
      <c r="R8204"/>
    </row>
    <row r="8205" spans="2:18">
      <c r="B8205"/>
      <c r="C8205"/>
      <c r="D8205"/>
      <c r="E8205"/>
      <c r="F8205"/>
      <c r="G8205"/>
      <c r="H8205"/>
      <c r="I8205"/>
      <c r="J8205"/>
      <c r="K8205"/>
      <c r="L8205"/>
      <c r="M8205" s="2"/>
      <c r="N8205"/>
      <c r="O8205" s="2"/>
      <c r="P8205"/>
      <c r="Q8205"/>
      <c r="R8205"/>
    </row>
    <row r="8206" spans="2:18">
      <c r="B8206"/>
      <c r="C8206"/>
      <c r="D8206"/>
      <c r="E8206"/>
      <c r="F8206"/>
      <c r="G8206"/>
      <c r="H8206"/>
      <c r="I8206"/>
      <c r="J8206"/>
      <c r="K8206"/>
      <c r="L8206"/>
      <c r="M8206" s="2"/>
      <c r="N8206"/>
      <c r="O8206" s="2"/>
      <c r="P8206"/>
      <c r="Q8206"/>
      <c r="R8206"/>
    </row>
    <row r="8207" spans="2:18">
      <c r="B8207"/>
      <c r="C8207"/>
      <c r="D8207"/>
      <c r="E8207"/>
      <c r="F8207"/>
      <c r="G8207"/>
      <c r="H8207"/>
      <c r="I8207"/>
      <c r="J8207"/>
      <c r="K8207"/>
      <c r="L8207"/>
      <c r="M8207" s="2"/>
      <c r="N8207"/>
      <c r="O8207" s="2"/>
      <c r="P8207"/>
      <c r="Q8207"/>
      <c r="R8207"/>
    </row>
    <row r="8208" spans="2:18">
      <c r="B8208"/>
      <c r="C8208"/>
      <c r="D8208"/>
      <c r="E8208"/>
      <c r="F8208"/>
      <c r="G8208"/>
      <c r="H8208"/>
      <c r="I8208"/>
      <c r="J8208"/>
      <c r="K8208"/>
      <c r="L8208"/>
      <c r="M8208" s="2"/>
      <c r="N8208"/>
      <c r="O8208" s="2"/>
      <c r="P8208"/>
      <c r="Q8208"/>
      <c r="R8208"/>
    </row>
    <row r="8209" spans="2:18">
      <c r="B8209"/>
      <c r="C8209"/>
      <c r="D8209"/>
      <c r="E8209"/>
      <c r="F8209"/>
      <c r="G8209"/>
      <c r="H8209"/>
      <c r="I8209"/>
      <c r="J8209"/>
      <c r="K8209"/>
      <c r="L8209"/>
      <c r="M8209" s="2"/>
      <c r="N8209"/>
      <c r="O8209" s="2"/>
      <c r="P8209"/>
      <c r="Q8209"/>
      <c r="R8209"/>
    </row>
    <row r="8210" spans="2:18">
      <c r="B8210"/>
      <c r="C8210"/>
      <c r="D8210"/>
      <c r="E8210"/>
      <c r="F8210"/>
      <c r="G8210"/>
      <c r="H8210"/>
      <c r="I8210"/>
      <c r="J8210"/>
      <c r="K8210"/>
      <c r="L8210"/>
      <c r="M8210" s="2"/>
      <c r="N8210"/>
      <c r="O8210" s="2"/>
      <c r="P8210"/>
      <c r="Q8210"/>
      <c r="R8210"/>
    </row>
    <row r="8211" spans="2:18">
      <c r="B8211"/>
      <c r="C8211"/>
      <c r="D8211"/>
      <c r="E8211"/>
      <c r="F8211"/>
      <c r="G8211"/>
      <c r="H8211"/>
      <c r="I8211"/>
      <c r="J8211"/>
      <c r="K8211"/>
      <c r="L8211"/>
      <c r="M8211" s="2"/>
      <c r="N8211"/>
      <c r="O8211" s="2"/>
      <c r="P8211"/>
      <c r="Q8211"/>
      <c r="R8211"/>
    </row>
    <row r="8212" spans="2:18">
      <c r="B8212"/>
      <c r="C8212"/>
      <c r="D8212"/>
      <c r="E8212"/>
      <c r="F8212"/>
      <c r="G8212"/>
      <c r="H8212"/>
      <c r="I8212"/>
      <c r="J8212"/>
      <c r="K8212"/>
      <c r="L8212"/>
      <c r="M8212" s="2"/>
      <c r="N8212"/>
      <c r="O8212" s="2"/>
      <c r="P8212"/>
      <c r="Q8212"/>
      <c r="R8212"/>
    </row>
    <row r="8213" spans="2:18">
      <c r="B8213"/>
      <c r="C8213"/>
      <c r="D8213"/>
      <c r="E8213"/>
      <c r="F8213"/>
      <c r="G8213"/>
      <c r="H8213"/>
      <c r="I8213"/>
      <c r="J8213"/>
      <c r="K8213"/>
      <c r="L8213"/>
      <c r="M8213" s="2"/>
      <c r="N8213"/>
      <c r="O8213" s="2"/>
      <c r="P8213"/>
      <c r="Q8213"/>
      <c r="R8213"/>
    </row>
    <row r="8214" spans="2:18">
      <c r="B8214"/>
      <c r="C8214"/>
      <c r="D8214"/>
      <c r="E8214"/>
      <c r="F8214"/>
      <c r="G8214"/>
      <c r="H8214"/>
      <c r="I8214"/>
      <c r="J8214"/>
      <c r="K8214"/>
      <c r="L8214"/>
      <c r="M8214" s="2"/>
      <c r="N8214"/>
      <c r="O8214" s="2"/>
      <c r="P8214"/>
      <c r="Q8214"/>
      <c r="R8214"/>
    </row>
    <row r="8215" spans="2:18">
      <c r="B8215"/>
      <c r="C8215"/>
      <c r="D8215"/>
      <c r="E8215"/>
      <c r="F8215"/>
      <c r="G8215"/>
      <c r="H8215"/>
      <c r="I8215"/>
      <c r="J8215"/>
      <c r="K8215"/>
      <c r="L8215"/>
      <c r="M8215" s="2"/>
      <c r="N8215"/>
      <c r="O8215" s="2"/>
      <c r="P8215"/>
      <c r="Q8215"/>
      <c r="R8215"/>
    </row>
    <row r="8216" spans="2:18">
      <c r="B8216"/>
      <c r="C8216"/>
      <c r="D8216"/>
      <c r="E8216"/>
      <c r="F8216"/>
      <c r="G8216"/>
      <c r="H8216"/>
      <c r="I8216"/>
      <c r="J8216"/>
      <c r="K8216"/>
      <c r="L8216"/>
      <c r="M8216" s="2"/>
      <c r="N8216"/>
      <c r="O8216" s="2"/>
      <c r="P8216"/>
      <c r="Q8216"/>
      <c r="R8216"/>
    </row>
    <row r="8217" spans="2:18">
      <c r="B8217"/>
      <c r="C8217"/>
      <c r="D8217"/>
      <c r="E8217"/>
      <c r="F8217"/>
      <c r="G8217"/>
      <c r="H8217"/>
      <c r="I8217"/>
      <c r="J8217"/>
      <c r="K8217"/>
      <c r="L8217"/>
      <c r="M8217" s="2"/>
      <c r="N8217"/>
      <c r="O8217" s="2"/>
      <c r="P8217"/>
      <c r="Q8217"/>
      <c r="R8217"/>
    </row>
    <row r="8218" spans="2:18">
      <c r="B8218"/>
      <c r="C8218"/>
      <c r="D8218"/>
      <c r="E8218"/>
      <c r="F8218"/>
      <c r="G8218"/>
      <c r="H8218"/>
      <c r="I8218"/>
      <c r="J8218"/>
      <c r="K8218"/>
      <c r="L8218"/>
      <c r="M8218" s="2"/>
      <c r="N8218"/>
      <c r="O8218" s="2"/>
      <c r="P8218"/>
      <c r="Q8218"/>
      <c r="R8218"/>
    </row>
    <row r="8219" spans="2:18">
      <c r="B8219"/>
      <c r="C8219"/>
      <c r="D8219"/>
      <c r="E8219"/>
      <c r="F8219"/>
      <c r="G8219"/>
      <c r="H8219"/>
      <c r="I8219"/>
      <c r="J8219"/>
      <c r="K8219"/>
      <c r="L8219"/>
      <c r="M8219" s="2"/>
      <c r="N8219"/>
      <c r="O8219" s="2"/>
      <c r="P8219"/>
      <c r="Q8219"/>
      <c r="R8219"/>
    </row>
    <row r="8220" spans="2:18">
      <c r="B8220"/>
      <c r="C8220"/>
      <c r="D8220"/>
      <c r="E8220"/>
      <c r="F8220"/>
      <c r="G8220"/>
      <c r="H8220"/>
      <c r="I8220"/>
      <c r="J8220"/>
      <c r="K8220"/>
      <c r="L8220"/>
      <c r="M8220" s="2"/>
      <c r="N8220"/>
      <c r="O8220" s="2"/>
      <c r="P8220"/>
      <c r="Q8220"/>
      <c r="R8220"/>
    </row>
    <row r="8221" spans="2:18">
      <c r="B8221"/>
      <c r="C8221"/>
      <c r="D8221"/>
      <c r="E8221"/>
      <c r="F8221"/>
      <c r="G8221"/>
      <c r="H8221"/>
      <c r="I8221"/>
      <c r="J8221"/>
      <c r="K8221"/>
      <c r="L8221"/>
      <c r="M8221" s="2"/>
      <c r="N8221"/>
      <c r="O8221" s="2"/>
      <c r="P8221"/>
      <c r="Q8221"/>
      <c r="R8221"/>
    </row>
    <row r="8222" spans="2:18">
      <c r="B8222"/>
      <c r="C8222"/>
      <c r="D8222"/>
      <c r="E8222"/>
      <c r="F8222"/>
      <c r="G8222"/>
      <c r="H8222"/>
      <c r="I8222"/>
      <c r="J8222"/>
      <c r="K8222"/>
      <c r="L8222"/>
      <c r="M8222" s="2"/>
      <c r="N8222"/>
      <c r="O8222" s="2"/>
      <c r="P8222"/>
      <c r="Q8222"/>
      <c r="R8222"/>
    </row>
    <row r="8223" spans="2:18">
      <c r="B8223"/>
      <c r="C8223"/>
      <c r="D8223"/>
      <c r="E8223"/>
      <c r="F8223"/>
      <c r="G8223"/>
      <c r="H8223"/>
      <c r="I8223"/>
      <c r="J8223"/>
      <c r="K8223"/>
      <c r="L8223"/>
      <c r="M8223" s="2"/>
      <c r="N8223"/>
      <c r="O8223" s="2"/>
      <c r="P8223"/>
      <c r="Q8223"/>
      <c r="R8223"/>
    </row>
    <row r="8224" spans="2:18">
      <c r="B8224"/>
      <c r="C8224"/>
      <c r="D8224"/>
      <c r="E8224"/>
      <c r="F8224"/>
      <c r="G8224"/>
      <c r="H8224"/>
      <c r="I8224"/>
      <c r="J8224"/>
      <c r="K8224"/>
      <c r="L8224"/>
      <c r="M8224" s="2"/>
      <c r="N8224"/>
      <c r="O8224" s="2"/>
      <c r="P8224"/>
      <c r="Q8224"/>
      <c r="R8224"/>
    </row>
    <row r="8225" spans="2:18">
      <c r="B8225"/>
      <c r="C8225"/>
      <c r="D8225"/>
      <c r="E8225"/>
      <c r="F8225"/>
      <c r="G8225"/>
      <c r="H8225"/>
      <c r="I8225"/>
      <c r="J8225"/>
      <c r="K8225"/>
      <c r="L8225"/>
      <c r="M8225" s="2"/>
      <c r="N8225"/>
      <c r="O8225" s="2"/>
      <c r="P8225"/>
      <c r="Q8225"/>
      <c r="R8225"/>
    </row>
    <row r="8226" spans="2:18">
      <c r="B8226"/>
      <c r="C8226"/>
      <c r="D8226"/>
      <c r="E8226"/>
      <c r="F8226"/>
      <c r="G8226"/>
      <c r="H8226"/>
      <c r="I8226"/>
      <c r="J8226"/>
      <c r="K8226"/>
      <c r="L8226"/>
      <c r="M8226" s="2"/>
      <c r="N8226"/>
      <c r="O8226" s="2"/>
      <c r="P8226"/>
      <c r="Q8226"/>
      <c r="R8226"/>
    </row>
    <row r="8227" spans="2:18">
      <c r="B8227"/>
      <c r="C8227"/>
      <c r="D8227"/>
      <c r="E8227"/>
      <c r="F8227"/>
      <c r="G8227"/>
      <c r="H8227"/>
      <c r="I8227"/>
      <c r="J8227"/>
      <c r="K8227"/>
      <c r="L8227"/>
      <c r="M8227" s="2"/>
      <c r="N8227"/>
      <c r="O8227" s="2"/>
      <c r="P8227"/>
      <c r="Q8227"/>
      <c r="R8227"/>
    </row>
    <row r="8228" spans="2:18">
      <c r="B8228"/>
      <c r="C8228"/>
      <c r="D8228"/>
      <c r="E8228"/>
      <c r="F8228"/>
      <c r="G8228"/>
      <c r="H8228"/>
      <c r="I8228"/>
      <c r="J8228"/>
      <c r="K8228"/>
      <c r="L8228"/>
      <c r="M8228" s="2"/>
      <c r="N8228"/>
      <c r="O8228" s="2"/>
      <c r="P8228"/>
      <c r="Q8228"/>
      <c r="R8228"/>
    </row>
    <row r="8229" spans="2:18">
      <c r="B8229"/>
      <c r="C8229"/>
      <c r="D8229"/>
      <c r="E8229"/>
      <c r="F8229"/>
      <c r="G8229"/>
      <c r="H8229"/>
      <c r="I8229"/>
      <c r="J8229"/>
      <c r="K8229"/>
      <c r="L8229"/>
      <c r="M8229" s="2"/>
      <c r="N8229"/>
      <c r="O8229" s="2"/>
      <c r="P8229"/>
      <c r="Q8229"/>
      <c r="R8229"/>
    </row>
    <row r="8230" spans="2:18">
      <c r="B8230"/>
      <c r="C8230"/>
      <c r="D8230"/>
      <c r="E8230"/>
      <c r="F8230"/>
      <c r="G8230"/>
      <c r="H8230"/>
      <c r="I8230"/>
      <c r="J8230"/>
      <c r="K8230"/>
      <c r="L8230"/>
      <c r="M8230" s="2"/>
      <c r="N8230"/>
      <c r="O8230" s="2"/>
      <c r="P8230"/>
      <c r="Q8230"/>
      <c r="R8230"/>
    </row>
    <row r="8231" spans="2:18">
      <c r="B8231"/>
      <c r="C8231"/>
      <c r="D8231"/>
      <c r="E8231"/>
      <c r="F8231"/>
      <c r="G8231"/>
      <c r="H8231"/>
      <c r="I8231"/>
      <c r="J8231"/>
      <c r="K8231"/>
      <c r="L8231"/>
      <c r="M8231" s="2"/>
      <c r="N8231"/>
      <c r="O8231" s="2"/>
      <c r="P8231"/>
      <c r="Q8231"/>
      <c r="R8231"/>
    </row>
    <row r="8232" spans="2:18">
      <c r="B8232"/>
      <c r="C8232"/>
      <c r="D8232"/>
      <c r="E8232"/>
      <c r="F8232"/>
      <c r="G8232"/>
      <c r="H8232"/>
      <c r="I8232"/>
      <c r="J8232"/>
      <c r="K8232"/>
      <c r="L8232"/>
      <c r="M8232" s="2"/>
      <c r="N8232"/>
      <c r="O8232" s="2"/>
      <c r="P8232"/>
      <c r="Q8232"/>
      <c r="R8232"/>
    </row>
    <row r="8233" spans="2:18">
      <c r="B8233"/>
      <c r="C8233"/>
      <c r="D8233"/>
      <c r="E8233"/>
      <c r="F8233"/>
      <c r="G8233"/>
      <c r="H8233"/>
      <c r="I8233"/>
      <c r="J8233"/>
      <c r="K8233"/>
      <c r="L8233"/>
      <c r="M8233" s="2"/>
      <c r="N8233"/>
      <c r="O8233" s="2"/>
      <c r="P8233"/>
      <c r="Q8233"/>
      <c r="R8233"/>
    </row>
    <row r="8234" spans="2:18">
      <c r="B8234"/>
      <c r="C8234"/>
      <c r="D8234"/>
      <c r="E8234"/>
      <c r="F8234"/>
      <c r="G8234"/>
      <c r="H8234"/>
      <c r="I8234"/>
      <c r="J8234"/>
      <c r="K8234"/>
      <c r="L8234"/>
      <c r="M8234" s="2"/>
      <c r="N8234"/>
      <c r="O8234" s="2"/>
      <c r="P8234"/>
      <c r="Q8234"/>
      <c r="R8234"/>
    </row>
    <row r="8235" spans="2:18">
      <c r="B8235"/>
      <c r="C8235"/>
      <c r="D8235"/>
      <c r="E8235"/>
      <c r="F8235"/>
      <c r="G8235"/>
      <c r="H8235"/>
      <c r="I8235"/>
      <c r="J8235"/>
      <c r="K8235"/>
      <c r="L8235"/>
      <c r="M8235" s="2"/>
      <c r="N8235"/>
      <c r="O8235" s="2"/>
      <c r="P8235"/>
      <c r="Q8235"/>
      <c r="R8235"/>
    </row>
    <row r="8236" spans="2:18">
      <c r="B8236"/>
      <c r="C8236"/>
      <c r="D8236"/>
      <c r="E8236"/>
      <c r="F8236"/>
      <c r="G8236"/>
      <c r="H8236"/>
      <c r="I8236"/>
      <c r="J8236"/>
      <c r="K8236"/>
      <c r="L8236"/>
      <c r="M8236" s="2"/>
      <c r="N8236"/>
      <c r="O8236" s="2"/>
      <c r="P8236"/>
      <c r="Q8236"/>
      <c r="R8236"/>
    </row>
    <row r="8237" spans="2:18">
      <c r="B8237"/>
      <c r="C8237"/>
      <c r="D8237"/>
      <c r="E8237"/>
      <c r="F8237"/>
      <c r="G8237"/>
      <c r="H8237"/>
      <c r="I8237"/>
      <c r="J8237"/>
      <c r="K8237"/>
      <c r="L8237"/>
      <c r="M8237" s="2"/>
      <c r="N8237"/>
      <c r="O8237" s="2"/>
      <c r="P8237"/>
      <c r="Q8237"/>
      <c r="R8237"/>
    </row>
    <row r="8238" spans="2:18">
      <c r="B8238"/>
      <c r="C8238"/>
      <c r="D8238"/>
      <c r="E8238"/>
      <c r="F8238"/>
      <c r="G8238"/>
      <c r="H8238"/>
      <c r="I8238"/>
      <c r="J8238"/>
      <c r="K8238"/>
      <c r="L8238"/>
      <c r="M8238" s="2"/>
      <c r="N8238"/>
      <c r="O8238" s="2"/>
      <c r="P8238"/>
      <c r="Q8238"/>
      <c r="R8238"/>
    </row>
    <row r="8239" spans="2:18">
      <c r="B8239"/>
      <c r="C8239"/>
      <c r="D8239"/>
      <c r="E8239"/>
      <c r="F8239"/>
      <c r="G8239"/>
      <c r="H8239"/>
      <c r="I8239"/>
      <c r="J8239"/>
      <c r="K8239"/>
      <c r="L8239"/>
      <c r="M8239" s="2"/>
      <c r="N8239"/>
      <c r="O8239" s="2"/>
      <c r="P8239"/>
      <c r="Q8239"/>
      <c r="R8239"/>
    </row>
    <row r="8240" spans="2:18">
      <c r="B8240"/>
      <c r="C8240"/>
      <c r="D8240"/>
      <c r="E8240"/>
      <c r="F8240"/>
      <c r="G8240"/>
      <c r="H8240"/>
      <c r="I8240"/>
      <c r="J8240"/>
      <c r="K8240"/>
      <c r="L8240"/>
      <c r="M8240" s="2"/>
      <c r="N8240"/>
      <c r="O8240" s="2"/>
      <c r="P8240"/>
      <c r="Q8240"/>
      <c r="R8240"/>
    </row>
    <row r="8241" spans="2:18">
      <c r="B8241"/>
      <c r="C8241"/>
      <c r="D8241"/>
      <c r="E8241"/>
      <c r="F8241"/>
      <c r="G8241"/>
      <c r="H8241"/>
      <c r="I8241"/>
      <c r="J8241"/>
      <c r="K8241"/>
      <c r="L8241"/>
      <c r="M8241" s="2"/>
      <c r="N8241"/>
      <c r="O8241" s="2"/>
      <c r="P8241"/>
      <c r="Q8241"/>
      <c r="R8241"/>
    </row>
    <row r="8242" spans="2:18">
      <c r="B8242"/>
      <c r="C8242"/>
      <c r="D8242"/>
      <c r="E8242"/>
      <c r="F8242"/>
      <c r="G8242"/>
      <c r="H8242"/>
      <c r="I8242"/>
      <c r="J8242"/>
      <c r="K8242"/>
      <c r="L8242"/>
      <c r="M8242" s="2"/>
      <c r="N8242"/>
      <c r="O8242" s="2"/>
      <c r="P8242"/>
      <c r="Q8242"/>
      <c r="R8242"/>
    </row>
    <row r="8243" spans="2:18">
      <c r="B8243"/>
      <c r="C8243"/>
      <c r="D8243"/>
      <c r="E8243"/>
      <c r="F8243"/>
      <c r="G8243"/>
      <c r="H8243"/>
      <c r="I8243"/>
      <c r="J8243"/>
      <c r="K8243"/>
      <c r="L8243"/>
      <c r="M8243" s="2"/>
      <c r="N8243"/>
      <c r="O8243" s="2"/>
      <c r="P8243"/>
      <c r="Q8243"/>
      <c r="R8243"/>
    </row>
    <row r="8244" spans="2:18">
      <c r="B8244"/>
      <c r="C8244"/>
      <c r="D8244"/>
      <c r="E8244"/>
      <c r="F8244"/>
      <c r="G8244"/>
      <c r="H8244"/>
      <c r="I8244"/>
      <c r="J8244"/>
      <c r="K8244"/>
      <c r="L8244"/>
      <c r="M8244" s="2"/>
      <c r="N8244"/>
      <c r="O8244" s="2"/>
      <c r="P8244"/>
      <c r="Q8244"/>
      <c r="R8244"/>
    </row>
    <row r="8245" spans="2:18">
      <c r="B8245"/>
      <c r="C8245"/>
      <c r="D8245"/>
      <c r="E8245"/>
      <c r="F8245"/>
      <c r="G8245"/>
      <c r="H8245"/>
      <c r="I8245"/>
      <c r="J8245"/>
      <c r="K8245"/>
      <c r="L8245"/>
      <c r="M8245" s="2"/>
      <c r="N8245"/>
      <c r="O8245" s="2"/>
      <c r="P8245"/>
      <c r="Q8245"/>
      <c r="R8245"/>
    </row>
    <row r="8246" spans="2:18">
      <c r="B8246"/>
      <c r="C8246"/>
      <c r="D8246"/>
      <c r="E8246"/>
      <c r="F8246"/>
      <c r="G8246"/>
      <c r="H8246"/>
      <c r="I8246"/>
      <c r="J8246"/>
      <c r="K8246"/>
      <c r="L8246"/>
      <c r="M8246" s="2"/>
      <c r="N8246"/>
      <c r="O8246" s="2"/>
      <c r="P8246"/>
      <c r="Q8246"/>
      <c r="R8246"/>
    </row>
    <row r="8247" spans="2:18">
      <c r="B8247"/>
      <c r="C8247"/>
      <c r="D8247"/>
      <c r="E8247"/>
      <c r="F8247"/>
      <c r="G8247"/>
      <c r="H8247"/>
      <c r="I8247"/>
      <c r="J8247"/>
      <c r="K8247"/>
      <c r="L8247"/>
      <c r="M8247" s="2"/>
      <c r="N8247"/>
      <c r="O8247" s="2"/>
      <c r="P8247"/>
      <c r="Q8247"/>
      <c r="R8247"/>
    </row>
    <row r="8248" spans="2:18">
      <c r="B8248"/>
      <c r="C8248"/>
      <c r="D8248"/>
      <c r="E8248"/>
      <c r="F8248"/>
      <c r="G8248"/>
      <c r="H8248"/>
      <c r="I8248"/>
      <c r="J8248"/>
      <c r="K8248"/>
      <c r="L8248"/>
      <c r="M8248" s="2"/>
      <c r="N8248"/>
      <c r="O8248" s="2"/>
      <c r="P8248"/>
      <c r="Q8248"/>
      <c r="R8248"/>
    </row>
    <row r="8249" spans="2:18">
      <c r="B8249"/>
      <c r="C8249"/>
      <c r="D8249"/>
      <c r="E8249"/>
      <c r="F8249"/>
      <c r="G8249"/>
      <c r="H8249"/>
      <c r="I8249"/>
      <c r="J8249"/>
      <c r="K8249"/>
      <c r="L8249"/>
      <c r="M8249" s="2"/>
      <c r="N8249"/>
      <c r="O8249" s="2"/>
      <c r="P8249"/>
      <c r="Q8249"/>
      <c r="R8249"/>
    </row>
    <row r="8250" spans="2:18">
      <c r="B8250"/>
      <c r="C8250"/>
      <c r="D8250"/>
      <c r="E8250"/>
      <c r="F8250"/>
      <c r="G8250"/>
      <c r="H8250"/>
      <c r="I8250"/>
      <c r="J8250"/>
      <c r="K8250"/>
      <c r="L8250"/>
      <c r="M8250" s="2"/>
      <c r="N8250"/>
      <c r="O8250" s="2"/>
      <c r="P8250"/>
      <c r="Q8250"/>
      <c r="R8250"/>
    </row>
    <row r="8251" spans="2:18">
      <c r="B8251"/>
      <c r="C8251"/>
      <c r="D8251"/>
      <c r="E8251"/>
      <c r="F8251"/>
      <c r="G8251"/>
      <c r="H8251"/>
      <c r="I8251"/>
      <c r="J8251"/>
      <c r="K8251"/>
      <c r="L8251"/>
      <c r="M8251" s="2"/>
      <c r="N8251"/>
      <c r="O8251" s="2"/>
      <c r="P8251"/>
      <c r="Q8251"/>
      <c r="R8251"/>
    </row>
    <row r="8252" spans="2:18">
      <c r="B8252"/>
      <c r="C8252"/>
      <c r="D8252"/>
      <c r="E8252"/>
      <c r="F8252"/>
      <c r="G8252"/>
      <c r="H8252"/>
      <c r="I8252"/>
      <c r="J8252"/>
      <c r="K8252"/>
      <c r="L8252"/>
      <c r="M8252" s="2"/>
      <c r="N8252"/>
      <c r="O8252" s="2"/>
      <c r="P8252"/>
      <c r="Q8252"/>
      <c r="R8252"/>
    </row>
    <row r="8253" spans="2:18">
      <c r="B8253"/>
      <c r="C8253"/>
      <c r="D8253"/>
      <c r="E8253"/>
      <c r="F8253"/>
      <c r="G8253"/>
      <c r="H8253"/>
      <c r="I8253"/>
      <c r="J8253"/>
      <c r="K8253"/>
      <c r="L8253"/>
      <c r="M8253" s="2"/>
      <c r="N8253"/>
      <c r="O8253" s="2"/>
      <c r="P8253"/>
      <c r="Q8253"/>
      <c r="R8253"/>
    </row>
    <row r="8254" spans="2:18">
      <c r="B8254"/>
      <c r="C8254"/>
      <c r="D8254"/>
      <c r="E8254"/>
      <c r="F8254"/>
      <c r="G8254"/>
      <c r="H8254"/>
      <c r="I8254"/>
      <c r="J8254"/>
      <c r="K8254"/>
      <c r="L8254"/>
      <c r="M8254" s="2"/>
      <c r="N8254"/>
      <c r="O8254" s="2"/>
      <c r="P8254"/>
      <c r="Q8254"/>
      <c r="R8254"/>
    </row>
    <row r="8255" spans="2:18">
      <c r="B8255"/>
      <c r="C8255"/>
      <c r="D8255"/>
      <c r="E8255"/>
      <c r="F8255"/>
      <c r="G8255"/>
      <c r="H8255"/>
      <c r="I8255"/>
      <c r="J8255"/>
      <c r="K8255"/>
      <c r="L8255"/>
      <c r="M8255" s="2"/>
      <c r="N8255"/>
      <c r="O8255" s="2"/>
      <c r="P8255"/>
      <c r="Q8255"/>
      <c r="R8255"/>
    </row>
    <row r="8256" spans="2:18">
      <c r="B8256"/>
      <c r="C8256"/>
      <c r="D8256"/>
      <c r="E8256"/>
      <c r="F8256"/>
      <c r="G8256"/>
      <c r="H8256"/>
      <c r="I8256"/>
      <c r="J8256"/>
      <c r="K8256"/>
      <c r="L8256"/>
      <c r="M8256" s="2"/>
      <c r="N8256"/>
      <c r="O8256" s="2"/>
      <c r="P8256"/>
      <c r="Q8256"/>
      <c r="R8256"/>
    </row>
    <row r="8257" spans="2:18">
      <c r="B8257"/>
      <c r="C8257"/>
      <c r="D8257"/>
      <c r="E8257"/>
      <c r="F8257"/>
      <c r="G8257"/>
      <c r="H8257"/>
      <c r="I8257"/>
      <c r="J8257"/>
      <c r="K8257"/>
      <c r="L8257"/>
      <c r="M8257" s="2"/>
      <c r="N8257"/>
      <c r="O8257" s="2"/>
      <c r="P8257"/>
      <c r="Q8257"/>
      <c r="R8257"/>
    </row>
    <row r="8258" spans="2:18">
      <c r="B8258"/>
      <c r="C8258"/>
      <c r="D8258"/>
      <c r="E8258"/>
      <c r="F8258"/>
      <c r="G8258"/>
      <c r="H8258"/>
      <c r="I8258"/>
      <c r="J8258"/>
      <c r="K8258"/>
      <c r="L8258"/>
      <c r="M8258" s="2"/>
      <c r="N8258"/>
      <c r="O8258" s="2"/>
      <c r="P8258"/>
      <c r="Q8258"/>
      <c r="R8258"/>
    </row>
    <row r="8259" spans="2:18">
      <c r="B8259"/>
      <c r="C8259"/>
      <c r="D8259"/>
      <c r="E8259"/>
      <c r="F8259"/>
      <c r="G8259"/>
      <c r="H8259"/>
      <c r="I8259"/>
      <c r="J8259"/>
      <c r="K8259"/>
      <c r="L8259"/>
      <c r="M8259" s="2"/>
      <c r="N8259"/>
      <c r="O8259" s="2"/>
      <c r="P8259"/>
      <c r="Q8259"/>
      <c r="R8259"/>
    </row>
    <row r="8260" spans="2:18">
      <c r="B8260"/>
      <c r="C8260"/>
      <c r="D8260"/>
      <c r="E8260"/>
      <c r="F8260"/>
      <c r="G8260"/>
      <c r="H8260"/>
      <c r="I8260"/>
      <c r="J8260"/>
      <c r="K8260"/>
      <c r="L8260"/>
      <c r="M8260" s="2"/>
      <c r="N8260"/>
      <c r="O8260" s="2"/>
      <c r="P8260"/>
      <c r="Q8260"/>
      <c r="R8260"/>
    </row>
    <row r="8261" spans="2:18">
      <c r="B8261"/>
      <c r="C8261"/>
      <c r="D8261"/>
      <c r="E8261"/>
      <c r="F8261"/>
      <c r="G8261"/>
      <c r="H8261"/>
      <c r="I8261"/>
      <c r="J8261"/>
      <c r="K8261"/>
      <c r="L8261"/>
      <c r="M8261" s="2"/>
      <c r="N8261"/>
      <c r="O8261" s="2"/>
      <c r="P8261"/>
      <c r="Q8261"/>
      <c r="R8261"/>
    </row>
    <row r="8262" spans="2:18">
      <c r="B8262"/>
      <c r="C8262"/>
      <c r="D8262"/>
      <c r="E8262"/>
      <c r="F8262"/>
      <c r="G8262"/>
      <c r="H8262"/>
      <c r="I8262"/>
      <c r="J8262"/>
      <c r="K8262"/>
      <c r="L8262"/>
      <c r="M8262" s="2"/>
      <c r="N8262"/>
      <c r="O8262" s="2"/>
      <c r="P8262"/>
      <c r="Q8262"/>
      <c r="R8262"/>
    </row>
    <row r="8263" spans="2:18">
      <c r="B8263"/>
      <c r="C8263"/>
      <c r="D8263"/>
      <c r="E8263"/>
      <c r="F8263"/>
      <c r="G8263"/>
      <c r="H8263"/>
      <c r="I8263"/>
      <c r="J8263"/>
      <c r="K8263"/>
      <c r="L8263"/>
      <c r="M8263" s="2"/>
      <c r="N8263"/>
      <c r="O8263" s="2"/>
      <c r="P8263"/>
      <c r="Q8263"/>
      <c r="R8263"/>
    </row>
    <row r="8264" spans="2:18">
      <c r="B8264"/>
      <c r="C8264"/>
      <c r="D8264"/>
      <c r="E8264"/>
      <c r="F8264"/>
      <c r="G8264"/>
      <c r="H8264"/>
      <c r="I8264"/>
      <c r="J8264"/>
      <c r="K8264"/>
      <c r="L8264"/>
      <c r="M8264" s="2"/>
      <c r="N8264"/>
      <c r="O8264" s="2"/>
      <c r="P8264"/>
      <c r="Q8264"/>
      <c r="R8264"/>
    </row>
    <row r="8265" spans="2:18">
      <c r="B8265"/>
      <c r="C8265"/>
      <c r="D8265"/>
      <c r="E8265"/>
      <c r="F8265"/>
      <c r="G8265"/>
      <c r="H8265"/>
      <c r="I8265"/>
      <c r="J8265"/>
      <c r="K8265"/>
      <c r="L8265"/>
      <c r="M8265" s="2"/>
      <c r="N8265"/>
      <c r="O8265" s="2"/>
      <c r="P8265"/>
      <c r="Q8265"/>
      <c r="R8265"/>
    </row>
    <row r="8266" spans="2:18">
      <c r="B8266"/>
      <c r="C8266"/>
      <c r="D8266"/>
      <c r="E8266"/>
      <c r="F8266"/>
      <c r="G8266"/>
      <c r="H8266"/>
      <c r="I8266"/>
      <c r="J8266"/>
      <c r="K8266"/>
      <c r="L8266"/>
      <c r="M8266" s="2"/>
      <c r="N8266"/>
      <c r="O8266" s="2"/>
      <c r="P8266"/>
      <c r="Q8266"/>
      <c r="R8266"/>
    </row>
    <row r="8267" spans="2:18">
      <c r="B8267"/>
      <c r="C8267"/>
      <c r="D8267"/>
      <c r="E8267"/>
      <c r="F8267"/>
      <c r="G8267"/>
      <c r="H8267"/>
      <c r="I8267"/>
      <c r="J8267"/>
      <c r="K8267"/>
      <c r="L8267"/>
      <c r="M8267" s="2"/>
      <c r="N8267"/>
      <c r="O8267" s="2"/>
      <c r="P8267"/>
      <c r="Q8267"/>
      <c r="R8267"/>
    </row>
    <row r="8268" spans="2:18">
      <c r="B8268"/>
      <c r="C8268"/>
      <c r="D8268"/>
      <c r="E8268"/>
      <c r="F8268"/>
      <c r="G8268"/>
      <c r="H8268"/>
      <c r="I8268"/>
      <c r="J8268"/>
      <c r="K8268"/>
      <c r="L8268"/>
      <c r="M8268" s="2"/>
      <c r="N8268"/>
      <c r="O8268" s="2"/>
      <c r="P8268"/>
      <c r="Q8268"/>
      <c r="R8268"/>
    </row>
    <row r="8269" spans="2:18">
      <c r="B8269"/>
      <c r="C8269"/>
      <c r="D8269"/>
      <c r="E8269"/>
      <c r="F8269"/>
      <c r="G8269"/>
      <c r="H8269"/>
      <c r="I8269"/>
      <c r="J8269"/>
      <c r="K8269"/>
      <c r="L8269"/>
      <c r="M8269" s="2"/>
      <c r="N8269"/>
      <c r="O8269" s="2"/>
      <c r="P8269"/>
      <c r="Q8269"/>
      <c r="R8269"/>
    </row>
    <row r="8270" spans="2:18">
      <c r="B8270"/>
      <c r="C8270"/>
      <c r="D8270"/>
      <c r="E8270"/>
      <c r="F8270"/>
      <c r="G8270"/>
      <c r="H8270"/>
      <c r="I8270"/>
      <c r="J8270"/>
      <c r="K8270"/>
      <c r="L8270"/>
      <c r="M8270" s="2"/>
      <c r="N8270"/>
      <c r="O8270" s="2"/>
      <c r="P8270"/>
      <c r="Q8270"/>
      <c r="R8270"/>
    </row>
    <row r="8271" spans="2:18">
      <c r="B8271"/>
      <c r="C8271"/>
      <c r="D8271"/>
      <c r="E8271"/>
      <c r="F8271"/>
      <c r="G8271"/>
      <c r="H8271"/>
      <c r="I8271"/>
      <c r="J8271"/>
      <c r="K8271"/>
      <c r="L8271"/>
      <c r="M8271" s="2"/>
      <c r="N8271"/>
      <c r="O8271" s="2"/>
      <c r="P8271"/>
      <c r="Q8271"/>
      <c r="R8271"/>
    </row>
    <row r="8272" spans="2:18">
      <c r="B8272"/>
      <c r="C8272"/>
      <c r="D8272"/>
      <c r="E8272"/>
      <c r="F8272"/>
      <c r="G8272"/>
      <c r="H8272"/>
      <c r="I8272"/>
      <c r="J8272"/>
      <c r="K8272"/>
      <c r="L8272"/>
      <c r="M8272" s="2"/>
      <c r="N8272"/>
      <c r="O8272" s="2"/>
      <c r="P8272"/>
      <c r="Q8272"/>
      <c r="R8272"/>
    </row>
    <row r="8273" spans="2:18">
      <c r="B8273"/>
      <c r="C8273"/>
      <c r="D8273"/>
      <c r="E8273"/>
      <c r="F8273"/>
      <c r="G8273"/>
      <c r="H8273"/>
      <c r="I8273"/>
      <c r="J8273"/>
      <c r="K8273"/>
      <c r="L8273"/>
      <c r="M8273" s="2"/>
      <c r="N8273"/>
      <c r="O8273" s="2"/>
      <c r="P8273"/>
      <c r="Q8273"/>
      <c r="R8273"/>
    </row>
    <row r="8274" spans="2:18">
      <c r="B8274"/>
      <c r="C8274"/>
      <c r="D8274"/>
      <c r="E8274"/>
      <c r="F8274"/>
      <c r="G8274"/>
      <c r="H8274"/>
      <c r="I8274"/>
      <c r="J8274"/>
      <c r="K8274"/>
      <c r="L8274"/>
      <c r="M8274" s="2"/>
      <c r="N8274"/>
      <c r="O8274" s="2"/>
      <c r="P8274"/>
      <c r="Q8274"/>
      <c r="R8274"/>
    </row>
    <row r="8275" spans="2:18">
      <c r="B8275"/>
      <c r="C8275"/>
      <c r="D8275"/>
      <c r="E8275"/>
      <c r="F8275"/>
      <c r="G8275"/>
      <c r="H8275"/>
      <c r="I8275"/>
      <c r="J8275"/>
      <c r="K8275"/>
      <c r="L8275"/>
      <c r="M8275" s="2"/>
      <c r="N8275"/>
      <c r="O8275" s="2"/>
      <c r="P8275"/>
      <c r="Q8275"/>
      <c r="R8275"/>
    </row>
    <row r="8276" spans="2:18">
      <c r="B8276"/>
      <c r="C8276"/>
      <c r="D8276"/>
      <c r="E8276"/>
      <c r="F8276"/>
      <c r="G8276"/>
      <c r="H8276"/>
      <c r="I8276"/>
      <c r="J8276"/>
      <c r="K8276"/>
      <c r="L8276"/>
      <c r="M8276" s="2"/>
      <c r="N8276"/>
      <c r="O8276" s="2"/>
      <c r="P8276"/>
      <c r="Q8276"/>
      <c r="R8276"/>
    </row>
    <row r="8277" spans="2:18">
      <c r="B8277"/>
      <c r="C8277"/>
      <c r="D8277"/>
      <c r="E8277"/>
      <c r="F8277"/>
      <c r="G8277"/>
      <c r="H8277"/>
      <c r="I8277"/>
      <c r="J8277"/>
      <c r="K8277"/>
      <c r="L8277"/>
      <c r="M8277" s="2"/>
      <c r="N8277"/>
      <c r="O8277" s="2"/>
      <c r="P8277"/>
      <c r="Q8277"/>
      <c r="R8277"/>
    </row>
    <row r="8278" spans="2:18">
      <c r="B8278"/>
      <c r="C8278"/>
      <c r="D8278"/>
      <c r="E8278"/>
      <c r="F8278"/>
      <c r="G8278"/>
      <c r="H8278"/>
      <c r="I8278"/>
      <c r="J8278"/>
      <c r="K8278"/>
      <c r="L8278"/>
      <c r="M8278" s="2"/>
      <c r="N8278"/>
      <c r="O8278" s="2"/>
      <c r="P8278"/>
      <c r="Q8278"/>
      <c r="R8278"/>
    </row>
    <row r="8279" spans="2:18">
      <c r="B8279"/>
      <c r="C8279"/>
      <c r="D8279"/>
      <c r="E8279"/>
      <c r="F8279"/>
      <c r="G8279"/>
      <c r="H8279"/>
      <c r="I8279"/>
      <c r="J8279"/>
      <c r="K8279"/>
      <c r="L8279"/>
      <c r="M8279" s="2"/>
      <c r="N8279"/>
      <c r="O8279" s="2"/>
      <c r="P8279"/>
      <c r="Q8279"/>
      <c r="R8279"/>
    </row>
    <row r="8280" spans="2:18">
      <c r="B8280"/>
      <c r="C8280"/>
      <c r="D8280"/>
      <c r="E8280"/>
      <c r="F8280"/>
      <c r="G8280"/>
      <c r="H8280"/>
      <c r="I8280"/>
      <c r="J8280"/>
      <c r="K8280"/>
      <c r="L8280"/>
      <c r="M8280" s="2"/>
      <c r="N8280"/>
      <c r="O8280" s="2"/>
      <c r="P8280"/>
      <c r="Q8280"/>
      <c r="R8280"/>
    </row>
    <row r="8281" spans="2:18">
      <c r="B8281"/>
      <c r="C8281"/>
      <c r="D8281"/>
      <c r="E8281"/>
      <c r="F8281"/>
      <c r="G8281"/>
      <c r="H8281"/>
      <c r="I8281"/>
      <c r="J8281"/>
      <c r="K8281"/>
      <c r="L8281"/>
      <c r="M8281" s="2"/>
      <c r="N8281"/>
      <c r="O8281" s="2"/>
      <c r="P8281"/>
      <c r="Q8281"/>
      <c r="R8281"/>
    </row>
    <row r="8282" spans="2:18">
      <c r="B8282"/>
      <c r="C8282"/>
      <c r="D8282"/>
      <c r="E8282"/>
      <c r="F8282"/>
      <c r="G8282"/>
      <c r="H8282"/>
      <c r="I8282"/>
      <c r="J8282"/>
      <c r="K8282"/>
      <c r="L8282"/>
      <c r="M8282" s="2"/>
      <c r="N8282"/>
      <c r="O8282" s="2"/>
      <c r="P8282"/>
      <c r="Q8282"/>
      <c r="R8282"/>
    </row>
    <row r="8283" spans="2:18">
      <c r="B8283"/>
      <c r="C8283"/>
      <c r="D8283"/>
      <c r="E8283"/>
      <c r="F8283"/>
      <c r="G8283"/>
      <c r="H8283"/>
      <c r="I8283"/>
      <c r="J8283"/>
      <c r="K8283"/>
      <c r="L8283"/>
      <c r="M8283" s="2"/>
      <c r="N8283"/>
      <c r="O8283" s="2"/>
      <c r="P8283"/>
      <c r="Q8283"/>
      <c r="R8283"/>
    </row>
    <row r="8284" spans="2:18">
      <c r="B8284"/>
      <c r="C8284"/>
      <c r="D8284"/>
      <c r="E8284"/>
      <c r="F8284"/>
      <c r="G8284"/>
      <c r="H8284"/>
      <c r="I8284"/>
      <c r="J8284"/>
      <c r="K8284"/>
      <c r="L8284"/>
      <c r="M8284" s="2"/>
      <c r="N8284"/>
      <c r="O8284" s="2"/>
      <c r="P8284"/>
      <c r="Q8284"/>
      <c r="R8284"/>
    </row>
    <row r="8285" spans="2:18">
      <c r="B8285"/>
      <c r="C8285"/>
      <c r="D8285"/>
      <c r="E8285"/>
      <c r="F8285"/>
      <c r="G8285"/>
      <c r="H8285"/>
      <c r="I8285"/>
      <c r="J8285"/>
      <c r="K8285"/>
      <c r="L8285"/>
      <c r="M8285" s="2"/>
      <c r="N8285"/>
      <c r="O8285" s="2"/>
      <c r="P8285"/>
      <c r="Q8285"/>
      <c r="R8285"/>
    </row>
    <row r="8286" spans="2:18">
      <c r="B8286"/>
      <c r="C8286"/>
      <c r="D8286"/>
      <c r="E8286"/>
      <c r="F8286"/>
      <c r="G8286"/>
      <c r="H8286"/>
      <c r="I8286"/>
      <c r="J8286"/>
      <c r="K8286"/>
      <c r="L8286"/>
      <c r="M8286" s="2"/>
      <c r="N8286"/>
      <c r="O8286" s="2"/>
      <c r="P8286"/>
      <c r="Q8286"/>
      <c r="R8286"/>
    </row>
    <row r="8287" spans="2:18">
      <c r="B8287"/>
      <c r="C8287"/>
      <c r="D8287"/>
      <c r="E8287"/>
      <c r="F8287"/>
      <c r="G8287"/>
      <c r="H8287"/>
      <c r="I8287"/>
      <c r="J8287"/>
      <c r="K8287"/>
      <c r="L8287"/>
      <c r="M8287" s="2"/>
      <c r="N8287"/>
      <c r="O8287" s="2"/>
      <c r="P8287"/>
      <c r="Q8287"/>
      <c r="R8287"/>
    </row>
    <row r="8288" spans="2:18">
      <c r="B8288"/>
      <c r="C8288"/>
      <c r="D8288"/>
      <c r="E8288"/>
      <c r="F8288"/>
      <c r="G8288"/>
      <c r="H8288"/>
      <c r="I8288"/>
      <c r="J8288"/>
      <c r="K8288"/>
      <c r="L8288"/>
      <c r="M8288" s="2"/>
      <c r="N8288"/>
      <c r="O8288" s="2"/>
      <c r="P8288"/>
      <c r="Q8288"/>
      <c r="R8288"/>
    </row>
    <row r="8289" spans="2:18">
      <c r="B8289"/>
      <c r="C8289"/>
      <c r="D8289"/>
      <c r="E8289"/>
      <c r="F8289"/>
      <c r="G8289"/>
      <c r="H8289"/>
      <c r="I8289"/>
      <c r="J8289"/>
      <c r="K8289"/>
      <c r="L8289"/>
      <c r="M8289" s="2"/>
      <c r="N8289"/>
      <c r="O8289" s="2"/>
      <c r="P8289"/>
      <c r="Q8289"/>
      <c r="R8289"/>
    </row>
    <row r="8290" spans="2:18">
      <c r="B8290"/>
      <c r="C8290"/>
      <c r="D8290"/>
      <c r="E8290"/>
      <c r="F8290"/>
      <c r="G8290"/>
      <c r="H8290"/>
      <c r="I8290"/>
      <c r="J8290"/>
      <c r="K8290"/>
      <c r="L8290"/>
      <c r="M8290" s="2"/>
      <c r="N8290"/>
      <c r="O8290" s="2"/>
      <c r="P8290"/>
      <c r="Q8290"/>
      <c r="R8290"/>
    </row>
    <row r="8291" spans="2:18">
      <c r="B8291"/>
      <c r="C8291"/>
      <c r="D8291"/>
      <c r="E8291"/>
      <c r="F8291"/>
      <c r="G8291"/>
      <c r="H8291"/>
      <c r="I8291"/>
      <c r="J8291"/>
      <c r="K8291"/>
      <c r="L8291"/>
      <c r="M8291" s="2"/>
      <c r="N8291"/>
      <c r="O8291" s="2"/>
      <c r="P8291"/>
      <c r="Q8291"/>
      <c r="R8291"/>
    </row>
    <row r="8292" spans="2:18">
      <c r="B8292"/>
      <c r="C8292"/>
      <c r="D8292"/>
      <c r="E8292"/>
      <c r="F8292"/>
      <c r="G8292"/>
      <c r="H8292"/>
      <c r="I8292"/>
      <c r="J8292"/>
      <c r="K8292"/>
      <c r="L8292"/>
      <c r="M8292" s="2"/>
      <c r="N8292"/>
      <c r="O8292" s="2"/>
      <c r="P8292"/>
      <c r="Q8292"/>
      <c r="R8292"/>
    </row>
    <row r="8293" spans="2:18">
      <c r="B8293"/>
      <c r="C8293"/>
      <c r="D8293"/>
      <c r="E8293"/>
      <c r="F8293"/>
      <c r="G8293"/>
      <c r="H8293"/>
      <c r="I8293"/>
      <c r="J8293"/>
      <c r="K8293"/>
      <c r="L8293"/>
      <c r="M8293" s="2"/>
      <c r="N8293"/>
      <c r="O8293" s="2"/>
      <c r="P8293"/>
      <c r="Q8293"/>
      <c r="R8293"/>
    </row>
    <row r="8294" spans="2:18">
      <c r="B8294"/>
      <c r="C8294"/>
      <c r="D8294"/>
      <c r="E8294"/>
      <c r="F8294"/>
      <c r="G8294"/>
      <c r="H8294"/>
      <c r="I8294"/>
      <c r="J8294"/>
      <c r="K8294"/>
      <c r="L8294"/>
      <c r="M8294" s="2"/>
      <c r="N8294"/>
      <c r="O8294" s="2"/>
      <c r="P8294"/>
      <c r="Q8294"/>
      <c r="R8294"/>
    </row>
    <row r="8295" spans="2:18">
      <c r="B8295"/>
      <c r="C8295"/>
      <c r="D8295"/>
      <c r="E8295"/>
      <c r="F8295"/>
      <c r="G8295"/>
      <c r="H8295"/>
      <c r="I8295"/>
      <c r="J8295"/>
      <c r="K8295"/>
      <c r="L8295"/>
      <c r="M8295" s="2"/>
      <c r="N8295"/>
      <c r="O8295" s="2"/>
      <c r="P8295"/>
      <c r="Q8295"/>
      <c r="R8295"/>
    </row>
    <row r="8296" spans="2:18">
      <c r="B8296"/>
      <c r="C8296"/>
      <c r="D8296"/>
      <c r="E8296"/>
      <c r="F8296"/>
      <c r="G8296"/>
      <c r="H8296"/>
      <c r="I8296"/>
      <c r="J8296"/>
      <c r="K8296"/>
      <c r="L8296"/>
      <c r="M8296" s="2"/>
      <c r="N8296"/>
      <c r="O8296" s="2"/>
      <c r="P8296"/>
      <c r="Q8296"/>
      <c r="R8296"/>
    </row>
    <row r="8297" spans="2:18">
      <c r="B8297"/>
      <c r="C8297"/>
      <c r="D8297"/>
      <c r="E8297"/>
      <c r="F8297"/>
      <c r="G8297"/>
      <c r="H8297"/>
      <c r="I8297"/>
      <c r="J8297"/>
      <c r="K8297"/>
      <c r="L8297"/>
      <c r="M8297" s="2"/>
      <c r="N8297"/>
      <c r="O8297" s="2"/>
      <c r="P8297"/>
      <c r="Q8297"/>
      <c r="R8297"/>
    </row>
    <row r="8298" spans="2:18">
      <c r="B8298"/>
      <c r="C8298"/>
      <c r="D8298"/>
      <c r="E8298"/>
      <c r="F8298"/>
      <c r="G8298"/>
      <c r="H8298"/>
      <c r="I8298"/>
      <c r="J8298"/>
      <c r="K8298"/>
      <c r="L8298"/>
      <c r="M8298" s="2"/>
      <c r="N8298"/>
      <c r="O8298" s="2"/>
      <c r="P8298"/>
      <c r="Q8298"/>
      <c r="R8298"/>
    </row>
    <row r="8299" spans="2:18">
      <c r="B8299"/>
      <c r="C8299"/>
      <c r="D8299"/>
      <c r="E8299"/>
      <c r="F8299"/>
      <c r="G8299"/>
      <c r="H8299"/>
      <c r="I8299"/>
      <c r="J8299"/>
      <c r="K8299"/>
      <c r="L8299"/>
      <c r="M8299" s="2"/>
      <c r="N8299"/>
      <c r="O8299" s="2"/>
      <c r="P8299"/>
      <c r="Q8299"/>
      <c r="R8299"/>
    </row>
    <row r="8300" spans="2:18">
      <c r="B8300"/>
      <c r="C8300"/>
      <c r="D8300"/>
      <c r="E8300"/>
      <c r="F8300"/>
      <c r="G8300"/>
      <c r="H8300"/>
      <c r="I8300"/>
      <c r="J8300"/>
      <c r="K8300"/>
      <c r="L8300"/>
      <c r="M8300" s="2"/>
      <c r="N8300"/>
      <c r="O8300" s="2"/>
      <c r="P8300"/>
      <c r="Q8300"/>
      <c r="R8300"/>
    </row>
    <row r="8301" spans="2:18">
      <c r="B8301"/>
      <c r="C8301"/>
      <c r="D8301"/>
      <c r="E8301"/>
      <c r="F8301"/>
      <c r="G8301"/>
      <c r="H8301"/>
      <c r="I8301"/>
      <c r="J8301"/>
      <c r="K8301"/>
      <c r="L8301"/>
      <c r="M8301" s="2"/>
      <c r="N8301"/>
      <c r="O8301" s="2"/>
      <c r="P8301"/>
      <c r="Q8301"/>
      <c r="R8301"/>
    </row>
    <row r="8302" spans="2:18">
      <c r="B8302"/>
      <c r="C8302"/>
      <c r="D8302"/>
      <c r="E8302"/>
      <c r="F8302"/>
      <c r="G8302"/>
      <c r="H8302"/>
      <c r="I8302"/>
      <c r="J8302"/>
      <c r="K8302"/>
      <c r="L8302"/>
      <c r="M8302" s="2"/>
      <c r="N8302"/>
      <c r="O8302" s="2"/>
      <c r="P8302"/>
      <c r="Q8302"/>
      <c r="R8302"/>
    </row>
    <row r="8303" spans="2:18">
      <c r="B8303"/>
      <c r="C8303"/>
      <c r="D8303"/>
      <c r="E8303"/>
      <c r="F8303"/>
      <c r="G8303"/>
      <c r="H8303"/>
      <c r="I8303"/>
      <c r="J8303"/>
      <c r="K8303"/>
      <c r="L8303"/>
      <c r="M8303" s="2"/>
      <c r="N8303"/>
      <c r="O8303" s="2"/>
      <c r="P8303"/>
      <c r="Q8303"/>
      <c r="R8303"/>
    </row>
    <row r="8304" spans="2:18">
      <c r="B8304"/>
      <c r="C8304"/>
      <c r="D8304"/>
      <c r="E8304"/>
      <c r="F8304"/>
      <c r="G8304"/>
      <c r="H8304"/>
      <c r="I8304"/>
      <c r="J8304"/>
      <c r="K8304"/>
      <c r="L8304"/>
      <c r="M8304" s="2"/>
      <c r="N8304"/>
      <c r="O8304" s="2"/>
      <c r="P8304"/>
      <c r="Q8304"/>
      <c r="R8304"/>
    </row>
    <row r="8305" spans="2:18">
      <c r="B8305"/>
      <c r="C8305"/>
      <c r="D8305"/>
      <c r="E8305"/>
      <c r="F8305"/>
      <c r="G8305"/>
      <c r="H8305"/>
      <c r="I8305"/>
      <c r="J8305"/>
      <c r="K8305"/>
      <c r="L8305"/>
      <c r="M8305" s="2"/>
      <c r="N8305"/>
      <c r="O8305" s="2"/>
      <c r="P8305"/>
      <c r="Q8305"/>
      <c r="R8305"/>
    </row>
    <row r="8306" spans="2:18">
      <c r="B8306"/>
      <c r="C8306"/>
      <c r="D8306"/>
      <c r="E8306"/>
      <c r="F8306"/>
      <c r="G8306"/>
      <c r="H8306"/>
      <c r="I8306"/>
      <c r="J8306"/>
      <c r="K8306"/>
      <c r="L8306"/>
      <c r="M8306" s="2"/>
      <c r="N8306"/>
      <c r="O8306" s="2"/>
      <c r="P8306"/>
      <c r="Q8306"/>
      <c r="R8306"/>
    </row>
    <row r="8307" spans="2:18">
      <c r="B8307"/>
      <c r="C8307"/>
      <c r="D8307"/>
      <c r="E8307"/>
      <c r="F8307"/>
      <c r="G8307"/>
      <c r="H8307"/>
      <c r="I8307"/>
      <c r="J8307"/>
      <c r="K8307"/>
      <c r="L8307"/>
      <c r="M8307" s="2"/>
      <c r="N8307"/>
      <c r="O8307" s="2"/>
      <c r="P8307"/>
      <c r="Q8307"/>
      <c r="R8307"/>
    </row>
    <row r="8308" spans="2:18">
      <c r="B8308"/>
      <c r="C8308"/>
      <c r="D8308"/>
      <c r="E8308"/>
      <c r="F8308"/>
      <c r="G8308"/>
      <c r="H8308"/>
      <c r="I8308"/>
      <c r="J8308"/>
      <c r="K8308"/>
      <c r="L8308"/>
      <c r="M8308" s="2"/>
      <c r="N8308"/>
      <c r="O8308" s="2"/>
      <c r="P8308"/>
      <c r="Q8308"/>
      <c r="R8308"/>
    </row>
    <row r="8309" spans="2:18">
      <c r="B8309"/>
      <c r="C8309"/>
      <c r="D8309"/>
      <c r="E8309"/>
      <c r="F8309"/>
      <c r="G8309"/>
      <c r="H8309"/>
      <c r="I8309"/>
      <c r="J8309"/>
      <c r="K8309"/>
      <c r="L8309"/>
      <c r="M8309" s="2"/>
      <c r="N8309"/>
      <c r="O8309" s="2"/>
      <c r="P8309"/>
      <c r="Q8309"/>
      <c r="R8309"/>
    </row>
    <row r="8310" spans="2:18">
      <c r="B8310"/>
      <c r="C8310"/>
      <c r="D8310"/>
      <c r="E8310"/>
      <c r="F8310"/>
      <c r="G8310"/>
      <c r="H8310"/>
      <c r="I8310"/>
      <c r="J8310"/>
      <c r="K8310"/>
      <c r="L8310"/>
      <c r="M8310" s="2"/>
      <c r="N8310"/>
      <c r="O8310" s="2"/>
      <c r="P8310"/>
      <c r="Q8310"/>
      <c r="R8310"/>
    </row>
    <row r="8311" spans="2:18">
      <c r="B8311"/>
      <c r="C8311"/>
      <c r="D8311"/>
      <c r="E8311"/>
      <c r="F8311"/>
      <c r="G8311"/>
      <c r="H8311"/>
      <c r="I8311"/>
      <c r="J8311"/>
      <c r="K8311"/>
      <c r="L8311"/>
      <c r="M8311" s="2"/>
      <c r="N8311"/>
      <c r="O8311" s="2"/>
      <c r="P8311"/>
      <c r="Q8311"/>
      <c r="R8311"/>
    </row>
    <row r="8312" spans="2:18">
      <c r="B8312"/>
      <c r="C8312"/>
      <c r="D8312"/>
      <c r="E8312"/>
      <c r="F8312"/>
      <c r="G8312"/>
      <c r="H8312"/>
      <c r="I8312"/>
      <c r="J8312"/>
      <c r="K8312"/>
      <c r="L8312"/>
      <c r="M8312" s="2"/>
      <c r="N8312"/>
      <c r="O8312" s="2"/>
      <c r="P8312"/>
      <c r="Q8312"/>
      <c r="R8312"/>
    </row>
    <row r="8313" spans="2:18">
      <c r="B8313"/>
      <c r="C8313"/>
      <c r="D8313"/>
      <c r="E8313"/>
      <c r="F8313"/>
      <c r="G8313"/>
      <c r="H8313"/>
      <c r="I8313"/>
      <c r="J8313"/>
      <c r="K8313"/>
      <c r="L8313"/>
      <c r="M8313" s="2"/>
      <c r="N8313"/>
      <c r="O8313" s="2"/>
      <c r="P8313"/>
      <c r="Q8313"/>
      <c r="R8313"/>
    </row>
    <row r="8314" spans="2:18">
      <c r="B8314"/>
      <c r="C8314"/>
      <c r="D8314"/>
      <c r="E8314"/>
      <c r="F8314"/>
      <c r="G8314"/>
      <c r="H8314"/>
      <c r="I8314"/>
      <c r="J8314"/>
      <c r="K8314"/>
      <c r="L8314"/>
      <c r="M8314" s="2"/>
      <c r="N8314"/>
      <c r="O8314" s="2"/>
      <c r="P8314"/>
      <c r="Q8314"/>
      <c r="R8314"/>
    </row>
    <row r="8315" spans="2:18">
      <c r="B8315"/>
      <c r="C8315"/>
      <c r="D8315"/>
      <c r="E8315"/>
      <c r="F8315"/>
      <c r="G8315"/>
      <c r="H8315"/>
      <c r="I8315"/>
      <c r="J8315"/>
      <c r="K8315"/>
      <c r="L8315"/>
      <c r="M8315" s="2"/>
      <c r="N8315"/>
      <c r="O8315" s="2"/>
      <c r="P8315"/>
      <c r="Q8315"/>
      <c r="R8315"/>
    </row>
    <row r="8316" spans="2:18">
      <c r="B8316"/>
      <c r="C8316"/>
      <c r="D8316"/>
      <c r="E8316"/>
      <c r="F8316"/>
      <c r="G8316"/>
      <c r="H8316"/>
      <c r="I8316"/>
      <c r="J8316"/>
      <c r="K8316"/>
      <c r="L8316"/>
      <c r="M8316" s="2"/>
      <c r="N8316"/>
      <c r="O8316" s="2"/>
      <c r="P8316"/>
      <c r="Q8316"/>
      <c r="R8316"/>
    </row>
    <row r="8317" spans="2:18">
      <c r="B8317"/>
      <c r="C8317"/>
      <c r="D8317"/>
      <c r="E8317"/>
      <c r="F8317"/>
      <c r="G8317"/>
      <c r="H8317"/>
      <c r="I8317"/>
      <c r="J8317"/>
      <c r="K8317"/>
      <c r="L8317"/>
      <c r="M8317" s="2"/>
      <c r="N8317"/>
      <c r="O8317" s="2"/>
      <c r="P8317"/>
      <c r="Q8317"/>
      <c r="R8317"/>
    </row>
    <row r="8318" spans="2:18">
      <c r="B8318"/>
      <c r="C8318"/>
      <c r="D8318"/>
      <c r="E8318"/>
      <c r="F8318"/>
      <c r="G8318"/>
      <c r="H8318"/>
      <c r="I8318"/>
      <c r="J8318"/>
      <c r="K8318"/>
      <c r="L8318"/>
      <c r="M8318" s="2"/>
      <c r="N8318"/>
      <c r="O8318" s="2"/>
      <c r="P8318"/>
      <c r="Q8318"/>
      <c r="R8318"/>
    </row>
    <row r="8319" spans="2:18">
      <c r="B8319"/>
      <c r="C8319"/>
      <c r="D8319"/>
      <c r="E8319"/>
      <c r="F8319"/>
      <c r="G8319"/>
      <c r="H8319"/>
      <c r="I8319"/>
      <c r="J8319"/>
      <c r="K8319"/>
      <c r="L8319"/>
      <c r="M8319" s="2"/>
      <c r="N8319"/>
      <c r="O8319" s="2"/>
      <c r="P8319"/>
      <c r="Q8319"/>
      <c r="R8319"/>
    </row>
    <row r="8320" spans="2:18">
      <c r="B8320"/>
      <c r="C8320"/>
      <c r="D8320"/>
      <c r="E8320"/>
      <c r="F8320"/>
      <c r="G8320"/>
      <c r="H8320"/>
      <c r="I8320"/>
      <c r="J8320"/>
      <c r="K8320"/>
      <c r="L8320"/>
      <c r="M8320" s="2"/>
      <c r="N8320"/>
      <c r="O8320" s="2"/>
      <c r="P8320"/>
      <c r="Q8320"/>
      <c r="R8320"/>
    </row>
    <row r="8321" spans="2:18">
      <c r="B8321"/>
      <c r="C8321"/>
      <c r="D8321"/>
      <c r="E8321"/>
      <c r="F8321"/>
      <c r="G8321"/>
      <c r="H8321"/>
      <c r="I8321"/>
      <c r="J8321"/>
      <c r="K8321"/>
      <c r="L8321"/>
      <c r="M8321" s="2"/>
      <c r="N8321"/>
      <c r="O8321" s="2"/>
      <c r="P8321"/>
      <c r="Q8321"/>
      <c r="R8321"/>
    </row>
    <row r="8322" spans="2:18">
      <c r="B8322"/>
      <c r="C8322"/>
      <c r="D8322"/>
      <c r="E8322"/>
      <c r="F8322"/>
      <c r="G8322"/>
      <c r="H8322"/>
      <c r="I8322"/>
      <c r="J8322"/>
      <c r="K8322"/>
      <c r="L8322"/>
      <c r="M8322" s="2"/>
      <c r="N8322"/>
      <c r="O8322" s="2"/>
      <c r="P8322"/>
      <c r="Q8322"/>
      <c r="R8322"/>
    </row>
    <row r="8323" spans="2:18">
      <c r="B8323"/>
      <c r="C8323"/>
      <c r="D8323"/>
      <c r="E8323"/>
      <c r="F8323"/>
      <c r="G8323"/>
      <c r="H8323"/>
      <c r="I8323"/>
      <c r="J8323"/>
      <c r="K8323"/>
      <c r="L8323"/>
      <c r="M8323" s="2"/>
      <c r="N8323"/>
      <c r="O8323" s="2"/>
      <c r="P8323"/>
      <c r="Q8323"/>
      <c r="R8323"/>
    </row>
    <row r="8324" spans="2:18">
      <c r="B8324"/>
      <c r="C8324"/>
      <c r="D8324"/>
      <c r="E8324"/>
      <c r="F8324"/>
      <c r="G8324"/>
      <c r="H8324"/>
      <c r="I8324"/>
      <c r="J8324"/>
      <c r="K8324"/>
      <c r="L8324"/>
      <c r="M8324" s="2"/>
      <c r="N8324"/>
      <c r="O8324" s="2"/>
      <c r="P8324"/>
      <c r="Q8324"/>
      <c r="R8324"/>
    </row>
    <row r="8325" spans="2:18">
      <c r="B8325"/>
      <c r="C8325"/>
      <c r="D8325"/>
      <c r="E8325"/>
      <c r="F8325"/>
      <c r="G8325"/>
      <c r="H8325"/>
      <c r="I8325"/>
      <c r="J8325"/>
      <c r="K8325"/>
      <c r="L8325"/>
      <c r="M8325" s="2"/>
      <c r="N8325"/>
      <c r="O8325" s="2"/>
      <c r="P8325"/>
      <c r="Q8325"/>
      <c r="R8325"/>
    </row>
    <row r="8326" spans="2:18">
      <c r="B8326"/>
      <c r="C8326"/>
      <c r="D8326"/>
      <c r="E8326"/>
      <c r="F8326"/>
      <c r="G8326"/>
      <c r="H8326"/>
      <c r="I8326"/>
      <c r="J8326"/>
      <c r="K8326"/>
      <c r="L8326"/>
      <c r="M8326" s="2"/>
      <c r="N8326"/>
      <c r="O8326" s="2"/>
      <c r="P8326"/>
      <c r="Q8326"/>
      <c r="R8326"/>
    </row>
    <row r="8327" spans="2:18">
      <c r="B8327"/>
      <c r="C8327"/>
      <c r="D8327"/>
      <c r="E8327"/>
      <c r="F8327"/>
      <c r="G8327"/>
      <c r="H8327"/>
      <c r="I8327"/>
      <c r="J8327"/>
      <c r="K8327"/>
      <c r="L8327"/>
      <c r="M8327" s="2"/>
      <c r="N8327"/>
      <c r="O8327" s="2"/>
      <c r="P8327"/>
      <c r="Q8327"/>
      <c r="R8327"/>
    </row>
    <row r="8328" spans="2:18">
      <c r="B8328"/>
      <c r="C8328"/>
      <c r="D8328"/>
      <c r="E8328"/>
      <c r="F8328"/>
      <c r="G8328"/>
      <c r="H8328"/>
      <c r="I8328"/>
      <c r="J8328"/>
      <c r="K8328"/>
      <c r="L8328"/>
      <c r="M8328" s="2"/>
      <c r="N8328"/>
      <c r="O8328" s="2"/>
      <c r="P8328"/>
      <c r="Q8328"/>
      <c r="R8328"/>
    </row>
    <row r="8329" spans="2:18">
      <c r="B8329"/>
      <c r="C8329"/>
      <c r="D8329"/>
      <c r="E8329"/>
      <c r="F8329"/>
      <c r="G8329"/>
      <c r="H8329"/>
      <c r="I8329"/>
      <c r="J8329"/>
      <c r="K8329"/>
      <c r="L8329"/>
      <c r="M8329" s="2"/>
      <c r="N8329"/>
      <c r="O8329" s="2"/>
      <c r="P8329"/>
      <c r="Q8329"/>
      <c r="R8329"/>
    </row>
    <row r="8330" spans="2:18">
      <c r="B8330"/>
      <c r="C8330"/>
      <c r="D8330"/>
      <c r="E8330"/>
      <c r="F8330"/>
      <c r="G8330"/>
      <c r="H8330"/>
      <c r="I8330"/>
      <c r="J8330"/>
      <c r="K8330"/>
      <c r="L8330"/>
      <c r="M8330" s="2"/>
      <c r="N8330"/>
      <c r="O8330" s="2"/>
      <c r="P8330"/>
      <c r="Q8330"/>
      <c r="R8330"/>
    </row>
    <row r="8331" spans="2:18">
      <c r="B8331"/>
      <c r="C8331"/>
      <c r="D8331"/>
      <c r="E8331"/>
      <c r="F8331"/>
      <c r="G8331"/>
      <c r="H8331"/>
      <c r="I8331"/>
      <c r="J8331"/>
      <c r="K8331"/>
      <c r="L8331"/>
      <c r="M8331" s="2"/>
      <c r="N8331"/>
      <c r="O8331" s="2"/>
      <c r="P8331"/>
      <c r="Q8331"/>
      <c r="R8331"/>
    </row>
    <row r="8332" spans="2:18">
      <c r="B8332"/>
      <c r="C8332"/>
      <c r="D8332"/>
      <c r="E8332"/>
      <c r="F8332"/>
      <c r="G8332"/>
      <c r="H8332"/>
      <c r="I8332"/>
      <c r="J8332"/>
      <c r="K8332"/>
      <c r="L8332"/>
      <c r="M8332" s="2"/>
      <c r="N8332"/>
      <c r="O8332" s="2"/>
      <c r="P8332"/>
      <c r="Q8332"/>
      <c r="R8332"/>
    </row>
    <row r="8333" spans="2:18">
      <c r="B8333"/>
      <c r="C8333"/>
      <c r="D8333"/>
      <c r="E8333"/>
      <c r="F8333"/>
      <c r="G8333"/>
      <c r="H8333"/>
      <c r="I8333"/>
      <c r="J8333"/>
      <c r="K8333"/>
      <c r="L8333"/>
      <c r="M8333" s="2"/>
      <c r="N8333"/>
      <c r="O8333" s="2"/>
      <c r="P8333"/>
      <c r="Q8333"/>
      <c r="R8333"/>
    </row>
    <row r="8334" spans="2:18">
      <c r="B8334"/>
      <c r="C8334"/>
      <c r="D8334"/>
      <c r="E8334"/>
      <c r="F8334"/>
      <c r="G8334"/>
      <c r="H8334"/>
      <c r="I8334"/>
      <c r="J8334"/>
      <c r="K8334"/>
      <c r="L8334"/>
      <c r="M8334" s="2"/>
      <c r="N8334"/>
      <c r="O8334" s="2"/>
      <c r="P8334"/>
      <c r="Q8334"/>
      <c r="R8334"/>
    </row>
    <row r="8335" spans="2:18">
      <c r="B8335"/>
      <c r="C8335"/>
      <c r="D8335"/>
      <c r="E8335"/>
      <c r="F8335"/>
      <c r="G8335"/>
      <c r="H8335"/>
      <c r="I8335"/>
      <c r="J8335"/>
      <c r="K8335"/>
      <c r="L8335"/>
      <c r="M8335" s="2"/>
      <c r="N8335"/>
      <c r="O8335" s="2"/>
      <c r="P8335"/>
      <c r="Q8335"/>
      <c r="R8335"/>
    </row>
    <row r="8336" spans="2:18">
      <c r="B8336"/>
      <c r="C8336"/>
      <c r="D8336"/>
      <c r="E8336"/>
      <c r="F8336"/>
      <c r="G8336"/>
      <c r="H8336"/>
      <c r="I8336"/>
      <c r="J8336"/>
      <c r="K8336"/>
      <c r="L8336"/>
      <c r="M8336" s="2"/>
      <c r="N8336"/>
      <c r="O8336" s="2"/>
      <c r="P8336"/>
      <c r="Q8336"/>
      <c r="R8336"/>
    </row>
    <row r="8337" spans="2:18">
      <c r="B8337"/>
      <c r="C8337"/>
      <c r="D8337"/>
      <c r="E8337"/>
      <c r="F8337"/>
      <c r="G8337"/>
      <c r="H8337"/>
      <c r="I8337"/>
      <c r="J8337"/>
      <c r="K8337"/>
      <c r="L8337"/>
      <c r="M8337" s="2"/>
      <c r="N8337"/>
      <c r="O8337" s="2"/>
      <c r="P8337"/>
      <c r="Q8337"/>
      <c r="R8337"/>
    </row>
    <row r="8338" spans="2:18">
      <c r="B8338"/>
      <c r="C8338"/>
      <c r="D8338"/>
      <c r="E8338"/>
      <c r="F8338"/>
      <c r="G8338"/>
      <c r="H8338"/>
      <c r="I8338"/>
      <c r="J8338"/>
      <c r="K8338"/>
      <c r="L8338"/>
      <c r="M8338" s="2"/>
      <c r="N8338"/>
      <c r="O8338" s="2"/>
      <c r="P8338"/>
      <c r="Q8338"/>
      <c r="R8338"/>
    </row>
    <row r="8339" spans="2:18">
      <c r="B8339"/>
      <c r="C8339"/>
      <c r="D8339"/>
      <c r="E8339"/>
      <c r="F8339"/>
      <c r="G8339"/>
      <c r="H8339"/>
      <c r="I8339"/>
      <c r="J8339"/>
      <c r="K8339"/>
      <c r="L8339"/>
      <c r="M8339" s="2"/>
      <c r="N8339"/>
      <c r="O8339" s="2"/>
      <c r="P8339"/>
      <c r="Q8339"/>
      <c r="R8339"/>
    </row>
    <row r="8340" spans="2:18">
      <c r="B8340"/>
      <c r="C8340"/>
      <c r="D8340"/>
      <c r="E8340"/>
      <c r="F8340"/>
      <c r="G8340"/>
      <c r="H8340"/>
      <c r="I8340"/>
      <c r="J8340"/>
      <c r="K8340"/>
      <c r="L8340"/>
      <c r="M8340" s="2"/>
      <c r="N8340"/>
      <c r="O8340" s="2"/>
      <c r="P8340"/>
      <c r="Q8340"/>
      <c r="R8340"/>
    </row>
    <row r="8341" spans="2:18">
      <c r="B8341"/>
      <c r="C8341"/>
      <c r="D8341"/>
      <c r="E8341"/>
      <c r="F8341"/>
      <c r="G8341"/>
      <c r="H8341"/>
      <c r="I8341"/>
      <c r="J8341"/>
      <c r="K8341"/>
      <c r="L8341"/>
      <c r="M8341" s="2"/>
      <c r="N8341"/>
      <c r="O8341" s="2"/>
      <c r="P8341"/>
      <c r="Q8341"/>
      <c r="R8341"/>
    </row>
    <row r="8342" spans="2:18">
      <c r="B8342"/>
      <c r="C8342"/>
      <c r="D8342"/>
      <c r="E8342"/>
      <c r="F8342"/>
      <c r="G8342"/>
      <c r="H8342"/>
      <c r="I8342"/>
      <c r="J8342"/>
      <c r="K8342"/>
      <c r="L8342"/>
      <c r="M8342" s="2"/>
      <c r="N8342"/>
      <c r="O8342" s="2"/>
      <c r="P8342"/>
      <c r="Q8342"/>
      <c r="R8342"/>
    </row>
    <row r="8343" spans="2:18">
      <c r="B8343"/>
      <c r="C8343"/>
      <c r="D8343"/>
      <c r="E8343"/>
      <c r="F8343"/>
      <c r="G8343"/>
      <c r="H8343"/>
      <c r="I8343"/>
      <c r="J8343"/>
      <c r="K8343"/>
      <c r="L8343"/>
      <c r="M8343" s="2"/>
      <c r="N8343"/>
      <c r="O8343" s="2"/>
      <c r="P8343"/>
      <c r="Q8343"/>
      <c r="R8343"/>
    </row>
    <row r="8344" spans="2:18">
      <c r="B8344"/>
      <c r="C8344"/>
      <c r="D8344"/>
      <c r="E8344"/>
      <c r="F8344"/>
      <c r="G8344"/>
      <c r="H8344"/>
      <c r="I8344"/>
      <c r="J8344"/>
      <c r="K8344"/>
      <c r="L8344"/>
      <c r="M8344" s="2"/>
      <c r="N8344"/>
      <c r="O8344" s="2"/>
      <c r="P8344"/>
      <c r="Q8344"/>
      <c r="R8344"/>
    </row>
    <row r="8345" spans="2:18">
      <c r="B8345"/>
      <c r="C8345"/>
      <c r="D8345"/>
      <c r="E8345"/>
      <c r="F8345"/>
      <c r="G8345"/>
      <c r="H8345"/>
      <c r="I8345"/>
      <c r="J8345"/>
      <c r="K8345"/>
      <c r="L8345"/>
      <c r="M8345" s="2"/>
      <c r="N8345"/>
      <c r="O8345" s="2"/>
      <c r="P8345"/>
      <c r="Q8345"/>
      <c r="R8345"/>
    </row>
    <row r="8346" spans="2:18">
      <c r="B8346"/>
      <c r="C8346"/>
      <c r="D8346"/>
      <c r="E8346"/>
      <c r="F8346"/>
      <c r="G8346"/>
      <c r="H8346"/>
      <c r="I8346"/>
      <c r="J8346"/>
      <c r="K8346"/>
      <c r="L8346"/>
      <c r="M8346" s="2"/>
      <c r="N8346"/>
      <c r="O8346" s="2"/>
      <c r="P8346"/>
      <c r="Q8346"/>
      <c r="R8346"/>
    </row>
    <row r="8347" spans="2:18">
      <c r="B8347"/>
      <c r="C8347"/>
      <c r="D8347"/>
      <c r="E8347"/>
      <c r="F8347"/>
      <c r="G8347"/>
      <c r="H8347"/>
      <c r="I8347"/>
      <c r="J8347"/>
      <c r="K8347"/>
      <c r="L8347"/>
      <c r="M8347" s="2"/>
      <c r="N8347"/>
      <c r="O8347" s="2"/>
      <c r="P8347"/>
      <c r="Q8347"/>
      <c r="R8347"/>
    </row>
    <row r="8348" spans="2:18">
      <c r="B8348"/>
      <c r="C8348"/>
      <c r="D8348"/>
      <c r="E8348"/>
      <c r="F8348"/>
      <c r="G8348"/>
      <c r="H8348"/>
      <c r="I8348"/>
      <c r="J8348"/>
      <c r="K8348"/>
      <c r="L8348"/>
      <c r="M8348" s="2"/>
      <c r="N8348"/>
      <c r="O8348" s="2"/>
      <c r="P8348"/>
      <c r="Q8348"/>
      <c r="R8348"/>
    </row>
    <row r="8349" spans="2:18">
      <c r="B8349"/>
      <c r="C8349"/>
      <c r="D8349"/>
      <c r="E8349"/>
      <c r="F8349"/>
      <c r="G8349"/>
      <c r="H8349"/>
      <c r="I8349"/>
      <c r="J8349"/>
      <c r="K8349"/>
      <c r="L8349"/>
      <c r="M8349" s="2"/>
      <c r="N8349"/>
      <c r="O8349" s="2"/>
      <c r="P8349"/>
      <c r="Q8349"/>
      <c r="R8349"/>
    </row>
    <row r="8350" spans="2:18">
      <c r="B8350"/>
      <c r="C8350"/>
      <c r="D8350"/>
      <c r="E8350"/>
      <c r="F8350"/>
      <c r="G8350"/>
      <c r="H8350"/>
      <c r="I8350"/>
      <c r="J8350"/>
      <c r="K8350"/>
      <c r="L8350"/>
      <c r="M8350" s="2"/>
      <c r="N8350"/>
      <c r="O8350" s="2"/>
      <c r="P8350"/>
      <c r="Q8350"/>
      <c r="R8350"/>
    </row>
    <row r="8351" spans="2:18">
      <c r="B8351"/>
      <c r="C8351"/>
      <c r="D8351"/>
      <c r="E8351"/>
      <c r="F8351"/>
      <c r="G8351"/>
      <c r="H8351"/>
      <c r="I8351"/>
      <c r="J8351"/>
      <c r="K8351"/>
      <c r="L8351"/>
      <c r="M8351" s="2"/>
      <c r="N8351"/>
      <c r="O8351" s="2"/>
      <c r="P8351"/>
      <c r="Q8351"/>
      <c r="R8351"/>
    </row>
    <row r="8352" spans="2:18">
      <c r="B8352"/>
      <c r="C8352"/>
      <c r="D8352"/>
      <c r="E8352"/>
      <c r="F8352"/>
      <c r="G8352"/>
      <c r="H8352"/>
      <c r="I8352"/>
      <c r="J8352"/>
      <c r="K8352"/>
      <c r="L8352"/>
      <c r="M8352" s="2"/>
      <c r="N8352"/>
      <c r="O8352" s="2"/>
      <c r="P8352"/>
      <c r="Q8352"/>
      <c r="R8352"/>
    </row>
    <row r="8353" spans="2:18">
      <c r="B8353"/>
      <c r="C8353"/>
      <c r="D8353"/>
      <c r="E8353"/>
      <c r="F8353"/>
      <c r="G8353"/>
      <c r="H8353"/>
      <c r="I8353"/>
      <c r="J8353"/>
      <c r="K8353"/>
      <c r="L8353"/>
      <c r="M8353" s="2"/>
      <c r="N8353"/>
      <c r="O8353" s="2"/>
      <c r="P8353"/>
      <c r="Q8353"/>
      <c r="R8353"/>
    </row>
    <row r="8354" spans="2:18">
      <c r="B8354"/>
      <c r="C8354"/>
      <c r="D8354"/>
      <c r="E8354"/>
      <c r="F8354"/>
      <c r="G8354"/>
      <c r="H8354"/>
      <c r="I8354"/>
      <c r="J8354"/>
      <c r="K8354"/>
      <c r="L8354"/>
      <c r="M8354" s="2"/>
      <c r="N8354"/>
      <c r="O8354" s="2"/>
      <c r="P8354"/>
      <c r="Q8354"/>
      <c r="R8354"/>
    </row>
    <row r="8355" spans="2:18">
      <c r="B8355"/>
      <c r="C8355"/>
      <c r="D8355"/>
      <c r="E8355"/>
      <c r="F8355"/>
      <c r="G8355"/>
      <c r="H8355"/>
      <c r="I8355"/>
      <c r="J8355"/>
      <c r="K8355"/>
      <c r="L8355"/>
      <c r="M8355" s="2"/>
      <c r="N8355"/>
      <c r="O8355" s="2"/>
      <c r="P8355"/>
      <c r="Q8355"/>
      <c r="R8355"/>
    </row>
    <row r="8356" spans="2:18">
      <c r="B8356"/>
      <c r="C8356"/>
      <c r="D8356"/>
      <c r="E8356"/>
      <c r="F8356"/>
      <c r="G8356"/>
      <c r="H8356"/>
      <c r="I8356"/>
      <c r="J8356"/>
      <c r="K8356"/>
      <c r="L8356"/>
      <c r="M8356" s="2"/>
      <c r="N8356"/>
      <c r="O8356" s="2"/>
      <c r="P8356"/>
      <c r="Q8356"/>
      <c r="R8356"/>
    </row>
    <row r="8357" spans="2:18">
      <c r="B8357"/>
      <c r="C8357"/>
      <c r="D8357"/>
      <c r="E8357"/>
      <c r="F8357"/>
      <c r="G8357"/>
      <c r="H8357"/>
      <c r="I8357"/>
      <c r="J8357"/>
      <c r="K8357"/>
      <c r="L8357"/>
      <c r="M8357" s="2"/>
      <c r="N8357"/>
      <c r="O8357" s="2"/>
      <c r="P8357"/>
      <c r="Q8357"/>
      <c r="R8357"/>
    </row>
    <row r="8358" spans="2:18">
      <c r="B8358"/>
      <c r="C8358"/>
      <c r="D8358"/>
      <c r="E8358"/>
      <c r="F8358"/>
      <c r="G8358"/>
      <c r="H8358"/>
      <c r="I8358"/>
      <c r="J8358"/>
      <c r="K8358"/>
      <c r="L8358"/>
      <c r="M8358" s="2"/>
      <c r="N8358"/>
      <c r="O8358" s="2"/>
      <c r="P8358"/>
      <c r="Q8358"/>
      <c r="R8358"/>
    </row>
    <row r="8359" spans="2:18">
      <c r="B8359"/>
      <c r="C8359"/>
      <c r="D8359"/>
      <c r="E8359"/>
      <c r="F8359"/>
      <c r="G8359"/>
      <c r="H8359"/>
      <c r="I8359"/>
      <c r="J8359"/>
      <c r="K8359"/>
      <c r="L8359"/>
      <c r="M8359" s="2"/>
      <c r="N8359"/>
      <c r="O8359" s="2"/>
      <c r="P8359"/>
      <c r="Q8359"/>
      <c r="R8359"/>
    </row>
    <row r="8360" spans="2:18">
      <c r="B8360"/>
      <c r="C8360"/>
      <c r="D8360"/>
      <c r="E8360"/>
      <c r="F8360"/>
      <c r="G8360"/>
      <c r="H8360"/>
      <c r="I8360"/>
      <c r="J8360"/>
      <c r="K8360"/>
      <c r="L8360"/>
      <c r="M8360" s="2"/>
      <c r="N8360"/>
      <c r="O8360" s="2"/>
      <c r="P8360"/>
      <c r="Q8360"/>
      <c r="R8360"/>
    </row>
    <row r="8361" spans="2:18">
      <c r="B8361"/>
      <c r="C8361"/>
      <c r="D8361"/>
      <c r="E8361"/>
      <c r="F8361"/>
      <c r="G8361"/>
      <c r="H8361"/>
      <c r="I8361"/>
      <c r="J8361"/>
      <c r="K8361"/>
      <c r="L8361"/>
      <c r="M8361" s="2"/>
      <c r="N8361"/>
      <c r="O8361" s="2"/>
      <c r="P8361"/>
      <c r="Q8361"/>
      <c r="R8361"/>
    </row>
    <row r="8362" spans="2:18">
      <c r="B8362"/>
      <c r="C8362"/>
      <c r="D8362"/>
      <c r="E8362"/>
      <c r="F8362"/>
      <c r="G8362"/>
      <c r="H8362"/>
      <c r="I8362"/>
      <c r="J8362"/>
      <c r="K8362"/>
      <c r="L8362"/>
      <c r="M8362" s="2"/>
      <c r="N8362"/>
      <c r="O8362" s="2"/>
      <c r="P8362"/>
      <c r="Q8362"/>
      <c r="R8362"/>
    </row>
    <row r="8363" spans="2:18">
      <c r="B8363"/>
      <c r="C8363"/>
      <c r="D8363"/>
      <c r="E8363"/>
      <c r="F8363"/>
      <c r="G8363"/>
      <c r="H8363"/>
      <c r="I8363"/>
      <c r="J8363"/>
      <c r="K8363"/>
      <c r="L8363"/>
      <c r="M8363" s="2"/>
      <c r="N8363"/>
      <c r="O8363" s="2"/>
      <c r="P8363"/>
      <c r="Q8363"/>
      <c r="R8363"/>
    </row>
    <row r="8364" spans="2:18">
      <c r="B8364"/>
      <c r="C8364"/>
      <c r="D8364"/>
      <c r="E8364"/>
      <c r="F8364"/>
      <c r="G8364"/>
      <c r="H8364"/>
      <c r="I8364"/>
      <c r="J8364"/>
      <c r="K8364"/>
      <c r="L8364"/>
      <c r="M8364" s="2"/>
      <c r="N8364"/>
      <c r="O8364" s="2"/>
      <c r="P8364"/>
      <c r="Q8364"/>
      <c r="R8364"/>
    </row>
    <row r="8365" spans="2:18">
      <c r="B8365"/>
      <c r="C8365"/>
      <c r="D8365"/>
      <c r="E8365"/>
      <c r="F8365"/>
      <c r="G8365"/>
      <c r="H8365"/>
      <c r="I8365"/>
      <c r="J8365"/>
      <c r="K8365"/>
      <c r="L8365"/>
      <c r="M8365" s="2"/>
      <c r="N8365"/>
      <c r="O8365" s="2"/>
      <c r="P8365"/>
      <c r="Q8365"/>
      <c r="R8365"/>
    </row>
    <row r="8366" spans="2:18">
      <c r="B8366"/>
      <c r="C8366"/>
      <c r="D8366"/>
      <c r="E8366"/>
      <c r="F8366"/>
      <c r="G8366"/>
      <c r="H8366"/>
      <c r="I8366"/>
      <c r="J8366"/>
      <c r="K8366"/>
      <c r="L8366"/>
      <c r="M8366" s="2"/>
      <c r="N8366"/>
      <c r="O8366" s="2"/>
      <c r="P8366"/>
      <c r="Q8366"/>
      <c r="R8366"/>
    </row>
    <row r="8367" spans="2:18">
      <c r="B8367"/>
      <c r="C8367"/>
      <c r="D8367"/>
      <c r="E8367"/>
      <c r="F8367"/>
      <c r="G8367"/>
      <c r="H8367"/>
      <c r="I8367"/>
      <c r="J8367"/>
      <c r="K8367"/>
      <c r="L8367"/>
      <c r="M8367" s="2"/>
      <c r="N8367"/>
      <c r="O8367" s="2"/>
      <c r="P8367"/>
      <c r="Q8367"/>
      <c r="R8367"/>
    </row>
    <row r="8368" spans="2:18">
      <c r="B8368"/>
      <c r="C8368"/>
      <c r="D8368"/>
      <c r="E8368"/>
      <c r="F8368"/>
      <c r="G8368"/>
      <c r="H8368"/>
      <c r="I8368"/>
      <c r="J8368"/>
      <c r="K8368"/>
      <c r="L8368"/>
      <c r="M8368" s="2"/>
      <c r="N8368"/>
      <c r="O8368" s="2"/>
      <c r="P8368"/>
      <c r="Q8368"/>
      <c r="R8368"/>
    </row>
    <row r="8369" spans="2:18">
      <c r="B8369"/>
      <c r="C8369"/>
      <c r="D8369"/>
      <c r="E8369"/>
      <c r="F8369"/>
      <c r="G8369"/>
      <c r="H8369"/>
      <c r="I8369"/>
      <c r="J8369"/>
      <c r="K8369"/>
      <c r="L8369"/>
      <c r="M8369" s="2"/>
      <c r="N8369"/>
      <c r="O8369" s="2"/>
      <c r="P8369"/>
      <c r="Q8369"/>
      <c r="R8369"/>
    </row>
    <row r="8370" spans="2:18">
      <c r="B8370"/>
      <c r="C8370"/>
      <c r="D8370"/>
      <c r="E8370"/>
      <c r="F8370"/>
      <c r="G8370"/>
      <c r="H8370"/>
      <c r="I8370"/>
      <c r="J8370"/>
      <c r="K8370"/>
      <c r="L8370"/>
      <c r="M8370" s="2"/>
      <c r="N8370"/>
      <c r="O8370" s="2"/>
      <c r="P8370"/>
      <c r="Q8370"/>
      <c r="R8370"/>
    </row>
    <row r="8371" spans="2:18">
      <c r="B8371"/>
      <c r="C8371"/>
      <c r="D8371"/>
      <c r="E8371"/>
      <c r="F8371"/>
      <c r="G8371"/>
      <c r="H8371"/>
      <c r="I8371"/>
      <c r="J8371"/>
      <c r="K8371"/>
      <c r="L8371"/>
      <c r="M8371" s="2"/>
      <c r="N8371"/>
      <c r="O8371" s="2"/>
      <c r="P8371"/>
      <c r="Q8371"/>
      <c r="R8371"/>
    </row>
    <row r="8372" spans="2:18">
      <c r="B8372"/>
      <c r="C8372"/>
      <c r="D8372"/>
      <c r="E8372"/>
      <c r="F8372"/>
      <c r="G8372"/>
      <c r="H8372"/>
      <c r="I8372"/>
      <c r="J8372"/>
      <c r="K8372"/>
      <c r="L8372"/>
      <c r="M8372" s="2"/>
      <c r="N8372"/>
      <c r="O8372" s="2"/>
      <c r="P8372"/>
      <c r="Q8372"/>
      <c r="R8372"/>
    </row>
    <row r="8373" spans="2:18">
      <c r="B8373"/>
      <c r="C8373"/>
      <c r="D8373"/>
      <c r="E8373"/>
      <c r="F8373"/>
      <c r="G8373"/>
      <c r="H8373"/>
      <c r="I8373"/>
      <c r="J8373"/>
      <c r="K8373"/>
      <c r="L8373"/>
      <c r="M8373" s="2"/>
      <c r="N8373"/>
      <c r="O8373" s="2"/>
      <c r="P8373"/>
      <c r="Q8373"/>
      <c r="R8373"/>
    </row>
    <row r="8374" spans="2:18">
      <c r="B8374"/>
      <c r="C8374"/>
      <c r="D8374"/>
      <c r="E8374"/>
      <c r="F8374"/>
      <c r="G8374"/>
      <c r="H8374"/>
      <c r="I8374"/>
      <c r="J8374"/>
      <c r="K8374"/>
      <c r="L8374"/>
      <c r="M8374" s="2"/>
      <c r="N8374"/>
      <c r="O8374" s="2"/>
      <c r="P8374"/>
      <c r="Q8374"/>
      <c r="R8374"/>
    </row>
    <row r="8375" spans="2:18">
      <c r="B8375"/>
      <c r="C8375"/>
      <c r="D8375"/>
      <c r="E8375"/>
      <c r="F8375"/>
      <c r="G8375"/>
      <c r="H8375"/>
      <c r="I8375"/>
      <c r="J8375"/>
      <c r="K8375"/>
      <c r="L8375"/>
      <c r="M8375" s="2"/>
      <c r="N8375"/>
      <c r="O8375" s="2"/>
      <c r="P8375"/>
      <c r="Q8375"/>
      <c r="R8375"/>
    </row>
    <row r="8376" spans="2:18">
      <c r="B8376"/>
      <c r="C8376"/>
      <c r="D8376"/>
      <c r="E8376"/>
      <c r="F8376"/>
      <c r="G8376"/>
      <c r="H8376"/>
      <c r="I8376"/>
      <c r="J8376"/>
      <c r="K8376"/>
      <c r="L8376"/>
      <c r="M8376" s="2"/>
      <c r="N8376"/>
      <c r="O8376" s="2"/>
      <c r="P8376"/>
      <c r="Q8376"/>
      <c r="R8376"/>
    </row>
    <row r="8377" spans="2:18">
      <c r="B8377"/>
      <c r="C8377"/>
      <c r="D8377"/>
      <c r="E8377"/>
      <c r="F8377"/>
      <c r="G8377"/>
      <c r="H8377"/>
      <c r="I8377"/>
      <c r="J8377"/>
      <c r="K8377"/>
      <c r="L8377"/>
      <c r="M8377" s="2"/>
      <c r="N8377"/>
      <c r="O8377" s="2"/>
      <c r="P8377"/>
      <c r="Q8377"/>
      <c r="R8377"/>
    </row>
    <row r="8378" spans="2:18">
      <c r="B8378"/>
      <c r="C8378"/>
      <c r="D8378"/>
      <c r="E8378"/>
      <c r="F8378"/>
      <c r="G8378"/>
      <c r="H8378"/>
      <c r="I8378"/>
      <c r="J8378"/>
      <c r="K8378"/>
      <c r="L8378"/>
      <c r="M8378" s="2"/>
      <c r="N8378"/>
      <c r="O8378" s="2"/>
      <c r="P8378"/>
      <c r="Q8378"/>
      <c r="R8378"/>
    </row>
    <row r="8379" spans="2:18">
      <c r="B8379"/>
      <c r="C8379"/>
      <c r="D8379"/>
      <c r="E8379"/>
      <c r="F8379"/>
      <c r="G8379"/>
      <c r="H8379"/>
      <c r="I8379"/>
      <c r="J8379"/>
      <c r="K8379"/>
      <c r="L8379"/>
      <c r="M8379" s="2"/>
      <c r="N8379"/>
      <c r="O8379" s="2"/>
      <c r="P8379"/>
      <c r="Q8379"/>
      <c r="R8379"/>
    </row>
    <row r="8380" spans="2:18">
      <c r="B8380"/>
      <c r="C8380"/>
      <c r="D8380"/>
      <c r="E8380"/>
      <c r="F8380"/>
      <c r="G8380"/>
      <c r="H8380"/>
      <c r="I8380"/>
      <c r="J8380"/>
      <c r="K8380"/>
      <c r="L8380"/>
      <c r="M8380" s="2"/>
      <c r="N8380"/>
      <c r="O8380" s="2"/>
      <c r="P8380"/>
      <c r="Q8380"/>
      <c r="R8380"/>
    </row>
    <row r="8381" spans="2:18">
      <c r="B8381"/>
      <c r="C8381"/>
      <c r="D8381"/>
      <c r="E8381"/>
      <c r="F8381"/>
      <c r="G8381"/>
      <c r="H8381"/>
      <c r="I8381"/>
      <c r="J8381"/>
      <c r="K8381"/>
      <c r="L8381"/>
      <c r="M8381" s="2"/>
      <c r="N8381"/>
      <c r="O8381" s="2"/>
      <c r="P8381"/>
      <c r="Q8381"/>
      <c r="R8381"/>
    </row>
    <row r="8382" spans="2:18">
      <c r="B8382"/>
      <c r="C8382"/>
      <c r="D8382"/>
      <c r="E8382"/>
      <c r="F8382"/>
      <c r="G8382"/>
      <c r="H8382"/>
      <c r="I8382"/>
      <c r="J8382"/>
      <c r="K8382"/>
      <c r="L8382"/>
      <c r="M8382" s="2"/>
      <c r="N8382"/>
      <c r="O8382" s="2"/>
      <c r="P8382"/>
      <c r="Q8382"/>
      <c r="R8382"/>
    </row>
    <row r="8383" spans="2:18">
      <c r="B8383"/>
      <c r="C8383"/>
      <c r="D8383"/>
      <c r="E8383"/>
      <c r="F8383"/>
      <c r="G8383"/>
      <c r="H8383"/>
      <c r="I8383"/>
      <c r="J8383"/>
      <c r="K8383"/>
      <c r="L8383"/>
      <c r="M8383" s="2"/>
      <c r="N8383"/>
      <c r="O8383" s="2"/>
      <c r="P8383"/>
      <c r="Q8383"/>
      <c r="R8383"/>
    </row>
    <row r="8384" spans="2:18">
      <c r="B8384"/>
      <c r="C8384"/>
      <c r="D8384"/>
      <c r="E8384"/>
      <c r="F8384"/>
      <c r="G8384"/>
      <c r="H8384"/>
      <c r="I8384"/>
      <c r="J8384"/>
      <c r="K8384"/>
      <c r="L8384"/>
      <c r="M8384" s="2"/>
      <c r="N8384"/>
      <c r="O8384" s="2"/>
      <c r="P8384"/>
      <c r="Q8384"/>
      <c r="R8384"/>
    </row>
    <row r="8385" spans="2:18">
      <c r="B8385"/>
      <c r="C8385"/>
      <c r="D8385"/>
      <c r="E8385"/>
      <c r="F8385"/>
      <c r="G8385"/>
      <c r="H8385"/>
      <c r="I8385"/>
      <c r="J8385"/>
      <c r="K8385"/>
      <c r="L8385"/>
      <c r="M8385" s="2"/>
      <c r="N8385"/>
      <c r="O8385" s="2"/>
      <c r="P8385"/>
      <c r="Q8385"/>
      <c r="R8385"/>
    </row>
    <row r="8386" spans="2:18">
      <c r="B8386"/>
      <c r="C8386"/>
      <c r="D8386"/>
      <c r="E8386"/>
      <c r="F8386"/>
      <c r="G8386"/>
      <c r="H8386"/>
      <c r="I8386"/>
      <c r="J8386"/>
      <c r="K8386"/>
      <c r="L8386"/>
      <c r="M8386" s="2"/>
      <c r="N8386"/>
      <c r="O8386" s="2"/>
      <c r="P8386"/>
      <c r="Q8386"/>
      <c r="R8386"/>
    </row>
    <row r="8387" spans="2:18">
      <c r="B8387"/>
      <c r="C8387"/>
      <c r="D8387"/>
      <c r="E8387"/>
      <c r="F8387"/>
      <c r="G8387"/>
      <c r="H8387"/>
      <c r="I8387"/>
      <c r="J8387"/>
      <c r="K8387"/>
      <c r="L8387"/>
      <c r="M8387" s="2"/>
      <c r="N8387"/>
      <c r="O8387" s="2"/>
      <c r="P8387"/>
      <c r="Q8387"/>
      <c r="R8387"/>
    </row>
    <row r="8388" spans="2:18">
      <c r="B8388"/>
      <c r="C8388"/>
      <c r="D8388"/>
      <c r="E8388"/>
      <c r="F8388"/>
      <c r="G8388"/>
      <c r="H8388"/>
      <c r="I8388"/>
      <c r="J8388"/>
      <c r="K8388"/>
      <c r="L8388"/>
      <c r="M8388" s="2"/>
      <c r="N8388"/>
      <c r="O8388" s="2"/>
      <c r="P8388"/>
      <c r="Q8388"/>
      <c r="R8388"/>
    </row>
    <row r="8389" spans="2:18">
      <c r="B8389"/>
      <c r="C8389"/>
      <c r="D8389"/>
      <c r="E8389"/>
      <c r="F8389"/>
      <c r="G8389"/>
      <c r="H8389"/>
      <c r="I8389"/>
      <c r="J8389"/>
      <c r="K8389"/>
      <c r="L8389"/>
      <c r="M8389" s="2"/>
      <c r="N8389"/>
      <c r="O8389" s="2"/>
      <c r="P8389"/>
      <c r="Q8389"/>
      <c r="R8389"/>
    </row>
    <row r="8390" spans="2:18">
      <c r="B8390"/>
      <c r="C8390"/>
      <c r="D8390"/>
      <c r="E8390"/>
      <c r="F8390"/>
      <c r="G8390"/>
      <c r="H8390"/>
      <c r="I8390"/>
      <c r="J8390"/>
      <c r="K8390"/>
      <c r="L8390"/>
      <c r="M8390" s="2"/>
      <c r="N8390"/>
      <c r="O8390" s="2"/>
      <c r="P8390"/>
      <c r="Q8390"/>
      <c r="R8390"/>
    </row>
    <row r="8391" spans="2:18">
      <c r="B8391"/>
      <c r="C8391"/>
      <c r="D8391"/>
      <c r="E8391"/>
      <c r="F8391"/>
      <c r="G8391"/>
      <c r="H8391"/>
      <c r="I8391"/>
      <c r="J8391"/>
      <c r="K8391"/>
      <c r="L8391"/>
      <c r="M8391" s="2"/>
      <c r="N8391"/>
      <c r="O8391" s="2"/>
      <c r="P8391"/>
      <c r="Q8391"/>
      <c r="R8391"/>
    </row>
    <row r="8392" spans="2:18">
      <c r="B8392"/>
      <c r="C8392"/>
      <c r="D8392"/>
      <c r="E8392"/>
      <c r="F8392"/>
      <c r="G8392"/>
      <c r="H8392"/>
      <c r="I8392"/>
      <c r="J8392"/>
      <c r="K8392"/>
      <c r="L8392"/>
      <c r="M8392" s="2"/>
      <c r="N8392"/>
      <c r="O8392" s="2"/>
      <c r="P8392"/>
      <c r="Q8392"/>
      <c r="R8392"/>
    </row>
    <row r="8393" spans="2:18">
      <c r="B8393"/>
      <c r="C8393"/>
      <c r="D8393"/>
      <c r="E8393"/>
      <c r="F8393"/>
      <c r="G8393"/>
      <c r="H8393"/>
      <c r="I8393"/>
      <c r="J8393"/>
      <c r="K8393"/>
      <c r="L8393"/>
      <c r="M8393" s="2"/>
      <c r="N8393"/>
      <c r="O8393" s="2"/>
      <c r="P8393"/>
      <c r="Q8393"/>
      <c r="R8393"/>
    </row>
    <row r="8394" spans="2:18">
      <c r="B8394"/>
      <c r="C8394"/>
      <c r="D8394"/>
      <c r="E8394"/>
      <c r="F8394"/>
      <c r="G8394"/>
      <c r="H8394"/>
      <c r="I8394"/>
      <c r="J8394"/>
      <c r="K8394"/>
      <c r="L8394"/>
      <c r="M8394" s="2"/>
      <c r="N8394"/>
      <c r="O8394" s="2"/>
      <c r="P8394"/>
      <c r="Q8394"/>
      <c r="R8394"/>
    </row>
    <row r="8395" spans="2:18">
      <c r="B8395"/>
      <c r="C8395"/>
      <c r="D8395"/>
      <c r="E8395"/>
      <c r="F8395"/>
      <c r="G8395"/>
      <c r="H8395"/>
      <c r="I8395"/>
      <c r="J8395"/>
      <c r="K8395"/>
      <c r="L8395"/>
      <c r="M8395" s="2"/>
      <c r="N8395"/>
      <c r="O8395" s="2"/>
      <c r="P8395"/>
      <c r="Q8395"/>
      <c r="R8395"/>
    </row>
    <row r="8396" spans="2:18">
      <c r="B8396"/>
      <c r="C8396"/>
      <c r="D8396"/>
      <c r="E8396"/>
      <c r="F8396"/>
      <c r="G8396"/>
      <c r="H8396"/>
      <c r="I8396"/>
      <c r="J8396"/>
      <c r="K8396"/>
      <c r="L8396"/>
      <c r="M8396" s="2"/>
      <c r="N8396"/>
      <c r="O8396" s="2"/>
      <c r="P8396"/>
      <c r="Q8396"/>
      <c r="R8396"/>
    </row>
    <row r="8397" spans="2:18">
      <c r="B8397"/>
      <c r="C8397"/>
      <c r="D8397"/>
      <c r="E8397"/>
      <c r="F8397"/>
      <c r="G8397"/>
      <c r="H8397"/>
      <c r="I8397"/>
      <c r="J8397"/>
      <c r="K8397"/>
      <c r="L8397"/>
      <c r="M8397" s="2"/>
      <c r="N8397"/>
      <c r="O8397" s="2"/>
      <c r="P8397"/>
      <c r="Q8397"/>
      <c r="R8397"/>
    </row>
    <row r="8398" spans="2:18">
      <c r="B8398"/>
      <c r="C8398"/>
      <c r="D8398"/>
      <c r="E8398"/>
      <c r="F8398"/>
      <c r="G8398"/>
      <c r="H8398"/>
      <c r="I8398"/>
      <c r="J8398"/>
      <c r="K8398"/>
      <c r="L8398"/>
      <c r="M8398" s="2"/>
      <c r="N8398"/>
      <c r="O8398" s="2"/>
      <c r="P8398"/>
      <c r="Q8398"/>
      <c r="R8398"/>
    </row>
    <row r="8399" spans="2:18">
      <c r="B8399"/>
      <c r="C8399"/>
      <c r="D8399"/>
      <c r="E8399"/>
      <c r="F8399"/>
      <c r="G8399"/>
      <c r="H8399"/>
      <c r="I8399"/>
      <c r="J8399"/>
      <c r="K8399"/>
      <c r="L8399"/>
      <c r="M8399" s="2"/>
      <c r="N8399"/>
      <c r="O8399" s="2"/>
      <c r="P8399"/>
      <c r="Q8399"/>
      <c r="R8399"/>
    </row>
    <row r="8400" spans="2:18">
      <c r="B8400"/>
      <c r="C8400"/>
      <c r="D8400"/>
      <c r="E8400"/>
      <c r="F8400"/>
      <c r="G8400"/>
      <c r="H8400"/>
      <c r="I8400"/>
      <c r="J8400"/>
      <c r="K8400"/>
      <c r="L8400"/>
      <c r="M8400" s="2"/>
      <c r="N8400"/>
      <c r="O8400" s="2"/>
      <c r="P8400"/>
      <c r="Q8400"/>
      <c r="R8400"/>
    </row>
    <row r="8401" spans="2:18">
      <c r="B8401"/>
      <c r="C8401"/>
      <c r="D8401"/>
      <c r="E8401"/>
      <c r="F8401"/>
      <c r="G8401"/>
      <c r="H8401"/>
      <c r="I8401"/>
      <c r="J8401"/>
      <c r="K8401"/>
      <c r="L8401"/>
      <c r="M8401" s="2"/>
      <c r="N8401"/>
      <c r="O8401" s="2"/>
      <c r="P8401"/>
      <c r="Q8401"/>
      <c r="R8401"/>
    </row>
    <row r="8402" spans="2:18">
      <c r="B8402"/>
      <c r="C8402"/>
      <c r="D8402"/>
      <c r="E8402"/>
      <c r="F8402"/>
      <c r="G8402"/>
      <c r="H8402"/>
      <c r="I8402"/>
      <c r="J8402"/>
      <c r="K8402"/>
      <c r="L8402"/>
      <c r="M8402" s="2"/>
      <c r="N8402"/>
      <c r="O8402" s="2"/>
      <c r="P8402"/>
      <c r="Q8402"/>
      <c r="R8402"/>
    </row>
    <row r="8403" spans="2:18">
      <c r="B8403"/>
      <c r="C8403"/>
      <c r="D8403"/>
      <c r="E8403"/>
      <c r="F8403"/>
      <c r="G8403"/>
      <c r="H8403"/>
      <c r="I8403"/>
      <c r="J8403"/>
      <c r="K8403"/>
      <c r="L8403"/>
      <c r="M8403" s="2"/>
      <c r="N8403"/>
      <c r="O8403" s="2"/>
      <c r="P8403"/>
      <c r="Q8403"/>
      <c r="R8403"/>
    </row>
    <row r="8404" spans="2:18">
      <c r="B8404"/>
      <c r="C8404"/>
      <c r="D8404"/>
      <c r="E8404"/>
      <c r="F8404"/>
      <c r="G8404"/>
      <c r="H8404"/>
      <c r="I8404"/>
      <c r="J8404"/>
      <c r="K8404"/>
      <c r="L8404"/>
      <c r="M8404" s="2"/>
      <c r="N8404"/>
      <c r="O8404" s="2"/>
      <c r="P8404"/>
      <c r="Q8404"/>
      <c r="R8404"/>
    </row>
    <row r="8405" spans="2:18">
      <c r="B8405"/>
      <c r="C8405"/>
      <c r="D8405"/>
      <c r="E8405"/>
      <c r="F8405"/>
      <c r="G8405"/>
      <c r="H8405"/>
      <c r="I8405"/>
      <c r="J8405"/>
      <c r="K8405"/>
      <c r="L8405"/>
      <c r="M8405" s="2"/>
      <c r="N8405"/>
      <c r="O8405" s="2"/>
      <c r="P8405"/>
      <c r="Q8405"/>
      <c r="R8405"/>
    </row>
    <row r="8406" spans="2:18">
      <c r="B8406"/>
      <c r="C8406"/>
      <c r="D8406"/>
      <c r="E8406"/>
      <c r="F8406"/>
      <c r="G8406"/>
      <c r="H8406"/>
      <c r="I8406"/>
      <c r="J8406"/>
      <c r="K8406"/>
      <c r="L8406"/>
      <c r="M8406" s="2"/>
      <c r="N8406"/>
      <c r="O8406" s="2"/>
      <c r="P8406"/>
      <c r="Q8406"/>
      <c r="R8406"/>
    </row>
    <row r="8407" spans="2:18">
      <c r="B8407"/>
      <c r="C8407"/>
      <c r="D8407"/>
      <c r="E8407"/>
      <c r="F8407"/>
      <c r="G8407"/>
      <c r="H8407"/>
      <c r="I8407"/>
      <c r="J8407"/>
      <c r="K8407"/>
      <c r="L8407"/>
      <c r="M8407" s="2"/>
      <c r="N8407"/>
      <c r="O8407" s="2"/>
      <c r="P8407"/>
      <c r="Q8407"/>
      <c r="R8407"/>
    </row>
    <row r="8408" spans="2:18">
      <c r="B8408"/>
      <c r="C8408"/>
      <c r="D8408"/>
      <c r="E8408"/>
      <c r="F8408"/>
      <c r="G8408"/>
      <c r="H8408"/>
      <c r="I8408"/>
      <c r="J8408"/>
      <c r="K8408"/>
      <c r="L8408"/>
      <c r="M8408" s="2"/>
      <c r="N8408"/>
      <c r="O8408" s="2"/>
      <c r="P8408"/>
      <c r="Q8408"/>
      <c r="R8408"/>
    </row>
    <row r="8409" spans="2:18">
      <c r="B8409"/>
      <c r="C8409"/>
      <c r="D8409"/>
      <c r="E8409"/>
      <c r="F8409"/>
      <c r="G8409"/>
      <c r="H8409"/>
      <c r="I8409"/>
      <c r="J8409"/>
      <c r="K8409"/>
      <c r="L8409"/>
      <c r="M8409" s="2"/>
      <c r="N8409"/>
      <c r="O8409" s="2"/>
      <c r="P8409"/>
      <c r="Q8409"/>
      <c r="R8409"/>
    </row>
    <row r="8410" spans="2:18">
      <c r="B8410"/>
      <c r="C8410"/>
      <c r="D8410"/>
      <c r="E8410"/>
      <c r="F8410"/>
      <c r="G8410"/>
      <c r="H8410"/>
      <c r="I8410"/>
      <c r="J8410"/>
      <c r="K8410"/>
      <c r="L8410"/>
      <c r="M8410" s="2"/>
      <c r="N8410"/>
      <c r="O8410" s="2"/>
      <c r="P8410"/>
      <c r="Q8410"/>
      <c r="R8410"/>
    </row>
    <row r="8411" spans="2:18">
      <c r="B8411"/>
      <c r="C8411"/>
      <c r="D8411"/>
      <c r="E8411"/>
      <c r="F8411"/>
      <c r="G8411"/>
      <c r="H8411"/>
      <c r="I8411"/>
      <c r="J8411"/>
      <c r="K8411"/>
      <c r="L8411"/>
      <c r="M8411" s="2"/>
      <c r="N8411"/>
      <c r="O8411" s="2"/>
      <c r="P8411"/>
      <c r="Q8411"/>
      <c r="R8411"/>
    </row>
    <row r="8412" spans="2:18">
      <c r="B8412"/>
      <c r="C8412"/>
      <c r="D8412"/>
      <c r="E8412"/>
      <c r="F8412"/>
      <c r="G8412"/>
      <c r="H8412"/>
      <c r="I8412"/>
      <c r="J8412"/>
      <c r="K8412"/>
      <c r="L8412"/>
      <c r="M8412" s="2"/>
      <c r="N8412"/>
      <c r="O8412" s="2"/>
      <c r="P8412"/>
      <c r="Q8412"/>
      <c r="R8412"/>
    </row>
    <row r="8413" spans="2:18">
      <c r="B8413"/>
      <c r="C8413"/>
      <c r="D8413"/>
      <c r="E8413"/>
      <c r="F8413"/>
      <c r="G8413"/>
      <c r="H8413"/>
      <c r="I8413"/>
      <c r="J8413"/>
      <c r="K8413"/>
      <c r="L8413"/>
      <c r="M8413" s="2"/>
      <c r="N8413"/>
      <c r="O8413" s="2"/>
      <c r="P8413"/>
      <c r="Q8413"/>
      <c r="R8413"/>
    </row>
    <row r="8414" spans="2:18">
      <c r="B8414"/>
      <c r="C8414"/>
      <c r="D8414"/>
      <c r="E8414"/>
      <c r="F8414"/>
      <c r="G8414"/>
      <c r="H8414"/>
      <c r="I8414"/>
      <c r="J8414"/>
      <c r="K8414"/>
      <c r="L8414"/>
      <c r="M8414" s="2"/>
      <c r="N8414"/>
      <c r="O8414" s="2"/>
      <c r="P8414"/>
      <c r="Q8414"/>
      <c r="R8414"/>
    </row>
    <row r="8415" spans="2:18">
      <c r="B8415"/>
      <c r="C8415"/>
      <c r="D8415"/>
      <c r="E8415"/>
      <c r="F8415"/>
      <c r="G8415"/>
      <c r="H8415"/>
      <c r="I8415"/>
      <c r="J8415"/>
      <c r="K8415"/>
      <c r="L8415"/>
      <c r="M8415" s="2"/>
      <c r="N8415"/>
      <c r="O8415" s="2"/>
      <c r="P8415"/>
      <c r="Q8415"/>
      <c r="R8415"/>
    </row>
    <row r="8416" spans="2:18">
      <c r="B8416"/>
      <c r="C8416"/>
      <c r="D8416"/>
      <c r="E8416"/>
      <c r="F8416"/>
      <c r="G8416"/>
      <c r="H8416"/>
      <c r="I8416"/>
      <c r="J8416"/>
      <c r="K8416"/>
      <c r="L8416"/>
      <c r="M8416" s="2"/>
      <c r="N8416"/>
      <c r="O8416" s="2"/>
      <c r="P8416"/>
      <c r="Q8416"/>
      <c r="R8416"/>
    </row>
    <row r="8417" spans="2:18">
      <c r="B8417"/>
      <c r="C8417"/>
      <c r="D8417"/>
      <c r="E8417"/>
      <c r="F8417"/>
      <c r="G8417"/>
      <c r="H8417"/>
      <c r="I8417"/>
      <c r="J8417"/>
      <c r="K8417"/>
      <c r="L8417"/>
      <c r="M8417" s="2"/>
      <c r="N8417"/>
      <c r="O8417" s="2"/>
      <c r="P8417"/>
      <c r="Q8417"/>
      <c r="R8417"/>
    </row>
    <row r="8418" spans="2:18">
      <c r="B8418"/>
      <c r="C8418"/>
      <c r="D8418"/>
      <c r="E8418"/>
      <c r="F8418"/>
      <c r="G8418"/>
      <c r="H8418"/>
      <c r="I8418"/>
      <c r="J8418"/>
      <c r="K8418"/>
      <c r="L8418"/>
      <c r="M8418" s="2"/>
      <c r="N8418"/>
      <c r="O8418" s="2"/>
      <c r="P8418"/>
      <c r="Q8418"/>
      <c r="R8418"/>
    </row>
    <row r="8419" spans="2:18">
      <c r="B8419"/>
      <c r="C8419"/>
      <c r="D8419"/>
      <c r="E8419"/>
      <c r="F8419"/>
      <c r="G8419"/>
      <c r="H8419"/>
      <c r="I8419"/>
      <c r="J8419"/>
      <c r="K8419"/>
      <c r="L8419"/>
      <c r="M8419" s="2"/>
      <c r="N8419"/>
      <c r="O8419" s="2"/>
      <c r="P8419"/>
      <c r="Q8419"/>
      <c r="R8419"/>
    </row>
    <row r="8420" spans="2:18">
      <c r="B8420"/>
      <c r="C8420"/>
      <c r="D8420"/>
      <c r="E8420"/>
      <c r="F8420"/>
      <c r="G8420"/>
      <c r="H8420"/>
      <c r="I8420"/>
      <c r="J8420"/>
      <c r="K8420"/>
      <c r="L8420"/>
      <c r="M8420" s="2"/>
      <c r="N8420"/>
      <c r="O8420" s="2"/>
      <c r="P8420"/>
      <c r="Q8420"/>
      <c r="R8420"/>
    </row>
    <row r="8421" spans="2:18">
      <c r="B8421"/>
      <c r="C8421"/>
      <c r="D8421"/>
      <c r="E8421"/>
      <c r="F8421"/>
      <c r="G8421"/>
      <c r="H8421"/>
      <c r="I8421"/>
      <c r="J8421"/>
      <c r="K8421"/>
      <c r="L8421"/>
      <c r="M8421" s="2"/>
      <c r="N8421"/>
      <c r="O8421" s="2"/>
      <c r="P8421"/>
      <c r="Q8421"/>
      <c r="R8421"/>
    </row>
    <row r="8422" spans="2:18">
      <c r="B8422"/>
      <c r="C8422"/>
      <c r="D8422"/>
      <c r="E8422"/>
      <c r="F8422"/>
      <c r="G8422"/>
      <c r="H8422"/>
      <c r="I8422"/>
      <c r="J8422"/>
      <c r="K8422"/>
      <c r="L8422"/>
      <c r="M8422" s="2"/>
      <c r="N8422"/>
      <c r="O8422" s="2"/>
      <c r="P8422"/>
      <c r="Q8422"/>
      <c r="R8422"/>
    </row>
    <row r="8423" spans="2:18">
      <c r="B8423"/>
      <c r="C8423"/>
      <c r="D8423"/>
      <c r="E8423"/>
      <c r="F8423"/>
      <c r="G8423"/>
      <c r="H8423"/>
      <c r="I8423"/>
      <c r="J8423"/>
      <c r="K8423"/>
      <c r="L8423"/>
      <c r="M8423" s="2"/>
      <c r="N8423"/>
      <c r="O8423" s="2"/>
      <c r="P8423"/>
      <c r="Q8423"/>
      <c r="R8423"/>
    </row>
    <row r="8424" spans="2:18">
      <c r="B8424"/>
      <c r="C8424"/>
      <c r="D8424"/>
      <c r="E8424"/>
      <c r="F8424"/>
      <c r="G8424"/>
      <c r="H8424"/>
      <c r="I8424"/>
      <c r="J8424"/>
      <c r="K8424"/>
      <c r="L8424"/>
      <c r="M8424" s="2"/>
      <c r="N8424"/>
      <c r="O8424" s="2"/>
      <c r="P8424"/>
      <c r="Q8424"/>
      <c r="R8424"/>
    </row>
    <row r="8425" spans="2:18">
      <c r="B8425"/>
      <c r="C8425"/>
      <c r="D8425"/>
      <c r="E8425"/>
      <c r="F8425"/>
      <c r="G8425"/>
      <c r="H8425"/>
      <c r="I8425"/>
      <c r="J8425"/>
      <c r="K8425"/>
      <c r="L8425"/>
      <c r="M8425" s="2"/>
      <c r="N8425"/>
      <c r="O8425" s="2"/>
      <c r="P8425"/>
      <c r="Q8425"/>
      <c r="R8425"/>
    </row>
    <row r="8426" spans="2:18">
      <c r="B8426"/>
      <c r="C8426"/>
      <c r="D8426"/>
      <c r="E8426"/>
      <c r="F8426"/>
      <c r="G8426"/>
      <c r="H8426"/>
      <c r="I8426"/>
      <c r="J8426"/>
      <c r="K8426"/>
      <c r="L8426"/>
      <c r="M8426" s="2"/>
      <c r="N8426"/>
      <c r="O8426" s="2"/>
      <c r="P8426"/>
      <c r="Q8426"/>
      <c r="R8426"/>
    </row>
    <row r="8427" spans="2:18">
      <c r="B8427"/>
      <c r="C8427"/>
      <c r="D8427"/>
      <c r="E8427"/>
      <c r="F8427"/>
      <c r="G8427"/>
      <c r="H8427"/>
      <c r="I8427"/>
      <c r="J8427"/>
      <c r="K8427"/>
      <c r="L8427"/>
      <c r="M8427" s="2"/>
      <c r="N8427"/>
      <c r="O8427" s="2"/>
      <c r="P8427"/>
      <c r="Q8427"/>
      <c r="R8427"/>
    </row>
    <row r="8428" spans="2:18">
      <c r="B8428"/>
      <c r="C8428"/>
      <c r="D8428"/>
      <c r="E8428"/>
      <c r="F8428"/>
      <c r="G8428"/>
      <c r="H8428"/>
      <c r="I8428"/>
      <c r="J8428"/>
      <c r="K8428"/>
      <c r="L8428"/>
      <c r="M8428" s="2"/>
      <c r="N8428"/>
      <c r="O8428" s="2"/>
      <c r="P8428"/>
      <c r="Q8428"/>
      <c r="R8428"/>
    </row>
    <row r="8429" spans="2:18">
      <c r="B8429"/>
      <c r="C8429"/>
      <c r="D8429"/>
      <c r="E8429"/>
      <c r="F8429"/>
      <c r="G8429"/>
      <c r="H8429"/>
      <c r="I8429"/>
      <c r="J8429"/>
      <c r="K8429"/>
      <c r="L8429"/>
      <c r="M8429" s="2"/>
      <c r="N8429"/>
      <c r="O8429" s="2"/>
      <c r="P8429"/>
      <c r="Q8429"/>
      <c r="R8429"/>
    </row>
    <row r="8430" spans="2:18">
      <c r="B8430"/>
      <c r="C8430"/>
      <c r="D8430"/>
      <c r="E8430"/>
      <c r="F8430"/>
      <c r="G8430"/>
      <c r="H8430"/>
      <c r="I8430"/>
      <c r="J8430"/>
      <c r="K8430"/>
      <c r="L8430"/>
      <c r="M8430" s="2"/>
      <c r="N8430"/>
      <c r="O8430" s="2"/>
      <c r="P8430"/>
      <c r="Q8430"/>
      <c r="R8430"/>
    </row>
    <row r="8431" spans="2:18">
      <c r="B8431"/>
      <c r="C8431"/>
      <c r="D8431"/>
      <c r="E8431"/>
      <c r="F8431"/>
      <c r="G8431"/>
      <c r="H8431"/>
      <c r="I8431"/>
      <c r="J8431"/>
      <c r="K8431"/>
      <c r="L8431"/>
      <c r="M8431" s="2"/>
      <c r="N8431"/>
      <c r="O8431" s="2"/>
      <c r="P8431"/>
      <c r="Q8431"/>
      <c r="R8431"/>
    </row>
    <row r="8432" spans="2:18">
      <c r="B8432"/>
      <c r="C8432"/>
      <c r="D8432"/>
      <c r="E8432"/>
      <c r="F8432"/>
      <c r="G8432"/>
      <c r="H8432"/>
      <c r="I8432"/>
      <c r="J8432"/>
      <c r="K8432"/>
      <c r="L8432"/>
      <c r="M8432" s="2"/>
      <c r="N8432"/>
      <c r="O8432" s="2"/>
      <c r="P8432"/>
      <c r="Q8432"/>
      <c r="R8432"/>
    </row>
    <row r="8433" spans="2:18">
      <c r="B8433"/>
      <c r="C8433"/>
      <c r="D8433"/>
      <c r="E8433"/>
      <c r="F8433"/>
      <c r="G8433"/>
      <c r="H8433"/>
      <c r="I8433"/>
      <c r="J8433"/>
      <c r="K8433"/>
      <c r="L8433"/>
      <c r="M8433" s="2"/>
      <c r="N8433"/>
      <c r="O8433" s="2"/>
      <c r="P8433"/>
      <c r="Q8433"/>
      <c r="R8433"/>
    </row>
    <row r="8434" spans="2:18">
      <c r="B8434"/>
      <c r="C8434"/>
      <c r="D8434"/>
      <c r="E8434"/>
      <c r="F8434"/>
      <c r="G8434"/>
      <c r="H8434"/>
      <c r="I8434"/>
      <c r="J8434"/>
      <c r="K8434"/>
      <c r="L8434"/>
      <c r="M8434" s="2"/>
      <c r="N8434"/>
      <c r="O8434" s="2"/>
      <c r="P8434"/>
      <c r="Q8434"/>
      <c r="R8434"/>
    </row>
    <row r="8435" spans="2:18">
      <c r="B8435"/>
      <c r="C8435"/>
      <c r="D8435"/>
      <c r="E8435"/>
      <c r="F8435"/>
      <c r="G8435"/>
      <c r="H8435"/>
      <c r="I8435"/>
      <c r="J8435"/>
      <c r="K8435"/>
      <c r="L8435"/>
      <c r="M8435" s="2"/>
      <c r="N8435"/>
      <c r="O8435" s="2"/>
      <c r="P8435"/>
      <c r="Q8435"/>
      <c r="R8435"/>
    </row>
    <row r="8436" spans="2:18">
      <c r="B8436"/>
      <c r="C8436"/>
      <c r="D8436"/>
      <c r="E8436"/>
      <c r="F8436"/>
      <c r="G8436"/>
      <c r="H8436"/>
      <c r="I8436"/>
      <c r="J8436"/>
      <c r="K8436"/>
      <c r="L8436"/>
      <c r="M8436" s="2"/>
      <c r="N8436"/>
      <c r="O8436" s="2"/>
      <c r="P8436"/>
      <c r="Q8436"/>
      <c r="R8436"/>
    </row>
    <row r="8437" spans="2:18">
      <c r="B8437"/>
      <c r="C8437"/>
      <c r="D8437"/>
      <c r="E8437"/>
      <c r="F8437"/>
      <c r="G8437"/>
      <c r="H8437"/>
      <c r="I8437"/>
      <c r="J8437"/>
      <c r="K8437"/>
      <c r="L8437"/>
      <c r="M8437" s="2"/>
      <c r="N8437"/>
      <c r="O8437" s="2"/>
      <c r="P8437"/>
      <c r="Q8437"/>
      <c r="R8437"/>
    </row>
    <row r="8438" spans="2:18">
      <c r="B8438"/>
      <c r="C8438"/>
      <c r="D8438"/>
      <c r="E8438"/>
      <c r="F8438"/>
      <c r="G8438"/>
      <c r="H8438"/>
      <c r="I8438"/>
      <c r="J8438"/>
      <c r="K8438"/>
      <c r="L8438"/>
      <c r="M8438" s="2"/>
      <c r="N8438"/>
      <c r="O8438" s="2"/>
      <c r="P8438"/>
      <c r="Q8438"/>
      <c r="R8438"/>
    </row>
    <row r="8439" spans="2:18">
      <c r="B8439"/>
      <c r="C8439"/>
      <c r="D8439"/>
      <c r="E8439"/>
      <c r="F8439"/>
      <c r="G8439"/>
      <c r="H8439"/>
      <c r="I8439"/>
      <c r="J8439"/>
      <c r="K8439"/>
      <c r="L8439"/>
      <c r="M8439" s="2"/>
      <c r="N8439"/>
      <c r="O8439" s="2"/>
      <c r="P8439"/>
      <c r="Q8439"/>
      <c r="R8439"/>
    </row>
    <row r="8440" spans="2:18">
      <c r="B8440"/>
      <c r="C8440"/>
      <c r="D8440"/>
      <c r="E8440"/>
      <c r="F8440"/>
      <c r="G8440"/>
      <c r="H8440"/>
      <c r="I8440"/>
      <c r="J8440"/>
      <c r="K8440"/>
      <c r="L8440"/>
      <c r="M8440" s="2"/>
      <c r="N8440"/>
      <c r="O8440" s="2"/>
      <c r="P8440"/>
      <c r="Q8440"/>
      <c r="R8440"/>
    </row>
    <row r="8441" spans="2:18">
      <c r="B8441"/>
      <c r="C8441"/>
      <c r="D8441"/>
      <c r="E8441"/>
      <c r="F8441"/>
      <c r="G8441"/>
      <c r="H8441"/>
      <c r="I8441"/>
      <c r="J8441"/>
      <c r="K8441"/>
      <c r="L8441"/>
      <c r="M8441" s="2"/>
      <c r="N8441"/>
      <c r="O8441" s="2"/>
      <c r="P8441"/>
      <c r="Q8441"/>
      <c r="R8441"/>
    </row>
    <row r="8442" spans="2:18">
      <c r="B8442"/>
      <c r="C8442"/>
      <c r="D8442"/>
      <c r="E8442"/>
      <c r="F8442"/>
      <c r="G8442"/>
      <c r="H8442"/>
      <c r="I8442"/>
      <c r="J8442"/>
      <c r="K8442"/>
      <c r="L8442"/>
      <c r="M8442" s="2"/>
      <c r="N8442"/>
      <c r="O8442" s="2"/>
      <c r="P8442"/>
      <c r="Q8442"/>
      <c r="R8442"/>
    </row>
    <row r="8443" spans="2:18">
      <c r="B8443"/>
      <c r="C8443"/>
      <c r="D8443"/>
      <c r="E8443"/>
      <c r="F8443"/>
      <c r="G8443"/>
      <c r="H8443"/>
      <c r="I8443"/>
      <c r="J8443"/>
      <c r="K8443"/>
      <c r="L8443"/>
      <c r="M8443" s="2"/>
      <c r="N8443"/>
      <c r="O8443" s="2"/>
      <c r="P8443"/>
      <c r="Q8443"/>
      <c r="R8443"/>
    </row>
    <row r="8444" spans="2:18">
      <c r="B8444"/>
      <c r="C8444"/>
      <c r="D8444"/>
      <c r="E8444"/>
      <c r="F8444"/>
      <c r="G8444"/>
      <c r="H8444"/>
      <c r="I8444"/>
      <c r="J8444"/>
      <c r="K8444"/>
      <c r="L8444"/>
      <c r="M8444" s="2"/>
      <c r="N8444"/>
      <c r="O8444" s="2"/>
      <c r="P8444"/>
      <c r="Q8444"/>
      <c r="R8444"/>
    </row>
    <row r="8445" spans="2:18">
      <c r="B8445"/>
      <c r="C8445"/>
      <c r="D8445"/>
      <c r="E8445"/>
      <c r="F8445"/>
      <c r="G8445"/>
      <c r="H8445"/>
      <c r="I8445"/>
      <c r="J8445"/>
      <c r="K8445"/>
      <c r="L8445"/>
      <c r="M8445" s="2"/>
      <c r="N8445"/>
      <c r="O8445" s="2"/>
      <c r="P8445"/>
      <c r="Q8445"/>
      <c r="R8445"/>
    </row>
    <row r="8446" spans="2:18">
      <c r="B8446"/>
      <c r="C8446"/>
      <c r="D8446"/>
      <c r="E8446"/>
      <c r="F8446"/>
      <c r="G8446"/>
      <c r="H8446"/>
      <c r="I8446"/>
      <c r="J8446"/>
      <c r="K8446"/>
      <c r="L8446"/>
      <c r="M8446" s="2"/>
      <c r="N8446"/>
      <c r="O8446" s="2"/>
      <c r="P8446"/>
      <c r="Q8446"/>
      <c r="R8446"/>
    </row>
    <row r="8447" spans="2:18">
      <c r="B8447"/>
      <c r="C8447"/>
      <c r="D8447"/>
      <c r="E8447"/>
      <c r="F8447"/>
      <c r="G8447"/>
      <c r="H8447"/>
      <c r="I8447"/>
      <c r="J8447"/>
      <c r="K8447"/>
      <c r="L8447"/>
      <c r="M8447" s="2"/>
      <c r="N8447"/>
      <c r="O8447" s="2"/>
      <c r="P8447"/>
      <c r="Q8447"/>
      <c r="R8447"/>
    </row>
    <row r="8448" spans="2:18">
      <c r="B8448"/>
      <c r="C8448"/>
      <c r="D8448"/>
      <c r="E8448"/>
      <c r="F8448"/>
      <c r="G8448"/>
      <c r="H8448"/>
      <c r="I8448"/>
      <c r="J8448"/>
      <c r="K8448"/>
      <c r="L8448"/>
      <c r="M8448" s="2"/>
      <c r="N8448"/>
      <c r="O8448" s="2"/>
      <c r="P8448"/>
      <c r="Q8448"/>
      <c r="R8448"/>
    </row>
    <row r="8449" spans="2:18">
      <c r="B8449"/>
      <c r="C8449"/>
      <c r="D8449"/>
      <c r="E8449"/>
      <c r="F8449"/>
      <c r="G8449"/>
      <c r="H8449"/>
      <c r="I8449"/>
      <c r="J8449"/>
      <c r="K8449"/>
      <c r="L8449"/>
      <c r="M8449" s="2"/>
      <c r="N8449"/>
      <c r="O8449" s="2"/>
      <c r="P8449"/>
      <c r="Q8449"/>
      <c r="R8449"/>
    </row>
    <row r="8450" spans="2:18">
      <c r="B8450"/>
      <c r="C8450"/>
      <c r="D8450"/>
      <c r="E8450"/>
      <c r="F8450"/>
      <c r="G8450"/>
      <c r="H8450"/>
      <c r="I8450"/>
      <c r="J8450"/>
      <c r="K8450"/>
      <c r="L8450"/>
      <c r="M8450" s="2"/>
      <c r="N8450"/>
      <c r="O8450" s="2"/>
      <c r="P8450"/>
      <c r="Q8450"/>
      <c r="R8450"/>
    </row>
    <row r="8451" spans="2:18">
      <c r="B8451"/>
      <c r="C8451"/>
      <c r="D8451"/>
      <c r="E8451"/>
      <c r="F8451"/>
      <c r="G8451"/>
      <c r="H8451"/>
      <c r="I8451"/>
      <c r="J8451"/>
      <c r="K8451"/>
      <c r="L8451"/>
      <c r="M8451" s="2"/>
      <c r="N8451"/>
      <c r="O8451" s="2"/>
      <c r="P8451"/>
      <c r="Q8451"/>
      <c r="R8451"/>
    </row>
    <row r="8452" spans="2:18">
      <c r="B8452"/>
      <c r="C8452"/>
      <c r="D8452"/>
      <c r="E8452"/>
      <c r="F8452"/>
      <c r="G8452"/>
      <c r="H8452"/>
      <c r="I8452"/>
      <c r="J8452"/>
      <c r="K8452"/>
      <c r="L8452"/>
      <c r="M8452" s="2"/>
      <c r="N8452"/>
      <c r="O8452" s="2"/>
      <c r="P8452"/>
      <c r="Q8452"/>
      <c r="R8452"/>
    </row>
    <row r="8453" spans="2:18">
      <c r="B8453"/>
      <c r="C8453"/>
      <c r="D8453"/>
      <c r="E8453"/>
      <c r="F8453"/>
      <c r="G8453"/>
      <c r="H8453"/>
      <c r="I8453"/>
      <c r="J8453"/>
      <c r="K8453"/>
      <c r="L8453"/>
      <c r="M8453" s="2"/>
      <c r="N8453"/>
      <c r="O8453" s="2"/>
      <c r="P8453"/>
      <c r="Q8453"/>
      <c r="R8453"/>
    </row>
    <row r="8454" spans="2:18">
      <c r="B8454"/>
      <c r="C8454"/>
      <c r="D8454"/>
      <c r="E8454"/>
      <c r="F8454"/>
      <c r="G8454"/>
      <c r="H8454"/>
      <c r="I8454"/>
      <c r="J8454"/>
      <c r="K8454"/>
      <c r="L8454"/>
      <c r="M8454" s="2"/>
      <c r="N8454"/>
      <c r="O8454" s="2"/>
      <c r="P8454"/>
      <c r="Q8454"/>
      <c r="R8454"/>
    </row>
    <row r="8455" spans="2:18">
      <c r="B8455"/>
      <c r="C8455"/>
      <c r="D8455"/>
      <c r="E8455"/>
      <c r="F8455"/>
      <c r="G8455"/>
      <c r="H8455"/>
      <c r="I8455"/>
      <c r="J8455"/>
      <c r="K8455"/>
      <c r="L8455"/>
      <c r="M8455" s="2"/>
      <c r="N8455"/>
      <c r="O8455" s="2"/>
      <c r="P8455"/>
      <c r="Q8455"/>
      <c r="R8455"/>
    </row>
    <row r="8456" spans="2:18">
      <c r="B8456"/>
      <c r="C8456"/>
      <c r="D8456"/>
      <c r="E8456"/>
      <c r="F8456"/>
      <c r="G8456"/>
      <c r="H8456"/>
      <c r="I8456"/>
      <c r="J8456"/>
      <c r="K8456"/>
      <c r="L8456"/>
      <c r="M8456" s="2"/>
      <c r="N8456"/>
      <c r="O8456" s="2"/>
      <c r="P8456"/>
      <c r="Q8456"/>
      <c r="R8456"/>
    </row>
    <row r="8457" spans="2:18">
      <c r="B8457"/>
      <c r="C8457"/>
      <c r="D8457"/>
      <c r="E8457"/>
      <c r="F8457"/>
      <c r="G8457"/>
      <c r="H8457"/>
      <c r="I8457"/>
      <c r="J8457"/>
      <c r="K8457"/>
      <c r="L8457"/>
      <c r="M8457" s="2"/>
      <c r="N8457"/>
      <c r="O8457" s="2"/>
      <c r="P8457"/>
      <c r="Q8457"/>
      <c r="R8457"/>
    </row>
    <row r="8458" spans="2:18">
      <c r="B8458"/>
      <c r="C8458"/>
      <c r="D8458"/>
      <c r="E8458"/>
      <c r="F8458"/>
      <c r="G8458"/>
      <c r="H8458"/>
      <c r="I8458"/>
      <c r="J8458"/>
      <c r="K8458"/>
      <c r="L8458"/>
      <c r="M8458" s="2"/>
      <c r="N8458"/>
      <c r="O8458" s="2"/>
      <c r="P8458"/>
      <c r="Q8458"/>
      <c r="R8458"/>
    </row>
    <row r="8459" spans="2:18">
      <c r="B8459"/>
      <c r="C8459"/>
      <c r="D8459"/>
      <c r="E8459"/>
      <c r="F8459"/>
      <c r="G8459"/>
      <c r="H8459"/>
      <c r="I8459"/>
      <c r="J8459"/>
      <c r="K8459"/>
      <c r="L8459"/>
      <c r="M8459" s="2"/>
      <c r="N8459"/>
      <c r="O8459" s="2"/>
      <c r="P8459"/>
      <c r="Q8459"/>
      <c r="R8459"/>
    </row>
    <row r="8460" spans="2:18">
      <c r="B8460"/>
      <c r="C8460"/>
      <c r="D8460"/>
      <c r="E8460"/>
      <c r="F8460"/>
      <c r="G8460"/>
      <c r="H8460"/>
      <c r="I8460"/>
      <c r="J8460"/>
      <c r="K8460"/>
      <c r="L8460"/>
      <c r="M8460" s="2"/>
      <c r="N8460"/>
      <c r="O8460" s="2"/>
      <c r="P8460"/>
      <c r="Q8460"/>
      <c r="R8460"/>
    </row>
    <row r="8461" spans="2:18">
      <c r="B8461"/>
      <c r="C8461"/>
      <c r="D8461"/>
      <c r="E8461"/>
      <c r="F8461"/>
      <c r="G8461"/>
      <c r="H8461"/>
      <c r="I8461"/>
      <c r="J8461"/>
      <c r="K8461"/>
      <c r="L8461"/>
      <c r="M8461" s="2"/>
      <c r="N8461"/>
      <c r="O8461" s="2"/>
      <c r="P8461"/>
      <c r="Q8461"/>
      <c r="R8461"/>
    </row>
    <row r="8462" spans="2:18">
      <c r="B8462"/>
      <c r="C8462"/>
      <c r="D8462"/>
      <c r="E8462"/>
      <c r="F8462"/>
      <c r="G8462"/>
      <c r="H8462"/>
      <c r="I8462"/>
      <c r="J8462"/>
      <c r="K8462"/>
      <c r="L8462"/>
      <c r="M8462" s="2"/>
      <c r="N8462"/>
      <c r="O8462" s="2"/>
      <c r="P8462"/>
      <c r="Q8462"/>
      <c r="R8462"/>
    </row>
    <row r="8463" spans="2:18">
      <c r="B8463"/>
      <c r="C8463"/>
      <c r="D8463"/>
      <c r="E8463"/>
      <c r="F8463"/>
      <c r="G8463"/>
      <c r="H8463"/>
      <c r="I8463"/>
      <c r="J8463"/>
      <c r="K8463"/>
      <c r="L8463"/>
      <c r="M8463" s="2"/>
      <c r="N8463"/>
      <c r="O8463" s="2"/>
      <c r="P8463"/>
      <c r="Q8463"/>
      <c r="R8463"/>
    </row>
    <row r="8464" spans="2:18">
      <c r="B8464"/>
      <c r="C8464"/>
      <c r="D8464"/>
      <c r="E8464"/>
      <c r="F8464"/>
      <c r="G8464"/>
      <c r="H8464"/>
      <c r="I8464"/>
      <c r="J8464"/>
      <c r="K8464"/>
      <c r="L8464"/>
      <c r="M8464" s="2"/>
      <c r="N8464"/>
      <c r="O8464" s="2"/>
      <c r="P8464"/>
      <c r="Q8464"/>
      <c r="R8464"/>
    </row>
    <row r="8465" spans="2:18">
      <c r="B8465"/>
      <c r="C8465"/>
      <c r="D8465"/>
      <c r="E8465"/>
      <c r="F8465"/>
      <c r="G8465"/>
      <c r="H8465"/>
      <c r="I8465"/>
      <c r="J8465"/>
      <c r="K8465"/>
      <c r="L8465"/>
      <c r="M8465" s="2"/>
      <c r="N8465"/>
      <c r="O8465" s="2"/>
      <c r="P8465"/>
      <c r="Q8465"/>
      <c r="R8465"/>
    </row>
    <row r="8466" spans="2:18">
      <c r="B8466"/>
      <c r="C8466"/>
      <c r="D8466"/>
      <c r="E8466"/>
      <c r="F8466"/>
      <c r="G8466"/>
      <c r="H8466"/>
      <c r="I8466"/>
      <c r="J8466"/>
      <c r="K8466"/>
      <c r="L8466"/>
      <c r="M8466" s="2"/>
      <c r="N8466"/>
      <c r="O8466" s="2"/>
      <c r="P8466"/>
      <c r="Q8466"/>
      <c r="R8466"/>
    </row>
    <row r="8467" spans="2:18">
      <c r="B8467"/>
      <c r="C8467"/>
      <c r="D8467"/>
      <c r="E8467"/>
      <c r="F8467"/>
      <c r="G8467"/>
      <c r="H8467"/>
      <c r="I8467"/>
      <c r="J8467"/>
      <c r="K8467"/>
      <c r="L8467"/>
      <c r="M8467" s="2"/>
      <c r="N8467"/>
      <c r="O8467" s="2"/>
      <c r="P8467"/>
      <c r="Q8467"/>
      <c r="R8467"/>
    </row>
    <row r="8468" spans="2:18">
      <c r="B8468"/>
      <c r="C8468"/>
      <c r="D8468"/>
      <c r="E8468"/>
      <c r="F8468"/>
      <c r="G8468"/>
      <c r="H8468"/>
      <c r="I8468"/>
      <c r="J8468"/>
      <c r="K8468"/>
      <c r="L8468"/>
      <c r="M8468" s="2"/>
      <c r="N8468"/>
      <c r="O8468" s="2"/>
      <c r="P8468"/>
      <c r="Q8468"/>
      <c r="R8468"/>
    </row>
    <row r="8469" spans="2:18">
      <c r="B8469"/>
      <c r="C8469"/>
      <c r="D8469"/>
      <c r="E8469"/>
      <c r="F8469"/>
      <c r="G8469"/>
      <c r="H8469"/>
      <c r="I8469"/>
      <c r="J8469"/>
      <c r="K8469"/>
      <c r="L8469"/>
      <c r="M8469" s="2"/>
      <c r="N8469"/>
      <c r="O8469" s="2"/>
      <c r="P8469"/>
      <c r="Q8469"/>
      <c r="R8469"/>
    </row>
    <row r="8470" spans="2:18">
      <c r="B8470"/>
      <c r="C8470"/>
      <c r="D8470"/>
      <c r="E8470"/>
      <c r="F8470"/>
      <c r="G8470"/>
      <c r="H8470"/>
      <c r="I8470"/>
      <c r="J8470"/>
      <c r="K8470"/>
      <c r="L8470"/>
      <c r="M8470" s="2"/>
      <c r="N8470"/>
      <c r="O8470" s="2"/>
      <c r="P8470"/>
      <c r="Q8470"/>
      <c r="R8470"/>
    </row>
    <row r="8471" spans="2:18">
      <c r="B8471"/>
      <c r="C8471"/>
      <c r="D8471"/>
      <c r="E8471"/>
      <c r="F8471"/>
      <c r="G8471"/>
      <c r="H8471"/>
      <c r="I8471"/>
      <c r="J8471"/>
      <c r="K8471"/>
      <c r="L8471"/>
      <c r="M8471" s="2"/>
      <c r="N8471"/>
      <c r="O8471" s="2"/>
      <c r="P8471"/>
      <c r="Q8471"/>
      <c r="R8471"/>
    </row>
    <row r="8472" spans="2:18">
      <c r="B8472"/>
      <c r="C8472"/>
      <c r="D8472"/>
      <c r="E8472"/>
      <c r="F8472"/>
      <c r="G8472"/>
      <c r="H8472"/>
      <c r="I8472"/>
      <c r="J8472"/>
      <c r="K8472"/>
      <c r="L8472"/>
      <c r="M8472" s="2"/>
      <c r="N8472"/>
      <c r="O8472" s="2"/>
      <c r="P8472"/>
      <c r="Q8472"/>
      <c r="R8472"/>
    </row>
    <row r="8473" spans="2:18">
      <c r="B8473"/>
      <c r="C8473"/>
      <c r="D8473"/>
      <c r="E8473"/>
      <c r="F8473"/>
      <c r="G8473"/>
      <c r="H8473"/>
      <c r="I8473"/>
      <c r="J8473"/>
      <c r="K8473"/>
      <c r="L8473"/>
      <c r="M8473" s="2"/>
      <c r="N8473"/>
      <c r="O8473" s="2"/>
      <c r="P8473"/>
      <c r="Q8473"/>
      <c r="R8473"/>
    </row>
    <row r="8474" spans="2:18">
      <c r="B8474"/>
      <c r="C8474"/>
      <c r="D8474"/>
      <c r="E8474"/>
      <c r="F8474"/>
      <c r="G8474"/>
      <c r="H8474"/>
      <c r="I8474"/>
      <c r="J8474"/>
      <c r="K8474"/>
      <c r="L8474"/>
      <c r="M8474" s="2"/>
      <c r="N8474"/>
      <c r="O8474" s="2"/>
      <c r="P8474"/>
      <c r="Q8474"/>
      <c r="R8474"/>
    </row>
    <row r="8475" spans="2:18">
      <c r="B8475"/>
      <c r="C8475"/>
      <c r="D8475"/>
      <c r="E8475"/>
      <c r="F8475"/>
      <c r="G8475"/>
      <c r="H8475"/>
      <c r="I8475"/>
      <c r="J8475"/>
      <c r="K8475"/>
      <c r="L8475"/>
      <c r="M8475" s="2"/>
      <c r="N8475"/>
      <c r="O8475" s="2"/>
      <c r="P8475"/>
      <c r="Q8475"/>
      <c r="R8475"/>
    </row>
    <row r="8476" spans="2:18">
      <c r="B8476"/>
      <c r="C8476"/>
      <c r="D8476"/>
      <c r="E8476"/>
      <c r="F8476"/>
      <c r="G8476"/>
      <c r="H8476"/>
      <c r="I8476"/>
      <c r="J8476"/>
      <c r="K8476"/>
      <c r="L8476"/>
      <c r="M8476" s="2"/>
      <c r="N8476"/>
      <c r="O8476" s="2"/>
      <c r="P8476"/>
      <c r="Q8476"/>
      <c r="R8476"/>
    </row>
    <row r="8477" spans="2:18">
      <c r="B8477"/>
      <c r="C8477"/>
      <c r="D8477"/>
      <c r="E8477"/>
      <c r="F8477"/>
      <c r="G8477"/>
      <c r="H8477"/>
      <c r="I8477"/>
      <c r="J8477"/>
      <c r="K8477"/>
      <c r="L8477"/>
      <c r="M8477" s="2"/>
      <c r="N8477"/>
      <c r="O8477" s="2"/>
      <c r="P8477"/>
      <c r="Q8477"/>
      <c r="R8477"/>
    </row>
    <row r="8478" spans="2:18">
      <c r="B8478"/>
      <c r="C8478"/>
      <c r="D8478"/>
      <c r="E8478"/>
      <c r="F8478"/>
      <c r="G8478"/>
      <c r="H8478"/>
      <c r="I8478"/>
      <c r="J8478"/>
      <c r="K8478"/>
      <c r="L8478"/>
      <c r="M8478" s="2"/>
      <c r="N8478"/>
      <c r="O8478" s="2"/>
      <c r="P8478"/>
      <c r="Q8478"/>
      <c r="R8478"/>
    </row>
    <row r="8479" spans="2:18">
      <c r="B8479"/>
      <c r="C8479"/>
      <c r="D8479"/>
      <c r="E8479"/>
      <c r="F8479"/>
      <c r="G8479"/>
      <c r="H8479"/>
      <c r="I8479"/>
      <c r="J8479"/>
      <c r="K8479"/>
      <c r="L8479"/>
      <c r="M8479" s="2"/>
      <c r="N8479"/>
      <c r="O8479" s="2"/>
      <c r="P8479"/>
      <c r="Q8479"/>
      <c r="R8479"/>
    </row>
    <row r="8480" spans="2:18">
      <c r="B8480"/>
      <c r="C8480"/>
      <c r="D8480"/>
      <c r="E8480"/>
      <c r="F8480"/>
      <c r="G8480"/>
      <c r="H8480"/>
      <c r="I8480"/>
      <c r="J8480"/>
      <c r="K8480"/>
      <c r="L8480"/>
      <c r="M8480" s="2"/>
      <c r="N8480"/>
      <c r="O8480" s="2"/>
      <c r="P8480"/>
      <c r="Q8480"/>
      <c r="R8480"/>
    </row>
    <row r="8481" spans="2:18">
      <c r="B8481"/>
      <c r="C8481"/>
      <c r="D8481"/>
      <c r="E8481"/>
      <c r="F8481"/>
      <c r="G8481"/>
      <c r="H8481"/>
      <c r="I8481"/>
      <c r="J8481"/>
      <c r="K8481"/>
      <c r="L8481"/>
      <c r="M8481" s="2"/>
      <c r="N8481"/>
      <c r="O8481" s="2"/>
      <c r="P8481"/>
      <c r="Q8481"/>
      <c r="R8481"/>
    </row>
    <row r="8482" spans="2:18">
      <c r="B8482"/>
      <c r="C8482"/>
      <c r="D8482"/>
      <c r="E8482"/>
      <c r="F8482"/>
      <c r="G8482"/>
      <c r="H8482"/>
      <c r="I8482"/>
      <c r="J8482"/>
      <c r="K8482"/>
      <c r="L8482"/>
      <c r="M8482" s="2"/>
      <c r="N8482"/>
      <c r="O8482" s="2"/>
      <c r="P8482"/>
      <c r="Q8482"/>
      <c r="R8482"/>
    </row>
    <row r="8483" spans="2:18">
      <c r="B8483"/>
      <c r="C8483"/>
      <c r="D8483"/>
      <c r="E8483"/>
      <c r="F8483"/>
      <c r="G8483"/>
      <c r="H8483"/>
      <c r="I8483"/>
      <c r="J8483"/>
      <c r="K8483"/>
      <c r="L8483"/>
      <c r="M8483" s="2"/>
      <c r="N8483"/>
      <c r="O8483" s="2"/>
      <c r="P8483"/>
      <c r="Q8483"/>
      <c r="R8483"/>
    </row>
    <row r="8484" spans="2:18">
      <c r="B8484"/>
      <c r="C8484"/>
      <c r="D8484"/>
      <c r="E8484"/>
      <c r="F8484"/>
      <c r="G8484"/>
      <c r="H8484"/>
      <c r="I8484"/>
      <c r="J8484"/>
      <c r="K8484"/>
      <c r="L8484"/>
      <c r="M8484" s="2"/>
      <c r="N8484"/>
      <c r="O8484" s="2"/>
      <c r="P8484"/>
      <c r="Q8484"/>
      <c r="R8484"/>
    </row>
    <row r="8485" spans="2:18">
      <c r="B8485"/>
      <c r="C8485"/>
      <c r="D8485"/>
      <c r="E8485"/>
      <c r="F8485"/>
      <c r="G8485"/>
      <c r="H8485"/>
      <c r="I8485"/>
      <c r="J8485"/>
      <c r="K8485"/>
      <c r="L8485"/>
      <c r="M8485" s="2"/>
      <c r="N8485"/>
      <c r="O8485" s="2"/>
      <c r="P8485"/>
      <c r="Q8485"/>
      <c r="R8485"/>
    </row>
    <row r="8486" spans="2:18">
      <c r="B8486"/>
      <c r="C8486"/>
      <c r="D8486"/>
      <c r="E8486"/>
      <c r="F8486"/>
      <c r="G8486"/>
      <c r="H8486"/>
      <c r="I8486"/>
      <c r="J8486"/>
      <c r="K8486"/>
      <c r="L8486"/>
      <c r="M8486" s="2"/>
      <c r="N8486"/>
      <c r="O8486" s="2"/>
      <c r="P8486"/>
      <c r="Q8486"/>
      <c r="R8486"/>
    </row>
    <row r="8487" spans="2:18">
      <c r="B8487"/>
      <c r="C8487"/>
      <c r="D8487"/>
      <c r="E8487"/>
      <c r="F8487"/>
      <c r="G8487"/>
      <c r="H8487"/>
      <c r="I8487"/>
      <c r="J8487"/>
      <c r="K8487"/>
      <c r="L8487"/>
      <c r="M8487" s="2"/>
      <c r="N8487"/>
      <c r="O8487" s="2"/>
      <c r="P8487"/>
      <c r="Q8487"/>
      <c r="R8487"/>
    </row>
    <row r="8488" spans="2:18">
      <c r="B8488"/>
      <c r="C8488"/>
      <c r="D8488"/>
      <c r="E8488"/>
      <c r="F8488"/>
      <c r="G8488"/>
      <c r="H8488"/>
      <c r="I8488"/>
      <c r="J8488"/>
      <c r="K8488"/>
      <c r="L8488"/>
      <c r="M8488" s="2"/>
      <c r="N8488"/>
      <c r="O8488" s="2"/>
      <c r="P8488"/>
      <c r="Q8488"/>
      <c r="R8488"/>
    </row>
    <row r="8489" spans="2:18">
      <c r="B8489"/>
      <c r="C8489"/>
      <c r="D8489"/>
      <c r="E8489"/>
      <c r="F8489"/>
      <c r="G8489"/>
      <c r="H8489"/>
      <c r="I8489"/>
      <c r="J8489"/>
      <c r="K8489"/>
      <c r="L8489"/>
      <c r="M8489" s="2"/>
      <c r="N8489"/>
      <c r="O8489" s="2"/>
      <c r="P8489"/>
      <c r="Q8489"/>
      <c r="R8489"/>
    </row>
    <row r="8490" spans="2:18">
      <c r="B8490"/>
      <c r="C8490"/>
      <c r="D8490"/>
      <c r="E8490"/>
      <c r="F8490"/>
      <c r="G8490"/>
      <c r="H8490"/>
      <c r="I8490"/>
      <c r="J8490"/>
      <c r="K8490"/>
      <c r="L8490"/>
      <c r="M8490" s="2"/>
      <c r="N8490"/>
      <c r="O8490" s="2"/>
      <c r="P8490"/>
      <c r="Q8490"/>
      <c r="R8490"/>
    </row>
    <row r="8491" spans="2:18">
      <c r="B8491"/>
      <c r="C8491"/>
      <c r="D8491"/>
      <c r="E8491"/>
      <c r="F8491"/>
      <c r="G8491"/>
      <c r="H8491"/>
      <c r="I8491"/>
      <c r="J8491"/>
      <c r="K8491"/>
      <c r="L8491"/>
      <c r="M8491" s="2"/>
      <c r="N8491"/>
      <c r="O8491" s="2"/>
      <c r="P8491"/>
      <c r="Q8491"/>
      <c r="R8491"/>
    </row>
    <row r="8492" spans="2:18">
      <c r="B8492"/>
      <c r="C8492"/>
      <c r="D8492"/>
      <c r="E8492"/>
      <c r="F8492"/>
      <c r="G8492"/>
      <c r="H8492"/>
      <c r="I8492"/>
      <c r="J8492"/>
      <c r="K8492"/>
      <c r="L8492"/>
      <c r="M8492" s="2"/>
      <c r="N8492"/>
      <c r="O8492" s="2"/>
      <c r="P8492"/>
      <c r="Q8492"/>
      <c r="R8492"/>
    </row>
    <row r="8493" spans="2:18">
      <c r="B8493"/>
      <c r="C8493"/>
      <c r="D8493"/>
      <c r="E8493"/>
      <c r="F8493"/>
      <c r="G8493"/>
      <c r="H8493"/>
      <c r="I8493"/>
      <c r="J8493"/>
      <c r="K8493"/>
      <c r="L8493"/>
      <c r="M8493" s="2"/>
      <c r="N8493"/>
      <c r="O8493" s="2"/>
      <c r="P8493"/>
      <c r="Q8493"/>
      <c r="R8493"/>
    </row>
    <row r="8494" spans="2:18">
      <c r="B8494"/>
      <c r="C8494"/>
      <c r="D8494"/>
      <c r="E8494"/>
      <c r="F8494"/>
      <c r="G8494"/>
      <c r="H8494"/>
      <c r="I8494"/>
      <c r="J8494"/>
      <c r="K8494"/>
      <c r="L8494"/>
      <c r="M8494" s="2"/>
      <c r="N8494"/>
      <c r="O8494" s="2"/>
      <c r="P8494"/>
      <c r="Q8494"/>
      <c r="R8494"/>
    </row>
    <row r="8495" spans="2:18">
      <c r="B8495"/>
      <c r="C8495"/>
      <c r="D8495"/>
      <c r="E8495"/>
      <c r="F8495"/>
      <c r="G8495"/>
      <c r="H8495"/>
      <c r="I8495"/>
      <c r="J8495"/>
      <c r="K8495"/>
      <c r="L8495"/>
      <c r="M8495" s="2"/>
      <c r="N8495"/>
      <c r="O8495" s="2"/>
      <c r="P8495"/>
      <c r="Q8495"/>
      <c r="R8495"/>
    </row>
    <row r="8496" spans="2:18">
      <c r="B8496"/>
      <c r="C8496"/>
      <c r="D8496"/>
      <c r="E8496"/>
      <c r="F8496"/>
      <c r="G8496"/>
      <c r="H8496"/>
      <c r="I8496"/>
      <c r="J8496"/>
      <c r="K8496"/>
      <c r="L8496"/>
      <c r="M8496" s="2"/>
      <c r="N8496"/>
      <c r="O8496" s="2"/>
      <c r="P8496"/>
      <c r="Q8496"/>
      <c r="R8496"/>
    </row>
    <row r="8497" spans="2:18">
      <c r="B8497"/>
      <c r="C8497"/>
      <c r="D8497"/>
      <c r="E8497"/>
      <c r="F8497"/>
      <c r="G8497"/>
      <c r="H8497"/>
      <c r="I8497"/>
      <c r="J8497"/>
      <c r="K8497"/>
      <c r="L8497"/>
      <c r="M8497" s="2"/>
      <c r="N8497"/>
      <c r="O8497" s="2"/>
      <c r="P8497"/>
      <c r="Q8497"/>
      <c r="R8497"/>
    </row>
    <row r="8498" spans="2:18">
      <c r="B8498"/>
      <c r="C8498"/>
      <c r="D8498"/>
      <c r="E8498"/>
      <c r="F8498"/>
      <c r="G8498"/>
      <c r="H8498"/>
      <c r="I8498"/>
      <c r="J8498"/>
      <c r="K8498"/>
      <c r="L8498"/>
      <c r="M8498" s="2"/>
      <c r="N8498"/>
      <c r="O8498" s="2"/>
      <c r="P8498"/>
      <c r="Q8498"/>
      <c r="R8498"/>
    </row>
    <row r="8499" spans="2:18">
      <c r="B8499"/>
      <c r="C8499"/>
      <c r="D8499"/>
      <c r="E8499"/>
      <c r="F8499"/>
      <c r="G8499"/>
      <c r="H8499"/>
      <c r="I8499"/>
      <c r="J8499"/>
      <c r="K8499"/>
      <c r="L8499"/>
      <c r="M8499" s="2"/>
      <c r="N8499"/>
      <c r="O8499" s="2"/>
      <c r="P8499"/>
      <c r="Q8499"/>
      <c r="R8499"/>
    </row>
    <row r="8500" spans="2:18">
      <c r="B8500"/>
      <c r="C8500"/>
      <c r="D8500"/>
      <c r="E8500"/>
      <c r="F8500"/>
      <c r="G8500"/>
      <c r="H8500"/>
      <c r="I8500"/>
      <c r="J8500"/>
      <c r="K8500"/>
      <c r="L8500"/>
      <c r="M8500" s="2"/>
      <c r="N8500"/>
      <c r="O8500" s="2"/>
      <c r="P8500"/>
      <c r="Q8500"/>
      <c r="R8500"/>
    </row>
    <row r="8501" spans="2:18">
      <c r="B8501"/>
      <c r="C8501"/>
      <c r="D8501"/>
      <c r="E8501"/>
      <c r="F8501"/>
      <c r="G8501"/>
      <c r="H8501"/>
      <c r="I8501"/>
      <c r="J8501"/>
      <c r="K8501"/>
      <c r="L8501"/>
      <c r="M8501" s="2"/>
      <c r="N8501"/>
      <c r="O8501" s="2"/>
      <c r="P8501"/>
      <c r="Q8501"/>
      <c r="R8501"/>
    </row>
    <row r="8502" spans="2:18">
      <c r="B8502"/>
      <c r="C8502"/>
      <c r="D8502"/>
      <c r="E8502"/>
      <c r="F8502"/>
      <c r="G8502"/>
      <c r="H8502"/>
      <c r="I8502"/>
      <c r="J8502"/>
      <c r="K8502"/>
      <c r="L8502"/>
      <c r="M8502" s="2"/>
      <c r="N8502"/>
      <c r="O8502" s="2"/>
      <c r="P8502"/>
      <c r="Q8502"/>
      <c r="R8502"/>
    </row>
    <row r="8503" spans="2:18">
      <c r="B8503"/>
      <c r="C8503"/>
      <c r="D8503"/>
      <c r="E8503"/>
      <c r="F8503"/>
      <c r="G8503"/>
      <c r="H8503"/>
      <c r="I8503"/>
      <c r="J8503"/>
      <c r="K8503"/>
      <c r="L8503"/>
      <c r="M8503" s="2"/>
      <c r="N8503"/>
      <c r="O8503" s="2"/>
      <c r="P8503"/>
      <c r="Q8503"/>
      <c r="R8503"/>
    </row>
    <row r="8504" spans="2:18">
      <c r="B8504"/>
      <c r="C8504"/>
      <c r="D8504"/>
      <c r="E8504"/>
      <c r="F8504"/>
      <c r="G8504"/>
      <c r="H8504"/>
      <c r="I8504"/>
      <c r="J8504"/>
      <c r="K8504"/>
      <c r="L8504"/>
      <c r="M8504" s="2"/>
      <c r="N8504"/>
      <c r="O8504" s="2"/>
      <c r="P8504"/>
      <c r="Q8504"/>
      <c r="R8504"/>
    </row>
    <row r="8505" spans="2:18">
      <c r="B8505"/>
      <c r="C8505"/>
      <c r="D8505"/>
      <c r="E8505"/>
      <c r="F8505"/>
      <c r="G8505"/>
      <c r="H8505"/>
      <c r="I8505"/>
      <c r="J8505"/>
      <c r="K8505"/>
      <c r="L8505"/>
      <c r="M8505" s="2"/>
      <c r="N8505"/>
      <c r="O8505" s="2"/>
      <c r="P8505"/>
      <c r="Q8505"/>
      <c r="R8505"/>
    </row>
    <row r="8506" spans="2:18">
      <c r="B8506"/>
      <c r="C8506"/>
      <c r="D8506"/>
      <c r="E8506"/>
      <c r="F8506"/>
      <c r="G8506"/>
      <c r="H8506"/>
      <c r="I8506"/>
      <c r="J8506"/>
      <c r="K8506"/>
      <c r="L8506"/>
      <c r="M8506" s="2"/>
      <c r="N8506"/>
      <c r="O8506" s="2"/>
      <c r="P8506"/>
      <c r="Q8506"/>
      <c r="R8506"/>
    </row>
    <row r="8507" spans="2:18">
      <c r="B8507"/>
      <c r="C8507"/>
      <c r="D8507"/>
      <c r="E8507"/>
      <c r="F8507"/>
      <c r="G8507"/>
      <c r="H8507"/>
      <c r="I8507"/>
      <c r="J8507"/>
      <c r="K8507"/>
      <c r="L8507"/>
      <c r="M8507" s="2"/>
      <c r="N8507"/>
      <c r="O8507" s="2"/>
      <c r="P8507"/>
      <c r="Q8507"/>
      <c r="R8507"/>
    </row>
    <row r="8508" spans="2:18">
      <c r="B8508"/>
      <c r="C8508"/>
      <c r="D8508"/>
      <c r="E8508"/>
      <c r="F8508"/>
      <c r="G8508"/>
      <c r="H8508"/>
      <c r="I8508"/>
      <c r="J8508"/>
      <c r="K8508"/>
      <c r="L8508"/>
      <c r="M8508" s="2"/>
      <c r="N8508"/>
      <c r="O8508" s="2"/>
      <c r="P8508"/>
      <c r="Q8508"/>
      <c r="R8508"/>
    </row>
    <row r="8509" spans="2:18">
      <c r="B8509"/>
      <c r="C8509"/>
      <c r="D8509"/>
      <c r="E8509"/>
      <c r="F8509"/>
      <c r="G8509"/>
      <c r="H8509"/>
      <c r="I8509"/>
      <c r="J8509"/>
      <c r="K8509"/>
      <c r="L8509"/>
      <c r="M8509" s="2"/>
      <c r="N8509"/>
      <c r="O8509" s="2"/>
      <c r="P8509"/>
      <c r="Q8509"/>
      <c r="R8509"/>
    </row>
    <row r="8510" spans="2:18">
      <c r="B8510"/>
      <c r="C8510"/>
      <c r="D8510"/>
      <c r="E8510"/>
      <c r="F8510"/>
      <c r="G8510"/>
      <c r="H8510"/>
      <c r="I8510"/>
      <c r="J8510"/>
      <c r="K8510"/>
      <c r="L8510"/>
      <c r="M8510" s="2"/>
      <c r="N8510"/>
      <c r="O8510" s="2"/>
      <c r="P8510"/>
      <c r="Q8510"/>
      <c r="R8510"/>
    </row>
    <row r="8511" spans="2:18">
      <c r="B8511"/>
      <c r="C8511"/>
      <c r="D8511"/>
      <c r="E8511"/>
      <c r="F8511"/>
      <c r="G8511"/>
      <c r="H8511"/>
      <c r="I8511"/>
      <c r="J8511"/>
      <c r="K8511"/>
      <c r="L8511"/>
      <c r="M8511" s="2"/>
      <c r="N8511"/>
      <c r="O8511" s="2"/>
      <c r="P8511"/>
      <c r="Q8511"/>
      <c r="R8511"/>
    </row>
    <row r="8512" spans="2:18">
      <c r="B8512"/>
      <c r="C8512"/>
      <c r="D8512"/>
      <c r="E8512"/>
      <c r="F8512"/>
      <c r="G8512"/>
      <c r="H8512"/>
      <c r="I8512"/>
      <c r="J8512"/>
      <c r="K8512"/>
      <c r="L8512"/>
      <c r="M8512" s="2"/>
      <c r="N8512"/>
      <c r="O8512" s="2"/>
      <c r="P8512"/>
      <c r="Q8512"/>
      <c r="R8512"/>
    </row>
    <row r="8513" spans="2:18">
      <c r="B8513"/>
      <c r="C8513"/>
      <c r="D8513"/>
      <c r="E8513"/>
      <c r="F8513"/>
      <c r="G8513"/>
      <c r="H8513"/>
      <c r="I8513"/>
      <c r="J8513"/>
      <c r="K8513"/>
      <c r="L8513"/>
      <c r="M8513" s="2"/>
      <c r="N8513"/>
      <c r="O8513" s="2"/>
      <c r="P8513"/>
      <c r="Q8513"/>
      <c r="R8513"/>
    </row>
    <row r="8514" spans="2:18">
      <c r="B8514"/>
      <c r="C8514"/>
      <c r="D8514"/>
      <c r="E8514"/>
      <c r="F8514"/>
      <c r="G8514"/>
      <c r="H8514"/>
      <c r="I8514"/>
      <c r="J8514"/>
      <c r="K8514"/>
      <c r="L8514"/>
      <c r="M8514" s="2"/>
      <c r="N8514"/>
      <c r="O8514" s="2"/>
      <c r="P8514"/>
      <c r="Q8514"/>
      <c r="R8514"/>
    </row>
    <row r="8515" spans="2:18">
      <c r="B8515"/>
      <c r="C8515"/>
      <c r="D8515"/>
      <c r="E8515"/>
      <c r="F8515"/>
      <c r="G8515"/>
      <c r="H8515"/>
      <c r="I8515"/>
      <c r="J8515"/>
      <c r="K8515"/>
      <c r="L8515"/>
      <c r="M8515" s="2"/>
      <c r="N8515"/>
      <c r="O8515" s="2"/>
      <c r="P8515"/>
      <c r="Q8515"/>
      <c r="R8515"/>
    </row>
    <row r="8516" spans="2:18">
      <c r="B8516"/>
      <c r="C8516"/>
      <c r="D8516"/>
      <c r="E8516"/>
      <c r="F8516"/>
      <c r="G8516"/>
      <c r="H8516"/>
      <c r="I8516"/>
      <c r="J8516"/>
      <c r="K8516"/>
      <c r="L8516"/>
      <c r="M8516" s="2"/>
      <c r="N8516"/>
      <c r="O8516" s="2"/>
      <c r="P8516"/>
      <c r="Q8516"/>
      <c r="R8516"/>
    </row>
    <row r="8517" spans="2:18">
      <c r="B8517"/>
      <c r="C8517"/>
      <c r="D8517"/>
      <c r="E8517"/>
      <c r="F8517"/>
      <c r="G8517"/>
      <c r="H8517"/>
      <c r="I8517"/>
      <c r="J8517"/>
      <c r="K8517"/>
      <c r="L8517"/>
      <c r="M8517" s="2"/>
      <c r="N8517"/>
      <c r="O8517" s="2"/>
      <c r="P8517"/>
      <c r="Q8517"/>
      <c r="R8517"/>
    </row>
    <row r="8518" spans="2:18">
      <c r="B8518"/>
      <c r="C8518"/>
      <c r="D8518"/>
      <c r="E8518"/>
      <c r="F8518"/>
      <c r="G8518"/>
      <c r="H8518"/>
      <c r="I8518"/>
      <c r="J8518"/>
      <c r="K8518"/>
      <c r="L8518"/>
      <c r="M8518" s="2"/>
      <c r="N8518"/>
      <c r="O8518" s="2"/>
      <c r="P8518"/>
      <c r="Q8518"/>
      <c r="R8518"/>
    </row>
    <row r="8519" spans="2:18">
      <c r="B8519"/>
      <c r="C8519"/>
      <c r="D8519"/>
      <c r="E8519"/>
      <c r="F8519"/>
      <c r="G8519"/>
      <c r="H8519"/>
      <c r="I8519"/>
      <c r="J8519"/>
      <c r="K8519"/>
      <c r="L8519"/>
      <c r="M8519" s="2"/>
      <c r="N8519"/>
      <c r="O8519" s="2"/>
      <c r="P8519"/>
      <c r="Q8519"/>
      <c r="R8519"/>
    </row>
    <row r="8520" spans="2:18">
      <c r="B8520"/>
      <c r="C8520"/>
      <c r="D8520"/>
      <c r="E8520"/>
      <c r="F8520"/>
      <c r="G8520"/>
      <c r="H8520"/>
      <c r="I8520"/>
      <c r="J8520"/>
      <c r="K8520"/>
      <c r="L8520"/>
      <c r="M8520" s="2"/>
      <c r="N8520"/>
      <c r="O8520" s="2"/>
      <c r="P8520"/>
      <c r="Q8520"/>
      <c r="R8520"/>
    </row>
    <row r="8521" spans="2:18">
      <c r="B8521"/>
      <c r="C8521"/>
      <c r="D8521"/>
      <c r="E8521"/>
      <c r="F8521"/>
      <c r="G8521"/>
      <c r="H8521"/>
      <c r="I8521"/>
      <c r="J8521"/>
      <c r="K8521"/>
      <c r="L8521"/>
      <c r="M8521" s="2"/>
      <c r="N8521"/>
      <c r="O8521" s="2"/>
      <c r="P8521"/>
      <c r="Q8521"/>
      <c r="R8521"/>
    </row>
    <row r="8522" spans="2:18">
      <c r="B8522"/>
      <c r="C8522"/>
      <c r="D8522"/>
      <c r="E8522"/>
      <c r="F8522"/>
      <c r="G8522"/>
      <c r="H8522"/>
      <c r="I8522"/>
      <c r="J8522"/>
      <c r="K8522"/>
      <c r="L8522"/>
      <c r="M8522" s="2"/>
      <c r="N8522"/>
      <c r="O8522" s="2"/>
      <c r="P8522"/>
      <c r="Q8522"/>
      <c r="R8522"/>
    </row>
    <row r="8523" spans="2:18">
      <c r="B8523"/>
      <c r="C8523"/>
      <c r="D8523"/>
      <c r="E8523"/>
      <c r="F8523"/>
      <c r="G8523"/>
      <c r="H8523"/>
      <c r="I8523"/>
      <c r="J8523"/>
      <c r="K8523"/>
      <c r="L8523"/>
      <c r="M8523" s="2"/>
      <c r="N8523"/>
      <c r="O8523" s="2"/>
      <c r="P8523"/>
      <c r="Q8523"/>
      <c r="R8523"/>
    </row>
    <row r="8524" spans="2:18">
      <c r="B8524"/>
      <c r="C8524"/>
      <c r="D8524"/>
      <c r="E8524"/>
      <c r="F8524"/>
      <c r="G8524"/>
      <c r="H8524"/>
      <c r="I8524"/>
      <c r="J8524"/>
      <c r="K8524"/>
      <c r="L8524"/>
      <c r="M8524" s="2"/>
      <c r="N8524"/>
      <c r="O8524" s="2"/>
      <c r="P8524"/>
      <c r="Q8524"/>
      <c r="R8524"/>
    </row>
    <row r="8525" spans="2:18">
      <c r="B8525"/>
      <c r="C8525"/>
      <c r="D8525"/>
      <c r="E8525"/>
      <c r="F8525"/>
      <c r="G8525"/>
      <c r="H8525"/>
      <c r="I8525"/>
      <c r="J8525"/>
      <c r="K8525"/>
      <c r="L8525"/>
      <c r="M8525" s="2"/>
      <c r="N8525"/>
      <c r="O8525" s="2"/>
      <c r="P8525"/>
      <c r="Q8525"/>
      <c r="R8525"/>
    </row>
    <row r="8526" spans="2:18">
      <c r="B8526"/>
      <c r="C8526"/>
      <c r="D8526"/>
      <c r="E8526"/>
      <c r="F8526"/>
      <c r="G8526"/>
      <c r="H8526"/>
      <c r="I8526"/>
      <c r="J8526"/>
      <c r="K8526"/>
      <c r="L8526"/>
      <c r="M8526" s="2"/>
      <c r="N8526"/>
      <c r="O8526" s="2"/>
      <c r="P8526"/>
      <c r="Q8526"/>
      <c r="R8526"/>
    </row>
    <row r="8527" spans="2:18">
      <c r="B8527"/>
      <c r="C8527"/>
      <c r="D8527"/>
      <c r="E8527"/>
      <c r="F8527"/>
      <c r="G8527"/>
      <c r="H8527"/>
      <c r="I8527"/>
      <c r="J8527"/>
      <c r="K8527"/>
      <c r="L8527"/>
      <c r="M8527" s="2"/>
      <c r="N8527"/>
      <c r="O8527" s="2"/>
      <c r="P8527"/>
      <c r="Q8527"/>
      <c r="R8527"/>
    </row>
    <row r="8528" spans="2:18">
      <c r="B8528"/>
      <c r="C8528"/>
      <c r="D8528"/>
      <c r="E8528"/>
      <c r="F8528"/>
      <c r="G8528"/>
      <c r="H8528"/>
      <c r="I8528"/>
      <c r="J8528"/>
      <c r="K8528"/>
      <c r="L8528"/>
      <c r="M8528" s="2"/>
      <c r="N8528"/>
      <c r="O8528" s="2"/>
      <c r="P8528"/>
      <c r="Q8528"/>
      <c r="R8528"/>
    </row>
    <row r="8529" spans="2:18">
      <c r="B8529"/>
      <c r="C8529"/>
      <c r="D8529"/>
      <c r="E8529"/>
      <c r="F8529"/>
      <c r="G8529"/>
      <c r="H8529"/>
      <c r="I8529"/>
      <c r="J8529"/>
      <c r="K8529"/>
      <c r="L8529"/>
      <c r="M8529" s="2"/>
      <c r="N8529"/>
      <c r="O8529" s="2"/>
      <c r="P8529"/>
      <c r="Q8529"/>
      <c r="R8529"/>
    </row>
    <row r="8530" spans="2:18">
      <c r="B8530"/>
      <c r="C8530"/>
      <c r="D8530"/>
      <c r="E8530"/>
      <c r="F8530"/>
      <c r="G8530"/>
      <c r="H8530"/>
      <c r="I8530"/>
      <c r="J8530"/>
      <c r="K8530"/>
      <c r="L8530"/>
      <c r="M8530" s="2"/>
      <c r="N8530"/>
      <c r="O8530" s="2"/>
      <c r="P8530"/>
      <c r="Q8530"/>
      <c r="R8530"/>
    </row>
    <row r="8531" spans="2:18">
      <c r="B8531"/>
      <c r="C8531"/>
      <c r="D8531"/>
      <c r="E8531"/>
      <c r="F8531"/>
      <c r="G8531"/>
      <c r="H8531"/>
      <c r="I8531"/>
      <c r="J8531"/>
      <c r="K8531"/>
      <c r="L8531"/>
      <c r="M8531" s="2"/>
      <c r="N8531"/>
      <c r="O8531" s="2"/>
      <c r="P8531"/>
      <c r="Q8531"/>
      <c r="R8531"/>
    </row>
    <row r="8532" spans="2:18">
      <c r="B8532"/>
      <c r="C8532"/>
      <c r="D8532"/>
      <c r="E8532"/>
      <c r="F8532"/>
      <c r="G8532"/>
      <c r="H8532"/>
      <c r="I8532"/>
      <c r="J8532"/>
      <c r="K8532"/>
      <c r="L8532"/>
      <c r="M8532" s="2"/>
      <c r="N8532"/>
      <c r="O8532" s="2"/>
      <c r="P8532"/>
      <c r="Q8532"/>
      <c r="R8532"/>
    </row>
    <row r="8533" spans="2:18">
      <c r="B8533"/>
      <c r="C8533"/>
      <c r="D8533"/>
      <c r="E8533"/>
      <c r="F8533"/>
      <c r="G8533"/>
      <c r="H8533"/>
      <c r="I8533"/>
      <c r="J8533"/>
      <c r="K8533"/>
      <c r="L8533"/>
      <c r="M8533" s="2"/>
      <c r="N8533"/>
      <c r="O8533" s="2"/>
      <c r="P8533"/>
      <c r="Q8533"/>
      <c r="R8533"/>
    </row>
    <row r="8534" spans="2:18">
      <c r="B8534"/>
      <c r="C8534"/>
      <c r="D8534"/>
      <c r="E8534"/>
      <c r="F8534"/>
      <c r="G8534"/>
      <c r="H8534"/>
      <c r="I8534"/>
      <c r="J8534"/>
      <c r="K8534"/>
      <c r="L8534"/>
      <c r="M8534" s="2"/>
      <c r="N8534"/>
      <c r="O8534" s="2"/>
      <c r="P8534"/>
      <c r="Q8534"/>
      <c r="R8534"/>
    </row>
    <row r="8535" spans="2:18">
      <c r="B8535"/>
      <c r="C8535"/>
      <c r="D8535"/>
      <c r="E8535"/>
      <c r="F8535"/>
      <c r="G8535"/>
      <c r="H8535"/>
      <c r="I8535"/>
      <c r="J8535"/>
      <c r="K8535"/>
      <c r="L8535"/>
      <c r="M8535" s="2"/>
      <c r="N8535"/>
      <c r="O8535" s="2"/>
      <c r="P8535"/>
      <c r="Q8535"/>
      <c r="R8535"/>
    </row>
    <row r="8536" spans="2:18">
      <c r="B8536"/>
      <c r="C8536"/>
      <c r="D8536"/>
      <c r="E8536"/>
      <c r="F8536"/>
      <c r="G8536"/>
      <c r="H8536"/>
      <c r="I8536"/>
      <c r="J8536"/>
      <c r="K8536"/>
      <c r="L8536"/>
      <c r="M8536" s="2"/>
      <c r="N8536"/>
      <c r="O8536" s="2"/>
      <c r="P8536"/>
      <c r="Q8536"/>
      <c r="R8536"/>
    </row>
    <row r="8537" spans="2:18">
      <c r="B8537"/>
      <c r="C8537"/>
      <c r="D8537"/>
      <c r="E8537"/>
      <c r="F8537"/>
      <c r="G8537"/>
      <c r="H8537"/>
      <c r="I8537"/>
      <c r="J8537"/>
      <c r="K8537"/>
      <c r="L8537"/>
      <c r="M8537" s="2"/>
      <c r="N8537"/>
      <c r="O8537" s="2"/>
      <c r="P8537"/>
      <c r="Q8537"/>
      <c r="R8537"/>
    </row>
    <row r="8538" spans="2:18">
      <c r="B8538"/>
      <c r="C8538"/>
      <c r="D8538"/>
      <c r="E8538"/>
      <c r="F8538"/>
      <c r="G8538"/>
      <c r="H8538"/>
      <c r="I8538"/>
      <c r="J8538"/>
      <c r="K8538"/>
      <c r="L8538"/>
      <c r="M8538" s="2"/>
      <c r="N8538"/>
      <c r="O8538" s="2"/>
      <c r="P8538"/>
      <c r="Q8538"/>
      <c r="R8538"/>
    </row>
    <row r="8539" spans="2:18">
      <c r="B8539"/>
      <c r="C8539"/>
      <c r="D8539"/>
      <c r="E8539"/>
      <c r="F8539"/>
      <c r="G8539"/>
      <c r="H8539"/>
      <c r="I8539"/>
      <c r="J8539"/>
      <c r="K8539"/>
      <c r="L8539"/>
      <c r="M8539" s="2"/>
      <c r="N8539"/>
      <c r="O8539" s="2"/>
      <c r="P8539"/>
      <c r="Q8539"/>
      <c r="R8539"/>
    </row>
    <row r="8540" spans="2:18">
      <c r="B8540"/>
      <c r="C8540"/>
      <c r="D8540"/>
      <c r="E8540"/>
      <c r="F8540"/>
      <c r="G8540"/>
      <c r="H8540"/>
      <c r="I8540"/>
      <c r="J8540"/>
      <c r="K8540"/>
      <c r="L8540"/>
      <c r="M8540" s="2"/>
      <c r="N8540"/>
      <c r="O8540" s="2"/>
      <c r="P8540"/>
      <c r="Q8540"/>
      <c r="R8540"/>
    </row>
    <row r="8541" spans="2:18">
      <c r="B8541"/>
      <c r="C8541"/>
      <c r="D8541"/>
      <c r="E8541"/>
      <c r="F8541"/>
      <c r="G8541"/>
      <c r="H8541"/>
      <c r="I8541"/>
      <c r="J8541"/>
      <c r="K8541"/>
      <c r="L8541"/>
      <c r="M8541" s="2"/>
      <c r="N8541"/>
      <c r="O8541" s="2"/>
      <c r="P8541"/>
      <c r="Q8541"/>
      <c r="R8541"/>
    </row>
    <row r="8542" spans="2:18">
      <c r="B8542"/>
      <c r="C8542"/>
      <c r="D8542"/>
      <c r="E8542"/>
      <c r="F8542"/>
      <c r="G8542"/>
      <c r="H8542"/>
      <c r="I8542"/>
      <c r="J8542"/>
      <c r="K8542"/>
      <c r="L8542"/>
      <c r="M8542" s="2"/>
      <c r="N8542"/>
      <c r="O8542" s="2"/>
      <c r="P8542"/>
      <c r="Q8542"/>
      <c r="R8542"/>
    </row>
    <row r="8543" spans="2:18">
      <c r="B8543"/>
      <c r="C8543"/>
      <c r="D8543"/>
      <c r="E8543"/>
      <c r="F8543"/>
      <c r="G8543"/>
      <c r="H8543"/>
      <c r="I8543"/>
      <c r="J8543"/>
      <c r="K8543"/>
      <c r="L8543"/>
      <c r="M8543" s="2"/>
      <c r="N8543"/>
      <c r="O8543" s="2"/>
      <c r="P8543"/>
      <c r="Q8543"/>
      <c r="R8543"/>
    </row>
    <row r="8544" spans="2:18">
      <c r="B8544"/>
      <c r="C8544"/>
      <c r="D8544"/>
      <c r="E8544"/>
      <c r="F8544"/>
      <c r="G8544"/>
      <c r="H8544"/>
      <c r="I8544"/>
      <c r="J8544"/>
      <c r="K8544"/>
      <c r="L8544"/>
      <c r="M8544" s="2"/>
      <c r="N8544"/>
      <c r="O8544" s="2"/>
      <c r="P8544"/>
      <c r="Q8544"/>
      <c r="R8544"/>
    </row>
    <row r="8545" spans="2:18">
      <c r="B8545"/>
      <c r="C8545"/>
      <c r="D8545"/>
      <c r="E8545"/>
      <c r="F8545"/>
      <c r="G8545"/>
      <c r="H8545"/>
      <c r="I8545"/>
      <c r="J8545"/>
      <c r="K8545"/>
      <c r="L8545"/>
      <c r="M8545" s="2"/>
      <c r="N8545"/>
      <c r="O8545" s="2"/>
      <c r="P8545"/>
      <c r="Q8545"/>
      <c r="R8545"/>
    </row>
    <row r="8546" spans="2:18">
      <c r="B8546"/>
      <c r="C8546"/>
      <c r="D8546"/>
      <c r="E8546"/>
      <c r="F8546"/>
      <c r="G8546"/>
      <c r="H8546"/>
      <c r="I8546"/>
      <c r="J8546"/>
      <c r="K8546"/>
      <c r="L8546"/>
      <c r="M8546" s="2"/>
      <c r="N8546"/>
      <c r="O8546" s="2"/>
      <c r="P8546"/>
      <c r="Q8546"/>
      <c r="R8546"/>
    </row>
    <row r="8547" spans="2:18">
      <c r="B8547"/>
      <c r="C8547"/>
      <c r="D8547"/>
      <c r="E8547"/>
      <c r="F8547"/>
      <c r="G8547"/>
      <c r="H8547"/>
      <c r="I8547"/>
      <c r="J8547"/>
      <c r="K8547"/>
      <c r="L8547"/>
      <c r="M8547" s="2"/>
      <c r="N8547"/>
      <c r="O8547" s="2"/>
      <c r="P8547"/>
      <c r="Q8547"/>
      <c r="R8547"/>
    </row>
    <row r="8548" spans="2:18">
      <c r="B8548"/>
      <c r="C8548"/>
      <c r="D8548"/>
      <c r="E8548"/>
      <c r="F8548"/>
      <c r="G8548"/>
      <c r="H8548"/>
      <c r="I8548"/>
      <c r="J8548"/>
      <c r="K8548"/>
      <c r="L8548"/>
      <c r="M8548" s="2"/>
      <c r="N8548"/>
      <c r="O8548" s="2"/>
      <c r="P8548"/>
      <c r="Q8548"/>
      <c r="R8548"/>
    </row>
    <row r="8549" spans="2:18">
      <c r="B8549"/>
      <c r="C8549"/>
      <c r="D8549"/>
      <c r="E8549"/>
      <c r="F8549"/>
      <c r="G8549"/>
      <c r="H8549"/>
      <c r="I8549"/>
      <c r="J8549"/>
      <c r="K8549"/>
      <c r="L8549"/>
      <c r="M8549" s="2"/>
      <c r="N8549"/>
      <c r="O8549" s="2"/>
      <c r="P8549"/>
      <c r="Q8549"/>
      <c r="R8549"/>
    </row>
    <row r="8550" spans="2:18">
      <c r="B8550"/>
      <c r="C8550"/>
      <c r="D8550"/>
      <c r="E8550"/>
      <c r="F8550"/>
      <c r="G8550"/>
      <c r="H8550"/>
      <c r="I8550"/>
      <c r="J8550"/>
      <c r="K8550"/>
      <c r="L8550"/>
      <c r="M8550" s="2"/>
      <c r="N8550"/>
      <c r="O8550" s="2"/>
      <c r="P8550"/>
      <c r="Q8550"/>
      <c r="R8550"/>
    </row>
    <row r="8551" spans="2:18">
      <c r="B8551"/>
      <c r="C8551"/>
      <c r="D8551"/>
      <c r="E8551"/>
      <c r="F8551"/>
      <c r="G8551"/>
      <c r="H8551"/>
      <c r="I8551"/>
      <c r="J8551"/>
      <c r="K8551"/>
      <c r="L8551"/>
      <c r="M8551" s="2"/>
      <c r="N8551"/>
      <c r="O8551" s="2"/>
      <c r="P8551"/>
      <c r="Q8551"/>
      <c r="R8551"/>
    </row>
    <row r="8552" spans="2:18">
      <c r="B8552"/>
      <c r="C8552"/>
      <c r="D8552"/>
      <c r="E8552"/>
      <c r="F8552"/>
      <c r="G8552"/>
      <c r="H8552"/>
      <c r="I8552"/>
      <c r="J8552"/>
      <c r="K8552"/>
      <c r="L8552"/>
      <c r="M8552" s="2"/>
      <c r="N8552"/>
      <c r="O8552" s="2"/>
      <c r="P8552"/>
      <c r="Q8552"/>
      <c r="R8552"/>
    </row>
    <row r="8553" spans="2:18">
      <c r="B8553"/>
      <c r="C8553"/>
      <c r="D8553"/>
      <c r="E8553"/>
      <c r="F8553"/>
      <c r="G8553"/>
      <c r="H8553"/>
      <c r="I8553"/>
      <c r="J8553"/>
      <c r="K8553"/>
      <c r="L8553"/>
      <c r="M8553" s="2"/>
      <c r="N8553"/>
      <c r="O8553" s="2"/>
      <c r="P8553"/>
      <c r="Q8553"/>
      <c r="R8553"/>
    </row>
    <row r="8554" spans="2:18">
      <c r="B8554"/>
      <c r="C8554"/>
      <c r="D8554"/>
      <c r="E8554"/>
      <c r="F8554"/>
      <c r="G8554"/>
      <c r="H8554"/>
      <c r="I8554"/>
      <c r="J8554"/>
      <c r="K8554"/>
      <c r="L8554"/>
      <c r="M8554" s="2"/>
      <c r="N8554"/>
      <c r="O8554" s="2"/>
      <c r="P8554"/>
      <c r="Q8554"/>
      <c r="R8554"/>
    </row>
    <row r="8555" spans="2:18">
      <c r="B8555"/>
      <c r="C8555"/>
      <c r="D8555"/>
      <c r="E8555"/>
      <c r="F8555"/>
      <c r="G8555"/>
      <c r="H8555"/>
      <c r="I8555"/>
      <c r="J8555"/>
      <c r="K8555"/>
      <c r="L8555"/>
      <c r="M8555" s="2"/>
      <c r="N8555"/>
      <c r="O8555" s="2"/>
      <c r="P8555"/>
      <c r="Q8555"/>
      <c r="R8555"/>
    </row>
    <row r="8556" spans="2:18">
      <c r="B8556"/>
      <c r="C8556"/>
      <c r="D8556"/>
      <c r="E8556"/>
      <c r="F8556"/>
      <c r="G8556"/>
      <c r="H8556"/>
      <c r="I8556"/>
      <c r="J8556"/>
      <c r="K8556"/>
      <c r="L8556"/>
      <c r="M8556" s="2"/>
      <c r="N8556"/>
      <c r="O8556" s="2"/>
      <c r="P8556"/>
      <c r="Q8556"/>
      <c r="R8556"/>
    </row>
    <row r="8557" spans="2:18">
      <c r="B8557"/>
      <c r="C8557"/>
      <c r="D8557"/>
      <c r="E8557"/>
      <c r="F8557"/>
      <c r="G8557"/>
      <c r="H8557"/>
      <c r="I8557"/>
      <c r="J8557"/>
      <c r="K8557"/>
      <c r="L8557"/>
      <c r="M8557" s="2"/>
      <c r="N8557"/>
      <c r="O8557" s="2"/>
      <c r="P8557"/>
      <c r="Q8557"/>
      <c r="R8557"/>
    </row>
    <row r="8558" spans="2:18">
      <c r="B8558"/>
      <c r="C8558"/>
      <c r="D8558"/>
      <c r="E8558"/>
      <c r="F8558"/>
      <c r="G8558"/>
      <c r="H8558"/>
      <c r="I8558"/>
      <c r="J8558"/>
      <c r="K8558"/>
      <c r="L8558"/>
      <c r="M8558" s="2"/>
      <c r="N8558"/>
      <c r="O8558" s="2"/>
      <c r="P8558"/>
      <c r="Q8558"/>
      <c r="R8558"/>
    </row>
    <row r="8559" spans="2:18">
      <c r="B8559"/>
      <c r="C8559"/>
      <c r="D8559"/>
      <c r="E8559"/>
      <c r="F8559"/>
      <c r="G8559"/>
      <c r="H8559"/>
      <c r="I8559"/>
      <c r="J8559"/>
      <c r="K8559"/>
      <c r="L8559"/>
      <c r="M8559" s="2"/>
      <c r="N8559"/>
      <c r="O8559" s="2"/>
      <c r="P8559"/>
      <c r="Q8559"/>
      <c r="R8559"/>
    </row>
    <row r="8560" spans="2:18">
      <c r="B8560"/>
      <c r="C8560"/>
      <c r="D8560"/>
      <c r="E8560"/>
      <c r="F8560"/>
      <c r="G8560"/>
      <c r="H8560"/>
      <c r="I8560"/>
      <c r="J8560"/>
      <c r="K8560"/>
      <c r="L8560"/>
      <c r="M8560" s="2"/>
      <c r="N8560"/>
      <c r="O8560" s="2"/>
      <c r="P8560"/>
      <c r="Q8560"/>
      <c r="R8560"/>
    </row>
    <row r="8561" spans="2:18">
      <c r="B8561"/>
      <c r="C8561"/>
      <c r="D8561"/>
      <c r="E8561"/>
      <c r="F8561"/>
      <c r="G8561"/>
      <c r="H8561"/>
      <c r="I8561"/>
      <c r="J8561"/>
      <c r="K8561"/>
      <c r="L8561"/>
      <c r="M8561" s="2"/>
      <c r="N8561"/>
      <c r="O8561" s="2"/>
      <c r="P8561"/>
      <c r="Q8561"/>
      <c r="R8561"/>
    </row>
    <row r="8562" spans="2:18">
      <c r="B8562"/>
      <c r="C8562"/>
      <c r="D8562"/>
      <c r="E8562"/>
      <c r="F8562"/>
      <c r="G8562"/>
      <c r="H8562"/>
      <c r="I8562"/>
      <c r="J8562"/>
      <c r="K8562"/>
      <c r="L8562"/>
      <c r="M8562" s="2"/>
      <c r="N8562"/>
      <c r="O8562" s="2"/>
      <c r="P8562"/>
      <c r="Q8562"/>
      <c r="R8562"/>
    </row>
    <row r="8563" spans="2:18">
      <c r="B8563"/>
      <c r="C8563"/>
      <c r="D8563"/>
      <c r="E8563"/>
      <c r="F8563"/>
      <c r="G8563"/>
      <c r="H8563"/>
      <c r="I8563"/>
      <c r="J8563"/>
      <c r="K8563"/>
      <c r="L8563"/>
      <c r="M8563" s="2"/>
      <c r="N8563"/>
      <c r="O8563" s="2"/>
      <c r="P8563"/>
      <c r="Q8563"/>
      <c r="R8563"/>
    </row>
    <row r="8564" spans="2:18">
      <c r="B8564"/>
      <c r="C8564"/>
      <c r="D8564"/>
      <c r="E8564"/>
      <c r="F8564"/>
      <c r="G8564"/>
      <c r="H8564"/>
      <c r="I8564"/>
      <c r="J8564"/>
      <c r="K8564"/>
      <c r="L8564"/>
      <c r="M8564" s="2"/>
      <c r="N8564"/>
      <c r="O8564" s="2"/>
      <c r="P8564"/>
      <c r="Q8564"/>
      <c r="R8564"/>
    </row>
    <row r="8565" spans="2:18">
      <c r="B8565"/>
      <c r="C8565"/>
      <c r="D8565"/>
      <c r="E8565"/>
      <c r="F8565"/>
      <c r="G8565"/>
      <c r="H8565"/>
      <c r="I8565"/>
      <c r="J8565"/>
      <c r="K8565"/>
      <c r="L8565"/>
      <c r="M8565" s="2"/>
      <c r="N8565"/>
      <c r="O8565" s="2"/>
      <c r="P8565"/>
      <c r="Q8565"/>
      <c r="R8565"/>
    </row>
    <row r="8566" spans="2:18">
      <c r="B8566"/>
      <c r="C8566"/>
      <c r="D8566"/>
      <c r="E8566"/>
      <c r="F8566"/>
      <c r="G8566"/>
      <c r="H8566"/>
      <c r="I8566"/>
      <c r="J8566"/>
      <c r="K8566"/>
      <c r="L8566"/>
      <c r="M8566" s="2"/>
      <c r="N8566"/>
      <c r="O8566" s="2"/>
      <c r="P8566"/>
      <c r="Q8566"/>
      <c r="R8566"/>
    </row>
    <row r="8567" spans="2:18">
      <c r="B8567"/>
      <c r="C8567"/>
      <c r="D8567"/>
      <c r="E8567"/>
      <c r="F8567"/>
      <c r="G8567"/>
      <c r="H8567"/>
      <c r="I8567"/>
      <c r="J8567"/>
      <c r="K8567"/>
      <c r="L8567"/>
      <c r="M8567" s="2"/>
      <c r="N8567"/>
      <c r="O8567" s="2"/>
      <c r="P8567"/>
      <c r="Q8567"/>
      <c r="R8567"/>
    </row>
    <row r="8568" spans="2:18">
      <c r="B8568"/>
      <c r="C8568"/>
      <c r="D8568"/>
      <c r="E8568"/>
      <c r="F8568"/>
      <c r="G8568"/>
      <c r="H8568"/>
      <c r="I8568"/>
      <c r="J8568"/>
      <c r="K8568"/>
      <c r="L8568"/>
      <c r="M8568" s="2"/>
      <c r="N8568"/>
      <c r="O8568" s="2"/>
      <c r="P8568"/>
      <c r="Q8568"/>
      <c r="R8568"/>
    </row>
    <row r="8569" spans="2:18">
      <c r="B8569"/>
      <c r="C8569"/>
      <c r="D8569"/>
      <c r="E8569"/>
      <c r="F8569"/>
      <c r="G8569"/>
      <c r="H8569"/>
      <c r="I8569"/>
      <c r="J8569"/>
      <c r="K8569"/>
      <c r="L8569"/>
      <c r="M8569" s="2"/>
      <c r="N8569"/>
      <c r="O8569" s="2"/>
      <c r="P8569"/>
      <c r="Q8569"/>
      <c r="R8569"/>
    </row>
    <row r="8570" spans="2:18">
      <c r="B8570"/>
      <c r="C8570"/>
      <c r="D8570"/>
      <c r="E8570"/>
      <c r="F8570"/>
      <c r="G8570"/>
      <c r="H8570"/>
      <c r="I8570"/>
      <c r="J8570"/>
      <c r="K8570"/>
      <c r="L8570"/>
      <c r="M8570" s="2"/>
      <c r="N8570"/>
      <c r="O8570" s="2"/>
      <c r="P8570"/>
      <c r="Q8570"/>
      <c r="R8570"/>
    </row>
    <row r="8571" spans="2:18">
      <c r="B8571"/>
      <c r="C8571"/>
      <c r="D8571"/>
      <c r="E8571"/>
      <c r="F8571"/>
      <c r="G8571"/>
      <c r="H8571"/>
      <c r="I8571"/>
      <c r="J8571"/>
      <c r="K8571"/>
      <c r="L8571"/>
      <c r="M8571" s="2"/>
      <c r="N8571"/>
      <c r="O8571" s="2"/>
      <c r="P8571"/>
      <c r="Q8571"/>
      <c r="R8571"/>
    </row>
    <row r="8572" spans="2:18">
      <c r="B8572"/>
      <c r="C8572"/>
      <c r="D8572"/>
      <c r="E8572"/>
      <c r="F8572"/>
      <c r="G8572"/>
      <c r="H8572"/>
      <c r="I8572"/>
      <c r="J8572"/>
      <c r="K8572"/>
      <c r="L8572"/>
      <c r="M8572" s="2"/>
      <c r="N8572"/>
      <c r="O8572" s="2"/>
      <c r="P8572"/>
      <c r="Q8572"/>
      <c r="R8572"/>
    </row>
    <row r="8573" spans="2:18">
      <c r="B8573"/>
      <c r="C8573"/>
      <c r="D8573"/>
      <c r="E8573"/>
      <c r="F8573"/>
      <c r="G8573"/>
      <c r="H8573"/>
      <c r="I8573"/>
      <c r="J8573"/>
      <c r="K8573"/>
      <c r="L8573"/>
      <c r="M8573" s="2"/>
      <c r="N8573"/>
      <c r="O8573" s="2"/>
      <c r="P8573"/>
      <c r="Q8573"/>
      <c r="R8573"/>
    </row>
    <row r="8574" spans="2:18">
      <c r="B8574"/>
      <c r="C8574"/>
      <c r="D8574"/>
      <c r="E8574"/>
      <c r="F8574"/>
      <c r="G8574"/>
      <c r="H8574"/>
      <c r="I8574"/>
      <c r="J8574"/>
      <c r="K8574"/>
      <c r="L8574"/>
      <c r="M8574" s="2"/>
      <c r="N8574"/>
      <c r="O8574" s="2"/>
      <c r="P8574"/>
      <c r="Q8574"/>
      <c r="R8574"/>
    </row>
    <row r="8575" spans="2:18">
      <c r="B8575"/>
      <c r="C8575"/>
      <c r="D8575"/>
      <c r="E8575"/>
      <c r="F8575"/>
      <c r="G8575"/>
      <c r="H8575"/>
      <c r="I8575"/>
      <c r="J8575"/>
      <c r="K8575"/>
      <c r="L8575"/>
      <c r="M8575" s="2"/>
      <c r="N8575"/>
      <c r="O8575" s="2"/>
      <c r="P8575"/>
      <c r="Q8575"/>
      <c r="R8575"/>
    </row>
    <row r="8576" spans="2:18">
      <c r="B8576"/>
      <c r="C8576"/>
      <c r="D8576"/>
      <c r="E8576"/>
      <c r="F8576"/>
      <c r="G8576"/>
      <c r="H8576"/>
      <c r="I8576"/>
      <c r="J8576"/>
      <c r="K8576"/>
      <c r="L8576"/>
      <c r="M8576" s="2"/>
      <c r="N8576"/>
      <c r="O8576" s="2"/>
      <c r="P8576"/>
      <c r="Q8576"/>
      <c r="R8576"/>
    </row>
    <row r="8577" spans="2:18">
      <c r="B8577"/>
      <c r="C8577"/>
      <c r="D8577"/>
      <c r="E8577"/>
      <c r="F8577"/>
      <c r="G8577"/>
      <c r="H8577"/>
      <c r="I8577"/>
      <c r="J8577"/>
      <c r="K8577"/>
      <c r="L8577"/>
      <c r="M8577" s="2"/>
      <c r="N8577"/>
      <c r="O8577" s="2"/>
      <c r="P8577"/>
      <c r="Q8577"/>
      <c r="R8577"/>
    </row>
    <row r="8578" spans="2:18">
      <c r="B8578"/>
      <c r="C8578"/>
      <c r="D8578"/>
      <c r="E8578"/>
      <c r="F8578"/>
      <c r="G8578"/>
      <c r="H8578"/>
      <c r="I8578"/>
      <c r="J8578"/>
      <c r="K8578"/>
      <c r="L8578"/>
      <c r="M8578" s="2"/>
      <c r="N8578"/>
      <c r="O8578" s="2"/>
      <c r="P8578"/>
      <c r="Q8578"/>
      <c r="R8578"/>
    </row>
    <row r="8579" spans="2:18">
      <c r="B8579"/>
      <c r="C8579"/>
      <c r="D8579"/>
      <c r="E8579"/>
      <c r="F8579"/>
      <c r="G8579"/>
      <c r="H8579"/>
      <c r="I8579"/>
      <c r="J8579"/>
      <c r="K8579"/>
      <c r="L8579"/>
      <c r="M8579" s="2"/>
      <c r="N8579"/>
      <c r="O8579" s="2"/>
      <c r="P8579"/>
      <c r="Q8579"/>
      <c r="R8579"/>
    </row>
    <row r="8580" spans="2:18">
      <c r="B8580"/>
      <c r="C8580"/>
      <c r="D8580"/>
      <c r="E8580"/>
      <c r="F8580"/>
      <c r="G8580"/>
      <c r="H8580"/>
      <c r="I8580"/>
      <c r="J8580"/>
      <c r="K8580"/>
      <c r="L8580"/>
      <c r="M8580" s="2"/>
      <c r="N8580"/>
      <c r="O8580" s="2"/>
      <c r="P8580"/>
      <c r="Q8580"/>
      <c r="R8580"/>
    </row>
    <row r="8581" spans="2:18">
      <c r="B8581"/>
      <c r="C8581"/>
      <c r="D8581"/>
      <c r="E8581"/>
      <c r="F8581"/>
      <c r="G8581"/>
      <c r="H8581"/>
      <c r="I8581"/>
      <c r="J8581"/>
      <c r="K8581"/>
      <c r="L8581"/>
      <c r="M8581" s="2"/>
      <c r="N8581"/>
      <c r="O8581" s="2"/>
      <c r="P8581"/>
      <c r="Q8581"/>
      <c r="R8581"/>
    </row>
    <row r="8582" spans="2:18">
      <c r="B8582"/>
      <c r="C8582"/>
      <c r="D8582"/>
      <c r="E8582"/>
      <c r="F8582"/>
      <c r="G8582"/>
      <c r="H8582"/>
      <c r="I8582"/>
      <c r="J8582"/>
      <c r="K8582"/>
      <c r="L8582"/>
      <c r="M8582" s="2"/>
      <c r="N8582"/>
      <c r="O8582" s="2"/>
      <c r="P8582"/>
      <c r="Q8582"/>
      <c r="R8582"/>
    </row>
    <row r="8583" spans="2:18">
      <c r="B8583"/>
      <c r="C8583"/>
      <c r="D8583"/>
      <c r="E8583"/>
      <c r="F8583"/>
      <c r="G8583"/>
      <c r="H8583"/>
      <c r="I8583"/>
      <c r="J8583"/>
      <c r="K8583"/>
      <c r="L8583"/>
      <c r="M8583" s="2"/>
      <c r="N8583"/>
      <c r="O8583" s="2"/>
      <c r="P8583"/>
      <c r="Q8583"/>
      <c r="R8583"/>
    </row>
    <row r="8584" spans="2:18">
      <c r="B8584"/>
      <c r="C8584"/>
      <c r="D8584"/>
      <c r="E8584"/>
      <c r="F8584"/>
      <c r="G8584"/>
      <c r="H8584"/>
      <c r="I8584"/>
      <c r="J8584"/>
      <c r="K8584"/>
      <c r="L8584"/>
      <c r="M8584" s="2"/>
      <c r="N8584"/>
      <c r="O8584" s="2"/>
      <c r="P8584"/>
      <c r="Q8584"/>
      <c r="R8584"/>
    </row>
    <row r="8585" spans="2:18">
      <c r="B8585"/>
      <c r="C8585"/>
      <c r="D8585"/>
      <c r="E8585"/>
      <c r="F8585"/>
      <c r="G8585"/>
      <c r="H8585"/>
      <c r="I8585"/>
      <c r="J8585"/>
      <c r="K8585"/>
      <c r="L8585"/>
      <c r="M8585" s="2"/>
      <c r="N8585"/>
      <c r="O8585" s="2"/>
      <c r="P8585"/>
      <c r="Q8585"/>
      <c r="R8585"/>
    </row>
    <row r="8586" spans="2:18">
      <c r="B8586"/>
      <c r="C8586"/>
      <c r="D8586"/>
      <c r="E8586"/>
      <c r="F8586"/>
      <c r="G8586"/>
      <c r="H8586"/>
      <c r="I8586"/>
      <c r="J8586"/>
      <c r="K8586"/>
      <c r="L8586"/>
      <c r="M8586" s="2"/>
      <c r="N8586"/>
      <c r="O8586" s="2"/>
      <c r="P8586"/>
      <c r="Q8586"/>
      <c r="R8586"/>
    </row>
    <row r="8587" spans="2:18">
      <c r="B8587"/>
      <c r="C8587"/>
      <c r="D8587"/>
      <c r="E8587"/>
      <c r="F8587"/>
      <c r="G8587"/>
      <c r="H8587"/>
      <c r="I8587"/>
      <c r="J8587"/>
      <c r="K8587"/>
      <c r="L8587"/>
      <c r="M8587" s="2"/>
      <c r="N8587"/>
      <c r="O8587" s="2"/>
      <c r="P8587"/>
      <c r="Q8587"/>
      <c r="R8587"/>
    </row>
    <row r="8588" spans="2:18">
      <c r="B8588"/>
      <c r="C8588"/>
      <c r="D8588"/>
      <c r="E8588"/>
      <c r="F8588"/>
      <c r="G8588"/>
      <c r="H8588"/>
      <c r="I8588"/>
      <c r="J8588"/>
      <c r="K8588"/>
      <c r="L8588"/>
      <c r="M8588" s="2"/>
      <c r="N8588"/>
      <c r="O8588" s="2"/>
      <c r="P8588"/>
      <c r="Q8588"/>
      <c r="R8588"/>
    </row>
    <row r="8589" spans="2:18">
      <c r="B8589"/>
      <c r="C8589"/>
      <c r="D8589"/>
      <c r="E8589"/>
      <c r="F8589"/>
      <c r="G8589"/>
      <c r="H8589"/>
      <c r="I8589"/>
      <c r="J8589"/>
      <c r="K8589"/>
      <c r="L8589"/>
      <c r="M8589" s="2"/>
      <c r="N8589"/>
      <c r="O8589" s="2"/>
      <c r="P8589"/>
      <c r="Q8589"/>
      <c r="R8589"/>
    </row>
    <row r="8590" spans="2:18">
      <c r="B8590"/>
      <c r="C8590"/>
      <c r="D8590"/>
      <c r="E8590"/>
      <c r="F8590"/>
      <c r="G8590"/>
      <c r="H8590"/>
      <c r="I8590"/>
      <c r="J8590"/>
      <c r="K8590"/>
      <c r="L8590"/>
      <c r="M8590" s="2"/>
      <c r="N8590"/>
      <c r="O8590" s="2"/>
      <c r="P8590"/>
      <c r="Q8590"/>
      <c r="R8590"/>
    </row>
    <row r="8591" spans="2:18">
      <c r="B8591"/>
      <c r="C8591"/>
      <c r="D8591"/>
      <c r="E8591"/>
      <c r="F8591"/>
      <c r="G8591"/>
      <c r="H8591"/>
      <c r="I8591"/>
      <c r="J8591"/>
      <c r="K8591"/>
      <c r="L8591"/>
      <c r="M8591" s="2"/>
      <c r="N8591"/>
      <c r="O8591" s="2"/>
      <c r="P8591"/>
      <c r="Q8591"/>
      <c r="R8591"/>
    </row>
    <row r="8592" spans="2:18">
      <c r="B8592"/>
      <c r="C8592"/>
      <c r="D8592"/>
      <c r="E8592"/>
      <c r="F8592"/>
      <c r="G8592"/>
      <c r="H8592"/>
      <c r="I8592"/>
      <c r="J8592"/>
      <c r="K8592"/>
      <c r="L8592"/>
      <c r="M8592" s="2"/>
      <c r="N8592"/>
      <c r="O8592" s="2"/>
      <c r="P8592"/>
      <c r="Q8592"/>
      <c r="R8592"/>
    </row>
    <row r="8593" spans="2:18">
      <c r="B8593"/>
      <c r="C8593"/>
      <c r="D8593"/>
      <c r="E8593"/>
      <c r="F8593"/>
      <c r="G8593"/>
      <c r="H8593"/>
      <c r="I8593"/>
      <c r="J8593"/>
      <c r="K8593"/>
      <c r="L8593"/>
      <c r="M8593" s="2"/>
      <c r="N8593"/>
      <c r="O8593" s="2"/>
      <c r="P8593"/>
      <c r="Q8593"/>
      <c r="R8593"/>
    </row>
    <row r="8594" spans="2:18">
      <c r="B8594"/>
      <c r="C8594"/>
      <c r="D8594"/>
      <c r="E8594"/>
      <c r="F8594"/>
      <c r="G8594"/>
      <c r="H8594"/>
      <c r="I8594"/>
      <c r="J8594"/>
      <c r="K8594"/>
      <c r="L8594"/>
      <c r="M8594" s="2"/>
      <c r="N8594"/>
      <c r="O8594" s="2"/>
      <c r="P8594"/>
      <c r="Q8594"/>
      <c r="R8594"/>
    </row>
    <row r="8595" spans="2:18">
      <c r="B8595"/>
      <c r="C8595"/>
      <c r="D8595"/>
      <c r="E8595"/>
      <c r="F8595"/>
      <c r="G8595"/>
      <c r="H8595"/>
      <c r="I8595"/>
      <c r="J8595"/>
      <c r="K8595"/>
      <c r="L8595"/>
      <c r="M8595" s="2"/>
      <c r="N8595"/>
      <c r="O8595" s="2"/>
      <c r="P8595"/>
      <c r="Q8595"/>
      <c r="R8595"/>
    </row>
    <row r="8596" spans="2:18">
      <c r="B8596"/>
      <c r="C8596"/>
      <c r="D8596"/>
      <c r="E8596"/>
      <c r="F8596"/>
      <c r="G8596"/>
      <c r="H8596"/>
      <c r="I8596"/>
      <c r="J8596"/>
      <c r="K8596"/>
      <c r="L8596"/>
      <c r="M8596" s="2"/>
      <c r="N8596"/>
      <c r="O8596" s="2"/>
      <c r="P8596"/>
      <c r="Q8596"/>
      <c r="R8596"/>
    </row>
    <row r="8597" spans="2:18">
      <c r="B8597"/>
      <c r="C8597"/>
      <c r="D8597"/>
      <c r="E8597"/>
      <c r="F8597"/>
      <c r="G8597"/>
      <c r="H8597"/>
      <c r="I8597"/>
      <c r="J8597"/>
      <c r="K8597"/>
      <c r="L8597"/>
      <c r="M8597" s="2"/>
      <c r="N8597"/>
      <c r="O8597" s="2"/>
      <c r="P8597"/>
      <c r="Q8597"/>
      <c r="R8597"/>
    </row>
    <row r="8598" spans="2:18">
      <c r="B8598"/>
      <c r="C8598"/>
      <c r="D8598"/>
      <c r="E8598"/>
      <c r="F8598"/>
      <c r="G8598"/>
      <c r="H8598"/>
      <c r="I8598"/>
      <c r="J8598"/>
      <c r="K8598"/>
      <c r="L8598"/>
      <c r="M8598" s="2"/>
      <c r="N8598"/>
      <c r="O8598" s="2"/>
      <c r="P8598"/>
      <c r="Q8598"/>
      <c r="R8598"/>
    </row>
    <row r="8599" spans="2:18">
      <c r="B8599"/>
      <c r="C8599"/>
      <c r="D8599"/>
      <c r="E8599"/>
      <c r="F8599"/>
      <c r="G8599"/>
      <c r="H8599"/>
      <c r="I8599"/>
      <c r="J8599"/>
      <c r="K8599"/>
      <c r="L8599"/>
      <c r="M8599" s="2"/>
      <c r="N8599"/>
      <c r="O8599" s="2"/>
      <c r="P8599"/>
      <c r="Q8599"/>
      <c r="R8599"/>
    </row>
    <row r="8600" spans="2:18">
      <c r="B8600"/>
      <c r="C8600"/>
      <c r="D8600"/>
      <c r="E8600"/>
      <c r="F8600"/>
      <c r="G8600"/>
      <c r="H8600"/>
      <c r="I8600"/>
      <c r="J8600"/>
      <c r="K8600"/>
      <c r="L8600"/>
      <c r="M8600" s="2"/>
      <c r="N8600"/>
      <c r="O8600" s="2"/>
      <c r="P8600"/>
      <c r="Q8600"/>
      <c r="R8600"/>
    </row>
    <row r="8601" spans="2:18">
      <c r="B8601"/>
      <c r="C8601"/>
      <c r="D8601"/>
      <c r="E8601"/>
      <c r="F8601"/>
      <c r="G8601"/>
      <c r="H8601"/>
      <c r="I8601"/>
      <c r="J8601"/>
      <c r="K8601"/>
      <c r="L8601"/>
      <c r="M8601" s="2"/>
      <c r="N8601"/>
      <c r="O8601" s="2"/>
      <c r="P8601"/>
      <c r="Q8601"/>
      <c r="R8601"/>
    </row>
    <row r="8602" spans="2:18">
      <c r="B8602"/>
      <c r="C8602"/>
      <c r="D8602"/>
      <c r="E8602"/>
      <c r="F8602"/>
      <c r="G8602"/>
      <c r="H8602"/>
      <c r="I8602"/>
      <c r="J8602"/>
      <c r="K8602"/>
      <c r="L8602"/>
      <c r="M8602" s="2"/>
      <c r="N8602"/>
      <c r="O8602" s="2"/>
      <c r="P8602"/>
      <c r="Q8602"/>
      <c r="R8602"/>
    </row>
    <row r="8603" spans="2:18">
      <c r="B8603"/>
      <c r="C8603"/>
      <c r="D8603"/>
      <c r="E8603"/>
      <c r="F8603"/>
      <c r="G8603"/>
      <c r="H8603"/>
      <c r="I8603"/>
      <c r="J8603"/>
      <c r="K8603"/>
      <c r="L8603"/>
      <c r="M8603" s="2"/>
      <c r="N8603"/>
      <c r="O8603" s="2"/>
      <c r="P8603"/>
      <c r="Q8603"/>
      <c r="R8603"/>
    </row>
    <row r="8604" spans="2:18">
      <c r="B8604"/>
      <c r="C8604"/>
      <c r="D8604"/>
      <c r="E8604"/>
      <c r="F8604"/>
      <c r="G8604"/>
      <c r="H8604"/>
      <c r="I8604"/>
      <c r="J8604"/>
      <c r="K8604"/>
      <c r="L8604"/>
      <c r="M8604" s="2"/>
      <c r="N8604"/>
      <c r="O8604" s="2"/>
      <c r="P8604"/>
      <c r="Q8604"/>
      <c r="R8604"/>
    </row>
    <row r="8605" spans="2:18">
      <c r="B8605"/>
      <c r="C8605"/>
      <c r="D8605"/>
      <c r="E8605"/>
      <c r="F8605"/>
      <c r="G8605"/>
      <c r="H8605"/>
      <c r="I8605"/>
      <c r="J8605"/>
      <c r="K8605"/>
      <c r="L8605"/>
      <c r="M8605" s="2"/>
      <c r="N8605"/>
      <c r="O8605" s="2"/>
      <c r="P8605"/>
      <c r="Q8605"/>
      <c r="R8605"/>
    </row>
    <row r="8606" spans="2:18">
      <c r="B8606"/>
      <c r="C8606"/>
      <c r="D8606"/>
      <c r="E8606"/>
      <c r="F8606"/>
      <c r="G8606"/>
      <c r="H8606"/>
      <c r="I8606"/>
      <c r="J8606"/>
      <c r="K8606"/>
      <c r="L8606"/>
      <c r="M8606" s="2"/>
      <c r="N8606"/>
      <c r="O8606" s="2"/>
      <c r="P8606"/>
      <c r="Q8606"/>
      <c r="R8606"/>
    </row>
    <row r="8607" spans="2:18">
      <c r="B8607"/>
      <c r="C8607"/>
      <c r="D8607"/>
      <c r="E8607"/>
      <c r="F8607"/>
      <c r="G8607"/>
      <c r="H8607"/>
      <c r="I8607"/>
      <c r="J8607"/>
      <c r="K8607"/>
      <c r="L8607"/>
      <c r="M8607" s="2"/>
      <c r="N8607"/>
      <c r="O8607" s="2"/>
      <c r="P8607"/>
      <c r="Q8607"/>
      <c r="R8607"/>
    </row>
    <row r="8608" spans="2:18">
      <c r="B8608"/>
      <c r="C8608"/>
      <c r="D8608"/>
      <c r="E8608"/>
      <c r="F8608"/>
      <c r="G8608"/>
      <c r="H8608"/>
      <c r="I8608"/>
      <c r="J8608"/>
      <c r="K8608"/>
      <c r="L8608"/>
      <c r="M8608" s="2"/>
      <c r="N8608"/>
      <c r="O8608" s="2"/>
      <c r="P8608"/>
      <c r="Q8608"/>
      <c r="R8608"/>
    </row>
    <row r="8609" spans="2:18">
      <c r="B8609"/>
      <c r="C8609"/>
      <c r="D8609"/>
      <c r="E8609"/>
      <c r="F8609"/>
      <c r="G8609"/>
      <c r="H8609"/>
      <c r="I8609"/>
      <c r="J8609"/>
      <c r="K8609"/>
      <c r="L8609"/>
      <c r="M8609" s="2"/>
      <c r="N8609"/>
      <c r="O8609" s="2"/>
      <c r="P8609"/>
      <c r="Q8609"/>
      <c r="R8609"/>
    </row>
    <row r="8610" spans="2:18">
      <c r="B8610"/>
      <c r="C8610"/>
      <c r="D8610"/>
      <c r="E8610"/>
      <c r="F8610"/>
      <c r="G8610"/>
      <c r="H8610"/>
      <c r="I8610"/>
      <c r="J8610"/>
      <c r="K8610"/>
      <c r="L8610"/>
      <c r="M8610" s="2"/>
      <c r="N8610"/>
      <c r="O8610" s="2"/>
      <c r="P8610"/>
      <c r="Q8610"/>
      <c r="R8610"/>
    </row>
    <row r="8611" spans="2:18">
      <c r="B8611"/>
      <c r="C8611"/>
      <c r="D8611"/>
      <c r="E8611"/>
      <c r="F8611"/>
      <c r="G8611"/>
      <c r="H8611"/>
      <c r="I8611"/>
      <c r="J8611"/>
      <c r="K8611"/>
      <c r="L8611"/>
      <c r="M8611" s="2"/>
      <c r="N8611"/>
      <c r="O8611" s="2"/>
      <c r="P8611"/>
      <c r="Q8611"/>
      <c r="R8611"/>
    </row>
    <row r="8612" spans="2:18">
      <c r="B8612"/>
      <c r="C8612"/>
      <c r="D8612"/>
      <c r="E8612"/>
      <c r="F8612"/>
      <c r="G8612"/>
      <c r="H8612"/>
      <c r="I8612"/>
      <c r="J8612"/>
      <c r="K8612"/>
      <c r="L8612"/>
      <c r="M8612" s="2"/>
      <c r="N8612"/>
      <c r="O8612" s="2"/>
      <c r="P8612"/>
      <c r="Q8612"/>
      <c r="R8612"/>
    </row>
    <row r="8613" spans="2:18">
      <c r="B8613"/>
      <c r="C8613"/>
      <c r="D8613"/>
      <c r="E8613"/>
      <c r="F8613"/>
      <c r="G8613"/>
      <c r="H8613"/>
      <c r="I8613"/>
      <c r="J8613"/>
      <c r="K8613"/>
      <c r="L8613"/>
      <c r="M8613" s="2"/>
      <c r="N8613"/>
      <c r="O8613" s="2"/>
      <c r="P8613"/>
      <c r="Q8613"/>
      <c r="R8613"/>
    </row>
    <row r="8614" spans="2:18">
      <c r="B8614"/>
      <c r="C8614"/>
      <c r="D8614"/>
      <c r="E8614"/>
      <c r="F8614"/>
      <c r="G8614"/>
      <c r="H8614"/>
      <c r="I8614"/>
      <c r="J8614"/>
      <c r="K8614"/>
      <c r="L8614"/>
      <c r="M8614" s="2"/>
      <c r="N8614"/>
      <c r="O8614" s="2"/>
      <c r="P8614"/>
      <c r="Q8614"/>
      <c r="R8614"/>
    </row>
    <row r="8615" spans="2:18">
      <c r="B8615"/>
      <c r="C8615"/>
      <c r="D8615"/>
      <c r="E8615"/>
      <c r="F8615"/>
      <c r="G8615"/>
      <c r="H8615"/>
      <c r="I8615"/>
      <c r="J8615"/>
      <c r="K8615"/>
      <c r="L8615"/>
      <c r="M8615" s="2"/>
      <c r="N8615"/>
      <c r="O8615" s="2"/>
      <c r="P8615"/>
      <c r="Q8615"/>
      <c r="R8615"/>
    </row>
    <row r="8616" spans="2:18">
      <c r="B8616"/>
      <c r="C8616"/>
      <c r="D8616"/>
      <c r="E8616"/>
      <c r="F8616"/>
      <c r="G8616"/>
      <c r="H8616"/>
      <c r="I8616"/>
      <c r="J8616"/>
      <c r="K8616"/>
      <c r="L8616"/>
      <c r="M8616" s="2"/>
      <c r="N8616"/>
      <c r="O8616" s="2"/>
      <c r="P8616"/>
      <c r="Q8616"/>
      <c r="R8616"/>
    </row>
    <row r="8617" spans="2:18">
      <c r="B8617"/>
      <c r="C8617"/>
      <c r="D8617"/>
      <c r="E8617"/>
      <c r="F8617"/>
      <c r="G8617"/>
      <c r="H8617"/>
      <c r="I8617"/>
      <c r="J8617"/>
      <c r="K8617"/>
      <c r="L8617"/>
      <c r="M8617" s="2"/>
      <c r="N8617"/>
      <c r="O8617" s="2"/>
      <c r="P8617"/>
      <c r="Q8617"/>
      <c r="R8617"/>
    </row>
    <row r="8618" spans="2:18">
      <c r="B8618"/>
      <c r="C8618"/>
      <c r="D8618"/>
      <c r="E8618"/>
      <c r="F8618"/>
      <c r="G8618"/>
      <c r="H8618"/>
      <c r="I8618"/>
      <c r="J8618"/>
      <c r="K8618"/>
      <c r="L8618"/>
      <c r="M8618" s="2"/>
      <c r="N8618"/>
      <c r="O8618" s="2"/>
      <c r="P8618"/>
      <c r="Q8618"/>
      <c r="R8618"/>
    </row>
    <row r="8619" spans="2:18">
      <c r="B8619"/>
      <c r="C8619"/>
      <c r="D8619"/>
      <c r="E8619"/>
      <c r="F8619"/>
      <c r="G8619"/>
      <c r="H8619"/>
      <c r="I8619"/>
      <c r="J8619"/>
      <c r="K8619"/>
      <c r="L8619"/>
      <c r="M8619" s="2"/>
      <c r="N8619"/>
      <c r="O8619" s="2"/>
      <c r="P8619"/>
      <c r="Q8619"/>
      <c r="R8619"/>
    </row>
    <row r="8620" spans="2:18">
      <c r="B8620"/>
      <c r="C8620"/>
      <c r="D8620"/>
      <c r="E8620"/>
      <c r="F8620"/>
      <c r="G8620"/>
      <c r="H8620"/>
      <c r="I8620"/>
      <c r="J8620"/>
      <c r="K8620"/>
      <c r="L8620"/>
      <c r="M8620" s="2"/>
      <c r="N8620"/>
      <c r="O8620" s="2"/>
      <c r="P8620"/>
      <c r="Q8620"/>
      <c r="R8620"/>
    </row>
    <row r="8621" spans="2:18">
      <c r="B8621"/>
      <c r="C8621"/>
      <c r="D8621"/>
      <c r="E8621"/>
      <c r="F8621"/>
      <c r="G8621"/>
      <c r="H8621"/>
      <c r="I8621"/>
      <c r="J8621"/>
      <c r="K8621"/>
      <c r="L8621"/>
      <c r="M8621" s="2"/>
      <c r="N8621"/>
      <c r="O8621" s="2"/>
      <c r="P8621"/>
      <c r="Q8621"/>
      <c r="R8621"/>
    </row>
    <row r="8622" spans="2:18">
      <c r="B8622"/>
      <c r="C8622"/>
      <c r="D8622"/>
      <c r="E8622"/>
      <c r="F8622"/>
      <c r="G8622"/>
      <c r="H8622"/>
      <c r="I8622"/>
      <c r="J8622"/>
      <c r="K8622"/>
      <c r="L8622"/>
      <c r="M8622" s="2"/>
      <c r="N8622"/>
      <c r="O8622" s="2"/>
      <c r="P8622"/>
      <c r="Q8622"/>
      <c r="R8622"/>
    </row>
    <row r="8623" spans="2:18">
      <c r="B8623"/>
      <c r="C8623"/>
      <c r="D8623"/>
      <c r="E8623"/>
      <c r="F8623"/>
      <c r="G8623"/>
      <c r="H8623"/>
      <c r="I8623"/>
      <c r="J8623"/>
      <c r="K8623"/>
      <c r="L8623"/>
      <c r="M8623" s="2"/>
      <c r="N8623"/>
      <c r="O8623" s="2"/>
      <c r="P8623"/>
      <c r="Q8623"/>
      <c r="R8623"/>
    </row>
    <row r="8624" spans="2:18">
      <c r="B8624"/>
      <c r="C8624"/>
      <c r="D8624"/>
      <c r="E8624"/>
      <c r="F8624"/>
      <c r="G8624"/>
      <c r="H8624"/>
      <c r="I8624"/>
      <c r="J8624"/>
      <c r="K8624"/>
      <c r="L8624"/>
      <c r="M8624" s="2"/>
      <c r="N8624"/>
      <c r="O8624" s="2"/>
      <c r="P8624"/>
      <c r="Q8624"/>
      <c r="R8624"/>
    </row>
    <row r="8625" spans="2:18">
      <c r="B8625"/>
      <c r="C8625"/>
      <c r="D8625"/>
      <c r="E8625"/>
      <c r="F8625"/>
      <c r="G8625"/>
      <c r="H8625"/>
      <c r="I8625"/>
      <c r="J8625"/>
      <c r="K8625"/>
      <c r="L8625"/>
      <c r="M8625" s="2"/>
      <c r="N8625"/>
      <c r="O8625" s="2"/>
      <c r="P8625"/>
      <c r="Q8625"/>
      <c r="R8625"/>
    </row>
    <row r="8626" spans="2:18">
      <c r="B8626"/>
      <c r="C8626"/>
      <c r="D8626"/>
      <c r="E8626"/>
      <c r="F8626"/>
      <c r="G8626"/>
      <c r="H8626"/>
      <c r="I8626"/>
      <c r="J8626"/>
      <c r="K8626"/>
      <c r="L8626"/>
      <c r="M8626" s="2"/>
      <c r="N8626"/>
      <c r="O8626" s="2"/>
      <c r="P8626"/>
      <c r="Q8626"/>
      <c r="R8626"/>
    </row>
    <row r="8627" spans="2:18">
      <c r="B8627"/>
      <c r="C8627"/>
      <c r="D8627"/>
      <c r="E8627"/>
      <c r="F8627"/>
      <c r="G8627"/>
      <c r="H8627"/>
      <c r="I8627"/>
      <c r="J8627"/>
      <c r="K8627"/>
      <c r="L8627"/>
      <c r="M8627" s="2"/>
      <c r="N8627"/>
      <c r="O8627" s="2"/>
      <c r="P8627"/>
      <c r="Q8627"/>
      <c r="R8627"/>
    </row>
    <row r="8628" spans="2:18">
      <c r="B8628"/>
      <c r="C8628"/>
      <c r="D8628"/>
      <c r="E8628"/>
      <c r="F8628"/>
      <c r="G8628"/>
      <c r="H8628"/>
      <c r="I8628"/>
      <c r="J8628"/>
      <c r="K8628"/>
      <c r="L8628"/>
      <c r="M8628" s="2"/>
      <c r="N8628"/>
      <c r="O8628" s="2"/>
      <c r="P8628"/>
      <c r="Q8628"/>
      <c r="R8628"/>
    </row>
    <row r="8629" spans="2:18">
      <c r="B8629"/>
      <c r="C8629"/>
      <c r="D8629"/>
      <c r="E8629"/>
      <c r="F8629"/>
      <c r="G8629"/>
      <c r="H8629"/>
      <c r="I8629"/>
      <c r="J8629"/>
      <c r="K8629"/>
      <c r="L8629"/>
      <c r="M8629" s="2"/>
      <c r="N8629"/>
      <c r="O8629" s="2"/>
      <c r="P8629"/>
      <c r="Q8629"/>
      <c r="R8629"/>
    </row>
    <row r="8630" spans="2:18">
      <c r="B8630"/>
      <c r="C8630"/>
      <c r="D8630"/>
      <c r="E8630"/>
      <c r="F8630"/>
      <c r="G8630"/>
      <c r="H8630"/>
      <c r="I8630"/>
      <c r="J8630"/>
      <c r="K8630"/>
      <c r="L8630"/>
      <c r="M8630" s="2"/>
      <c r="N8630"/>
      <c r="O8630" s="2"/>
      <c r="P8630"/>
      <c r="Q8630"/>
      <c r="R8630"/>
    </row>
    <row r="8631" spans="2:18">
      <c r="B8631"/>
      <c r="C8631"/>
      <c r="D8631"/>
      <c r="E8631"/>
      <c r="F8631"/>
      <c r="G8631"/>
      <c r="H8631"/>
      <c r="I8631"/>
      <c r="J8631"/>
      <c r="K8631"/>
      <c r="L8631"/>
      <c r="M8631" s="2"/>
      <c r="N8631"/>
      <c r="O8631" s="2"/>
      <c r="P8631"/>
      <c r="Q8631"/>
      <c r="R8631"/>
    </row>
    <row r="8632" spans="2:18">
      <c r="B8632"/>
      <c r="C8632"/>
      <c r="D8632"/>
      <c r="E8632"/>
      <c r="F8632"/>
      <c r="G8632"/>
      <c r="H8632"/>
      <c r="I8632"/>
      <c r="J8632"/>
      <c r="K8632"/>
      <c r="L8632"/>
      <c r="M8632" s="2"/>
      <c r="N8632"/>
      <c r="O8632" s="2"/>
      <c r="P8632"/>
      <c r="Q8632"/>
      <c r="R8632"/>
    </row>
    <row r="8633" spans="2:18">
      <c r="B8633"/>
      <c r="C8633"/>
      <c r="D8633"/>
      <c r="E8633"/>
      <c r="F8633"/>
      <c r="G8633"/>
      <c r="H8633"/>
      <c r="I8633"/>
      <c r="J8633"/>
      <c r="K8633"/>
      <c r="L8633"/>
      <c r="M8633" s="2"/>
      <c r="N8633"/>
      <c r="O8633" s="2"/>
      <c r="P8633"/>
      <c r="Q8633"/>
      <c r="R8633"/>
    </row>
    <row r="8634" spans="2:18">
      <c r="B8634"/>
      <c r="C8634"/>
      <c r="D8634"/>
      <c r="E8634"/>
      <c r="F8634"/>
      <c r="G8634"/>
      <c r="H8634"/>
      <c r="I8634"/>
      <c r="J8634"/>
      <c r="K8634"/>
      <c r="L8634"/>
      <c r="M8634" s="2"/>
      <c r="N8634"/>
      <c r="O8634" s="2"/>
      <c r="P8634"/>
      <c r="Q8634"/>
      <c r="R8634"/>
    </row>
    <row r="8635" spans="2:18">
      <c r="B8635"/>
      <c r="C8635"/>
      <c r="D8635"/>
      <c r="E8635"/>
      <c r="F8635"/>
      <c r="G8635"/>
      <c r="H8635"/>
      <c r="I8635"/>
      <c r="J8635"/>
      <c r="K8635"/>
      <c r="L8635"/>
      <c r="M8635" s="2"/>
      <c r="N8635"/>
      <c r="O8635" s="2"/>
      <c r="P8635"/>
      <c r="Q8635"/>
      <c r="R8635"/>
    </row>
    <row r="8636" spans="2:18">
      <c r="B8636"/>
      <c r="C8636"/>
      <c r="D8636"/>
      <c r="E8636"/>
      <c r="F8636"/>
      <c r="G8636"/>
      <c r="H8636"/>
      <c r="I8636"/>
      <c r="J8636"/>
      <c r="K8636"/>
      <c r="L8636"/>
      <c r="M8636" s="2"/>
      <c r="N8636"/>
      <c r="O8636" s="2"/>
      <c r="P8636"/>
      <c r="Q8636"/>
      <c r="R8636"/>
    </row>
    <row r="8637" spans="2:18">
      <c r="B8637"/>
      <c r="C8637"/>
      <c r="D8637"/>
      <c r="E8637"/>
      <c r="F8637"/>
      <c r="G8637"/>
      <c r="H8637"/>
      <c r="I8637"/>
      <c r="J8637"/>
      <c r="K8637"/>
      <c r="L8637"/>
      <c r="M8637" s="2"/>
      <c r="N8637"/>
      <c r="O8637" s="2"/>
      <c r="P8637"/>
      <c r="Q8637"/>
      <c r="R8637"/>
    </row>
    <row r="8638" spans="2:18">
      <c r="B8638"/>
      <c r="C8638"/>
      <c r="D8638"/>
      <c r="E8638"/>
      <c r="F8638"/>
      <c r="G8638"/>
      <c r="H8638"/>
      <c r="I8638"/>
      <c r="J8638"/>
      <c r="K8638"/>
      <c r="L8638"/>
      <c r="M8638" s="2"/>
      <c r="N8638"/>
      <c r="O8638" s="2"/>
      <c r="P8638"/>
      <c r="Q8638"/>
      <c r="R8638"/>
    </row>
    <row r="8639" spans="2:18">
      <c r="B8639"/>
      <c r="C8639"/>
      <c r="D8639"/>
      <c r="E8639"/>
      <c r="F8639"/>
      <c r="G8639"/>
      <c r="H8639"/>
      <c r="I8639"/>
      <c r="J8639"/>
      <c r="K8639"/>
      <c r="L8639"/>
      <c r="M8639" s="2"/>
      <c r="N8639"/>
      <c r="O8639" s="2"/>
      <c r="P8639"/>
      <c r="Q8639"/>
      <c r="R8639"/>
    </row>
    <row r="8640" spans="2:18">
      <c r="B8640"/>
      <c r="C8640"/>
      <c r="D8640"/>
      <c r="E8640"/>
      <c r="F8640"/>
      <c r="G8640"/>
      <c r="H8640"/>
      <c r="I8640"/>
      <c r="J8640"/>
      <c r="K8640"/>
      <c r="L8640"/>
      <c r="M8640" s="2"/>
      <c r="N8640"/>
      <c r="O8640" s="2"/>
      <c r="P8640"/>
      <c r="Q8640"/>
      <c r="R8640"/>
    </row>
    <row r="8641" spans="2:18">
      <c r="B8641"/>
      <c r="C8641"/>
      <c r="D8641"/>
      <c r="E8641"/>
      <c r="F8641"/>
      <c r="G8641"/>
      <c r="H8641"/>
      <c r="I8641"/>
      <c r="J8641"/>
      <c r="K8641"/>
      <c r="L8641"/>
      <c r="M8641" s="2"/>
      <c r="N8641"/>
      <c r="O8641" s="2"/>
      <c r="P8641"/>
      <c r="Q8641"/>
      <c r="R8641"/>
    </row>
    <row r="8642" spans="2:18">
      <c r="B8642"/>
      <c r="C8642"/>
      <c r="D8642"/>
      <c r="E8642"/>
      <c r="F8642"/>
      <c r="G8642"/>
      <c r="H8642"/>
      <c r="I8642"/>
      <c r="J8642"/>
      <c r="K8642"/>
      <c r="L8642"/>
      <c r="M8642" s="2"/>
      <c r="N8642"/>
      <c r="O8642" s="2"/>
      <c r="P8642"/>
      <c r="Q8642"/>
      <c r="R8642"/>
    </row>
    <row r="8643" spans="2:18">
      <c r="B8643"/>
      <c r="C8643"/>
      <c r="D8643"/>
      <c r="E8643"/>
      <c r="F8643"/>
      <c r="G8643"/>
      <c r="H8643"/>
      <c r="I8643"/>
      <c r="J8643"/>
      <c r="K8643"/>
      <c r="L8643"/>
      <c r="M8643" s="2"/>
      <c r="N8643"/>
      <c r="O8643" s="2"/>
      <c r="P8643"/>
      <c r="Q8643"/>
      <c r="R8643"/>
    </row>
    <row r="8644" spans="2:18">
      <c r="B8644"/>
      <c r="C8644"/>
      <c r="D8644"/>
      <c r="E8644"/>
      <c r="F8644"/>
      <c r="G8644"/>
      <c r="H8644"/>
      <c r="I8644"/>
      <c r="J8644"/>
      <c r="K8644"/>
      <c r="L8644"/>
      <c r="M8644" s="2"/>
      <c r="N8644"/>
      <c r="O8644" s="2"/>
      <c r="P8644"/>
      <c r="Q8644"/>
      <c r="R8644"/>
    </row>
    <row r="8645" spans="2:18">
      <c r="B8645"/>
      <c r="C8645"/>
      <c r="D8645"/>
      <c r="E8645"/>
      <c r="F8645"/>
      <c r="G8645"/>
      <c r="H8645"/>
      <c r="I8645"/>
      <c r="J8645"/>
      <c r="K8645"/>
      <c r="L8645"/>
      <c r="M8645" s="2"/>
      <c r="N8645"/>
      <c r="O8645" s="2"/>
      <c r="P8645"/>
      <c r="Q8645"/>
      <c r="R8645"/>
    </row>
    <row r="8646" spans="2:18">
      <c r="B8646"/>
      <c r="C8646"/>
      <c r="D8646"/>
      <c r="E8646"/>
      <c r="F8646"/>
      <c r="G8646"/>
      <c r="H8646"/>
      <c r="I8646"/>
      <c r="J8646"/>
      <c r="K8646"/>
      <c r="L8646"/>
      <c r="M8646" s="2"/>
      <c r="N8646"/>
      <c r="O8646" s="2"/>
      <c r="P8646"/>
      <c r="Q8646"/>
      <c r="R8646"/>
    </row>
    <row r="8647" spans="2:18">
      <c r="B8647"/>
      <c r="C8647"/>
      <c r="D8647"/>
      <c r="E8647"/>
      <c r="F8647"/>
      <c r="G8647"/>
      <c r="H8647"/>
      <c r="I8647"/>
      <c r="J8647"/>
      <c r="K8647"/>
      <c r="L8647"/>
      <c r="M8647" s="2"/>
      <c r="N8647"/>
      <c r="O8647" s="2"/>
      <c r="P8647"/>
      <c r="Q8647"/>
      <c r="R8647"/>
    </row>
    <row r="8648" spans="2:18">
      <c r="B8648"/>
      <c r="C8648"/>
      <c r="D8648"/>
      <c r="E8648"/>
      <c r="F8648"/>
      <c r="G8648"/>
      <c r="H8648"/>
      <c r="I8648"/>
      <c r="J8648"/>
      <c r="K8648"/>
      <c r="L8648"/>
      <c r="M8648" s="2"/>
      <c r="N8648"/>
      <c r="O8648" s="2"/>
      <c r="P8648"/>
      <c r="Q8648"/>
      <c r="R8648"/>
    </row>
    <row r="8649" spans="2:18">
      <c r="B8649"/>
      <c r="C8649"/>
      <c r="D8649"/>
      <c r="E8649"/>
      <c r="F8649"/>
      <c r="G8649"/>
      <c r="H8649"/>
      <c r="I8649"/>
      <c r="J8649"/>
      <c r="K8649"/>
      <c r="L8649"/>
      <c r="M8649" s="2"/>
      <c r="N8649"/>
      <c r="O8649" s="2"/>
      <c r="P8649"/>
      <c r="Q8649"/>
      <c r="R8649"/>
    </row>
    <row r="8650" spans="2:18">
      <c r="B8650"/>
      <c r="C8650"/>
      <c r="D8650"/>
      <c r="E8650"/>
      <c r="F8650"/>
      <c r="G8650"/>
      <c r="H8650"/>
      <c r="I8650"/>
      <c r="J8650"/>
      <c r="K8650"/>
      <c r="L8650"/>
      <c r="M8650" s="2"/>
      <c r="N8650"/>
      <c r="O8650" s="2"/>
      <c r="P8650"/>
      <c r="Q8650"/>
      <c r="R8650"/>
    </row>
    <row r="8651" spans="2:18">
      <c r="B8651"/>
      <c r="C8651"/>
      <c r="D8651"/>
      <c r="E8651"/>
      <c r="F8651"/>
      <c r="G8651"/>
      <c r="H8651"/>
      <c r="I8651"/>
      <c r="J8651"/>
      <c r="K8651"/>
      <c r="L8651"/>
      <c r="M8651" s="2"/>
      <c r="N8651"/>
      <c r="O8651" s="2"/>
      <c r="P8651"/>
      <c r="Q8651"/>
      <c r="R8651"/>
    </row>
    <row r="8652" spans="2:18">
      <c r="B8652"/>
      <c r="C8652"/>
      <c r="D8652"/>
      <c r="E8652"/>
      <c r="F8652"/>
      <c r="G8652"/>
      <c r="H8652"/>
      <c r="I8652"/>
      <c r="J8652"/>
      <c r="K8652"/>
      <c r="L8652"/>
      <c r="M8652" s="2"/>
      <c r="N8652"/>
      <c r="O8652" s="2"/>
      <c r="P8652"/>
      <c r="Q8652"/>
      <c r="R8652"/>
    </row>
    <row r="8653" spans="2:18">
      <c r="B8653"/>
      <c r="C8653"/>
      <c r="D8653"/>
      <c r="E8653"/>
      <c r="F8653"/>
      <c r="G8653"/>
      <c r="H8653"/>
      <c r="I8653"/>
      <c r="J8653"/>
      <c r="K8653"/>
      <c r="L8653"/>
      <c r="M8653" s="2"/>
      <c r="N8653"/>
      <c r="O8653" s="2"/>
      <c r="P8653"/>
      <c r="Q8653"/>
      <c r="R8653"/>
    </row>
    <row r="8654" spans="2:18">
      <c r="B8654"/>
      <c r="C8654"/>
      <c r="D8654"/>
      <c r="E8654"/>
      <c r="F8654"/>
      <c r="G8654"/>
      <c r="H8654"/>
      <c r="I8654"/>
      <c r="J8654"/>
      <c r="K8654"/>
      <c r="L8654"/>
      <c r="M8654" s="2"/>
      <c r="N8654"/>
      <c r="O8654" s="2"/>
      <c r="P8654"/>
      <c r="Q8654"/>
      <c r="R8654"/>
    </row>
    <row r="8655" spans="2:18">
      <c r="B8655"/>
      <c r="C8655"/>
      <c r="D8655"/>
      <c r="E8655"/>
      <c r="F8655"/>
      <c r="G8655"/>
      <c r="H8655"/>
      <c r="I8655"/>
      <c r="J8655"/>
      <c r="K8655"/>
      <c r="L8655"/>
      <c r="M8655" s="2"/>
      <c r="N8655"/>
      <c r="O8655" s="2"/>
      <c r="P8655"/>
      <c r="Q8655"/>
      <c r="R8655"/>
    </row>
    <row r="8656" spans="2:18">
      <c r="B8656"/>
      <c r="C8656"/>
      <c r="D8656"/>
      <c r="E8656"/>
      <c r="F8656"/>
      <c r="G8656"/>
      <c r="H8656"/>
      <c r="I8656"/>
      <c r="J8656"/>
      <c r="K8656"/>
      <c r="L8656"/>
      <c r="M8656" s="2"/>
      <c r="N8656"/>
      <c r="O8656" s="2"/>
      <c r="P8656"/>
      <c r="Q8656"/>
      <c r="R8656"/>
    </row>
    <row r="8657" spans="2:18">
      <c r="B8657"/>
      <c r="C8657"/>
      <c r="D8657"/>
      <c r="E8657"/>
      <c r="F8657"/>
      <c r="G8657"/>
      <c r="H8657"/>
      <c r="I8657"/>
      <c r="J8657"/>
      <c r="K8657"/>
      <c r="L8657"/>
      <c r="M8657" s="2"/>
      <c r="N8657"/>
      <c r="O8657" s="2"/>
      <c r="P8657"/>
      <c r="Q8657"/>
      <c r="R8657"/>
    </row>
    <row r="8658" spans="2:18">
      <c r="B8658"/>
      <c r="C8658"/>
      <c r="D8658"/>
      <c r="E8658"/>
      <c r="F8658"/>
      <c r="G8658"/>
      <c r="H8658"/>
      <c r="I8658"/>
      <c r="J8658"/>
      <c r="K8658"/>
      <c r="L8658"/>
      <c r="M8658" s="2"/>
      <c r="N8658"/>
      <c r="O8658" s="2"/>
      <c r="P8658"/>
      <c r="Q8658"/>
      <c r="R8658"/>
    </row>
    <row r="8659" spans="2:18">
      <c r="B8659"/>
      <c r="C8659"/>
      <c r="D8659"/>
      <c r="E8659"/>
      <c r="F8659"/>
      <c r="G8659"/>
      <c r="H8659"/>
      <c r="I8659"/>
      <c r="J8659"/>
      <c r="K8659"/>
      <c r="L8659"/>
      <c r="M8659" s="2"/>
      <c r="N8659"/>
      <c r="O8659" s="2"/>
      <c r="P8659"/>
      <c r="Q8659"/>
      <c r="R8659"/>
    </row>
    <row r="8660" spans="2:18">
      <c r="B8660"/>
      <c r="C8660"/>
      <c r="D8660"/>
      <c r="E8660"/>
      <c r="F8660"/>
      <c r="G8660"/>
      <c r="H8660"/>
      <c r="I8660"/>
      <c r="J8660"/>
      <c r="K8660"/>
      <c r="L8660"/>
      <c r="M8660" s="2"/>
      <c r="N8660"/>
      <c r="O8660" s="2"/>
      <c r="P8660"/>
      <c r="Q8660"/>
      <c r="R8660"/>
    </row>
    <row r="8661" spans="2:18">
      <c r="B8661"/>
      <c r="C8661"/>
      <c r="D8661"/>
      <c r="E8661"/>
      <c r="F8661"/>
      <c r="G8661"/>
      <c r="H8661"/>
      <c r="I8661"/>
      <c r="J8661"/>
      <c r="K8661"/>
      <c r="L8661"/>
      <c r="M8661" s="2"/>
      <c r="N8661"/>
      <c r="O8661" s="2"/>
      <c r="P8661"/>
      <c r="Q8661"/>
      <c r="R8661"/>
    </row>
    <row r="8662" spans="2:18">
      <c r="B8662"/>
      <c r="C8662"/>
      <c r="D8662"/>
      <c r="E8662"/>
      <c r="F8662"/>
      <c r="G8662"/>
      <c r="H8662"/>
      <c r="I8662"/>
      <c r="J8662"/>
      <c r="K8662"/>
      <c r="L8662"/>
      <c r="M8662" s="2"/>
      <c r="N8662"/>
      <c r="O8662" s="2"/>
      <c r="P8662"/>
      <c r="Q8662"/>
      <c r="R8662"/>
    </row>
    <row r="8663" spans="2:18">
      <c r="B8663"/>
      <c r="C8663"/>
      <c r="D8663"/>
      <c r="E8663"/>
      <c r="F8663"/>
      <c r="G8663"/>
      <c r="H8663"/>
      <c r="I8663"/>
      <c r="J8663"/>
      <c r="K8663"/>
      <c r="L8663"/>
      <c r="M8663" s="2"/>
      <c r="N8663"/>
      <c r="O8663" s="2"/>
      <c r="P8663"/>
      <c r="Q8663"/>
      <c r="R8663"/>
    </row>
    <row r="8664" spans="2:18">
      <c r="B8664"/>
      <c r="C8664"/>
      <c r="D8664"/>
      <c r="E8664"/>
      <c r="F8664"/>
      <c r="G8664"/>
      <c r="H8664"/>
      <c r="I8664"/>
      <c r="J8664"/>
      <c r="K8664"/>
      <c r="L8664"/>
      <c r="M8664" s="2"/>
      <c r="N8664"/>
      <c r="O8664" s="2"/>
      <c r="P8664"/>
      <c r="Q8664"/>
      <c r="R8664"/>
    </row>
    <row r="8665" spans="2:18">
      <c r="B8665"/>
      <c r="C8665"/>
      <c r="D8665"/>
      <c r="E8665"/>
      <c r="F8665"/>
      <c r="G8665"/>
      <c r="H8665"/>
      <c r="I8665"/>
      <c r="J8665"/>
      <c r="K8665"/>
      <c r="L8665"/>
      <c r="M8665" s="2"/>
      <c r="N8665"/>
      <c r="O8665" s="2"/>
      <c r="P8665"/>
      <c r="Q8665"/>
      <c r="R8665"/>
    </row>
    <row r="8666" spans="2:18">
      <c r="B8666"/>
      <c r="C8666"/>
      <c r="D8666"/>
      <c r="E8666"/>
      <c r="F8666"/>
      <c r="G8666"/>
      <c r="H8666"/>
      <c r="I8666"/>
      <c r="J8666"/>
      <c r="K8666"/>
      <c r="L8666"/>
      <c r="M8666" s="2"/>
      <c r="N8666"/>
      <c r="O8666" s="2"/>
      <c r="P8666"/>
      <c r="Q8666"/>
      <c r="R8666"/>
    </row>
    <row r="8667" spans="2:18">
      <c r="B8667"/>
      <c r="C8667"/>
      <c r="D8667"/>
      <c r="E8667"/>
      <c r="F8667"/>
      <c r="G8667"/>
      <c r="H8667"/>
      <c r="I8667"/>
      <c r="J8667"/>
      <c r="K8667"/>
      <c r="L8667"/>
      <c r="M8667" s="2"/>
      <c r="N8667"/>
      <c r="O8667" s="2"/>
      <c r="P8667"/>
      <c r="Q8667"/>
      <c r="R8667"/>
    </row>
    <row r="8668" spans="2:18">
      <c r="B8668"/>
      <c r="C8668"/>
      <c r="D8668"/>
      <c r="E8668"/>
      <c r="F8668"/>
      <c r="G8668"/>
      <c r="H8668"/>
      <c r="I8668"/>
      <c r="J8668"/>
      <c r="K8668"/>
      <c r="L8668"/>
      <c r="M8668" s="2"/>
      <c r="N8668"/>
      <c r="O8668" s="2"/>
      <c r="P8668"/>
      <c r="Q8668"/>
      <c r="R8668"/>
    </row>
    <row r="8669" spans="2:18">
      <c r="B8669"/>
      <c r="C8669"/>
      <c r="D8669"/>
      <c r="E8669"/>
      <c r="F8669"/>
      <c r="G8669"/>
      <c r="H8669"/>
      <c r="I8669"/>
      <c r="J8669"/>
      <c r="K8669"/>
      <c r="L8669"/>
      <c r="M8669" s="2"/>
      <c r="N8669"/>
      <c r="O8669" s="2"/>
      <c r="P8669"/>
      <c r="Q8669"/>
      <c r="R8669"/>
    </row>
    <row r="8670" spans="2:18">
      <c r="B8670"/>
      <c r="C8670"/>
      <c r="D8670"/>
      <c r="E8670"/>
      <c r="F8670"/>
      <c r="G8670"/>
      <c r="H8670"/>
      <c r="I8670"/>
      <c r="J8670"/>
      <c r="K8670"/>
      <c r="L8670"/>
      <c r="M8670" s="2"/>
      <c r="N8670"/>
      <c r="O8670" s="2"/>
      <c r="P8670"/>
      <c r="Q8670"/>
      <c r="R8670"/>
    </row>
    <row r="8671" spans="2:18">
      <c r="B8671"/>
      <c r="C8671"/>
      <c r="D8671"/>
      <c r="E8671"/>
      <c r="F8671"/>
      <c r="G8671"/>
      <c r="H8671"/>
      <c r="I8671"/>
      <c r="J8671"/>
      <c r="K8671"/>
      <c r="L8671"/>
      <c r="M8671" s="2"/>
      <c r="N8671"/>
      <c r="O8671" s="2"/>
      <c r="P8671"/>
      <c r="Q8671"/>
      <c r="R8671"/>
    </row>
    <row r="8672" spans="2:18">
      <c r="B8672"/>
      <c r="C8672"/>
      <c r="D8672"/>
      <c r="E8672"/>
      <c r="F8672"/>
      <c r="G8672"/>
      <c r="H8672"/>
      <c r="I8672"/>
      <c r="J8672"/>
      <c r="K8672"/>
      <c r="L8672"/>
      <c r="M8672" s="2"/>
      <c r="N8672"/>
      <c r="O8672" s="2"/>
      <c r="P8672"/>
      <c r="Q8672"/>
      <c r="R8672"/>
    </row>
    <row r="8673" spans="2:18">
      <c r="B8673"/>
      <c r="C8673"/>
      <c r="D8673"/>
      <c r="E8673"/>
      <c r="F8673"/>
      <c r="G8673"/>
      <c r="H8673"/>
      <c r="I8673"/>
      <c r="J8673"/>
      <c r="K8673"/>
      <c r="L8673"/>
      <c r="M8673" s="2"/>
      <c r="N8673"/>
      <c r="O8673" s="2"/>
      <c r="P8673"/>
      <c r="Q8673"/>
      <c r="R8673"/>
    </row>
    <row r="8674" spans="2:18">
      <c r="B8674"/>
      <c r="C8674"/>
      <c r="D8674"/>
      <c r="E8674"/>
      <c r="F8674"/>
      <c r="G8674"/>
      <c r="H8674"/>
      <c r="I8674"/>
      <c r="J8674"/>
      <c r="K8674"/>
      <c r="L8674"/>
      <c r="M8674" s="2"/>
      <c r="N8674"/>
      <c r="O8674" s="2"/>
      <c r="P8674"/>
      <c r="Q8674"/>
      <c r="R8674"/>
    </row>
    <row r="8675" spans="2:18">
      <c r="B8675"/>
      <c r="C8675"/>
      <c r="D8675"/>
      <c r="E8675"/>
      <c r="F8675"/>
      <c r="G8675"/>
      <c r="H8675"/>
      <c r="I8675"/>
      <c r="J8675"/>
      <c r="K8675"/>
      <c r="L8675"/>
      <c r="M8675" s="2"/>
      <c r="N8675"/>
      <c r="O8675" s="2"/>
      <c r="P8675"/>
      <c r="Q8675"/>
      <c r="R8675"/>
    </row>
    <row r="8676" spans="2:18">
      <c r="B8676"/>
      <c r="C8676"/>
      <c r="D8676"/>
      <c r="E8676"/>
      <c r="F8676"/>
      <c r="G8676"/>
      <c r="H8676"/>
      <c r="I8676"/>
      <c r="J8676"/>
      <c r="K8676"/>
      <c r="L8676"/>
      <c r="M8676" s="2"/>
      <c r="N8676"/>
      <c r="O8676" s="2"/>
      <c r="P8676"/>
      <c r="Q8676"/>
      <c r="R8676"/>
    </row>
    <row r="8677" spans="2:18">
      <c r="B8677"/>
      <c r="C8677"/>
      <c r="D8677"/>
      <c r="E8677"/>
      <c r="F8677"/>
      <c r="G8677"/>
      <c r="H8677"/>
      <c r="I8677"/>
      <c r="J8677"/>
      <c r="K8677"/>
      <c r="L8677"/>
      <c r="M8677" s="2"/>
      <c r="N8677"/>
      <c r="O8677" s="2"/>
      <c r="P8677"/>
      <c r="Q8677"/>
      <c r="R8677"/>
    </row>
    <row r="8678" spans="2:18">
      <c r="B8678"/>
      <c r="C8678"/>
      <c r="D8678"/>
      <c r="E8678"/>
      <c r="F8678"/>
      <c r="G8678"/>
      <c r="H8678"/>
      <c r="I8678"/>
      <c r="J8678"/>
      <c r="K8678"/>
      <c r="L8678"/>
      <c r="M8678" s="2"/>
      <c r="N8678"/>
      <c r="O8678" s="2"/>
      <c r="P8678"/>
      <c r="Q8678"/>
      <c r="R8678"/>
    </row>
    <row r="8679" spans="2:18">
      <c r="B8679"/>
      <c r="C8679"/>
      <c r="D8679"/>
      <c r="E8679"/>
      <c r="F8679"/>
      <c r="G8679"/>
      <c r="H8679"/>
      <c r="I8679"/>
      <c r="J8679"/>
      <c r="K8679"/>
      <c r="L8679"/>
      <c r="M8679" s="2"/>
      <c r="N8679"/>
      <c r="O8679" s="2"/>
      <c r="P8679"/>
      <c r="Q8679"/>
      <c r="R8679"/>
    </row>
    <row r="8680" spans="2:18">
      <c r="B8680"/>
      <c r="C8680"/>
      <c r="D8680"/>
      <c r="E8680"/>
      <c r="F8680"/>
      <c r="G8680"/>
      <c r="H8680"/>
      <c r="I8680"/>
      <c r="J8680"/>
      <c r="K8680"/>
      <c r="L8680"/>
      <c r="M8680" s="2"/>
      <c r="N8680"/>
      <c r="O8680" s="2"/>
      <c r="P8680"/>
      <c r="Q8680"/>
      <c r="R8680"/>
    </row>
    <row r="8681" spans="2:18">
      <c r="B8681"/>
      <c r="C8681"/>
      <c r="D8681"/>
      <c r="E8681"/>
      <c r="F8681"/>
      <c r="G8681"/>
      <c r="H8681"/>
      <c r="I8681"/>
      <c r="J8681"/>
      <c r="K8681"/>
      <c r="L8681"/>
      <c r="M8681" s="2"/>
      <c r="N8681"/>
      <c r="O8681" s="2"/>
      <c r="P8681"/>
      <c r="Q8681"/>
      <c r="R8681"/>
    </row>
    <row r="8682" spans="2:18">
      <c r="B8682"/>
      <c r="C8682"/>
      <c r="D8682"/>
      <c r="E8682"/>
      <c r="F8682"/>
      <c r="G8682"/>
      <c r="H8682"/>
      <c r="I8682"/>
      <c r="J8682"/>
      <c r="K8682"/>
      <c r="L8682"/>
      <c r="M8682" s="2"/>
      <c r="N8682"/>
      <c r="O8682" s="2"/>
      <c r="P8682"/>
      <c r="Q8682"/>
      <c r="R8682"/>
    </row>
    <row r="8683" spans="2:18">
      <c r="B8683"/>
      <c r="C8683"/>
      <c r="D8683"/>
      <c r="E8683"/>
      <c r="F8683"/>
      <c r="G8683"/>
      <c r="H8683"/>
      <c r="I8683"/>
      <c r="J8683"/>
      <c r="K8683"/>
      <c r="L8683"/>
      <c r="M8683" s="2"/>
      <c r="N8683"/>
      <c r="O8683" s="2"/>
      <c r="P8683"/>
      <c r="Q8683"/>
      <c r="R8683"/>
    </row>
    <row r="8684" spans="2:18">
      <c r="B8684"/>
      <c r="C8684"/>
      <c r="D8684"/>
      <c r="E8684"/>
      <c r="F8684"/>
      <c r="G8684"/>
      <c r="H8684"/>
      <c r="I8684"/>
      <c r="J8684"/>
      <c r="K8684"/>
      <c r="L8684"/>
      <c r="M8684" s="2"/>
      <c r="N8684"/>
      <c r="O8684" s="2"/>
      <c r="P8684"/>
      <c r="Q8684"/>
      <c r="R8684"/>
    </row>
    <row r="8685" spans="2:18">
      <c r="B8685"/>
      <c r="C8685"/>
      <c r="D8685"/>
      <c r="E8685"/>
      <c r="F8685"/>
      <c r="G8685"/>
      <c r="H8685"/>
      <c r="I8685"/>
      <c r="J8685"/>
      <c r="K8685"/>
      <c r="L8685"/>
      <c r="M8685" s="2"/>
      <c r="N8685"/>
      <c r="O8685" s="2"/>
      <c r="P8685"/>
      <c r="Q8685"/>
      <c r="R8685"/>
    </row>
    <row r="8686" spans="2:18">
      <c r="B8686"/>
      <c r="C8686"/>
      <c r="D8686"/>
      <c r="E8686"/>
      <c r="F8686"/>
      <c r="G8686"/>
      <c r="H8686"/>
      <c r="I8686"/>
      <c r="J8686"/>
      <c r="K8686"/>
      <c r="L8686"/>
      <c r="M8686" s="2"/>
      <c r="N8686"/>
      <c r="O8686" s="2"/>
      <c r="P8686"/>
      <c r="Q8686"/>
      <c r="R8686"/>
    </row>
    <row r="8687" spans="2:18">
      <c r="B8687"/>
      <c r="C8687"/>
      <c r="D8687"/>
      <c r="E8687"/>
      <c r="F8687"/>
      <c r="G8687"/>
      <c r="H8687"/>
      <c r="I8687"/>
      <c r="J8687"/>
      <c r="K8687"/>
      <c r="L8687"/>
      <c r="M8687" s="2"/>
      <c r="N8687"/>
      <c r="O8687" s="2"/>
      <c r="P8687"/>
      <c r="Q8687"/>
      <c r="R8687"/>
    </row>
    <row r="8688" spans="2:18">
      <c r="B8688"/>
      <c r="C8688"/>
      <c r="D8688"/>
      <c r="E8688"/>
      <c r="F8688"/>
      <c r="G8688"/>
      <c r="H8688"/>
      <c r="I8688"/>
      <c r="J8688"/>
      <c r="K8688"/>
      <c r="L8688"/>
      <c r="M8688" s="2"/>
      <c r="N8688"/>
      <c r="O8688" s="2"/>
      <c r="P8688"/>
      <c r="Q8688"/>
      <c r="R8688"/>
    </row>
    <row r="8689" spans="2:18">
      <c r="B8689"/>
      <c r="C8689"/>
      <c r="D8689"/>
      <c r="E8689"/>
      <c r="F8689"/>
      <c r="G8689"/>
      <c r="H8689"/>
      <c r="I8689"/>
      <c r="J8689"/>
      <c r="K8689"/>
      <c r="L8689"/>
      <c r="M8689" s="2"/>
      <c r="N8689"/>
      <c r="O8689" s="2"/>
      <c r="P8689"/>
      <c r="Q8689"/>
      <c r="R8689"/>
    </row>
    <row r="8690" spans="2:18">
      <c r="B8690"/>
      <c r="C8690"/>
      <c r="D8690"/>
      <c r="E8690"/>
      <c r="F8690"/>
      <c r="G8690"/>
      <c r="H8690"/>
      <c r="I8690"/>
      <c r="J8690"/>
      <c r="K8690"/>
      <c r="L8690"/>
      <c r="M8690" s="2"/>
      <c r="N8690"/>
      <c r="O8690" s="2"/>
      <c r="P8690"/>
      <c r="Q8690"/>
      <c r="R8690"/>
    </row>
    <row r="8691" spans="2:18">
      <c r="B8691"/>
      <c r="C8691"/>
      <c r="D8691"/>
      <c r="E8691"/>
      <c r="F8691"/>
      <c r="G8691"/>
      <c r="H8691"/>
      <c r="I8691"/>
      <c r="J8691"/>
      <c r="K8691"/>
      <c r="L8691"/>
      <c r="M8691" s="2"/>
      <c r="N8691"/>
      <c r="O8691" s="2"/>
      <c r="P8691"/>
      <c r="Q8691"/>
      <c r="R8691"/>
    </row>
    <row r="8692" spans="2:18">
      <c r="B8692"/>
      <c r="C8692"/>
      <c r="D8692"/>
      <c r="E8692"/>
      <c r="F8692"/>
      <c r="G8692"/>
      <c r="H8692"/>
      <c r="I8692"/>
      <c r="J8692"/>
      <c r="K8692"/>
      <c r="L8692"/>
      <c r="M8692" s="2"/>
      <c r="N8692"/>
      <c r="O8692" s="2"/>
      <c r="P8692"/>
      <c r="Q8692"/>
      <c r="R8692"/>
    </row>
    <row r="8693" spans="2:18">
      <c r="B8693"/>
      <c r="C8693"/>
      <c r="D8693"/>
      <c r="E8693"/>
      <c r="F8693"/>
      <c r="G8693"/>
      <c r="H8693"/>
      <c r="I8693"/>
      <c r="J8693"/>
      <c r="K8693"/>
      <c r="L8693"/>
      <c r="M8693" s="2"/>
      <c r="N8693"/>
      <c r="O8693" s="2"/>
      <c r="P8693"/>
      <c r="Q8693"/>
      <c r="R8693"/>
    </row>
    <row r="8694" spans="2:18">
      <c r="B8694"/>
      <c r="C8694"/>
      <c r="D8694"/>
      <c r="E8694"/>
      <c r="F8694"/>
      <c r="G8694"/>
      <c r="H8694"/>
      <c r="I8694"/>
      <c r="J8694"/>
      <c r="K8694"/>
      <c r="L8694"/>
      <c r="M8694" s="2"/>
      <c r="N8694"/>
      <c r="O8694" s="2"/>
      <c r="P8694"/>
      <c r="Q8694"/>
      <c r="R8694"/>
    </row>
    <row r="8695" spans="2:18">
      <c r="B8695"/>
      <c r="C8695"/>
      <c r="D8695"/>
      <c r="E8695"/>
      <c r="F8695"/>
      <c r="G8695"/>
      <c r="H8695"/>
      <c r="I8695"/>
      <c r="J8695"/>
      <c r="K8695"/>
      <c r="L8695"/>
      <c r="M8695" s="2"/>
      <c r="N8695"/>
      <c r="O8695" s="2"/>
      <c r="P8695"/>
      <c r="Q8695"/>
      <c r="R8695"/>
    </row>
    <row r="8696" spans="2:18">
      <c r="B8696"/>
      <c r="C8696"/>
      <c r="D8696"/>
      <c r="E8696"/>
      <c r="F8696"/>
      <c r="G8696"/>
      <c r="H8696"/>
      <c r="I8696"/>
      <c r="J8696"/>
      <c r="K8696"/>
      <c r="L8696"/>
      <c r="M8696" s="2"/>
      <c r="N8696"/>
      <c r="O8696" s="2"/>
      <c r="P8696"/>
      <c r="Q8696"/>
      <c r="R8696"/>
    </row>
    <row r="8697" spans="2:18">
      <c r="B8697"/>
      <c r="C8697"/>
      <c r="D8697"/>
      <c r="E8697"/>
      <c r="F8697"/>
      <c r="G8697"/>
      <c r="H8697"/>
      <c r="I8697"/>
      <c r="J8697"/>
      <c r="K8697"/>
      <c r="L8697"/>
      <c r="M8697" s="2"/>
      <c r="N8697"/>
      <c r="O8697" s="2"/>
      <c r="P8697"/>
      <c r="Q8697"/>
      <c r="R8697"/>
    </row>
    <row r="8698" spans="2:18">
      <c r="B8698"/>
      <c r="C8698"/>
      <c r="D8698"/>
      <c r="E8698"/>
      <c r="F8698"/>
      <c r="G8698"/>
      <c r="H8698"/>
      <c r="I8698"/>
      <c r="J8698"/>
      <c r="K8698"/>
      <c r="L8698"/>
      <c r="M8698" s="2"/>
      <c r="N8698"/>
      <c r="O8698" s="2"/>
      <c r="P8698"/>
      <c r="Q8698"/>
      <c r="R8698"/>
    </row>
    <row r="8699" spans="2:18">
      <c r="B8699"/>
      <c r="C8699"/>
      <c r="D8699"/>
      <c r="E8699"/>
      <c r="F8699"/>
      <c r="G8699"/>
      <c r="H8699"/>
      <c r="I8699"/>
      <c r="J8699"/>
      <c r="K8699"/>
      <c r="L8699"/>
      <c r="M8699" s="2"/>
      <c r="N8699"/>
      <c r="O8699" s="2"/>
      <c r="P8699"/>
      <c r="Q8699"/>
      <c r="R8699"/>
    </row>
    <row r="8700" spans="2:18">
      <c r="B8700"/>
      <c r="C8700"/>
      <c r="D8700"/>
      <c r="E8700"/>
      <c r="F8700"/>
      <c r="G8700"/>
      <c r="H8700"/>
      <c r="I8700"/>
      <c r="J8700"/>
      <c r="K8700"/>
      <c r="L8700"/>
      <c r="M8700" s="2"/>
      <c r="N8700"/>
      <c r="O8700" s="2"/>
      <c r="P8700"/>
      <c r="Q8700"/>
      <c r="R8700"/>
    </row>
    <row r="8701" spans="2:18">
      <c r="B8701"/>
      <c r="C8701"/>
      <c r="D8701"/>
      <c r="E8701"/>
      <c r="F8701"/>
      <c r="G8701"/>
      <c r="H8701"/>
      <c r="I8701"/>
      <c r="J8701"/>
      <c r="K8701"/>
      <c r="L8701"/>
      <c r="M8701" s="2"/>
      <c r="N8701"/>
      <c r="O8701" s="2"/>
      <c r="P8701"/>
      <c r="Q8701"/>
      <c r="R8701"/>
    </row>
    <row r="8702" spans="2:18">
      <c r="B8702"/>
      <c r="C8702"/>
      <c r="D8702"/>
      <c r="E8702"/>
      <c r="F8702"/>
      <c r="G8702"/>
      <c r="H8702"/>
      <c r="I8702"/>
      <c r="J8702"/>
      <c r="K8702"/>
      <c r="L8702"/>
      <c r="M8702" s="2"/>
      <c r="N8702"/>
      <c r="O8702" s="2"/>
      <c r="P8702"/>
      <c r="Q8702"/>
      <c r="R8702"/>
    </row>
    <row r="8703" spans="2:18">
      <c r="B8703"/>
      <c r="C8703"/>
      <c r="D8703"/>
      <c r="E8703"/>
      <c r="F8703"/>
      <c r="G8703"/>
      <c r="H8703"/>
      <c r="I8703"/>
      <c r="J8703"/>
      <c r="K8703"/>
      <c r="L8703"/>
      <c r="M8703" s="2"/>
      <c r="N8703"/>
      <c r="O8703" s="2"/>
      <c r="P8703"/>
      <c r="Q8703"/>
      <c r="R8703"/>
    </row>
    <row r="8704" spans="2:18">
      <c r="B8704"/>
      <c r="C8704"/>
      <c r="D8704"/>
      <c r="E8704"/>
      <c r="F8704"/>
      <c r="G8704"/>
      <c r="H8704"/>
      <c r="I8704"/>
      <c r="J8704"/>
      <c r="K8704"/>
      <c r="L8704"/>
      <c r="M8704" s="2"/>
      <c r="N8704"/>
      <c r="O8704" s="2"/>
      <c r="P8704"/>
      <c r="Q8704"/>
      <c r="R8704"/>
    </row>
    <row r="8705" spans="2:18">
      <c r="B8705"/>
      <c r="C8705"/>
      <c r="D8705"/>
      <c r="E8705"/>
      <c r="F8705"/>
      <c r="G8705"/>
      <c r="H8705"/>
      <c r="I8705"/>
      <c r="J8705"/>
      <c r="K8705"/>
      <c r="L8705"/>
      <c r="M8705" s="2"/>
      <c r="N8705"/>
      <c r="O8705" s="2"/>
      <c r="P8705"/>
      <c r="Q8705"/>
      <c r="R8705"/>
    </row>
    <row r="8706" spans="2:18">
      <c r="B8706"/>
      <c r="C8706"/>
      <c r="D8706"/>
      <c r="E8706"/>
      <c r="F8706"/>
      <c r="G8706"/>
      <c r="H8706"/>
      <c r="I8706"/>
      <c r="J8706"/>
      <c r="K8706"/>
      <c r="L8706"/>
      <c r="M8706" s="2"/>
      <c r="N8706"/>
      <c r="O8706" s="2"/>
      <c r="P8706"/>
      <c r="Q8706"/>
      <c r="R8706"/>
    </row>
    <row r="8707" spans="2:18">
      <c r="B8707"/>
      <c r="C8707"/>
      <c r="D8707"/>
      <c r="E8707"/>
      <c r="F8707"/>
      <c r="G8707"/>
      <c r="H8707"/>
      <c r="I8707"/>
      <c r="J8707"/>
      <c r="K8707"/>
      <c r="L8707"/>
      <c r="M8707" s="2"/>
      <c r="N8707"/>
      <c r="O8707" s="2"/>
      <c r="P8707"/>
      <c r="Q8707"/>
      <c r="R8707"/>
    </row>
    <row r="8708" spans="2:18">
      <c r="B8708"/>
      <c r="C8708"/>
      <c r="D8708"/>
      <c r="E8708"/>
      <c r="F8708"/>
      <c r="G8708"/>
      <c r="H8708"/>
      <c r="I8708"/>
      <c r="J8708"/>
      <c r="K8708"/>
      <c r="L8708"/>
      <c r="M8708" s="2"/>
      <c r="N8708"/>
      <c r="O8708" s="2"/>
      <c r="P8708"/>
      <c r="Q8708"/>
      <c r="R8708"/>
    </row>
    <row r="8709" spans="2:18">
      <c r="B8709"/>
      <c r="C8709"/>
      <c r="D8709"/>
      <c r="E8709"/>
      <c r="F8709"/>
      <c r="G8709"/>
      <c r="H8709"/>
      <c r="I8709"/>
      <c r="J8709"/>
      <c r="K8709"/>
      <c r="L8709"/>
      <c r="M8709" s="2"/>
      <c r="N8709"/>
      <c r="O8709" s="2"/>
      <c r="P8709"/>
      <c r="Q8709"/>
      <c r="R8709"/>
    </row>
    <row r="8710" spans="2:18">
      <c r="B8710"/>
      <c r="C8710"/>
      <c r="D8710"/>
      <c r="E8710"/>
      <c r="F8710"/>
      <c r="G8710"/>
      <c r="H8710"/>
      <c r="I8710"/>
      <c r="J8710"/>
      <c r="K8710"/>
      <c r="L8710"/>
      <c r="M8710" s="2"/>
      <c r="N8710"/>
      <c r="O8710" s="2"/>
      <c r="P8710"/>
      <c r="Q8710"/>
      <c r="R8710"/>
    </row>
    <row r="8711" spans="2:18">
      <c r="B8711"/>
      <c r="C8711"/>
      <c r="D8711"/>
      <c r="E8711"/>
      <c r="F8711"/>
      <c r="G8711"/>
      <c r="H8711"/>
      <c r="I8711"/>
      <c r="J8711"/>
      <c r="K8711"/>
      <c r="L8711"/>
      <c r="M8711" s="2"/>
      <c r="N8711"/>
      <c r="O8711" s="2"/>
      <c r="P8711"/>
      <c r="Q8711"/>
      <c r="R8711"/>
    </row>
    <row r="8712" spans="2:18">
      <c r="B8712"/>
      <c r="C8712"/>
      <c r="D8712"/>
      <c r="E8712"/>
      <c r="F8712"/>
      <c r="G8712"/>
      <c r="H8712"/>
      <c r="I8712"/>
      <c r="J8712"/>
      <c r="K8712"/>
      <c r="L8712"/>
      <c r="M8712" s="2"/>
      <c r="N8712"/>
      <c r="O8712" s="2"/>
      <c r="P8712"/>
      <c r="Q8712"/>
      <c r="R8712"/>
    </row>
    <row r="8713" spans="2:18">
      <c r="B8713"/>
      <c r="C8713"/>
      <c r="D8713"/>
      <c r="E8713"/>
      <c r="F8713"/>
      <c r="G8713"/>
      <c r="H8713"/>
      <c r="I8713"/>
      <c r="J8713"/>
      <c r="K8713"/>
      <c r="L8713"/>
      <c r="M8713" s="2"/>
      <c r="N8713"/>
      <c r="O8713" s="2"/>
      <c r="P8713"/>
      <c r="Q8713"/>
      <c r="R8713"/>
    </row>
    <row r="8714" spans="2:18">
      <c r="B8714"/>
      <c r="C8714"/>
      <c r="D8714"/>
      <c r="E8714"/>
      <c r="F8714"/>
      <c r="G8714"/>
      <c r="H8714"/>
      <c r="I8714"/>
      <c r="J8714"/>
      <c r="K8714"/>
      <c r="L8714"/>
      <c r="M8714" s="2"/>
      <c r="N8714"/>
      <c r="O8714" s="2"/>
      <c r="P8714"/>
      <c r="Q8714"/>
      <c r="R8714"/>
    </row>
    <row r="8715" spans="2:18">
      <c r="B8715"/>
      <c r="C8715"/>
      <c r="D8715"/>
      <c r="E8715"/>
      <c r="F8715"/>
      <c r="G8715"/>
      <c r="H8715"/>
      <c r="I8715"/>
      <c r="J8715"/>
      <c r="K8715"/>
      <c r="L8715"/>
      <c r="M8715" s="2"/>
      <c r="N8715"/>
      <c r="O8715" s="2"/>
      <c r="P8715"/>
      <c r="Q8715"/>
      <c r="R8715"/>
    </row>
    <row r="8716" spans="2:18">
      <c r="B8716"/>
      <c r="C8716"/>
      <c r="D8716"/>
      <c r="E8716"/>
      <c r="F8716"/>
      <c r="G8716"/>
      <c r="H8716"/>
      <c r="I8716"/>
      <c r="J8716"/>
      <c r="K8716"/>
      <c r="L8716"/>
      <c r="M8716" s="2"/>
      <c r="N8716"/>
      <c r="O8716" s="2"/>
      <c r="P8716"/>
      <c r="Q8716"/>
      <c r="R8716"/>
    </row>
    <row r="8717" spans="2:18">
      <c r="B8717"/>
      <c r="C8717"/>
      <c r="D8717"/>
      <c r="E8717"/>
      <c r="F8717"/>
      <c r="G8717"/>
      <c r="H8717"/>
      <c r="I8717"/>
      <c r="J8717"/>
      <c r="K8717"/>
      <c r="L8717"/>
      <c r="M8717" s="2"/>
      <c r="N8717"/>
      <c r="O8717" s="2"/>
      <c r="P8717"/>
      <c r="Q8717"/>
      <c r="R8717"/>
    </row>
    <row r="8718" spans="2:18">
      <c r="B8718"/>
      <c r="C8718"/>
      <c r="D8718"/>
      <c r="E8718"/>
      <c r="F8718"/>
      <c r="G8718"/>
      <c r="H8718"/>
      <c r="I8718"/>
      <c r="J8718"/>
      <c r="K8718"/>
      <c r="L8718"/>
      <c r="M8718" s="2"/>
      <c r="N8718"/>
      <c r="O8718" s="2"/>
      <c r="P8718"/>
      <c r="Q8718"/>
      <c r="R8718"/>
    </row>
    <row r="8719" spans="2:18">
      <c r="B8719"/>
      <c r="C8719"/>
      <c r="D8719"/>
      <c r="E8719"/>
      <c r="F8719"/>
      <c r="G8719"/>
      <c r="H8719"/>
      <c r="I8719"/>
      <c r="J8719"/>
      <c r="K8719"/>
      <c r="L8719"/>
      <c r="M8719" s="2"/>
      <c r="N8719"/>
      <c r="O8719" s="2"/>
      <c r="P8719"/>
      <c r="Q8719"/>
      <c r="R8719"/>
    </row>
    <row r="8720" spans="2:18">
      <c r="B8720"/>
      <c r="C8720"/>
      <c r="D8720"/>
      <c r="E8720"/>
      <c r="F8720"/>
      <c r="G8720"/>
      <c r="H8720"/>
      <c r="I8720"/>
      <c r="J8720"/>
      <c r="K8720"/>
      <c r="L8720"/>
      <c r="M8720" s="2"/>
      <c r="N8720"/>
      <c r="O8720" s="2"/>
      <c r="P8720"/>
      <c r="Q8720"/>
      <c r="R8720"/>
    </row>
    <row r="8721" spans="2:18">
      <c r="B8721"/>
      <c r="C8721"/>
      <c r="D8721"/>
      <c r="E8721"/>
      <c r="F8721"/>
      <c r="G8721"/>
      <c r="H8721"/>
      <c r="I8721"/>
      <c r="J8721"/>
      <c r="K8721"/>
      <c r="L8721"/>
      <c r="M8721" s="2"/>
      <c r="N8721"/>
      <c r="O8721" s="2"/>
      <c r="P8721"/>
      <c r="Q8721"/>
      <c r="R8721"/>
    </row>
    <row r="8722" spans="2:18">
      <c r="B8722"/>
      <c r="C8722"/>
      <c r="D8722"/>
      <c r="E8722"/>
      <c r="F8722"/>
      <c r="G8722"/>
      <c r="H8722"/>
      <c r="I8722"/>
      <c r="J8722"/>
      <c r="K8722"/>
      <c r="L8722"/>
      <c r="M8722" s="2"/>
      <c r="N8722"/>
      <c r="O8722" s="2"/>
      <c r="P8722"/>
      <c r="Q8722"/>
      <c r="R8722"/>
    </row>
    <row r="8723" spans="2:18">
      <c r="B8723"/>
      <c r="C8723"/>
      <c r="D8723"/>
      <c r="E8723"/>
      <c r="F8723"/>
      <c r="G8723"/>
      <c r="H8723"/>
      <c r="I8723"/>
      <c r="J8723"/>
      <c r="K8723"/>
      <c r="L8723"/>
      <c r="M8723" s="2"/>
      <c r="N8723"/>
      <c r="O8723" s="2"/>
      <c r="P8723"/>
      <c r="Q8723"/>
      <c r="R8723"/>
    </row>
    <row r="8724" spans="2:18">
      <c r="B8724"/>
      <c r="C8724"/>
      <c r="D8724"/>
      <c r="E8724"/>
      <c r="F8724"/>
      <c r="G8724"/>
      <c r="H8724"/>
      <c r="I8724"/>
      <c r="J8724"/>
      <c r="K8724"/>
      <c r="L8724"/>
      <c r="M8724" s="2"/>
      <c r="N8724"/>
      <c r="O8724" s="2"/>
      <c r="P8724"/>
      <c r="Q8724"/>
      <c r="R8724"/>
    </row>
    <row r="8725" spans="2:18">
      <c r="B8725"/>
      <c r="C8725"/>
      <c r="D8725"/>
      <c r="E8725"/>
      <c r="F8725"/>
      <c r="G8725"/>
      <c r="H8725"/>
      <c r="I8725"/>
      <c r="J8725"/>
      <c r="K8725"/>
      <c r="L8725"/>
      <c r="M8725" s="2"/>
      <c r="N8725"/>
      <c r="O8725" s="2"/>
      <c r="P8725"/>
      <c r="Q8725"/>
      <c r="R8725"/>
    </row>
    <row r="8726" spans="2:18">
      <c r="B8726"/>
      <c r="C8726"/>
      <c r="D8726"/>
      <c r="E8726"/>
      <c r="F8726"/>
      <c r="G8726"/>
      <c r="H8726"/>
      <c r="I8726"/>
      <c r="J8726"/>
      <c r="K8726"/>
      <c r="L8726"/>
      <c r="M8726" s="2"/>
      <c r="N8726"/>
      <c r="O8726" s="2"/>
      <c r="P8726"/>
      <c r="Q8726"/>
      <c r="R8726"/>
    </row>
    <row r="8727" spans="2:18">
      <c r="B8727"/>
      <c r="C8727"/>
      <c r="D8727"/>
      <c r="E8727"/>
      <c r="F8727"/>
      <c r="G8727"/>
      <c r="H8727"/>
      <c r="I8727"/>
      <c r="J8727"/>
      <c r="K8727"/>
      <c r="L8727"/>
      <c r="M8727" s="2"/>
      <c r="N8727"/>
      <c r="O8727" s="2"/>
      <c r="P8727"/>
      <c r="Q8727"/>
      <c r="R8727"/>
    </row>
    <row r="8728" spans="2:18">
      <c r="B8728"/>
      <c r="C8728"/>
      <c r="D8728"/>
      <c r="E8728"/>
      <c r="F8728"/>
      <c r="G8728"/>
      <c r="H8728"/>
      <c r="I8728"/>
      <c r="J8728"/>
      <c r="K8728"/>
      <c r="L8728"/>
      <c r="M8728" s="2"/>
      <c r="N8728"/>
      <c r="O8728" s="2"/>
      <c r="P8728"/>
      <c r="Q8728"/>
      <c r="R8728"/>
    </row>
    <row r="8729" spans="2:18">
      <c r="B8729"/>
      <c r="C8729"/>
      <c r="D8729"/>
      <c r="E8729"/>
      <c r="F8729"/>
      <c r="G8729"/>
      <c r="H8729"/>
      <c r="I8729"/>
      <c r="J8729"/>
      <c r="K8729"/>
      <c r="L8729"/>
      <c r="M8729" s="2"/>
      <c r="N8729"/>
      <c r="O8729" s="2"/>
      <c r="P8729"/>
      <c r="Q8729"/>
      <c r="R8729"/>
    </row>
    <row r="8730" spans="2:18">
      <c r="B8730"/>
      <c r="C8730"/>
      <c r="D8730"/>
      <c r="E8730"/>
      <c r="F8730"/>
      <c r="G8730"/>
      <c r="H8730"/>
      <c r="I8730"/>
      <c r="J8730"/>
      <c r="K8730"/>
      <c r="L8730"/>
      <c r="M8730" s="2"/>
      <c r="N8730"/>
      <c r="O8730" s="2"/>
      <c r="P8730"/>
      <c r="Q8730"/>
      <c r="R8730"/>
    </row>
    <row r="8731" spans="2:18">
      <c r="B8731"/>
      <c r="C8731"/>
      <c r="D8731"/>
      <c r="E8731"/>
      <c r="F8731"/>
      <c r="G8731"/>
      <c r="H8731"/>
      <c r="I8731"/>
      <c r="J8731"/>
      <c r="K8731"/>
      <c r="L8731"/>
      <c r="M8731" s="2"/>
      <c r="N8731"/>
      <c r="O8731" s="2"/>
      <c r="P8731"/>
      <c r="Q8731"/>
      <c r="R8731"/>
    </row>
    <row r="8732" spans="2:18">
      <c r="B8732"/>
      <c r="C8732"/>
      <c r="D8732"/>
      <c r="E8732"/>
      <c r="F8732"/>
      <c r="G8732"/>
      <c r="H8732"/>
      <c r="I8732"/>
      <c r="J8732"/>
      <c r="K8732"/>
      <c r="L8732"/>
      <c r="M8732" s="2"/>
      <c r="N8732"/>
      <c r="O8732" s="2"/>
      <c r="P8732"/>
      <c r="Q8732"/>
      <c r="R8732"/>
    </row>
    <row r="8733" spans="2:18">
      <c r="B8733"/>
      <c r="C8733"/>
      <c r="D8733"/>
      <c r="E8733"/>
      <c r="F8733"/>
      <c r="G8733"/>
      <c r="H8733"/>
      <c r="I8733"/>
      <c r="J8733"/>
      <c r="K8733"/>
      <c r="L8733"/>
      <c r="M8733" s="2"/>
      <c r="N8733"/>
      <c r="O8733" s="2"/>
      <c r="P8733"/>
      <c r="Q8733"/>
      <c r="R8733"/>
    </row>
    <row r="8734" spans="2:18">
      <c r="B8734"/>
      <c r="C8734"/>
      <c r="D8734"/>
      <c r="E8734"/>
      <c r="F8734"/>
      <c r="G8734"/>
      <c r="H8734"/>
      <c r="I8734"/>
      <c r="J8734"/>
      <c r="K8734"/>
      <c r="L8734"/>
      <c r="M8734" s="2"/>
      <c r="N8734"/>
      <c r="O8734" s="2"/>
      <c r="P8734"/>
      <c r="Q8734"/>
      <c r="R8734"/>
    </row>
    <row r="8735" spans="2:18">
      <c r="B8735"/>
      <c r="C8735"/>
      <c r="D8735"/>
      <c r="E8735"/>
      <c r="F8735"/>
      <c r="G8735"/>
      <c r="H8735"/>
      <c r="I8735"/>
      <c r="J8735"/>
      <c r="K8735"/>
      <c r="L8735"/>
      <c r="M8735" s="2"/>
      <c r="N8735"/>
      <c r="O8735" s="2"/>
      <c r="P8735"/>
      <c r="Q8735"/>
      <c r="R8735"/>
    </row>
    <row r="8736" spans="2:18">
      <c r="B8736"/>
      <c r="C8736"/>
      <c r="D8736"/>
      <c r="E8736"/>
      <c r="F8736"/>
      <c r="G8736"/>
      <c r="H8736"/>
      <c r="I8736"/>
      <c r="J8736"/>
      <c r="K8736"/>
      <c r="L8736"/>
      <c r="M8736" s="2"/>
      <c r="N8736"/>
      <c r="O8736" s="2"/>
      <c r="P8736"/>
      <c r="Q8736"/>
      <c r="R8736"/>
    </row>
    <row r="8737" spans="2:18">
      <c r="B8737"/>
      <c r="C8737"/>
      <c r="D8737"/>
      <c r="E8737"/>
      <c r="F8737"/>
      <c r="G8737"/>
      <c r="H8737"/>
      <c r="I8737"/>
      <c r="J8737"/>
      <c r="K8737"/>
      <c r="L8737"/>
      <c r="M8737" s="2"/>
      <c r="N8737"/>
      <c r="O8737" s="2"/>
      <c r="P8737"/>
      <c r="Q8737"/>
      <c r="R8737"/>
    </row>
    <row r="8738" spans="2:18">
      <c r="B8738"/>
      <c r="C8738"/>
      <c r="D8738"/>
      <c r="E8738"/>
      <c r="F8738"/>
      <c r="G8738"/>
      <c r="H8738"/>
      <c r="I8738"/>
      <c r="J8738"/>
      <c r="K8738"/>
      <c r="L8738"/>
      <c r="M8738" s="2"/>
      <c r="N8738"/>
      <c r="O8738" s="2"/>
      <c r="P8738"/>
      <c r="Q8738"/>
      <c r="R8738"/>
    </row>
    <row r="8739" spans="2:18">
      <c r="B8739"/>
      <c r="C8739"/>
      <c r="D8739"/>
      <c r="E8739"/>
      <c r="F8739"/>
      <c r="G8739"/>
      <c r="H8739"/>
      <c r="I8739"/>
      <c r="J8739"/>
      <c r="K8739"/>
      <c r="L8739"/>
      <c r="M8739" s="2"/>
      <c r="N8739"/>
      <c r="O8739" s="2"/>
      <c r="P8739"/>
      <c r="Q8739"/>
      <c r="R8739"/>
    </row>
    <row r="8740" spans="2:18">
      <c r="B8740"/>
      <c r="C8740"/>
      <c r="D8740"/>
      <c r="E8740"/>
      <c r="F8740"/>
      <c r="G8740"/>
      <c r="H8740"/>
      <c r="I8740"/>
      <c r="J8740"/>
      <c r="K8740"/>
      <c r="L8740"/>
      <c r="M8740" s="2"/>
      <c r="N8740"/>
      <c r="O8740" s="2"/>
      <c r="P8740"/>
      <c r="Q8740"/>
      <c r="R8740"/>
    </row>
    <row r="8741" spans="2:18">
      <c r="B8741"/>
      <c r="C8741"/>
      <c r="D8741"/>
      <c r="E8741"/>
      <c r="F8741"/>
      <c r="G8741"/>
      <c r="H8741"/>
      <c r="I8741"/>
      <c r="J8741"/>
      <c r="K8741"/>
      <c r="L8741"/>
      <c r="M8741" s="2"/>
      <c r="N8741"/>
      <c r="O8741" s="2"/>
      <c r="P8741"/>
      <c r="Q8741"/>
      <c r="R8741"/>
    </row>
    <row r="8742" spans="2:18">
      <c r="B8742"/>
      <c r="C8742"/>
      <c r="D8742"/>
      <c r="E8742"/>
      <c r="F8742"/>
      <c r="G8742"/>
      <c r="H8742"/>
      <c r="I8742"/>
      <c r="J8742"/>
      <c r="K8742"/>
      <c r="L8742"/>
      <c r="M8742" s="2"/>
      <c r="N8742"/>
      <c r="O8742" s="2"/>
      <c r="P8742"/>
      <c r="Q8742"/>
      <c r="R8742"/>
    </row>
    <row r="8743" spans="2:18">
      <c r="B8743"/>
      <c r="C8743"/>
      <c r="D8743"/>
      <c r="E8743"/>
      <c r="F8743"/>
      <c r="G8743"/>
      <c r="H8743"/>
      <c r="I8743"/>
      <c r="J8743"/>
      <c r="K8743"/>
      <c r="L8743"/>
      <c r="M8743" s="2"/>
      <c r="N8743"/>
      <c r="O8743" s="2"/>
      <c r="P8743"/>
      <c r="Q8743"/>
      <c r="R8743"/>
    </row>
    <row r="8744" spans="2:18">
      <c r="B8744"/>
      <c r="C8744"/>
      <c r="D8744"/>
      <c r="E8744"/>
      <c r="F8744"/>
      <c r="G8744"/>
      <c r="H8744"/>
      <c r="I8744"/>
      <c r="J8744"/>
      <c r="K8744"/>
      <c r="L8744"/>
      <c r="M8744" s="2"/>
      <c r="N8744"/>
      <c r="O8744" s="2"/>
      <c r="P8744"/>
      <c r="Q8744"/>
      <c r="R8744"/>
    </row>
    <row r="8745" spans="2:18">
      <c r="B8745"/>
      <c r="C8745"/>
      <c r="D8745"/>
      <c r="E8745"/>
      <c r="F8745"/>
      <c r="G8745"/>
      <c r="H8745"/>
      <c r="I8745"/>
      <c r="J8745"/>
      <c r="K8745"/>
      <c r="L8745"/>
      <c r="M8745" s="2"/>
      <c r="N8745"/>
      <c r="O8745" s="2"/>
      <c r="P8745"/>
      <c r="Q8745"/>
      <c r="R8745"/>
    </row>
    <row r="8746" spans="2:18">
      <c r="B8746"/>
      <c r="C8746"/>
      <c r="D8746"/>
      <c r="E8746"/>
      <c r="F8746"/>
      <c r="G8746"/>
      <c r="H8746"/>
      <c r="I8746"/>
      <c r="J8746"/>
      <c r="K8746"/>
      <c r="L8746"/>
      <c r="M8746" s="2"/>
      <c r="N8746"/>
      <c r="O8746" s="2"/>
      <c r="P8746"/>
      <c r="Q8746"/>
      <c r="R8746"/>
    </row>
    <row r="8747" spans="2:18">
      <c r="B8747"/>
      <c r="C8747"/>
      <c r="D8747"/>
      <c r="E8747"/>
      <c r="F8747"/>
      <c r="G8747"/>
      <c r="H8747"/>
      <c r="I8747"/>
      <c r="J8747"/>
      <c r="K8747"/>
      <c r="L8747"/>
      <c r="M8747" s="2"/>
      <c r="N8747"/>
      <c r="O8747" s="2"/>
      <c r="P8747"/>
      <c r="Q8747"/>
      <c r="R8747"/>
    </row>
    <row r="8748" spans="2:18">
      <c r="B8748"/>
      <c r="C8748"/>
      <c r="D8748"/>
      <c r="E8748"/>
      <c r="F8748"/>
      <c r="G8748"/>
      <c r="H8748"/>
      <c r="I8748"/>
      <c r="J8748"/>
      <c r="K8748"/>
      <c r="L8748"/>
      <c r="M8748" s="2"/>
      <c r="N8748"/>
      <c r="O8748" s="2"/>
      <c r="P8748"/>
      <c r="Q8748"/>
      <c r="R8748"/>
    </row>
    <row r="8749" spans="2:18">
      <c r="B8749"/>
      <c r="C8749"/>
      <c r="D8749"/>
      <c r="E8749"/>
      <c r="F8749"/>
      <c r="G8749"/>
      <c r="H8749"/>
      <c r="I8749"/>
      <c r="J8749"/>
      <c r="K8749"/>
      <c r="L8749"/>
      <c r="M8749" s="2"/>
      <c r="N8749"/>
      <c r="O8749" s="2"/>
      <c r="P8749"/>
      <c r="Q8749"/>
      <c r="R8749"/>
    </row>
    <row r="8750" spans="2:18">
      <c r="B8750"/>
      <c r="C8750"/>
      <c r="D8750"/>
      <c r="E8750"/>
      <c r="F8750"/>
      <c r="G8750"/>
      <c r="H8750"/>
      <c r="I8750"/>
      <c r="J8750"/>
      <c r="K8750"/>
      <c r="L8750"/>
      <c r="M8750" s="2"/>
      <c r="N8750"/>
      <c r="O8750" s="2"/>
      <c r="P8750"/>
      <c r="Q8750"/>
      <c r="R8750"/>
    </row>
    <row r="8751" spans="2:18">
      <c r="B8751"/>
      <c r="C8751"/>
      <c r="D8751"/>
      <c r="E8751"/>
      <c r="F8751"/>
      <c r="G8751"/>
      <c r="H8751"/>
      <c r="I8751"/>
      <c r="J8751"/>
      <c r="K8751"/>
      <c r="L8751"/>
      <c r="M8751" s="2"/>
      <c r="N8751"/>
      <c r="O8751" s="2"/>
      <c r="P8751"/>
      <c r="Q8751"/>
      <c r="R8751"/>
    </row>
    <row r="8752" spans="2:18">
      <c r="B8752"/>
      <c r="C8752"/>
      <c r="D8752"/>
      <c r="E8752"/>
      <c r="F8752"/>
      <c r="G8752"/>
      <c r="H8752"/>
      <c r="I8752"/>
      <c r="J8752"/>
      <c r="K8752"/>
      <c r="L8752"/>
      <c r="M8752" s="2"/>
      <c r="N8752"/>
      <c r="O8752" s="2"/>
      <c r="P8752"/>
      <c r="Q8752"/>
      <c r="R8752"/>
    </row>
    <row r="8753" spans="2:18">
      <c r="B8753"/>
      <c r="C8753"/>
      <c r="D8753"/>
      <c r="E8753"/>
      <c r="F8753"/>
      <c r="G8753"/>
      <c r="H8753"/>
      <c r="I8753"/>
      <c r="J8753"/>
      <c r="K8753"/>
      <c r="L8753"/>
      <c r="M8753" s="2"/>
      <c r="N8753"/>
      <c r="O8753" s="2"/>
      <c r="P8753"/>
      <c r="Q8753"/>
      <c r="R8753"/>
    </row>
    <row r="8754" spans="2:18">
      <c r="B8754"/>
      <c r="C8754"/>
      <c r="D8754"/>
      <c r="E8754"/>
      <c r="F8754"/>
      <c r="G8754"/>
      <c r="H8754"/>
      <c r="I8754"/>
      <c r="J8754"/>
      <c r="K8754"/>
      <c r="L8754"/>
      <c r="M8754" s="2"/>
      <c r="N8754"/>
      <c r="O8754" s="2"/>
      <c r="P8754"/>
      <c r="Q8754"/>
      <c r="R8754"/>
    </row>
    <row r="8755" spans="2:18">
      <c r="B8755"/>
      <c r="C8755"/>
      <c r="D8755"/>
      <c r="E8755"/>
      <c r="F8755"/>
      <c r="G8755"/>
      <c r="H8755"/>
      <c r="I8755"/>
      <c r="J8755"/>
      <c r="K8755"/>
      <c r="L8755"/>
      <c r="M8755" s="2"/>
      <c r="N8755"/>
      <c r="O8755" s="2"/>
      <c r="P8755"/>
      <c r="Q8755"/>
      <c r="R8755"/>
    </row>
    <row r="8756" spans="2:18">
      <c r="B8756"/>
      <c r="C8756"/>
      <c r="D8756"/>
      <c r="E8756"/>
      <c r="F8756"/>
      <c r="G8756"/>
      <c r="H8756"/>
      <c r="I8756"/>
      <c r="J8756"/>
      <c r="K8756"/>
      <c r="L8756"/>
      <c r="M8756" s="2"/>
      <c r="N8756"/>
      <c r="O8756" s="2"/>
      <c r="P8756"/>
      <c r="Q8756"/>
      <c r="R8756"/>
    </row>
    <row r="8757" spans="2:18">
      <c r="B8757"/>
      <c r="C8757"/>
      <c r="D8757"/>
      <c r="E8757"/>
      <c r="F8757"/>
      <c r="G8757"/>
      <c r="H8757"/>
      <c r="I8757"/>
      <c r="J8757"/>
      <c r="K8757"/>
      <c r="L8757"/>
      <c r="M8757" s="2"/>
      <c r="N8757"/>
      <c r="O8757" s="2"/>
      <c r="P8757"/>
      <c r="Q8757"/>
      <c r="R8757"/>
    </row>
    <row r="8758" spans="2:18">
      <c r="B8758"/>
      <c r="C8758"/>
      <c r="D8758"/>
      <c r="E8758"/>
      <c r="F8758"/>
      <c r="G8758"/>
      <c r="H8758"/>
      <c r="I8758"/>
      <c r="J8758"/>
      <c r="K8758"/>
      <c r="L8758"/>
      <c r="M8758" s="2"/>
      <c r="N8758"/>
      <c r="O8758" s="2"/>
      <c r="P8758"/>
      <c r="Q8758"/>
      <c r="R8758"/>
    </row>
    <row r="8759" spans="2:18">
      <c r="B8759"/>
      <c r="C8759"/>
      <c r="D8759"/>
      <c r="E8759"/>
      <c r="F8759"/>
      <c r="G8759"/>
      <c r="H8759"/>
      <c r="I8759"/>
      <c r="J8759"/>
      <c r="K8759"/>
      <c r="L8759"/>
      <c r="M8759" s="2"/>
      <c r="N8759"/>
      <c r="O8759" s="2"/>
      <c r="P8759"/>
      <c r="Q8759"/>
      <c r="R8759"/>
    </row>
    <row r="8760" spans="2:18">
      <c r="B8760"/>
      <c r="C8760"/>
      <c r="D8760"/>
      <c r="E8760"/>
      <c r="F8760"/>
      <c r="G8760"/>
      <c r="H8760"/>
      <c r="I8760"/>
      <c r="J8760"/>
      <c r="K8760"/>
      <c r="L8760"/>
      <c r="M8760" s="2"/>
      <c r="N8760"/>
      <c r="O8760" s="2"/>
      <c r="P8760"/>
      <c r="Q8760"/>
      <c r="R8760"/>
    </row>
    <row r="8761" spans="2:18">
      <c r="B8761"/>
      <c r="C8761"/>
      <c r="D8761"/>
      <c r="E8761"/>
      <c r="F8761"/>
      <c r="G8761"/>
      <c r="H8761"/>
      <c r="I8761"/>
      <c r="J8761"/>
      <c r="K8761"/>
      <c r="L8761"/>
      <c r="M8761" s="2"/>
      <c r="N8761"/>
      <c r="O8761" s="2"/>
      <c r="P8761"/>
      <c r="Q8761"/>
      <c r="R8761"/>
    </row>
    <row r="8762" spans="2:18">
      <c r="B8762"/>
      <c r="C8762"/>
      <c r="D8762"/>
      <c r="E8762"/>
      <c r="F8762"/>
      <c r="G8762"/>
      <c r="H8762"/>
      <c r="I8762"/>
      <c r="J8762"/>
      <c r="K8762"/>
      <c r="L8762"/>
      <c r="M8762" s="2"/>
      <c r="N8762"/>
      <c r="O8762" s="2"/>
      <c r="P8762"/>
      <c r="Q8762"/>
      <c r="R8762"/>
    </row>
    <row r="8763" spans="2:18">
      <c r="B8763"/>
      <c r="C8763"/>
      <c r="D8763"/>
      <c r="E8763"/>
      <c r="F8763"/>
      <c r="G8763"/>
      <c r="H8763"/>
      <c r="I8763"/>
      <c r="J8763"/>
      <c r="K8763"/>
      <c r="L8763"/>
      <c r="M8763" s="2"/>
      <c r="N8763"/>
      <c r="O8763" s="2"/>
      <c r="P8763"/>
      <c r="Q8763"/>
      <c r="R8763"/>
    </row>
    <row r="8764" spans="2:18">
      <c r="B8764"/>
      <c r="C8764"/>
      <c r="D8764"/>
      <c r="E8764"/>
      <c r="F8764"/>
      <c r="G8764"/>
      <c r="H8764"/>
      <c r="I8764"/>
      <c r="J8764"/>
      <c r="K8764"/>
      <c r="L8764"/>
      <c r="M8764" s="2"/>
      <c r="N8764"/>
      <c r="O8764" s="2"/>
      <c r="P8764"/>
      <c r="Q8764"/>
      <c r="R8764"/>
    </row>
    <row r="8765" spans="2:18">
      <c r="B8765"/>
      <c r="C8765"/>
      <c r="D8765"/>
      <c r="E8765"/>
      <c r="F8765"/>
      <c r="G8765"/>
      <c r="H8765"/>
      <c r="I8765"/>
      <c r="J8765"/>
      <c r="K8765"/>
      <c r="L8765"/>
      <c r="M8765" s="2"/>
      <c r="N8765"/>
      <c r="O8765" s="2"/>
      <c r="P8765"/>
      <c r="Q8765"/>
      <c r="R8765"/>
    </row>
    <row r="8766" spans="2:18">
      <c r="B8766"/>
      <c r="C8766"/>
      <c r="D8766"/>
      <c r="E8766"/>
      <c r="F8766"/>
      <c r="G8766"/>
      <c r="H8766"/>
      <c r="I8766"/>
      <c r="J8766"/>
      <c r="K8766"/>
      <c r="L8766"/>
      <c r="M8766" s="2"/>
      <c r="N8766"/>
      <c r="O8766" s="2"/>
      <c r="P8766"/>
      <c r="Q8766"/>
      <c r="R8766"/>
    </row>
    <row r="8767" spans="2:18">
      <c r="B8767"/>
      <c r="C8767"/>
      <c r="D8767"/>
      <c r="E8767"/>
      <c r="F8767"/>
      <c r="G8767"/>
      <c r="H8767"/>
      <c r="I8767"/>
      <c r="J8767"/>
      <c r="K8767"/>
      <c r="L8767"/>
      <c r="M8767" s="2"/>
      <c r="N8767"/>
      <c r="O8767" s="2"/>
      <c r="P8767"/>
      <c r="Q8767"/>
      <c r="R8767"/>
    </row>
    <row r="8768" spans="2:18">
      <c r="B8768"/>
      <c r="C8768"/>
      <c r="D8768"/>
      <c r="E8768"/>
      <c r="F8768"/>
      <c r="G8768"/>
      <c r="H8768"/>
      <c r="I8768"/>
      <c r="J8768"/>
      <c r="K8768"/>
      <c r="L8768"/>
      <c r="M8768" s="2"/>
      <c r="N8768"/>
      <c r="O8768" s="2"/>
      <c r="P8768"/>
      <c r="Q8768"/>
      <c r="R8768"/>
    </row>
    <row r="8769" spans="2:18">
      <c r="B8769"/>
      <c r="C8769"/>
      <c r="D8769"/>
      <c r="E8769"/>
      <c r="F8769"/>
      <c r="G8769"/>
      <c r="H8769"/>
      <c r="I8769"/>
      <c r="J8769"/>
      <c r="K8769"/>
      <c r="L8769"/>
      <c r="M8769" s="2"/>
      <c r="N8769"/>
      <c r="O8769" s="2"/>
      <c r="P8769"/>
      <c r="Q8769"/>
      <c r="R8769"/>
    </row>
    <row r="8770" spans="2:18">
      <c r="B8770"/>
      <c r="C8770"/>
      <c r="D8770"/>
      <c r="E8770"/>
      <c r="F8770"/>
      <c r="G8770"/>
      <c r="H8770"/>
      <c r="I8770"/>
      <c r="J8770"/>
      <c r="K8770"/>
      <c r="L8770"/>
      <c r="M8770" s="2"/>
      <c r="N8770"/>
      <c r="O8770" s="2"/>
      <c r="P8770"/>
      <c r="Q8770"/>
      <c r="R8770"/>
    </row>
    <row r="8771" spans="2:18">
      <c r="B8771"/>
      <c r="C8771"/>
      <c r="D8771"/>
      <c r="E8771"/>
      <c r="F8771"/>
      <c r="G8771"/>
      <c r="H8771"/>
      <c r="I8771"/>
      <c r="J8771"/>
      <c r="K8771"/>
      <c r="L8771"/>
      <c r="M8771" s="2"/>
      <c r="N8771"/>
      <c r="O8771" s="2"/>
      <c r="P8771"/>
      <c r="Q8771"/>
      <c r="R8771"/>
    </row>
    <row r="8772" spans="2:18">
      <c r="B8772"/>
      <c r="C8772"/>
      <c r="D8772"/>
      <c r="E8772"/>
      <c r="F8772"/>
      <c r="G8772"/>
      <c r="H8772"/>
      <c r="I8772"/>
      <c r="J8772"/>
      <c r="K8772"/>
      <c r="L8772"/>
      <c r="M8772" s="2"/>
      <c r="N8772"/>
      <c r="O8772" s="2"/>
      <c r="P8772"/>
      <c r="Q8772"/>
      <c r="R8772"/>
    </row>
    <row r="8773" spans="2:18">
      <c r="B8773"/>
      <c r="C8773"/>
      <c r="D8773"/>
      <c r="E8773"/>
      <c r="F8773"/>
      <c r="G8773"/>
      <c r="H8773"/>
      <c r="I8773"/>
      <c r="J8773"/>
      <c r="K8773"/>
      <c r="L8773"/>
      <c r="M8773" s="2"/>
      <c r="N8773"/>
      <c r="O8773" s="2"/>
      <c r="P8773"/>
      <c r="Q8773"/>
      <c r="R8773"/>
    </row>
    <row r="8774" spans="2:18">
      <c r="B8774"/>
      <c r="C8774"/>
      <c r="D8774"/>
      <c r="E8774"/>
      <c r="F8774"/>
      <c r="G8774"/>
      <c r="H8774"/>
      <c r="I8774"/>
      <c r="J8774"/>
      <c r="K8774"/>
      <c r="L8774"/>
      <c r="M8774" s="2"/>
      <c r="N8774"/>
      <c r="O8774" s="2"/>
      <c r="P8774"/>
      <c r="Q8774"/>
      <c r="R8774"/>
    </row>
    <row r="8775" spans="2:18">
      <c r="B8775"/>
      <c r="C8775"/>
      <c r="D8775"/>
      <c r="E8775"/>
      <c r="F8775"/>
      <c r="G8775"/>
      <c r="H8775"/>
      <c r="I8775"/>
      <c r="J8775"/>
      <c r="K8775"/>
      <c r="L8775"/>
      <c r="M8775" s="2"/>
      <c r="N8775"/>
      <c r="O8775" s="2"/>
      <c r="P8775"/>
      <c r="Q8775"/>
      <c r="R8775"/>
    </row>
    <row r="8776" spans="2:18">
      <c r="B8776"/>
      <c r="C8776"/>
      <c r="D8776"/>
      <c r="E8776"/>
      <c r="F8776"/>
      <c r="G8776"/>
      <c r="H8776"/>
      <c r="I8776"/>
      <c r="J8776"/>
      <c r="K8776"/>
      <c r="L8776"/>
      <c r="M8776" s="2"/>
      <c r="N8776"/>
      <c r="O8776" s="2"/>
      <c r="P8776"/>
      <c r="Q8776"/>
      <c r="R8776"/>
    </row>
    <row r="8777" spans="2:18">
      <c r="B8777"/>
      <c r="C8777"/>
      <c r="D8777"/>
      <c r="E8777"/>
      <c r="F8777"/>
      <c r="G8777"/>
      <c r="H8777"/>
      <c r="I8777"/>
      <c r="J8777"/>
      <c r="K8777"/>
      <c r="L8777"/>
      <c r="M8777" s="2"/>
      <c r="N8777"/>
      <c r="O8777" s="2"/>
      <c r="P8777"/>
      <c r="Q8777"/>
      <c r="R8777"/>
    </row>
    <row r="8778" spans="2:18">
      <c r="B8778"/>
      <c r="C8778"/>
      <c r="D8778"/>
      <c r="E8778"/>
      <c r="F8778"/>
      <c r="G8778"/>
      <c r="H8778"/>
      <c r="I8778"/>
      <c r="J8778"/>
      <c r="K8778"/>
      <c r="L8778"/>
      <c r="M8778" s="2"/>
      <c r="N8778"/>
      <c r="O8778" s="2"/>
      <c r="P8778"/>
      <c r="Q8778"/>
      <c r="R8778"/>
    </row>
    <row r="8779" spans="2:18">
      <c r="B8779"/>
      <c r="C8779"/>
      <c r="D8779"/>
      <c r="E8779"/>
      <c r="F8779"/>
      <c r="G8779"/>
      <c r="H8779"/>
      <c r="I8779"/>
      <c r="J8779"/>
      <c r="K8779"/>
      <c r="L8779"/>
      <c r="M8779" s="2"/>
      <c r="N8779"/>
      <c r="O8779" s="2"/>
      <c r="P8779"/>
      <c r="Q8779"/>
      <c r="R8779"/>
    </row>
    <row r="8780" spans="2:18">
      <c r="B8780"/>
      <c r="C8780"/>
      <c r="D8780"/>
      <c r="E8780"/>
      <c r="F8780"/>
      <c r="G8780"/>
      <c r="H8780"/>
      <c r="I8780"/>
      <c r="J8780"/>
      <c r="K8780"/>
      <c r="L8780"/>
      <c r="M8780" s="2"/>
      <c r="N8780"/>
      <c r="O8780" s="2"/>
      <c r="P8780"/>
      <c r="Q8780"/>
      <c r="R8780"/>
    </row>
    <row r="8781" spans="2:18">
      <c r="B8781"/>
      <c r="C8781"/>
      <c r="D8781"/>
      <c r="E8781"/>
      <c r="F8781"/>
      <c r="G8781"/>
      <c r="H8781"/>
      <c r="I8781"/>
      <c r="J8781"/>
      <c r="K8781"/>
      <c r="L8781"/>
      <c r="M8781" s="2"/>
      <c r="N8781"/>
      <c r="O8781" s="2"/>
      <c r="P8781"/>
      <c r="Q8781"/>
      <c r="R8781"/>
    </row>
    <row r="8782" spans="2:18">
      <c r="B8782"/>
      <c r="C8782"/>
      <c r="D8782"/>
      <c r="E8782"/>
      <c r="F8782"/>
      <c r="G8782"/>
      <c r="H8782"/>
      <c r="I8782"/>
      <c r="J8782"/>
      <c r="K8782"/>
      <c r="L8782"/>
      <c r="M8782" s="2"/>
      <c r="N8782"/>
      <c r="O8782" s="2"/>
      <c r="P8782"/>
      <c r="Q8782"/>
      <c r="R8782"/>
    </row>
    <row r="8783" spans="2:18">
      <c r="B8783"/>
      <c r="C8783"/>
      <c r="D8783"/>
      <c r="E8783"/>
      <c r="F8783"/>
      <c r="G8783"/>
      <c r="H8783"/>
      <c r="I8783"/>
      <c r="J8783"/>
      <c r="K8783"/>
      <c r="L8783"/>
      <c r="M8783" s="2"/>
      <c r="N8783"/>
      <c r="O8783" s="2"/>
      <c r="P8783"/>
      <c r="Q8783"/>
      <c r="R8783"/>
    </row>
    <row r="8784" spans="2:18">
      <c r="B8784"/>
      <c r="C8784"/>
      <c r="D8784"/>
      <c r="E8784"/>
      <c r="F8784"/>
      <c r="G8784"/>
      <c r="H8784"/>
      <c r="I8784"/>
      <c r="J8784"/>
      <c r="K8784"/>
      <c r="L8784"/>
      <c r="M8784" s="2"/>
      <c r="N8784"/>
      <c r="O8784" s="2"/>
      <c r="P8784"/>
      <c r="Q8784"/>
      <c r="R8784"/>
    </row>
    <row r="8785" spans="2:18">
      <c r="B8785"/>
      <c r="C8785"/>
      <c r="D8785"/>
      <c r="E8785"/>
      <c r="F8785"/>
      <c r="G8785"/>
      <c r="H8785"/>
      <c r="I8785"/>
      <c r="J8785"/>
      <c r="K8785"/>
      <c r="L8785"/>
      <c r="M8785" s="2"/>
      <c r="N8785"/>
      <c r="O8785" s="2"/>
      <c r="P8785"/>
      <c r="Q8785"/>
      <c r="R8785"/>
    </row>
    <row r="8786" spans="2:18">
      <c r="B8786"/>
      <c r="C8786"/>
      <c r="D8786"/>
      <c r="E8786"/>
      <c r="F8786"/>
      <c r="G8786"/>
      <c r="H8786"/>
      <c r="I8786"/>
      <c r="J8786"/>
      <c r="K8786"/>
      <c r="L8786"/>
      <c r="M8786" s="2"/>
      <c r="N8786"/>
      <c r="O8786" s="2"/>
      <c r="P8786"/>
      <c r="Q8786"/>
      <c r="R8786"/>
    </row>
    <row r="8787" spans="2:18">
      <c r="B8787"/>
      <c r="C8787"/>
      <c r="D8787"/>
      <c r="E8787"/>
      <c r="F8787"/>
      <c r="G8787"/>
      <c r="H8787"/>
      <c r="I8787"/>
      <c r="J8787"/>
      <c r="K8787"/>
      <c r="L8787"/>
      <c r="M8787" s="2"/>
      <c r="N8787"/>
      <c r="O8787" s="2"/>
      <c r="P8787"/>
      <c r="Q8787"/>
      <c r="R8787"/>
    </row>
    <row r="8788" spans="2:18">
      <c r="B8788"/>
      <c r="C8788"/>
      <c r="D8788"/>
      <c r="E8788"/>
      <c r="F8788"/>
      <c r="G8788"/>
      <c r="H8788"/>
      <c r="I8788"/>
      <c r="J8788"/>
      <c r="K8788"/>
      <c r="L8788"/>
      <c r="M8788" s="2"/>
      <c r="N8788"/>
      <c r="O8788" s="2"/>
      <c r="P8788"/>
      <c r="Q8788"/>
      <c r="R8788"/>
    </row>
    <row r="8789" spans="2:18">
      <c r="B8789"/>
      <c r="C8789"/>
      <c r="D8789"/>
      <c r="E8789"/>
      <c r="F8789"/>
      <c r="G8789"/>
      <c r="H8789"/>
      <c r="I8789"/>
      <c r="J8789"/>
      <c r="K8789"/>
      <c r="L8789"/>
      <c r="M8789" s="2"/>
      <c r="N8789"/>
      <c r="O8789" s="2"/>
      <c r="P8789"/>
      <c r="Q8789"/>
      <c r="R8789"/>
    </row>
    <row r="8790" spans="2:18">
      <c r="B8790"/>
      <c r="C8790"/>
      <c r="D8790"/>
      <c r="E8790"/>
      <c r="F8790"/>
      <c r="G8790"/>
      <c r="H8790"/>
      <c r="I8790"/>
      <c r="J8790"/>
      <c r="K8790"/>
      <c r="L8790"/>
      <c r="M8790" s="2"/>
      <c r="N8790"/>
      <c r="O8790" s="2"/>
      <c r="P8790"/>
      <c r="Q8790"/>
      <c r="R8790"/>
    </row>
    <row r="8791" spans="2:18">
      <c r="B8791"/>
      <c r="C8791"/>
      <c r="D8791"/>
      <c r="E8791"/>
      <c r="F8791"/>
      <c r="G8791"/>
      <c r="H8791"/>
      <c r="I8791"/>
      <c r="J8791"/>
      <c r="K8791"/>
      <c r="L8791"/>
      <c r="M8791" s="2"/>
      <c r="N8791"/>
      <c r="O8791" s="2"/>
      <c r="P8791"/>
      <c r="Q8791"/>
      <c r="R8791"/>
    </row>
    <row r="8792" spans="2:18">
      <c r="B8792"/>
      <c r="C8792"/>
      <c r="D8792"/>
      <c r="E8792"/>
      <c r="F8792"/>
      <c r="G8792"/>
      <c r="H8792"/>
      <c r="I8792"/>
      <c r="J8792"/>
      <c r="K8792"/>
      <c r="L8792"/>
      <c r="M8792" s="2"/>
      <c r="N8792"/>
      <c r="O8792" s="2"/>
      <c r="P8792"/>
      <c r="Q8792"/>
      <c r="R8792"/>
    </row>
    <row r="8793" spans="2:18">
      <c r="B8793"/>
      <c r="C8793"/>
      <c r="D8793"/>
      <c r="E8793"/>
      <c r="F8793"/>
      <c r="G8793"/>
      <c r="H8793"/>
      <c r="I8793"/>
      <c r="J8793"/>
      <c r="K8793"/>
      <c r="L8793"/>
      <c r="M8793" s="2"/>
      <c r="N8793"/>
      <c r="O8793" s="2"/>
      <c r="P8793"/>
      <c r="Q8793"/>
      <c r="R8793"/>
    </row>
    <row r="8794" spans="2:18">
      <c r="B8794"/>
      <c r="C8794"/>
      <c r="D8794"/>
      <c r="E8794"/>
      <c r="F8794"/>
      <c r="G8794"/>
      <c r="H8794"/>
      <c r="I8794"/>
      <c r="J8794"/>
      <c r="K8794"/>
      <c r="L8794"/>
      <c r="M8794" s="2"/>
      <c r="N8794"/>
      <c r="O8794" s="2"/>
      <c r="P8794"/>
      <c r="Q8794"/>
      <c r="R8794"/>
    </row>
    <row r="8795" spans="2:18">
      <c r="B8795"/>
      <c r="C8795"/>
      <c r="D8795"/>
      <c r="E8795"/>
      <c r="F8795"/>
      <c r="G8795"/>
      <c r="H8795"/>
      <c r="I8795"/>
      <c r="J8795"/>
      <c r="K8795"/>
      <c r="L8795"/>
      <c r="M8795" s="2"/>
      <c r="N8795"/>
      <c r="O8795" s="2"/>
      <c r="P8795"/>
      <c r="Q8795"/>
      <c r="R8795"/>
    </row>
    <row r="8796" spans="2:18">
      <c r="B8796"/>
      <c r="C8796"/>
      <c r="D8796"/>
      <c r="E8796"/>
      <c r="F8796"/>
      <c r="G8796"/>
      <c r="H8796"/>
      <c r="I8796"/>
      <c r="J8796"/>
      <c r="K8796"/>
      <c r="L8796"/>
      <c r="M8796" s="2"/>
      <c r="N8796"/>
      <c r="O8796" s="2"/>
      <c r="P8796"/>
      <c r="Q8796"/>
      <c r="R8796"/>
    </row>
    <row r="8797" spans="2:18">
      <c r="B8797"/>
      <c r="C8797"/>
      <c r="D8797"/>
      <c r="E8797"/>
      <c r="F8797"/>
      <c r="G8797"/>
      <c r="H8797"/>
      <c r="I8797"/>
      <c r="J8797"/>
      <c r="K8797"/>
      <c r="L8797"/>
      <c r="M8797" s="2"/>
      <c r="N8797"/>
      <c r="O8797" s="2"/>
      <c r="P8797"/>
      <c r="Q8797"/>
      <c r="R8797"/>
    </row>
    <row r="8798" spans="2:18">
      <c r="B8798"/>
      <c r="C8798"/>
      <c r="D8798"/>
      <c r="E8798"/>
      <c r="F8798"/>
      <c r="G8798"/>
      <c r="H8798"/>
      <c r="I8798"/>
      <c r="J8798"/>
      <c r="K8798"/>
      <c r="L8798"/>
      <c r="M8798" s="2"/>
      <c r="N8798"/>
      <c r="O8798" s="2"/>
      <c r="P8798"/>
      <c r="Q8798"/>
      <c r="R8798"/>
    </row>
    <row r="8799" spans="2:18">
      <c r="B8799"/>
      <c r="C8799"/>
      <c r="D8799"/>
      <c r="E8799"/>
      <c r="F8799"/>
      <c r="G8799"/>
      <c r="H8799"/>
      <c r="I8799"/>
      <c r="J8799"/>
      <c r="K8799"/>
      <c r="L8799"/>
      <c r="M8799" s="2"/>
      <c r="N8799"/>
      <c r="O8799" s="2"/>
      <c r="P8799"/>
      <c r="Q8799"/>
      <c r="R8799"/>
    </row>
    <row r="8800" spans="2:18">
      <c r="B8800"/>
      <c r="C8800"/>
      <c r="D8800"/>
      <c r="E8800"/>
      <c r="F8800"/>
      <c r="G8800"/>
      <c r="H8800"/>
      <c r="I8800"/>
      <c r="J8800"/>
      <c r="K8800"/>
      <c r="L8800"/>
      <c r="M8800" s="2"/>
      <c r="N8800"/>
      <c r="O8800" s="2"/>
      <c r="P8800"/>
      <c r="Q8800"/>
      <c r="R8800"/>
    </row>
    <row r="8801" spans="2:18">
      <c r="B8801"/>
      <c r="C8801"/>
      <c r="D8801"/>
      <c r="E8801"/>
      <c r="F8801"/>
      <c r="G8801"/>
      <c r="H8801"/>
      <c r="I8801"/>
      <c r="J8801"/>
      <c r="K8801"/>
      <c r="L8801"/>
      <c r="M8801" s="2"/>
      <c r="N8801"/>
      <c r="O8801" s="2"/>
      <c r="P8801"/>
      <c r="Q8801"/>
      <c r="R8801"/>
    </row>
    <row r="8802" spans="2:18">
      <c r="B8802"/>
      <c r="C8802"/>
      <c r="D8802"/>
      <c r="E8802"/>
      <c r="F8802"/>
      <c r="G8802"/>
      <c r="H8802"/>
      <c r="I8802"/>
      <c r="J8802"/>
      <c r="K8802"/>
      <c r="L8802"/>
      <c r="M8802" s="2"/>
      <c r="N8802"/>
      <c r="O8802" s="2"/>
      <c r="P8802"/>
      <c r="Q8802"/>
      <c r="R8802"/>
    </row>
    <row r="8803" spans="2:18">
      <c r="B8803"/>
      <c r="C8803"/>
      <c r="D8803"/>
      <c r="E8803"/>
      <c r="F8803"/>
      <c r="G8803"/>
      <c r="H8803"/>
      <c r="I8803"/>
      <c r="J8803"/>
      <c r="K8803"/>
      <c r="L8803"/>
      <c r="M8803" s="2"/>
      <c r="N8803"/>
      <c r="O8803" s="2"/>
      <c r="P8803"/>
      <c r="Q8803"/>
      <c r="R8803"/>
    </row>
    <row r="8804" spans="2:18">
      <c r="B8804"/>
      <c r="C8804"/>
      <c r="D8804"/>
      <c r="E8804"/>
      <c r="F8804"/>
      <c r="G8804"/>
      <c r="H8804"/>
      <c r="I8804"/>
      <c r="J8804"/>
      <c r="K8804"/>
      <c r="L8804"/>
      <c r="M8804" s="2"/>
      <c r="N8804"/>
      <c r="O8804" s="2"/>
      <c r="P8804"/>
      <c r="Q8804"/>
      <c r="R8804"/>
    </row>
    <row r="8805" spans="2:18">
      <c r="B8805"/>
      <c r="C8805"/>
      <c r="D8805"/>
      <c r="E8805"/>
      <c r="F8805"/>
      <c r="G8805"/>
      <c r="H8805"/>
      <c r="I8805"/>
      <c r="J8805"/>
      <c r="K8805"/>
      <c r="L8805"/>
      <c r="M8805" s="2"/>
      <c r="N8805"/>
      <c r="O8805" s="2"/>
      <c r="P8805"/>
      <c r="Q8805"/>
      <c r="R8805"/>
    </row>
    <row r="8806" spans="2:18">
      <c r="B8806"/>
      <c r="C8806"/>
      <c r="D8806"/>
      <c r="E8806"/>
      <c r="F8806"/>
      <c r="G8806"/>
      <c r="H8806"/>
      <c r="I8806"/>
      <c r="J8806"/>
      <c r="K8806"/>
      <c r="L8806"/>
      <c r="M8806" s="2"/>
      <c r="N8806"/>
      <c r="O8806" s="2"/>
      <c r="P8806"/>
      <c r="Q8806"/>
      <c r="R8806"/>
    </row>
    <row r="8807" spans="2:18">
      <c r="B8807"/>
      <c r="C8807"/>
      <c r="D8807"/>
      <c r="E8807"/>
      <c r="F8807"/>
      <c r="G8807"/>
      <c r="H8807"/>
      <c r="I8807"/>
      <c r="J8807"/>
      <c r="K8807"/>
      <c r="L8807"/>
      <c r="M8807" s="2"/>
      <c r="N8807"/>
      <c r="O8807" s="2"/>
      <c r="P8807"/>
      <c r="Q8807"/>
      <c r="R8807"/>
    </row>
    <row r="8808" spans="2:18">
      <c r="B8808"/>
      <c r="C8808"/>
      <c r="D8808"/>
      <c r="E8808"/>
      <c r="F8808"/>
      <c r="G8808"/>
      <c r="H8808"/>
      <c r="I8808"/>
      <c r="J8808"/>
      <c r="K8808"/>
      <c r="L8808"/>
      <c r="M8808" s="2"/>
      <c r="N8808"/>
      <c r="O8808" s="2"/>
      <c r="P8808"/>
      <c r="Q8808"/>
      <c r="R8808"/>
    </row>
    <row r="8809" spans="2:18">
      <c r="B8809"/>
      <c r="C8809"/>
      <c r="D8809"/>
      <c r="E8809"/>
      <c r="F8809"/>
      <c r="G8809"/>
      <c r="H8809"/>
      <c r="I8809"/>
      <c r="J8809"/>
      <c r="K8809"/>
      <c r="L8809"/>
      <c r="M8809" s="2"/>
      <c r="N8809"/>
      <c r="O8809" s="2"/>
      <c r="P8809"/>
      <c r="Q8809"/>
      <c r="R8809"/>
    </row>
    <row r="8810" spans="2:18">
      <c r="B8810"/>
      <c r="C8810"/>
      <c r="D8810"/>
      <c r="E8810"/>
      <c r="F8810"/>
      <c r="G8810"/>
      <c r="H8810"/>
      <c r="I8810"/>
      <c r="J8810"/>
      <c r="K8810"/>
      <c r="L8810"/>
      <c r="M8810" s="2"/>
      <c r="N8810"/>
      <c r="O8810" s="2"/>
      <c r="P8810"/>
      <c r="Q8810"/>
      <c r="R8810"/>
    </row>
    <row r="8811" spans="2:18">
      <c r="B8811"/>
      <c r="C8811"/>
      <c r="D8811"/>
      <c r="E8811"/>
      <c r="F8811"/>
      <c r="G8811"/>
      <c r="H8811"/>
      <c r="I8811"/>
      <c r="J8811"/>
      <c r="K8811"/>
      <c r="L8811"/>
      <c r="M8811" s="2"/>
      <c r="N8811"/>
      <c r="O8811" s="2"/>
      <c r="P8811"/>
      <c r="Q8811"/>
      <c r="R8811"/>
    </row>
    <row r="8812" spans="2:18">
      <c r="B8812"/>
      <c r="C8812"/>
      <c r="D8812"/>
      <c r="E8812"/>
      <c r="F8812"/>
      <c r="G8812"/>
      <c r="H8812"/>
      <c r="I8812"/>
      <c r="J8812"/>
      <c r="K8812"/>
      <c r="L8812"/>
      <c r="M8812" s="2"/>
      <c r="N8812"/>
      <c r="O8812" s="2"/>
      <c r="P8812"/>
      <c r="Q8812"/>
      <c r="R8812"/>
    </row>
    <row r="8813" spans="2:18">
      <c r="B8813"/>
      <c r="C8813"/>
      <c r="D8813"/>
      <c r="E8813"/>
      <c r="F8813"/>
      <c r="G8813"/>
      <c r="H8813"/>
      <c r="I8813"/>
      <c r="J8813"/>
      <c r="K8813"/>
      <c r="L8813"/>
      <c r="M8813" s="2"/>
      <c r="N8813"/>
      <c r="O8813" s="2"/>
      <c r="P8813"/>
      <c r="Q8813"/>
      <c r="R8813"/>
    </row>
    <row r="8814" spans="2:18">
      <c r="B8814"/>
      <c r="C8814"/>
      <c r="D8814"/>
      <c r="E8814"/>
      <c r="F8814"/>
      <c r="G8814"/>
      <c r="H8814"/>
      <c r="I8814"/>
      <c r="J8814"/>
      <c r="K8814"/>
      <c r="L8814"/>
      <c r="M8814" s="2"/>
      <c r="N8814"/>
      <c r="O8814" s="2"/>
      <c r="P8814"/>
      <c r="Q8814"/>
      <c r="R8814"/>
    </row>
    <row r="8815" spans="2:18">
      <c r="B8815"/>
      <c r="C8815"/>
      <c r="D8815"/>
      <c r="E8815"/>
      <c r="F8815"/>
      <c r="G8815"/>
      <c r="H8815"/>
      <c r="I8815"/>
      <c r="J8815"/>
      <c r="K8815"/>
      <c r="L8815"/>
      <c r="M8815" s="2"/>
      <c r="N8815"/>
      <c r="O8815" s="2"/>
      <c r="P8815"/>
      <c r="Q8815"/>
      <c r="R8815"/>
    </row>
    <row r="8816" spans="2:18">
      <c r="B8816"/>
      <c r="C8816"/>
      <c r="D8816"/>
      <c r="E8816"/>
      <c r="F8816"/>
      <c r="G8816"/>
      <c r="H8816"/>
      <c r="I8816"/>
      <c r="J8816"/>
      <c r="K8816"/>
      <c r="L8816"/>
      <c r="M8816" s="2"/>
      <c r="N8816"/>
      <c r="O8816" s="2"/>
      <c r="P8816"/>
      <c r="Q8816"/>
      <c r="R8816"/>
    </row>
    <row r="8817" spans="2:18">
      <c r="B8817"/>
      <c r="C8817"/>
      <c r="D8817"/>
      <c r="E8817"/>
      <c r="F8817"/>
      <c r="G8817"/>
      <c r="H8817"/>
      <c r="I8817"/>
      <c r="J8817"/>
      <c r="K8817"/>
      <c r="L8817"/>
      <c r="M8817" s="2"/>
      <c r="N8817"/>
      <c r="O8817" s="2"/>
      <c r="P8817"/>
      <c r="Q8817"/>
      <c r="R8817"/>
    </row>
    <row r="8818" spans="2:18">
      <c r="B8818"/>
      <c r="C8818"/>
      <c r="D8818"/>
      <c r="E8818"/>
      <c r="F8818"/>
      <c r="G8818"/>
      <c r="H8818"/>
      <c r="I8818"/>
      <c r="J8818"/>
      <c r="K8818"/>
      <c r="L8818"/>
      <c r="M8818" s="2"/>
      <c r="N8818"/>
      <c r="O8818" s="2"/>
      <c r="P8818"/>
      <c r="Q8818"/>
      <c r="R8818"/>
    </row>
    <row r="8819" spans="2:18">
      <c r="B8819"/>
      <c r="C8819"/>
      <c r="D8819"/>
      <c r="E8819"/>
      <c r="F8819"/>
      <c r="G8819"/>
      <c r="H8819"/>
      <c r="I8819"/>
      <c r="J8819"/>
      <c r="K8819"/>
      <c r="L8819"/>
      <c r="M8819" s="2"/>
      <c r="N8819"/>
      <c r="O8819" s="2"/>
      <c r="P8819"/>
      <c r="Q8819"/>
      <c r="R8819"/>
    </row>
    <row r="8820" spans="2:18">
      <c r="B8820"/>
      <c r="C8820"/>
      <c r="D8820"/>
      <c r="E8820"/>
      <c r="F8820"/>
      <c r="G8820"/>
      <c r="H8820"/>
      <c r="I8820"/>
      <c r="J8820"/>
      <c r="K8820"/>
      <c r="L8820"/>
      <c r="M8820" s="2"/>
      <c r="N8820"/>
      <c r="O8820" s="2"/>
      <c r="P8820"/>
      <c r="Q8820"/>
      <c r="R8820"/>
    </row>
    <row r="8821" spans="2:18">
      <c r="B8821"/>
      <c r="C8821"/>
      <c r="D8821"/>
      <c r="E8821"/>
      <c r="F8821"/>
      <c r="G8821"/>
      <c r="H8821"/>
      <c r="I8821"/>
      <c r="J8821"/>
      <c r="K8821"/>
      <c r="L8821"/>
      <c r="M8821" s="2"/>
      <c r="N8821"/>
      <c r="O8821" s="2"/>
      <c r="P8821"/>
      <c r="Q8821"/>
      <c r="R8821"/>
    </row>
    <row r="8822" spans="2:18">
      <c r="B8822"/>
      <c r="C8822"/>
      <c r="D8822"/>
      <c r="E8822"/>
      <c r="F8822"/>
      <c r="G8822"/>
      <c r="H8822"/>
      <c r="I8822"/>
      <c r="J8822"/>
      <c r="K8822"/>
      <c r="L8822"/>
      <c r="M8822" s="2"/>
      <c r="N8822"/>
      <c r="O8822" s="2"/>
      <c r="P8822"/>
      <c r="Q8822"/>
      <c r="R8822"/>
    </row>
    <row r="8823" spans="2:18">
      <c r="B8823"/>
      <c r="C8823"/>
      <c r="D8823"/>
      <c r="E8823"/>
      <c r="F8823"/>
      <c r="G8823"/>
      <c r="H8823"/>
      <c r="I8823"/>
      <c r="J8823"/>
      <c r="K8823"/>
      <c r="L8823"/>
      <c r="M8823" s="2"/>
      <c r="N8823"/>
      <c r="O8823" s="2"/>
      <c r="P8823"/>
      <c r="Q8823"/>
      <c r="R8823"/>
    </row>
    <row r="8824" spans="2:18">
      <c r="B8824"/>
      <c r="C8824"/>
      <c r="D8824"/>
      <c r="E8824"/>
      <c r="F8824"/>
      <c r="G8824"/>
      <c r="H8824"/>
      <c r="I8824"/>
      <c r="J8824"/>
      <c r="K8824"/>
      <c r="L8824"/>
      <c r="M8824" s="2"/>
      <c r="N8824"/>
      <c r="O8824" s="2"/>
      <c r="P8824"/>
      <c r="Q8824"/>
      <c r="R8824"/>
    </row>
    <row r="8825" spans="2:18">
      <c r="B8825"/>
      <c r="C8825"/>
      <c r="D8825"/>
      <c r="E8825"/>
      <c r="F8825"/>
      <c r="G8825"/>
      <c r="H8825"/>
      <c r="I8825"/>
      <c r="J8825"/>
      <c r="K8825"/>
      <c r="L8825"/>
      <c r="M8825" s="2"/>
      <c r="N8825"/>
      <c r="O8825" s="2"/>
      <c r="P8825"/>
      <c r="Q8825"/>
      <c r="R8825"/>
    </row>
    <row r="8826" spans="2:18">
      <c r="B8826"/>
      <c r="C8826"/>
      <c r="D8826"/>
      <c r="E8826"/>
      <c r="F8826"/>
      <c r="G8826"/>
      <c r="H8826"/>
      <c r="I8826"/>
      <c r="J8826"/>
      <c r="K8826"/>
      <c r="L8826"/>
      <c r="M8826" s="2"/>
      <c r="N8826"/>
      <c r="O8826" s="2"/>
      <c r="P8826"/>
      <c r="Q8826"/>
      <c r="R8826"/>
    </row>
    <row r="8827" spans="2:18">
      <c r="B8827"/>
      <c r="C8827"/>
      <c r="D8827"/>
      <c r="E8827"/>
      <c r="F8827"/>
      <c r="G8827"/>
      <c r="H8827"/>
      <c r="I8827"/>
      <c r="J8827"/>
      <c r="K8827"/>
      <c r="L8827"/>
      <c r="M8827" s="2"/>
      <c r="N8827"/>
      <c r="O8827" s="2"/>
      <c r="P8827"/>
      <c r="Q8827"/>
      <c r="R8827"/>
    </row>
    <row r="8828" spans="2:18">
      <c r="B8828"/>
      <c r="C8828"/>
      <c r="D8828"/>
      <c r="E8828"/>
      <c r="F8828"/>
      <c r="G8828"/>
      <c r="H8828"/>
      <c r="I8828"/>
      <c r="J8828"/>
      <c r="K8828"/>
      <c r="L8828"/>
      <c r="M8828" s="2"/>
      <c r="N8828"/>
      <c r="O8828" s="2"/>
      <c r="P8828"/>
      <c r="Q8828"/>
      <c r="R8828"/>
    </row>
    <row r="8829" spans="2:18">
      <c r="B8829"/>
      <c r="C8829"/>
      <c r="D8829"/>
      <c r="E8829"/>
      <c r="F8829"/>
      <c r="G8829"/>
      <c r="H8829"/>
      <c r="I8829"/>
      <c r="J8829"/>
      <c r="K8829"/>
      <c r="L8829"/>
      <c r="M8829" s="2"/>
      <c r="N8829"/>
      <c r="O8829" s="2"/>
      <c r="P8829"/>
      <c r="Q8829"/>
      <c r="R8829"/>
    </row>
    <row r="8830" spans="2:18">
      <c r="B8830"/>
      <c r="C8830"/>
      <c r="D8830"/>
      <c r="E8830"/>
      <c r="F8830"/>
      <c r="G8830"/>
      <c r="H8830"/>
      <c r="I8830"/>
      <c r="J8830"/>
      <c r="K8830"/>
      <c r="L8830"/>
      <c r="M8830" s="2"/>
      <c r="N8830"/>
      <c r="O8830" s="2"/>
      <c r="P8830"/>
      <c r="Q8830"/>
      <c r="R8830"/>
    </row>
    <row r="8831" spans="2:18">
      <c r="B8831"/>
      <c r="C8831"/>
      <c r="D8831"/>
      <c r="E8831"/>
      <c r="F8831"/>
      <c r="G8831"/>
      <c r="H8831"/>
      <c r="I8831"/>
      <c r="J8831"/>
      <c r="K8831"/>
      <c r="L8831"/>
      <c r="M8831" s="2"/>
      <c r="N8831"/>
      <c r="O8831" s="2"/>
      <c r="P8831"/>
      <c r="Q8831"/>
      <c r="R8831"/>
    </row>
    <row r="8832" spans="2:18">
      <c r="B8832"/>
      <c r="C8832"/>
      <c r="D8832"/>
      <c r="E8832"/>
      <c r="F8832"/>
      <c r="G8832"/>
      <c r="H8832"/>
      <c r="I8832"/>
      <c r="J8832"/>
      <c r="K8832"/>
      <c r="L8832"/>
      <c r="M8832" s="2"/>
      <c r="N8832"/>
      <c r="O8832" s="2"/>
      <c r="P8832"/>
      <c r="Q8832"/>
      <c r="R8832"/>
    </row>
    <row r="8833" spans="2:18">
      <c r="B8833"/>
      <c r="C8833"/>
      <c r="D8833"/>
      <c r="E8833"/>
      <c r="F8833"/>
      <c r="G8833"/>
      <c r="H8833"/>
      <c r="I8833"/>
      <c r="J8833"/>
      <c r="K8833"/>
      <c r="L8833"/>
      <c r="M8833" s="2"/>
      <c r="N8833"/>
      <c r="O8833" s="2"/>
      <c r="P8833"/>
      <c r="Q8833"/>
      <c r="R8833"/>
    </row>
    <row r="8834" spans="2:18">
      <c r="B8834"/>
      <c r="C8834"/>
      <c r="D8834"/>
      <c r="E8834"/>
      <c r="F8834"/>
      <c r="G8834"/>
      <c r="H8834"/>
      <c r="I8834"/>
      <c r="J8834"/>
      <c r="K8834"/>
      <c r="L8834"/>
      <c r="M8834" s="2"/>
      <c r="N8834"/>
      <c r="O8834" s="2"/>
      <c r="P8834"/>
      <c r="Q8834"/>
      <c r="R8834"/>
    </row>
    <row r="8835" spans="2:18">
      <c r="B8835"/>
      <c r="C8835"/>
      <c r="D8835"/>
      <c r="E8835"/>
      <c r="F8835"/>
      <c r="G8835"/>
      <c r="H8835"/>
      <c r="I8835"/>
      <c r="J8835"/>
      <c r="K8835"/>
      <c r="L8835"/>
      <c r="M8835" s="2"/>
      <c r="N8835"/>
      <c r="O8835" s="2"/>
      <c r="P8835"/>
      <c r="Q8835"/>
      <c r="R8835"/>
    </row>
    <row r="8836" spans="2:18">
      <c r="B8836"/>
      <c r="C8836"/>
      <c r="D8836"/>
      <c r="E8836"/>
      <c r="F8836"/>
      <c r="G8836"/>
      <c r="H8836"/>
      <c r="I8836"/>
      <c r="J8836"/>
      <c r="K8836"/>
      <c r="L8836"/>
      <c r="M8836" s="2"/>
      <c r="N8836"/>
      <c r="O8836" s="2"/>
      <c r="P8836"/>
      <c r="Q8836"/>
      <c r="R8836"/>
    </row>
    <row r="8837" spans="2:18">
      <c r="B8837"/>
      <c r="C8837"/>
      <c r="D8837"/>
      <c r="E8837"/>
      <c r="F8837"/>
      <c r="G8837"/>
      <c r="H8837"/>
      <c r="I8837"/>
      <c r="J8837"/>
      <c r="K8837"/>
      <c r="L8837"/>
      <c r="M8837" s="2"/>
      <c r="N8837"/>
      <c r="O8837" s="2"/>
      <c r="P8837"/>
      <c r="Q8837"/>
      <c r="R8837"/>
    </row>
    <row r="8838" spans="2:18">
      <c r="B8838"/>
      <c r="C8838"/>
      <c r="D8838"/>
      <c r="E8838"/>
      <c r="F8838"/>
      <c r="G8838"/>
      <c r="H8838"/>
      <c r="I8838"/>
      <c r="J8838"/>
      <c r="K8838"/>
      <c r="L8838"/>
      <c r="M8838" s="2"/>
      <c r="N8838"/>
      <c r="O8838" s="2"/>
      <c r="P8838"/>
      <c r="Q8838"/>
      <c r="R8838"/>
    </row>
    <row r="8839" spans="2:18">
      <c r="B8839"/>
      <c r="C8839"/>
      <c r="D8839"/>
      <c r="E8839"/>
      <c r="F8839"/>
      <c r="G8839"/>
      <c r="H8839"/>
      <c r="I8839"/>
      <c r="J8839"/>
      <c r="K8839"/>
      <c r="L8839"/>
      <c r="M8839" s="2"/>
      <c r="N8839"/>
      <c r="O8839" s="2"/>
      <c r="P8839"/>
      <c r="Q8839"/>
      <c r="R8839"/>
    </row>
    <row r="8840" spans="2:18">
      <c r="B8840"/>
      <c r="C8840"/>
      <c r="D8840"/>
      <c r="E8840"/>
      <c r="F8840"/>
      <c r="G8840"/>
      <c r="H8840"/>
      <c r="I8840"/>
      <c r="J8840"/>
      <c r="K8840"/>
      <c r="L8840"/>
      <c r="M8840" s="2"/>
      <c r="N8840"/>
      <c r="O8840" s="2"/>
      <c r="P8840"/>
      <c r="Q8840"/>
      <c r="R8840"/>
    </row>
    <row r="8841" spans="2:18">
      <c r="B8841"/>
      <c r="C8841"/>
      <c r="D8841"/>
      <c r="E8841"/>
      <c r="F8841"/>
      <c r="G8841"/>
      <c r="H8841"/>
      <c r="I8841"/>
      <c r="J8841"/>
      <c r="K8841"/>
      <c r="L8841"/>
      <c r="M8841" s="2"/>
      <c r="N8841"/>
      <c r="O8841" s="2"/>
      <c r="P8841"/>
      <c r="Q8841"/>
      <c r="R8841"/>
    </row>
    <row r="8842" spans="2:18">
      <c r="B8842"/>
      <c r="C8842"/>
      <c r="D8842"/>
      <c r="E8842"/>
      <c r="F8842"/>
      <c r="G8842"/>
      <c r="H8842"/>
      <c r="I8842"/>
      <c r="J8842"/>
      <c r="K8842"/>
      <c r="L8842"/>
      <c r="M8842" s="2"/>
      <c r="N8842"/>
      <c r="O8842" s="2"/>
      <c r="P8842"/>
      <c r="Q8842"/>
      <c r="R8842"/>
    </row>
    <row r="8843" spans="2:18">
      <c r="B8843"/>
      <c r="C8843"/>
      <c r="D8843"/>
      <c r="E8843"/>
      <c r="F8843"/>
      <c r="G8843"/>
      <c r="H8843"/>
      <c r="I8843"/>
      <c r="J8843"/>
      <c r="K8843"/>
      <c r="L8843"/>
      <c r="M8843" s="2"/>
      <c r="N8843"/>
      <c r="O8843" s="2"/>
      <c r="P8843"/>
      <c r="Q8843"/>
      <c r="R8843"/>
    </row>
    <row r="8844" spans="2:18">
      <c r="B8844"/>
      <c r="C8844"/>
      <c r="D8844"/>
      <c r="E8844"/>
      <c r="F8844"/>
      <c r="G8844"/>
      <c r="H8844"/>
      <c r="I8844"/>
      <c r="J8844"/>
      <c r="K8844"/>
      <c r="L8844"/>
      <c r="M8844" s="2"/>
      <c r="N8844"/>
      <c r="O8844" s="2"/>
      <c r="P8844"/>
      <c r="Q8844"/>
      <c r="R8844"/>
    </row>
    <row r="8845" spans="2:18">
      <c r="B8845"/>
      <c r="C8845"/>
      <c r="D8845"/>
      <c r="E8845"/>
      <c r="F8845"/>
      <c r="G8845"/>
      <c r="H8845"/>
      <c r="I8845"/>
      <c r="J8845"/>
      <c r="K8845"/>
      <c r="L8845"/>
      <c r="M8845" s="2"/>
      <c r="N8845"/>
      <c r="O8845" s="2"/>
      <c r="P8845"/>
      <c r="Q8845"/>
      <c r="R8845"/>
    </row>
    <row r="8846" spans="2:18">
      <c r="B8846"/>
      <c r="C8846"/>
      <c r="D8846"/>
      <c r="E8846"/>
      <c r="F8846"/>
      <c r="G8846"/>
      <c r="H8846"/>
      <c r="I8846"/>
      <c r="J8846"/>
      <c r="K8846"/>
      <c r="L8846"/>
      <c r="M8846" s="2"/>
      <c r="N8846"/>
      <c r="O8846" s="2"/>
      <c r="P8846"/>
      <c r="Q8846"/>
      <c r="R8846"/>
    </row>
    <row r="8847" spans="2:18">
      <c r="B8847"/>
      <c r="C8847"/>
      <c r="D8847"/>
      <c r="E8847"/>
      <c r="F8847"/>
      <c r="G8847"/>
      <c r="H8847"/>
      <c r="I8847"/>
      <c r="J8847"/>
      <c r="K8847"/>
      <c r="L8847"/>
      <c r="M8847" s="2"/>
      <c r="N8847"/>
      <c r="O8847" s="2"/>
      <c r="P8847"/>
      <c r="Q8847"/>
      <c r="R8847"/>
    </row>
    <row r="8848" spans="2:18">
      <c r="B8848"/>
      <c r="C8848"/>
      <c r="D8848"/>
      <c r="E8848"/>
      <c r="F8848"/>
      <c r="G8848"/>
      <c r="H8848"/>
      <c r="I8848"/>
      <c r="J8848"/>
      <c r="K8848"/>
      <c r="L8848"/>
      <c r="M8848" s="2"/>
      <c r="N8848"/>
      <c r="O8848" s="2"/>
      <c r="P8848"/>
      <c r="Q8848"/>
      <c r="R8848"/>
    </row>
    <row r="8849" spans="2:18">
      <c r="B8849"/>
      <c r="C8849"/>
      <c r="D8849"/>
      <c r="E8849"/>
      <c r="F8849"/>
      <c r="G8849"/>
      <c r="H8849"/>
      <c r="I8849"/>
      <c r="J8849"/>
      <c r="K8849"/>
      <c r="L8849"/>
      <c r="M8849" s="2"/>
      <c r="N8849"/>
      <c r="O8849" s="2"/>
      <c r="P8849"/>
      <c r="Q8849"/>
      <c r="R8849"/>
    </row>
    <row r="8850" spans="2:18">
      <c r="B8850"/>
      <c r="C8850"/>
      <c r="D8850"/>
      <c r="E8850"/>
      <c r="F8850"/>
      <c r="G8850"/>
      <c r="H8850"/>
      <c r="I8850"/>
      <c r="J8850"/>
      <c r="K8850"/>
      <c r="L8850"/>
      <c r="M8850" s="2"/>
      <c r="N8850"/>
      <c r="O8850" s="2"/>
      <c r="P8850"/>
      <c r="Q8850"/>
      <c r="R8850"/>
    </row>
    <row r="8851" spans="2:18">
      <c r="B8851"/>
      <c r="C8851"/>
      <c r="D8851"/>
      <c r="E8851"/>
      <c r="F8851"/>
      <c r="G8851"/>
      <c r="H8851"/>
      <c r="I8851"/>
      <c r="J8851"/>
      <c r="K8851"/>
      <c r="L8851"/>
      <c r="M8851" s="2"/>
      <c r="N8851"/>
      <c r="O8851" s="2"/>
      <c r="P8851"/>
      <c r="Q8851"/>
      <c r="R8851"/>
    </row>
    <row r="8852" spans="2:18">
      <c r="B8852"/>
      <c r="C8852"/>
      <c r="D8852"/>
      <c r="E8852"/>
      <c r="F8852"/>
      <c r="G8852"/>
      <c r="H8852"/>
      <c r="I8852"/>
      <c r="J8852"/>
      <c r="K8852"/>
      <c r="L8852"/>
      <c r="M8852" s="2"/>
      <c r="N8852"/>
      <c r="O8852" s="2"/>
      <c r="P8852"/>
      <c r="Q8852"/>
      <c r="R8852"/>
    </row>
    <row r="8853" spans="2:18">
      <c r="B8853"/>
      <c r="C8853"/>
      <c r="D8853"/>
      <c r="E8853"/>
      <c r="F8853"/>
      <c r="G8853"/>
      <c r="H8853"/>
      <c r="I8853"/>
      <c r="J8853"/>
      <c r="K8853"/>
      <c r="L8853"/>
      <c r="M8853" s="2"/>
      <c r="N8853"/>
      <c r="O8853" s="2"/>
      <c r="P8853"/>
      <c r="Q8853"/>
      <c r="R8853"/>
    </row>
    <row r="8854" spans="2:18">
      <c r="B8854"/>
      <c r="C8854"/>
      <c r="D8854"/>
      <c r="E8854"/>
      <c r="F8854"/>
      <c r="G8854"/>
      <c r="H8854"/>
      <c r="I8854"/>
      <c r="J8854"/>
      <c r="K8854"/>
      <c r="L8854"/>
      <c r="M8854" s="2"/>
      <c r="N8854"/>
      <c r="O8854" s="2"/>
      <c r="P8854"/>
      <c r="Q8854"/>
      <c r="R8854"/>
    </row>
    <row r="8855" spans="2:18">
      <c r="B8855"/>
      <c r="C8855"/>
      <c r="D8855"/>
      <c r="E8855"/>
      <c r="F8855"/>
      <c r="G8855"/>
      <c r="H8855"/>
      <c r="I8855"/>
      <c r="J8855"/>
      <c r="K8855"/>
      <c r="L8855"/>
      <c r="M8855" s="2"/>
      <c r="N8855"/>
      <c r="O8855" s="2"/>
      <c r="P8855"/>
      <c r="Q8855"/>
      <c r="R8855"/>
    </row>
    <row r="8856" spans="2:18">
      <c r="B8856"/>
      <c r="C8856"/>
      <c r="D8856"/>
      <c r="E8856"/>
      <c r="F8856"/>
      <c r="G8856"/>
      <c r="H8856"/>
      <c r="I8856"/>
      <c r="J8856"/>
      <c r="K8856"/>
      <c r="L8856"/>
      <c r="M8856" s="2"/>
      <c r="N8856"/>
      <c r="O8856" s="2"/>
      <c r="P8856"/>
      <c r="Q8856"/>
      <c r="R8856"/>
    </row>
    <row r="8857" spans="2:18">
      <c r="B8857"/>
      <c r="C8857"/>
      <c r="D8857"/>
      <c r="E8857"/>
      <c r="F8857"/>
      <c r="G8857"/>
      <c r="H8857"/>
      <c r="I8857"/>
      <c r="J8857"/>
      <c r="K8857"/>
      <c r="L8857"/>
      <c r="M8857" s="2"/>
      <c r="N8857"/>
      <c r="O8857" s="2"/>
      <c r="P8857"/>
      <c r="Q8857"/>
      <c r="R8857"/>
    </row>
    <row r="8858" spans="2:18">
      <c r="B8858"/>
      <c r="C8858"/>
      <c r="D8858"/>
      <c r="E8858"/>
      <c r="F8858"/>
      <c r="G8858"/>
      <c r="H8858"/>
      <c r="I8858"/>
      <c r="J8858"/>
      <c r="K8858"/>
      <c r="L8858"/>
      <c r="M8858" s="2"/>
      <c r="N8858"/>
      <c r="O8858" s="2"/>
      <c r="P8858"/>
      <c r="Q8858"/>
      <c r="R8858"/>
    </row>
    <row r="8859" spans="2:18">
      <c r="B8859"/>
      <c r="C8859"/>
      <c r="D8859"/>
      <c r="E8859"/>
      <c r="F8859"/>
      <c r="G8859"/>
      <c r="H8859"/>
      <c r="I8859"/>
      <c r="J8859"/>
      <c r="K8859"/>
      <c r="L8859"/>
      <c r="M8859" s="2"/>
      <c r="N8859"/>
      <c r="O8859" s="2"/>
      <c r="P8859"/>
      <c r="Q8859"/>
      <c r="R8859"/>
    </row>
    <row r="8860" spans="2:18">
      <c r="B8860"/>
      <c r="C8860"/>
      <c r="D8860"/>
      <c r="E8860"/>
      <c r="F8860"/>
      <c r="G8860"/>
      <c r="H8860"/>
      <c r="I8860"/>
      <c r="J8860"/>
      <c r="K8860"/>
      <c r="L8860"/>
      <c r="M8860" s="2"/>
      <c r="N8860"/>
      <c r="O8860" s="2"/>
      <c r="P8860"/>
      <c r="Q8860"/>
      <c r="R8860"/>
    </row>
    <row r="8861" spans="2:18">
      <c r="B8861"/>
      <c r="C8861"/>
      <c r="D8861"/>
      <c r="E8861"/>
      <c r="F8861"/>
      <c r="G8861"/>
      <c r="H8861"/>
      <c r="I8861"/>
      <c r="J8861"/>
      <c r="K8861"/>
      <c r="L8861"/>
      <c r="M8861" s="2"/>
      <c r="N8861"/>
      <c r="O8861" s="2"/>
      <c r="P8861"/>
      <c r="Q8861"/>
      <c r="R8861"/>
    </row>
    <row r="8862" spans="2:18">
      <c r="B8862"/>
      <c r="C8862"/>
      <c r="D8862"/>
      <c r="E8862"/>
      <c r="F8862"/>
      <c r="G8862"/>
      <c r="H8862"/>
      <c r="I8862"/>
      <c r="J8862"/>
      <c r="K8862"/>
      <c r="L8862"/>
      <c r="M8862" s="2"/>
      <c r="N8862"/>
      <c r="O8862" s="2"/>
      <c r="P8862"/>
      <c r="Q8862"/>
      <c r="R8862"/>
    </row>
    <row r="8863" spans="2:18">
      <c r="B8863"/>
      <c r="C8863"/>
      <c r="D8863"/>
      <c r="E8863"/>
      <c r="F8863"/>
      <c r="G8863"/>
      <c r="H8863"/>
      <c r="I8863"/>
      <c r="J8863"/>
      <c r="K8863"/>
      <c r="L8863"/>
      <c r="M8863" s="2"/>
      <c r="N8863"/>
      <c r="O8863" s="2"/>
      <c r="P8863"/>
      <c r="Q8863"/>
      <c r="R8863"/>
    </row>
    <row r="8864" spans="2:18">
      <c r="B8864"/>
      <c r="C8864"/>
      <c r="D8864"/>
      <c r="E8864"/>
      <c r="F8864"/>
      <c r="G8864"/>
      <c r="H8864"/>
      <c r="I8864"/>
      <c r="J8864"/>
      <c r="K8864"/>
      <c r="L8864"/>
      <c r="M8864" s="2"/>
      <c r="N8864"/>
      <c r="O8864" s="2"/>
      <c r="P8864"/>
      <c r="Q8864"/>
      <c r="R8864"/>
    </row>
    <row r="8865" spans="2:18">
      <c r="B8865"/>
      <c r="C8865"/>
      <c r="D8865"/>
      <c r="E8865"/>
      <c r="F8865"/>
      <c r="G8865"/>
      <c r="H8865"/>
      <c r="I8865"/>
      <c r="J8865"/>
      <c r="K8865"/>
      <c r="L8865"/>
      <c r="M8865" s="2"/>
      <c r="N8865"/>
      <c r="O8865" s="2"/>
      <c r="P8865"/>
      <c r="Q8865"/>
      <c r="R8865"/>
    </row>
    <row r="8866" spans="2:18">
      <c r="B8866"/>
      <c r="C8866"/>
      <c r="D8866"/>
      <c r="E8866"/>
      <c r="F8866"/>
      <c r="G8866"/>
      <c r="H8866"/>
      <c r="I8866"/>
      <c r="J8866"/>
      <c r="K8866"/>
      <c r="L8866"/>
      <c r="M8866" s="2"/>
      <c r="N8866"/>
      <c r="O8866" s="2"/>
      <c r="P8866"/>
      <c r="Q8866"/>
      <c r="R8866"/>
    </row>
    <row r="8867" spans="2:18">
      <c r="B8867"/>
      <c r="C8867"/>
      <c r="D8867"/>
      <c r="E8867"/>
      <c r="F8867"/>
      <c r="G8867"/>
      <c r="H8867"/>
      <c r="I8867"/>
      <c r="J8867"/>
      <c r="K8867"/>
      <c r="L8867"/>
      <c r="M8867" s="2"/>
      <c r="N8867"/>
      <c r="O8867" s="2"/>
      <c r="P8867"/>
      <c r="Q8867"/>
      <c r="R8867"/>
    </row>
    <row r="8868" spans="2:18">
      <c r="B8868"/>
      <c r="C8868"/>
      <c r="D8868"/>
      <c r="E8868"/>
      <c r="F8868"/>
      <c r="G8868"/>
      <c r="H8868"/>
      <c r="I8868"/>
      <c r="J8868"/>
      <c r="K8868"/>
      <c r="L8868"/>
      <c r="M8868" s="2"/>
      <c r="N8868"/>
      <c r="O8868" s="2"/>
      <c r="P8868"/>
      <c r="Q8868"/>
      <c r="R8868"/>
    </row>
    <row r="8869" spans="2:18">
      <c r="B8869"/>
      <c r="C8869"/>
      <c r="D8869"/>
      <c r="E8869"/>
      <c r="F8869"/>
      <c r="G8869"/>
      <c r="H8869"/>
      <c r="I8869"/>
      <c r="J8869"/>
      <c r="K8869"/>
      <c r="L8869"/>
      <c r="M8869" s="2"/>
      <c r="N8869"/>
      <c r="O8869" s="2"/>
      <c r="P8869"/>
      <c r="Q8869"/>
      <c r="R8869"/>
    </row>
    <row r="8870" spans="2:18">
      <c r="B8870"/>
      <c r="C8870"/>
      <c r="D8870"/>
      <c r="E8870"/>
      <c r="F8870"/>
      <c r="G8870"/>
      <c r="H8870"/>
      <c r="I8870"/>
      <c r="J8870"/>
      <c r="K8870"/>
      <c r="L8870"/>
      <c r="M8870" s="2"/>
      <c r="N8870"/>
      <c r="O8870" s="2"/>
      <c r="P8870"/>
      <c r="Q8870"/>
      <c r="R8870"/>
    </row>
    <row r="8871" spans="2:18">
      <c r="B8871"/>
      <c r="C8871"/>
      <c r="D8871"/>
      <c r="E8871"/>
      <c r="F8871"/>
      <c r="G8871"/>
      <c r="H8871"/>
      <c r="I8871"/>
      <c r="J8871"/>
      <c r="K8871"/>
      <c r="L8871"/>
      <c r="M8871" s="2"/>
      <c r="N8871"/>
      <c r="O8871" s="2"/>
      <c r="P8871"/>
      <c r="Q8871"/>
      <c r="R8871"/>
    </row>
    <row r="8872" spans="2:18">
      <c r="B8872"/>
      <c r="C8872"/>
      <c r="D8872"/>
      <c r="E8872"/>
      <c r="F8872"/>
      <c r="G8872"/>
      <c r="H8872"/>
      <c r="I8872"/>
      <c r="J8872"/>
      <c r="K8872"/>
      <c r="L8872"/>
      <c r="M8872" s="2"/>
      <c r="N8872"/>
      <c r="O8872" s="2"/>
      <c r="P8872"/>
      <c r="Q8872"/>
      <c r="R8872"/>
    </row>
    <row r="8873" spans="2:18">
      <c r="B8873"/>
      <c r="C8873"/>
      <c r="D8873"/>
      <c r="E8873"/>
      <c r="F8873"/>
      <c r="G8873"/>
      <c r="H8873"/>
      <c r="I8873"/>
      <c r="J8873"/>
      <c r="K8873"/>
      <c r="L8873"/>
      <c r="M8873" s="2"/>
      <c r="N8873"/>
      <c r="O8873" s="2"/>
      <c r="P8873"/>
      <c r="Q8873"/>
      <c r="R8873"/>
    </row>
    <row r="8874" spans="2:18">
      <c r="B8874"/>
      <c r="C8874"/>
      <c r="D8874"/>
      <c r="E8874"/>
      <c r="F8874"/>
      <c r="G8874"/>
      <c r="H8874"/>
      <c r="I8874"/>
      <c r="J8874"/>
      <c r="K8874"/>
      <c r="L8874"/>
      <c r="M8874" s="2"/>
      <c r="N8874"/>
      <c r="O8874" s="2"/>
      <c r="P8874"/>
      <c r="Q8874"/>
      <c r="R8874"/>
    </row>
    <row r="8875" spans="2:18">
      <c r="B8875"/>
      <c r="C8875"/>
      <c r="D8875"/>
      <c r="E8875"/>
      <c r="F8875"/>
      <c r="G8875"/>
      <c r="H8875"/>
      <c r="I8875"/>
      <c r="J8875"/>
      <c r="K8875"/>
      <c r="L8875"/>
      <c r="M8875" s="2"/>
      <c r="N8875"/>
      <c r="O8875" s="2"/>
      <c r="P8875"/>
      <c r="Q8875"/>
      <c r="R8875"/>
    </row>
    <row r="8876" spans="2:18">
      <c r="B8876"/>
      <c r="C8876"/>
      <c r="D8876"/>
      <c r="E8876"/>
      <c r="F8876"/>
      <c r="G8876"/>
      <c r="H8876"/>
      <c r="I8876"/>
      <c r="J8876"/>
      <c r="K8876"/>
      <c r="L8876"/>
      <c r="M8876" s="2"/>
      <c r="N8876"/>
      <c r="O8876" s="2"/>
      <c r="P8876"/>
      <c r="Q8876"/>
      <c r="R8876"/>
    </row>
    <row r="8877" spans="2:18">
      <c r="B8877"/>
      <c r="C8877"/>
      <c r="D8877"/>
      <c r="E8877"/>
      <c r="F8877"/>
      <c r="G8877"/>
      <c r="H8877"/>
      <c r="I8877"/>
      <c r="J8877"/>
      <c r="K8877"/>
      <c r="L8877"/>
      <c r="M8877" s="2"/>
      <c r="N8877"/>
      <c r="O8877" s="2"/>
      <c r="P8877"/>
      <c r="Q8877"/>
      <c r="R8877"/>
    </row>
    <row r="8878" spans="2:18">
      <c r="B8878"/>
      <c r="C8878"/>
      <c r="D8878"/>
      <c r="E8878"/>
      <c r="F8878"/>
      <c r="G8878"/>
      <c r="H8878"/>
      <c r="I8878"/>
      <c r="J8878"/>
      <c r="K8878"/>
      <c r="L8878"/>
      <c r="M8878" s="2"/>
      <c r="N8878"/>
      <c r="O8878" s="2"/>
      <c r="P8878"/>
      <c r="Q8878"/>
      <c r="R8878"/>
    </row>
    <row r="8879" spans="2:18">
      <c r="B8879"/>
      <c r="C8879"/>
      <c r="D8879"/>
      <c r="E8879"/>
      <c r="F8879"/>
      <c r="G8879"/>
      <c r="H8879"/>
      <c r="I8879"/>
      <c r="J8879"/>
      <c r="K8879"/>
      <c r="L8879"/>
      <c r="M8879" s="2"/>
      <c r="N8879"/>
      <c r="O8879" s="2"/>
      <c r="P8879"/>
      <c r="Q8879"/>
      <c r="R8879"/>
    </row>
    <row r="8880" spans="2:18">
      <c r="B8880"/>
      <c r="C8880"/>
      <c r="D8880"/>
      <c r="E8880"/>
      <c r="F8880"/>
      <c r="G8880"/>
      <c r="H8880"/>
      <c r="I8880"/>
      <c r="J8880"/>
      <c r="K8880"/>
      <c r="L8880"/>
      <c r="M8880" s="2"/>
      <c r="N8880"/>
      <c r="O8880" s="2"/>
      <c r="P8880"/>
      <c r="Q8880"/>
      <c r="R8880"/>
    </row>
    <row r="8881" spans="2:18">
      <c r="B8881"/>
      <c r="C8881"/>
      <c r="D8881"/>
      <c r="E8881"/>
      <c r="F8881"/>
      <c r="G8881"/>
      <c r="H8881"/>
      <c r="I8881"/>
      <c r="J8881"/>
      <c r="K8881"/>
      <c r="L8881"/>
      <c r="M8881" s="2"/>
      <c r="N8881"/>
      <c r="O8881" s="2"/>
      <c r="P8881"/>
      <c r="Q8881"/>
      <c r="R8881"/>
    </row>
    <row r="8882" spans="2:18">
      <c r="B8882"/>
      <c r="C8882"/>
      <c r="D8882"/>
      <c r="E8882"/>
      <c r="F8882"/>
      <c r="G8882"/>
      <c r="H8882"/>
      <c r="I8882"/>
      <c r="J8882"/>
      <c r="K8882"/>
      <c r="L8882"/>
      <c r="M8882" s="2"/>
      <c r="N8882"/>
      <c r="O8882" s="2"/>
      <c r="P8882"/>
      <c r="Q8882"/>
      <c r="R8882"/>
    </row>
    <row r="8883" spans="2:18">
      <c r="B8883"/>
      <c r="C8883"/>
      <c r="D8883"/>
      <c r="E8883"/>
      <c r="F8883"/>
      <c r="G8883"/>
      <c r="H8883"/>
      <c r="I8883"/>
      <c r="J8883"/>
      <c r="K8883"/>
      <c r="L8883"/>
      <c r="M8883" s="2"/>
      <c r="N8883"/>
      <c r="O8883" s="2"/>
      <c r="P8883"/>
      <c r="Q8883"/>
      <c r="R8883"/>
    </row>
    <row r="8884" spans="2:18">
      <c r="B8884"/>
      <c r="C8884"/>
      <c r="D8884"/>
      <c r="E8884"/>
      <c r="F8884"/>
      <c r="G8884"/>
      <c r="H8884"/>
      <c r="I8884"/>
      <c r="J8884"/>
      <c r="K8884"/>
      <c r="L8884"/>
      <c r="M8884" s="2"/>
      <c r="N8884"/>
      <c r="O8884" s="2"/>
      <c r="P8884"/>
      <c r="Q8884"/>
      <c r="R8884"/>
    </row>
    <row r="8885" spans="2:18">
      <c r="B8885"/>
      <c r="C8885"/>
      <c r="D8885"/>
      <c r="E8885"/>
      <c r="F8885"/>
      <c r="G8885"/>
      <c r="H8885"/>
      <c r="I8885"/>
      <c r="J8885"/>
      <c r="K8885"/>
      <c r="L8885"/>
      <c r="M8885" s="2"/>
      <c r="N8885"/>
      <c r="O8885" s="2"/>
      <c r="P8885"/>
      <c r="Q8885"/>
      <c r="R8885"/>
    </row>
    <row r="8886" spans="2:18">
      <c r="B8886"/>
      <c r="C8886"/>
      <c r="D8886"/>
      <c r="E8886"/>
      <c r="F8886"/>
      <c r="G8886"/>
      <c r="H8886"/>
      <c r="I8886"/>
      <c r="J8886"/>
      <c r="K8886"/>
      <c r="L8886"/>
      <c r="M8886" s="2"/>
      <c r="N8886"/>
      <c r="O8886" s="2"/>
      <c r="P8886"/>
      <c r="Q8886"/>
      <c r="R8886"/>
    </row>
    <row r="8887" spans="2:18">
      <c r="B8887"/>
      <c r="C8887"/>
      <c r="D8887"/>
      <c r="E8887"/>
      <c r="F8887"/>
      <c r="G8887"/>
      <c r="H8887"/>
      <c r="I8887"/>
      <c r="J8887"/>
      <c r="K8887"/>
      <c r="L8887"/>
      <c r="M8887" s="2"/>
      <c r="N8887"/>
      <c r="O8887" s="2"/>
      <c r="P8887"/>
      <c r="Q8887"/>
      <c r="R8887"/>
    </row>
    <row r="8888" spans="2:18">
      <c r="B8888"/>
      <c r="C8888"/>
      <c r="D8888"/>
      <c r="E8888"/>
      <c r="F8888"/>
      <c r="G8888"/>
      <c r="H8888"/>
      <c r="I8888"/>
      <c r="J8888"/>
      <c r="K8888"/>
      <c r="L8888"/>
      <c r="M8888" s="2"/>
      <c r="N8888"/>
      <c r="O8888" s="2"/>
      <c r="P8888"/>
      <c r="Q8888"/>
      <c r="R8888"/>
    </row>
    <row r="8889" spans="2:18">
      <c r="B8889"/>
      <c r="C8889"/>
      <c r="D8889"/>
      <c r="E8889"/>
      <c r="F8889"/>
      <c r="G8889"/>
      <c r="H8889"/>
      <c r="I8889"/>
      <c r="J8889"/>
      <c r="K8889"/>
      <c r="L8889"/>
      <c r="M8889" s="2"/>
      <c r="N8889"/>
      <c r="O8889" s="2"/>
      <c r="P8889"/>
      <c r="Q8889"/>
      <c r="R8889"/>
    </row>
    <row r="8890" spans="2:18">
      <c r="B8890"/>
      <c r="C8890"/>
      <c r="D8890"/>
      <c r="E8890"/>
      <c r="F8890"/>
      <c r="G8890"/>
      <c r="H8890"/>
      <c r="I8890"/>
      <c r="J8890"/>
      <c r="K8890"/>
      <c r="L8890"/>
      <c r="M8890" s="2"/>
      <c r="N8890"/>
      <c r="O8890" s="2"/>
      <c r="P8890"/>
      <c r="Q8890"/>
      <c r="R8890"/>
    </row>
    <row r="8891" spans="2:18">
      <c r="B8891"/>
      <c r="C8891"/>
      <c r="D8891"/>
      <c r="E8891"/>
      <c r="F8891"/>
      <c r="G8891"/>
      <c r="H8891"/>
      <c r="I8891"/>
      <c r="J8891"/>
      <c r="K8891"/>
      <c r="L8891"/>
      <c r="M8891" s="2"/>
      <c r="N8891"/>
      <c r="O8891" s="2"/>
      <c r="P8891"/>
      <c r="Q8891"/>
      <c r="R8891"/>
    </row>
    <row r="8892" spans="2:18">
      <c r="B8892"/>
      <c r="C8892"/>
      <c r="D8892"/>
      <c r="E8892"/>
      <c r="F8892"/>
      <c r="G8892"/>
      <c r="H8892"/>
      <c r="I8892"/>
      <c r="J8892"/>
      <c r="K8892"/>
      <c r="L8892"/>
      <c r="M8892" s="2"/>
      <c r="N8892"/>
      <c r="O8892" s="2"/>
      <c r="P8892"/>
      <c r="Q8892"/>
      <c r="R8892"/>
    </row>
    <row r="8893" spans="2:18">
      <c r="B8893"/>
      <c r="C8893"/>
      <c r="D8893"/>
      <c r="E8893"/>
      <c r="F8893"/>
      <c r="G8893"/>
      <c r="H8893"/>
      <c r="I8893"/>
      <c r="J8893"/>
      <c r="K8893"/>
      <c r="L8893"/>
      <c r="M8893" s="2"/>
      <c r="N8893"/>
      <c r="O8893" s="2"/>
      <c r="P8893"/>
      <c r="Q8893"/>
      <c r="R8893"/>
    </row>
    <row r="8894" spans="2:18">
      <c r="B8894"/>
      <c r="C8894"/>
      <c r="D8894"/>
      <c r="E8894"/>
      <c r="F8894"/>
      <c r="G8894"/>
      <c r="H8894"/>
      <c r="I8894"/>
      <c r="J8894"/>
      <c r="K8894"/>
      <c r="L8894"/>
      <c r="M8894" s="2"/>
      <c r="N8894"/>
      <c r="O8894" s="2"/>
      <c r="P8894"/>
      <c r="Q8894"/>
      <c r="R8894"/>
    </row>
    <row r="8895" spans="2:18">
      <c r="B8895"/>
      <c r="C8895"/>
      <c r="D8895"/>
      <c r="E8895"/>
      <c r="F8895"/>
      <c r="G8895"/>
      <c r="H8895"/>
      <c r="I8895"/>
      <c r="J8895"/>
      <c r="K8895"/>
      <c r="L8895"/>
      <c r="M8895" s="2"/>
      <c r="N8895"/>
      <c r="O8895" s="2"/>
      <c r="P8895"/>
      <c r="Q8895"/>
      <c r="R8895"/>
    </row>
    <row r="8896" spans="2:18">
      <c r="B8896"/>
      <c r="C8896"/>
      <c r="D8896"/>
      <c r="E8896"/>
      <c r="F8896"/>
      <c r="G8896"/>
      <c r="H8896"/>
      <c r="I8896"/>
      <c r="J8896"/>
      <c r="K8896"/>
      <c r="L8896"/>
      <c r="M8896" s="2"/>
      <c r="N8896"/>
      <c r="O8896" s="2"/>
      <c r="P8896"/>
      <c r="Q8896"/>
      <c r="R8896"/>
    </row>
    <row r="8897" spans="2:18">
      <c r="B8897"/>
      <c r="C8897"/>
      <c r="D8897"/>
      <c r="E8897"/>
      <c r="F8897"/>
      <c r="G8897"/>
      <c r="H8897"/>
      <c r="I8897"/>
      <c r="J8897"/>
      <c r="K8897"/>
      <c r="L8897"/>
      <c r="M8897" s="2"/>
      <c r="N8897"/>
      <c r="O8897" s="2"/>
      <c r="P8897"/>
      <c r="Q8897"/>
      <c r="R8897"/>
    </row>
    <row r="8898" spans="2:18">
      <c r="B8898"/>
      <c r="C8898"/>
      <c r="D8898"/>
      <c r="E8898"/>
      <c r="F8898"/>
      <c r="G8898"/>
      <c r="H8898"/>
      <c r="I8898"/>
      <c r="J8898"/>
      <c r="K8898"/>
      <c r="L8898"/>
      <c r="M8898" s="2"/>
      <c r="N8898"/>
      <c r="O8898" s="2"/>
      <c r="P8898"/>
      <c r="Q8898"/>
      <c r="R8898"/>
    </row>
    <row r="8899" spans="2:18">
      <c r="B8899"/>
      <c r="C8899"/>
      <c r="D8899"/>
      <c r="E8899"/>
      <c r="F8899"/>
      <c r="G8899"/>
      <c r="H8899"/>
      <c r="I8899"/>
      <c r="J8899"/>
      <c r="K8899"/>
      <c r="L8899"/>
      <c r="M8899" s="2"/>
      <c r="N8899"/>
      <c r="O8899" s="2"/>
      <c r="P8899"/>
      <c r="Q8899"/>
      <c r="R8899"/>
    </row>
    <row r="8900" spans="2:18">
      <c r="B8900"/>
      <c r="C8900"/>
      <c r="D8900"/>
      <c r="E8900"/>
      <c r="F8900"/>
      <c r="G8900"/>
      <c r="H8900"/>
      <c r="I8900"/>
      <c r="J8900"/>
      <c r="K8900"/>
      <c r="L8900"/>
      <c r="M8900" s="2"/>
      <c r="N8900"/>
      <c r="O8900" s="2"/>
      <c r="P8900"/>
      <c r="Q8900"/>
      <c r="R8900"/>
    </row>
    <row r="8901" spans="2:18">
      <c r="B8901"/>
      <c r="C8901"/>
      <c r="D8901"/>
      <c r="E8901"/>
      <c r="F8901"/>
      <c r="G8901"/>
      <c r="H8901"/>
      <c r="I8901"/>
      <c r="J8901"/>
      <c r="K8901"/>
      <c r="L8901"/>
      <c r="M8901" s="2"/>
      <c r="N8901"/>
      <c r="O8901" s="2"/>
      <c r="P8901"/>
      <c r="Q8901"/>
      <c r="R8901"/>
    </row>
    <row r="8902" spans="2:18">
      <c r="B8902"/>
      <c r="C8902"/>
      <c r="D8902"/>
      <c r="E8902"/>
      <c r="F8902"/>
      <c r="G8902"/>
      <c r="H8902"/>
      <c r="I8902"/>
      <c r="J8902"/>
      <c r="K8902"/>
      <c r="L8902"/>
      <c r="M8902" s="2"/>
      <c r="N8902"/>
      <c r="O8902" s="2"/>
      <c r="P8902"/>
      <c r="Q8902"/>
      <c r="R8902"/>
    </row>
    <row r="8903" spans="2:18">
      <c r="B8903"/>
      <c r="C8903"/>
      <c r="D8903"/>
      <c r="E8903"/>
      <c r="F8903"/>
      <c r="G8903"/>
      <c r="H8903"/>
      <c r="I8903"/>
      <c r="J8903"/>
      <c r="K8903"/>
      <c r="L8903"/>
      <c r="M8903" s="2"/>
      <c r="N8903"/>
      <c r="O8903" s="2"/>
      <c r="P8903"/>
      <c r="Q8903"/>
      <c r="R8903"/>
    </row>
    <row r="8904" spans="2:18">
      <c r="B8904"/>
      <c r="C8904"/>
      <c r="D8904"/>
      <c r="E8904"/>
      <c r="F8904"/>
      <c r="G8904"/>
      <c r="H8904"/>
      <c r="I8904"/>
      <c r="J8904"/>
      <c r="K8904"/>
      <c r="L8904"/>
      <c r="M8904" s="2"/>
      <c r="N8904"/>
      <c r="O8904" s="2"/>
      <c r="P8904"/>
      <c r="Q8904"/>
      <c r="R8904"/>
    </row>
    <row r="8905" spans="2:18">
      <c r="B8905"/>
      <c r="C8905"/>
      <c r="D8905"/>
      <c r="E8905"/>
      <c r="F8905"/>
      <c r="G8905"/>
      <c r="H8905"/>
      <c r="I8905"/>
      <c r="J8905"/>
      <c r="K8905"/>
      <c r="L8905"/>
      <c r="M8905" s="2"/>
      <c r="N8905"/>
      <c r="O8905" s="2"/>
      <c r="P8905"/>
      <c r="Q8905"/>
      <c r="R8905"/>
    </row>
    <row r="8906" spans="2:18">
      <c r="B8906"/>
      <c r="C8906"/>
      <c r="D8906"/>
      <c r="E8906"/>
      <c r="F8906"/>
      <c r="G8906"/>
      <c r="H8906"/>
      <c r="I8906"/>
      <c r="J8906"/>
      <c r="K8906"/>
      <c r="L8906"/>
      <c r="M8906" s="2"/>
      <c r="N8906"/>
      <c r="O8906" s="2"/>
      <c r="P8906"/>
      <c r="Q8906"/>
      <c r="R8906"/>
    </row>
    <row r="8907" spans="2:18">
      <c r="B8907"/>
      <c r="C8907"/>
      <c r="D8907"/>
      <c r="E8907"/>
      <c r="F8907"/>
      <c r="G8907"/>
      <c r="H8907"/>
      <c r="I8907"/>
      <c r="J8907"/>
      <c r="K8907"/>
      <c r="L8907"/>
      <c r="M8907" s="2"/>
      <c r="N8907"/>
      <c r="O8907" s="2"/>
      <c r="P8907"/>
      <c r="Q8907"/>
      <c r="R8907"/>
    </row>
    <row r="8908" spans="2:18">
      <c r="B8908"/>
      <c r="C8908"/>
      <c r="D8908"/>
      <c r="E8908"/>
      <c r="F8908"/>
      <c r="G8908"/>
      <c r="H8908"/>
      <c r="I8908"/>
      <c r="J8908"/>
      <c r="K8908"/>
      <c r="L8908"/>
      <c r="M8908" s="2"/>
      <c r="N8908"/>
      <c r="O8908" s="2"/>
      <c r="P8908"/>
      <c r="Q8908"/>
      <c r="R8908"/>
    </row>
    <row r="8909" spans="2:18">
      <c r="B8909"/>
      <c r="C8909"/>
      <c r="D8909"/>
      <c r="E8909"/>
      <c r="F8909"/>
      <c r="G8909"/>
      <c r="H8909"/>
      <c r="I8909"/>
      <c r="J8909"/>
      <c r="K8909"/>
      <c r="L8909"/>
      <c r="M8909" s="2"/>
      <c r="N8909"/>
      <c r="O8909" s="2"/>
      <c r="P8909"/>
      <c r="Q8909"/>
      <c r="R8909"/>
    </row>
    <row r="8910" spans="2:18">
      <c r="B8910"/>
      <c r="C8910"/>
      <c r="D8910"/>
      <c r="E8910"/>
      <c r="F8910"/>
      <c r="G8910"/>
      <c r="H8910"/>
      <c r="I8910"/>
      <c r="J8910"/>
      <c r="K8910"/>
      <c r="L8910"/>
      <c r="M8910" s="2"/>
      <c r="N8910"/>
      <c r="O8910" s="2"/>
      <c r="P8910"/>
      <c r="Q8910"/>
      <c r="R8910"/>
    </row>
    <row r="8911" spans="2:18">
      <c r="B8911"/>
      <c r="C8911"/>
      <c r="D8911"/>
      <c r="E8911"/>
      <c r="F8911"/>
      <c r="G8911"/>
      <c r="H8911"/>
      <c r="I8911"/>
      <c r="J8911"/>
      <c r="K8911"/>
      <c r="L8911"/>
      <c r="M8911" s="2"/>
      <c r="N8911"/>
      <c r="O8911" s="2"/>
      <c r="P8911"/>
      <c r="Q8911"/>
      <c r="R8911"/>
    </row>
    <row r="8912" spans="2:18">
      <c r="B8912"/>
      <c r="C8912"/>
      <c r="D8912"/>
      <c r="E8912"/>
      <c r="F8912"/>
      <c r="G8912"/>
      <c r="H8912"/>
      <c r="I8912"/>
      <c r="J8912"/>
      <c r="K8912"/>
      <c r="L8912"/>
      <c r="M8912" s="2"/>
      <c r="N8912"/>
      <c r="O8912" s="2"/>
      <c r="P8912"/>
      <c r="Q8912"/>
      <c r="R8912"/>
    </row>
    <row r="8913" spans="2:18">
      <c r="B8913"/>
      <c r="C8913"/>
      <c r="D8913"/>
      <c r="E8913"/>
      <c r="F8913"/>
      <c r="G8913"/>
      <c r="H8913"/>
      <c r="I8913"/>
      <c r="J8913"/>
      <c r="K8913"/>
      <c r="L8913"/>
      <c r="M8913" s="2"/>
      <c r="N8913"/>
      <c r="O8913" s="2"/>
      <c r="P8913"/>
      <c r="Q8913"/>
      <c r="R8913"/>
    </row>
    <row r="8914" spans="2:18">
      <c r="B8914"/>
      <c r="C8914"/>
      <c r="D8914"/>
      <c r="E8914"/>
      <c r="F8914"/>
      <c r="G8914"/>
      <c r="H8914"/>
      <c r="I8914"/>
      <c r="J8914"/>
      <c r="K8914"/>
      <c r="L8914"/>
      <c r="M8914" s="2"/>
      <c r="N8914"/>
      <c r="O8914" s="2"/>
      <c r="P8914"/>
      <c r="Q8914"/>
      <c r="R8914"/>
    </row>
    <row r="8915" spans="2:18">
      <c r="B8915"/>
      <c r="C8915"/>
      <c r="D8915"/>
      <c r="E8915"/>
      <c r="F8915"/>
      <c r="G8915"/>
      <c r="H8915"/>
      <c r="I8915"/>
      <c r="J8915"/>
      <c r="K8915"/>
      <c r="L8915"/>
      <c r="M8915" s="2"/>
      <c r="N8915"/>
      <c r="O8915" s="2"/>
      <c r="P8915"/>
      <c r="Q8915"/>
      <c r="R8915"/>
    </row>
    <row r="8916" spans="2:18">
      <c r="B8916"/>
      <c r="C8916"/>
      <c r="D8916"/>
      <c r="E8916"/>
      <c r="F8916"/>
      <c r="G8916"/>
      <c r="H8916"/>
      <c r="I8916"/>
      <c r="J8916"/>
      <c r="K8916"/>
      <c r="L8916"/>
      <c r="M8916" s="2"/>
      <c r="N8916"/>
      <c r="O8916" s="2"/>
      <c r="P8916"/>
      <c r="Q8916"/>
      <c r="R8916"/>
    </row>
    <row r="8917" spans="2:18">
      <c r="B8917"/>
      <c r="C8917"/>
      <c r="D8917"/>
      <c r="E8917"/>
      <c r="F8917"/>
      <c r="G8917"/>
      <c r="H8917"/>
      <c r="I8917"/>
      <c r="J8917"/>
      <c r="K8917"/>
      <c r="L8917"/>
      <c r="M8917" s="2"/>
      <c r="N8917"/>
      <c r="O8917" s="2"/>
      <c r="P8917"/>
      <c r="Q8917"/>
      <c r="R8917"/>
    </row>
    <row r="8918" spans="2:18">
      <c r="B8918"/>
      <c r="C8918"/>
      <c r="D8918"/>
      <c r="E8918"/>
      <c r="F8918"/>
      <c r="G8918"/>
      <c r="H8918"/>
      <c r="I8918"/>
      <c r="J8918"/>
      <c r="K8918"/>
      <c r="L8918"/>
      <c r="M8918" s="2"/>
      <c r="N8918"/>
      <c r="O8918" s="2"/>
      <c r="P8918"/>
      <c r="Q8918"/>
      <c r="R8918"/>
    </row>
    <row r="8919" spans="2:18">
      <c r="B8919"/>
      <c r="C8919"/>
      <c r="D8919"/>
      <c r="E8919"/>
      <c r="F8919"/>
      <c r="G8919"/>
      <c r="H8919"/>
      <c r="I8919"/>
      <c r="J8919"/>
      <c r="K8919"/>
      <c r="L8919"/>
      <c r="M8919" s="2"/>
      <c r="N8919"/>
      <c r="O8919" s="2"/>
      <c r="P8919"/>
      <c r="Q8919"/>
      <c r="R8919"/>
    </row>
    <row r="8920" spans="2:18">
      <c r="B8920"/>
      <c r="C8920"/>
      <c r="D8920"/>
      <c r="E8920"/>
      <c r="F8920"/>
      <c r="G8920"/>
      <c r="H8920"/>
      <c r="I8920"/>
      <c r="J8920"/>
      <c r="K8920"/>
      <c r="L8920"/>
      <c r="M8920" s="2"/>
      <c r="N8920"/>
      <c r="O8920" s="2"/>
      <c r="P8920"/>
      <c r="Q8920"/>
      <c r="R8920"/>
    </row>
    <row r="8921" spans="2:18">
      <c r="B8921"/>
      <c r="C8921"/>
      <c r="D8921"/>
      <c r="E8921"/>
      <c r="F8921"/>
      <c r="G8921"/>
      <c r="H8921"/>
      <c r="I8921"/>
      <c r="J8921"/>
      <c r="K8921"/>
      <c r="L8921"/>
      <c r="M8921" s="2"/>
      <c r="N8921"/>
      <c r="O8921" s="2"/>
      <c r="P8921"/>
      <c r="Q8921"/>
      <c r="R8921"/>
    </row>
    <row r="8922" spans="2:18">
      <c r="B8922"/>
      <c r="C8922"/>
      <c r="D8922"/>
      <c r="E8922"/>
      <c r="F8922"/>
      <c r="G8922"/>
      <c r="H8922"/>
      <c r="I8922"/>
      <c r="J8922"/>
      <c r="K8922"/>
      <c r="L8922"/>
      <c r="M8922" s="2"/>
      <c r="N8922"/>
      <c r="O8922" s="2"/>
      <c r="P8922"/>
      <c r="Q8922"/>
      <c r="R8922"/>
    </row>
    <row r="8923" spans="2:18">
      <c r="B8923"/>
      <c r="C8923"/>
      <c r="D8923"/>
      <c r="E8923"/>
      <c r="F8923"/>
      <c r="G8923"/>
      <c r="H8923"/>
      <c r="I8923"/>
      <c r="J8923"/>
      <c r="K8923"/>
      <c r="L8923"/>
      <c r="M8923" s="2"/>
      <c r="N8923"/>
      <c r="O8923" s="2"/>
      <c r="P8923"/>
      <c r="Q8923"/>
      <c r="R8923"/>
    </row>
    <row r="8924" spans="2:18">
      <c r="B8924"/>
      <c r="C8924"/>
      <c r="D8924"/>
      <c r="E8924"/>
      <c r="F8924"/>
      <c r="G8924"/>
      <c r="H8924"/>
      <c r="I8924"/>
      <c r="J8924"/>
      <c r="K8924"/>
      <c r="L8924"/>
      <c r="M8924" s="2"/>
      <c r="N8924"/>
      <c r="O8924" s="2"/>
      <c r="P8924"/>
      <c r="Q8924"/>
      <c r="R8924"/>
    </row>
    <row r="8925" spans="2:18">
      <c r="B8925"/>
      <c r="C8925"/>
      <c r="D8925"/>
      <c r="E8925"/>
      <c r="F8925"/>
      <c r="G8925"/>
      <c r="H8925"/>
      <c r="I8925"/>
      <c r="J8925"/>
      <c r="K8925"/>
      <c r="L8925"/>
      <c r="M8925" s="2"/>
      <c r="N8925"/>
      <c r="O8925" s="2"/>
      <c r="P8925"/>
      <c r="Q8925"/>
      <c r="R8925"/>
    </row>
    <row r="8926" spans="2:18">
      <c r="B8926"/>
      <c r="C8926"/>
      <c r="D8926"/>
      <c r="E8926"/>
      <c r="F8926"/>
      <c r="G8926"/>
      <c r="H8926"/>
      <c r="I8926"/>
      <c r="J8926"/>
      <c r="K8926"/>
      <c r="L8926"/>
      <c r="M8926" s="2"/>
      <c r="N8926"/>
      <c r="O8926" s="2"/>
      <c r="P8926"/>
      <c r="Q8926"/>
      <c r="R8926"/>
    </row>
    <row r="8927" spans="2:18">
      <c r="B8927"/>
      <c r="C8927"/>
      <c r="D8927"/>
      <c r="E8927"/>
      <c r="F8927"/>
      <c r="G8927"/>
      <c r="H8927"/>
      <c r="I8927"/>
      <c r="J8927"/>
      <c r="K8927"/>
      <c r="L8927"/>
      <c r="M8927" s="2"/>
      <c r="N8927"/>
      <c r="O8927" s="2"/>
      <c r="P8927"/>
      <c r="Q8927"/>
      <c r="R8927"/>
    </row>
    <row r="8928" spans="2:18">
      <c r="B8928"/>
      <c r="C8928"/>
      <c r="D8928"/>
      <c r="E8928"/>
      <c r="F8928"/>
      <c r="G8928"/>
      <c r="H8928"/>
      <c r="I8928"/>
      <c r="J8928"/>
      <c r="K8928"/>
      <c r="L8928"/>
      <c r="M8928" s="2"/>
      <c r="N8928"/>
      <c r="O8928" s="2"/>
      <c r="P8928"/>
      <c r="Q8928"/>
      <c r="R8928"/>
    </row>
    <row r="8929" spans="2:18">
      <c r="B8929"/>
      <c r="C8929"/>
      <c r="D8929"/>
      <c r="E8929"/>
      <c r="F8929"/>
      <c r="G8929"/>
      <c r="H8929"/>
      <c r="I8929"/>
      <c r="J8929"/>
      <c r="K8929"/>
      <c r="L8929"/>
      <c r="M8929" s="2"/>
      <c r="N8929"/>
      <c r="O8929" s="2"/>
      <c r="P8929"/>
      <c r="Q8929"/>
      <c r="R8929"/>
    </row>
    <row r="8930" spans="2:18">
      <c r="B8930"/>
      <c r="C8930"/>
      <c r="D8930"/>
      <c r="E8930"/>
      <c r="F8930"/>
      <c r="G8930"/>
      <c r="H8930"/>
      <c r="I8930"/>
      <c r="J8930"/>
      <c r="K8930"/>
      <c r="L8930"/>
      <c r="M8930" s="2"/>
      <c r="N8930"/>
      <c r="O8930" s="2"/>
      <c r="P8930"/>
      <c r="Q8930"/>
      <c r="R8930"/>
    </row>
    <row r="8931" spans="2:18">
      <c r="B8931"/>
      <c r="C8931"/>
      <c r="D8931"/>
      <c r="E8931"/>
      <c r="F8931"/>
      <c r="G8931"/>
      <c r="H8931"/>
      <c r="I8931"/>
      <c r="J8931"/>
      <c r="K8931"/>
      <c r="L8931"/>
      <c r="M8931" s="2"/>
      <c r="N8931"/>
      <c r="O8931" s="2"/>
      <c r="P8931"/>
      <c r="Q8931"/>
      <c r="R8931"/>
    </row>
    <row r="8932" spans="2:18">
      <c r="B8932"/>
      <c r="C8932"/>
      <c r="D8932"/>
      <c r="E8932"/>
      <c r="F8932"/>
      <c r="G8932"/>
      <c r="H8932"/>
      <c r="I8932"/>
      <c r="J8932"/>
      <c r="K8932"/>
      <c r="L8932"/>
      <c r="M8932" s="2"/>
      <c r="N8932"/>
      <c r="O8932" s="2"/>
      <c r="P8932"/>
      <c r="Q8932"/>
      <c r="R8932"/>
    </row>
    <row r="8933" spans="2:18">
      <c r="B8933"/>
      <c r="C8933"/>
      <c r="D8933"/>
      <c r="E8933"/>
      <c r="F8933"/>
      <c r="G8933"/>
      <c r="H8933"/>
      <c r="I8933"/>
      <c r="J8933"/>
      <c r="K8933"/>
      <c r="L8933"/>
      <c r="M8933" s="2"/>
      <c r="N8933"/>
      <c r="O8933" s="2"/>
      <c r="P8933"/>
      <c r="Q8933"/>
      <c r="R8933"/>
    </row>
    <row r="8934" spans="2:18">
      <c r="B8934"/>
      <c r="C8934"/>
      <c r="D8934"/>
      <c r="E8934"/>
      <c r="F8934"/>
      <c r="G8934"/>
      <c r="H8934"/>
      <c r="I8934"/>
      <c r="J8934"/>
      <c r="K8934"/>
      <c r="L8934"/>
      <c r="M8934" s="2"/>
      <c r="N8934"/>
      <c r="O8934" s="2"/>
      <c r="P8934"/>
      <c r="Q8934"/>
      <c r="R8934"/>
    </row>
    <row r="8935" spans="2:18">
      <c r="B8935"/>
      <c r="C8935"/>
      <c r="D8935"/>
      <c r="E8935"/>
      <c r="F8935"/>
      <c r="G8935"/>
      <c r="H8935"/>
      <c r="I8935"/>
      <c r="J8935"/>
      <c r="K8935"/>
      <c r="L8935"/>
      <c r="M8935" s="2"/>
      <c r="N8935"/>
      <c r="O8935" s="2"/>
      <c r="P8935"/>
      <c r="Q8935"/>
      <c r="R8935"/>
    </row>
    <row r="8936" spans="2:18">
      <c r="B8936"/>
      <c r="C8936"/>
      <c r="D8936"/>
      <c r="E8936"/>
      <c r="F8936"/>
      <c r="G8936"/>
      <c r="H8936"/>
      <c r="I8936"/>
      <c r="J8936"/>
      <c r="K8936"/>
      <c r="L8936"/>
      <c r="M8936" s="2"/>
      <c r="N8936"/>
      <c r="O8936" s="2"/>
      <c r="P8936"/>
      <c r="Q8936"/>
      <c r="R8936"/>
    </row>
    <row r="8937" spans="2:18">
      <c r="B8937"/>
      <c r="C8937"/>
      <c r="D8937"/>
      <c r="E8937"/>
      <c r="F8937"/>
      <c r="G8937"/>
      <c r="H8937"/>
      <c r="I8937"/>
      <c r="J8937"/>
      <c r="K8937"/>
      <c r="L8937"/>
      <c r="M8937" s="2"/>
      <c r="N8937"/>
      <c r="O8937" s="2"/>
      <c r="P8937"/>
      <c r="Q8937"/>
      <c r="R8937"/>
    </row>
    <row r="8938" spans="2:18">
      <c r="B8938"/>
      <c r="C8938"/>
      <c r="D8938"/>
      <c r="E8938"/>
      <c r="F8938"/>
      <c r="G8938"/>
      <c r="H8938"/>
      <c r="I8938"/>
      <c r="J8938"/>
      <c r="K8938"/>
      <c r="L8938"/>
      <c r="M8938" s="2"/>
      <c r="N8938"/>
      <c r="O8938" s="2"/>
      <c r="P8938"/>
      <c r="Q8938"/>
      <c r="R8938"/>
    </row>
    <row r="8939" spans="2:18">
      <c r="B8939"/>
      <c r="C8939"/>
      <c r="D8939"/>
      <c r="E8939"/>
      <c r="F8939"/>
      <c r="G8939"/>
      <c r="H8939"/>
      <c r="I8939"/>
      <c r="J8939"/>
      <c r="K8939"/>
      <c r="L8939"/>
      <c r="M8939" s="2"/>
      <c r="N8939"/>
      <c r="O8939" s="2"/>
      <c r="P8939"/>
      <c r="Q8939"/>
      <c r="R8939"/>
    </row>
    <row r="8940" spans="2:18">
      <c r="B8940"/>
      <c r="C8940"/>
      <c r="D8940"/>
      <c r="E8940"/>
      <c r="F8940"/>
      <c r="G8940"/>
      <c r="H8940"/>
      <c r="I8940"/>
      <c r="J8940"/>
      <c r="K8940"/>
      <c r="L8940"/>
      <c r="M8940" s="2"/>
      <c r="N8940"/>
      <c r="O8940" s="2"/>
      <c r="P8940"/>
      <c r="Q8940"/>
      <c r="R8940"/>
    </row>
    <row r="8941" spans="2:18">
      <c r="B8941"/>
      <c r="C8941"/>
      <c r="D8941"/>
      <c r="E8941"/>
      <c r="F8941"/>
      <c r="G8941"/>
      <c r="H8941"/>
      <c r="I8941"/>
      <c r="J8941"/>
      <c r="K8941"/>
      <c r="L8941"/>
      <c r="M8941" s="2"/>
      <c r="N8941"/>
      <c r="O8941" s="2"/>
      <c r="P8941"/>
      <c r="Q8941"/>
      <c r="R8941"/>
    </row>
    <row r="8942" spans="2:18">
      <c r="B8942"/>
      <c r="C8942"/>
      <c r="D8942"/>
      <c r="E8942"/>
      <c r="F8942"/>
      <c r="G8942"/>
      <c r="H8942"/>
      <c r="I8942"/>
      <c r="J8942"/>
      <c r="K8942"/>
      <c r="L8942"/>
      <c r="M8942" s="2"/>
      <c r="N8942"/>
      <c r="O8942" s="2"/>
      <c r="P8942"/>
      <c r="Q8942"/>
      <c r="R8942"/>
    </row>
    <row r="8943" spans="2:18">
      <c r="B8943"/>
      <c r="C8943"/>
      <c r="D8943"/>
      <c r="E8943"/>
      <c r="F8943"/>
      <c r="G8943"/>
      <c r="H8943"/>
      <c r="I8943"/>
      <c r="J8943"/>
      <c r="K8943"/>
      <c r="L8943"/>
      <c r="M8943" s="2"/>
      <c r="N8943"/>
      <c r="O8943" s="2"/>
      <c r="P8943"/>
      <c r="Q8943"/>
      <c r="R8943"/>
    </row>
    <row r="8944" spans="2:18">
      <c r="B8944"/>
      <c r="C8944"/>
      <c r="D8944"/>
      <c r="E8944"/>
      <c r="F8944"/>
      <c r="G8944"/>
      <c r="H8944"/>
      <c r="I8944"/>
      <c r="J8944"/>
      <c r="K8944"/>
      <c r="L8944"/>
      <c r="M8944" s="2"/>
      <c r="N8944"/>
      <c r="O8944" s="2"/>
      <c r="P8944"/>
      <c r="Q8944"/>
      <c r="R8944"/>
    </row>
    <row r="8945" spans="2:18">
      <c r="B8945"/>
      <c r="C8945"/>
      <c r="D8945"/>
      <c r="E8945"/>
      <c r="F8945"/>
      <c r="G8945"/>
      <c r="H8945"/>
      <c r="I8945"/>
      <c r="J8945"/>
      <c r="K8945"/>
      <c r="L8945"/>
      <c r="M8945" s="2"/>
      <c r="N8945"/>
      <c r="O8945" s="2"/>
      <c r="P8945"/>
      <c r="Q8945"/>
      <c r="R8945"/>
    </row>
    <row r="8946" spans="2:18">
      <c r="B8946"/>
      <c r="C8946"/>
      <c r="D8946"/>
      <c r="E8946"/>
      <c r="F8946"/>
      <c r="G8946"/>
      <c r="H8946"/>
      <c r="I8946"/>
      <c r="J8946"/>
      <c r="K8946"/>
      <c r="L8946"/>
      <c r="M8946" s="2"/>
      <c r="N8946"/>
      <c r="O8946" s="2"/>
      <c r="P8946"/>
      <c r="Q8946"/>
      <c r="R8946"/>
    </row>
    <row r="8947" spans="2:18">
      <c r="B8947"/>
      <c r="C8947"/>
      <c r="D8947"/>
      <c r="E8947"/>
      <c r="F8947"/>
      <c r="G8947"/>
      <c r="H8947"/>
      <c r="I8947"/>
      <c r="J8947"/>
      <c r="K8947"/>
      <c r="L8947"/>
      <c r="M8947" s="2"/>
      <c r="N8947"/>
      <c r="O8947" s="2"/>
      <c r="P8947"/>
      <c r="Q8947"/>
      <c r="R8947"/>
    </row>
    <row r="8948" spans="2:18">
      <c r="B8948"/>
      <c r="C8948"/>
      <c r="D8948"/>
      <c r="E8948"/>
      <c r="F8948"/>
      <c r="G8948"/>
      <c r="H8948"/>
      <c r="I8948"/>
      <c r="J8948"/>
      <c r="K8948"/>
      <c r="L8948"/>
      <c r="M8948" s="2"/>
      <c r="N8948"/>
      <c r="O8948" s="2"/>
      <c r="P8948"/>
      <c r="Q8948"/>
      <c r="R8948"/>
    </row>
    <row r="8949" spans="2:18">
      <c r="B8949"/>
      <c r="C8949"/>
      <c r="D8949"/>
      <c r="E8949"/>
      <c r="F8949"/>
      <c r="G8949"/>
      <c r="H8949"/>
      <c r="I8949"/>
      <c r="J8949"/>
      <c r="K8949"/>
      <c r="L8949"/>
      <c r="M8949" s="2"/>
      <c r="N8949"/>
      <c r="O8949" s="2"/>
      <c r="P8949"/>
      <c r="Q8949"/>
      <c r="R8949"/>
    </row>
    <row r="8950" spans="2:18">
      <c r="B8950"/>
      <c r="C8950"/>
      <c r="D8950"/>
      <c r="E8950"/>
      <c r="F8950"/>
      <c r="G8950"/>
      <c r="H8950"/>
      <c r="I8950"/>
      <c r="J8950"/>
      <c r="K8950"/>
      <c r="L8950"/>
      <c r="M8950" s="2"/>
      <c r="N8950"/>
      <c r="O8950" s="2"/>
      <c r="P8950"/>
      <c r="Q8950"/>
      <c r="R8950"/>
    </row>
    <row r="8951" spans="2:18">
      <c r="B8951"/>
      <c r="C8951"/>
      <c r="D8951"/>
      <c r="E8951"/>
      <c r="F8951"/>
      <c r="G8951"/>
      <c r="H8951"/>
      <c r="I8951"/>
      <c r="J8951"/>
      <c r="K8951"/>
      <c r="L8951"/>
      <c r="M8951" s="2"/>
      <c r="N8951"/>
      <c r="O8951" s="2"/>
      <c r="P8951"/>
      <c r="Q8951"/>
      <c r="R8951"/>
    </row>
    <row r="8952" spans="2:18">
      <c r="B8952"/>
      <c r="C8952"/>
      <c r="D8952"/>
      <c r="E8952"/>
      <c r="F8952"/>
      <c r="G8952"/>
      <c r="H8952"/>
      <c r="I8952"/>
      <c r="J8952"/>
      <c r="K8952"/>
      <c r="L8952"/>
      <c r="M8952" s="2"/>
      <c r="N8952"/>
      <c r="O8952" s="2"/>
      <c r="P8952"/>
      <c r="Q8952"/>
      <c r="R8952"/>
    </row>
    <row r="8953" spans="2:18">
      <c r="B8953"/>
      <c r="C8953"/>
      <c r="D8953"/>
      <c r="E8953"/>
      <c r="F8953"/>
      <c r="G8953"/>
      <c r="H8953"/>
      <c r="I8953"/>
      <c r="J8953"/>
      <c r="K8953"/>
      <c r="L8953"/>
      <c r="M8953" s="2"/>
      <c r="N8953"/>
      <c r="O8953" s="2"/>
      <c r="P8953"/>
      <c r="Q8953"/>
      <c r="R8953"/>
    </row>
    <row r="8954" spans="2:18">
      <c r="B8954"/>
      <c r="C8954"/>
      <c r="D8954"/>
      <c r="E8954"/>
      <c r="F8954"/>
      <c r="G8954"/>
      <c r="H8954"/>
      <c r="I8954"/>
      <c r="J8954"/>
      <c r="K8954"/>
      <c r="L8954"/>
      <c r="M8954" s="2"/>
      <c r="N8954"/>
      <c r="O8954" s="2"/>
      <c r="P8954"/>
      <c r="Q8954"/>
      <c r="R8954"/>
    </row>
    <row r="8955" spans="2:18">
      <c r="B8955"/>
      <c r="C8955"/>
      <c r="D8955"/>
      <c r="E8955"/>
      <c r="F8955"/>
      <c r="G8955"/>
      <c r="H8955"/>
      <c r="I8955"/>
      <c r="J8955"/>
      <c r="K8955"/>
      <c r="L8955"/>
      <c r="M8955" s="2"/>
      <c r="N8955"/>
      <c r="O8955" s="2"/>
      <c r="P8955"/>
      <c r="Q8955"/>
      <c r="R8955"/>
    </row>
    <row r="8956" spans="2:18">
      <c r="B8956"/>
      <c r="C8956"/>
      <c r="D8956"/>
      <c r="E8956"/>
      <c r="F8956"/>
      <c r="G8956"/>
      <c r="H8956"/>
      <c r="I8956"/>
      <c r="J8956"/>
      <c r="K8956"/>
      <c r="L8956"/>
      <c r="M8956" s="2"/>
      <c r="N8956"/>
      <c r="O8956" s="2"/>
      <c r="P8956"/>
      <c r="Q8956"/>
      <c r="R8956"/>
    </row>
    <row r="8957" spans="2:18">
      <c r="B8957"/>
      <c r="C8957"/>
      <c r="D8957"/>
      <c r="E8957"/>
      <c r="F8957"/>
      <c r="G8957"/>
      <c r="H8957"/>
      <c r="I8957"/>
      <c r="J8957"/>
      <c r="K8957"/>
      <c r="L8957"/>
      <c r="M8957" s="2"/>
      <c r="N8957"/>
      <c r="O8957" s="2"/>
      <c r="P8957"/>
      <c r="Q8957"/>
      <c r="R8957"/>
    </row>
    <row r="8958" spans="2:18">
      <c r="B8958"/>
      <c r="C8958"/>
      <c r="D8958"/>
      <c r="E8958"/>
      <c r="F8958"/>
      <c r="G8958"/>
      <c r="H8958"/>
      <c r="I8958"/>
      <c r="J8958"/>
      <c r="K8958"/>
      <c r="L8958"/>
      <c r="M8958" s="2"/>
      <c r="N8958"/>
      <c r="O8958" s="2"/>
      <c r="P8958"/>
      <c r="Q8958"/>
      <c r="R8958"/>
    </row>
    <row r="8959" spans="2:18">
      <c r="B8959"/>
      <c r="C8959"/>
      <c r="D8959"/>
      <c r="E8959"/>
      <c r="F8959"/>
      <c r="G8959"/>
      <c r="H8959"/>
      <c r="I8959"/>
      <c r="J8959"/>
      <c r="K8959"/>
      <c r="L8959"/>
      <c r="M8959" s="2"/>
      <c r="N8959"/>
      <c r="O8959" s="2"/>
      <c r="P8959"/>
      <c r="Q8959"/>
      <c r="R8959"/>
    </row>
    <row r="8960" spans="2:18">
      <c r="B8960"/>
      <c r="C8960"/>
      <c r="D8960"/>
      <c r="E8960"/>
      <c r="F8960"/>
      <c r="G8960"/>
      <c r="H8960"/>
      <c r="I8960"/>
      <c r="J8960"/>
      <c r="K8960"/>
      <c r="L8960"/>
      <c r="M8960" s="2"/>
      <c r="N8960"/>
      <c r="O8960" s="2"/>
      <c r="P8960"/>
      <c r="Q8960"/>
      <c r="R8960"/>
    </row>
    <row r="8961" spans="2:18">
      <c r="B8961"/>
      <c r="C8961"/>
      <c r="D8961"/>
      <c r="E8961"/>
      <c r="F8961"/>
      <c r="G8961"/>
      <c r="H8961"/>
      <c r="I8961"/>
      <c r="J8961"/>
      <c r="K8961"/>
      <c r="L8961"/>
      <c r="M8961" s="2"/>
      <c r="N8961"/>
      <c r="O8961" s="2"/>
      <c r="P8961"/>
      <c r="Q8961"/>
      <c r="R8961"/>
    </row>
    <row r="8962" spans="2:18">
      <c r="B8962"/>
      <c r="C8962"/>
      <c r="D8962"/>
      <c r="E8962"/>
      <c r="F8962"/>
      <c r="G8962"/>
      <c r="H8962"/>
      <c r="I8962"/>
      <c r="J8962"/>
      <c r="K8962"/>
      <c r="L8962"/>
      <c r="M8962" s="2"/>
      <c r="N8962"/>
      <c r="O8962" s="2"/>
      <c r="P8962"/>
      <c r="Q8962"/>
      <c r="R8962"/>
    </row>
    <row r="8963" spans="2:18">
      <c r="B8963"/>
      <c r="C8963"/>
      <c r="D8963"/>
      <c r="E8963"/>
      <c r="F8963"/>
      <c r="G8963"/>
      <c r="H8963"/>
      <c r="I8963"/>
      <c r="J8963"/>
      <c r="K8963"/>
      <c r="L8963"/>
      <c r="M8963" s="2"/>
      <c r="N8963"/>
      <c r="O8963" s="2"/>
      <c r="P8963"/>
      <c r="Q8963"/>
      <c r="R8963"/>
    </row>
    <row r="8964" spans="2:18">
      <c r="B8964"/>
      <c r="C8964"/>
      <c r="D8964"/>
      <c r="E8964"/>
      <c r="F8964"/>
      <c r="G8964"/>
      <c r="H8964"/>
      <c r="I8964"/>
      <c r="J8964"/>
      <c r="K8964"/>
      <c r="L8964"/>
      <c r="M8964" s="2"/>
      <c r="N8964"/>
      <c r="O8964" s="2"/>
      <c r="P8964"/>
      <c r="Q8964"/>
      <c r="R8964"/>
    </row>
    <row r="8965" spans="2:18">
      <c r="B8965"/>
      <c r="C8965"/>
      <c r="D8965"/>
      <c r="E8965"/>
      <c r="F8965"/>
      <c r="G8965"/>
      <c r="H8965"/>
      <c r="I8965"/>
      <c r="J8965"/>
      <c r="K8965"/>
      <c r="L8965"/>
      <c r="M8965" s="2"/>
      <c r="N8965"/>
      <c r="O8965" s="2"/>
      <c r="P8965"/>
      <c r="Q8965"/>
      <c r="R8965"/>
    </row>
    <row r="8966" spans="2:18">
      <c r="B8966"/>
      <c r="C8966"/>
      <c r="D8966"/>
      <c r="E8966"/>
      <c r="F8966"/>
      <c r="G8966"/>
      <c r="H8966"/>
      <c r="I8966"/>
      <c r="J8966"/>
      <c r="K8966"/>
      <c r="L8966"/>
      <c r="M8966" s="2"/>
      <c r="N8966"/>
      <c r="O8966" s="2"/>
      <c r="P8966"/>
      <c r="Q8966"/>
      <c r="R8966"/>
    </row>
    <row r="8967" spans="2:18">
      <c r="B8967"/>
      <c r="C8967"/>
      <c r="D8967"/>
      <c r="E8967"/>
      <c r="F8967"/>
      <c r="G8967"/>
      <c r="H8967"/>
      <c r="I8967"/>
      <c r="J8967"/>
      <c r="K8967"/>
      <c r="L8967"/>
      <c r="M8967" s="2"/>
      <c r="N8967"/>
      <c r="O8967" s="2"/>
      <c r="P8967"/>
      <c r="Q8967"/>
      <c r="R8967"/>
    </row>
    <row r="8968" spans="2:18">
      <c r="B8968"/>
      <c r="C8968"/>
      <c r="D8968"/>
      <c r="E8968"/>
      <c r="F8968"/>
      <c r="G8968"/>
      <c r="H8968"/>
      <c r="I8968"/>
      <c r="J8968"/>
      <c r="K8968"/>
      <c r="L8968"/>
      <c r="M8968" s="2"/>
      <c r="N8968"/>
      <c r="O8968" s="2"/>
      <c r="P8968"/>
      <c r="Q8968"/>
      <c r="R8968"/>
    </row>
    <row r="8969" spans="2:18">
      <c r="B8969"/>
      <c r="C8969"/>
      <c r="D8969"/>
      <c r="E8969"/>
      <c r="F8969"/>
      <c r="G8969"/>
      <c r="H8969"/>
      <c r="I8969"/>
      <c r="J8969"/>
      <c r="K8969"/>
      <c r="L8969"/>
      <c r="M8969" s="2"/>
      <c r="N8969"/>
      <c r="O8969" s="2"/>
      <c r="P8969"/>
      <c r="Q8969"/>
      <c r="R8969"/>
    </row>
    <row r="8970" spans="2:18">
      <c r="B8970"/>
      <c r="C8970"/>
      <c r="D8970"/>
      <c r="E8970"/>
      <c r="F8970"/>
      <c r="G8970"/>
      <c r="H8970"/>
      <c r="I8970"/>
      <c r="J8970"/>
      <c r="K8970"/>
      <c r="L8970"/>
      <c r="M8970" s="2"/>
      <c r="N8970"/>
      <c r="O8970" s="2"/>
      <c r="P8970"/>
      <c r="Q8970"/>
      <c r="R8970"/>
    </row>
    <row r="8971" spans="2:18">
      <c r="B8971"/>
      <c r="C8971"/>
      <c r="D8971"/>
      <c r="E8971"/>
      <c r="F8971"/>
      <c r="G8971"/>
      <c r="H8971"/>
      <c r="I8971"/>
      <c r="J8971"/>
      <c r="K8971"/>
      <c r="L8971"/>
      <c r="M8971" s="2"/>
      <c r="N8971"/>
      <c r="O8971" s="2"/>
      <c r="P8971"/>
      <c r="Q8971"/>
      <c r="R8971"/>
    </row>
    <row r="8972" spans="2:18">
      <c r="B8972"/>
      <c r="C8972"/>
      <c r="D8972"/>
      <c r="E8972"/>
      <c r="F8972"/>
      <c r="G8972"/>
      <c r="H8972"/>
      <c r="I8972"/>
      <c r="J8972"/>
      <c r="K8972"/>
      <c r="L8972"/>
      <c r="M8972" s="2"/>
      <c r="N8972"/>
      <c r="O8972" s="2"/>
      <c r="P8972"/>
      <c r="Q8972"/>
      <c r="R8972"/>
    </row>
    <row r="8973" spans="2:18">
      <c r="B8973"/>
      <c r="C8973"/>
      <c r="D8973"/>
      <c r="E8973"/>
      <c r="F8973"/>
      <c r="G8973"/>
      <c r="H8973"/>
      <c r="I8973"/>
      <c r="J8973"/>
      <c r="K8973"/>
      <c r="L8973"/>
      <c r="M8973" s="2"/>
      <c r="N8973"/>
      <c r="O8973" s="2"/>
      <c r="P8973"/>
      <c r="Q8973"/>
      <c r="R8973"/>
    </row>
    <row r="8974" spans="2:18">
      <c r="B8974"/>
      <c r="C8974"/>
      <c r="D8974"/>
      <c r="E8974"/>
      <c r="F8974"/>
      <c r="G8974"/>
      <c r="H8974"/>
      <c r="I8974"/>
      <c r="J8974"/>
      <c r="K8974"/>
      <c r="L8974"/>
      <c r="M8974" s="2"/>
      <c r="N8974"/>
      <c r="O8974" s="2"/>
      <c r="P8974"/>
      <c r="Q8974"/>
      <c r="R8974"/>
    </row>
    <row r="8975" spans="2:18">
      <c r="B8975"/>
      <c r="C8975"/>
      <c r="D8975"/>
      <c r="E8975"/>
      <c r="F8975"/>
      <c r="G8975"/>
      <c r="H8975"/>
      <c r="I8975"/>
      <c r="J8975"/>
      <c r="K8975"/>
      <c r="L8975"/>
      <c r="M8975" s="2"/>
      <c r="N8975"/>
      <c r="O8975" s="2"/>
      <c r="P8975"/>
      <c r="Q8975"/>
      <c r="R8975"/>
    </row>
    <row r="8976" spans="2:18">
      <c r="B8976"/>
      <c r="C8976"/>
      <c r="D8976"/>
      <c r="E8976"/>
      <c r="F8976"/>
      <c r="G8976"/>
      <c r="H8976"/>
      <c r="I8976"/>
      <c r="J8976"/>
      <c r="K8976"/>
      <c r="L8976"/>
      <c r="M8976" s="2"/>
      <c r="N8976"/>
      <c r="O8976" s="2"/>
      <c r="P8976"/>
      <c r="Q8976"/>
      <c r="R8976"/>
    </row>
    <row r="8977" spans="2:18">
      <c r="B8977"/>
      <c r="C8977"/>
      <c r="D8977"/>
      <c r="E8977"/>
      <c r="F8977"/>
      <c r="G8977"/>
      <c r="H8977"/>
      <c r="I8977"/>
      <c r="J8977"/>
      <c r="K8977"/>
      <c r="L8977"/>
      <c r="M8977" s="2"/>
      <c r="N8977"/>
      <c r="O8977" s="2"/>
      <c r="P8977"/>
      <c r="Q8977"/>
      <c r="R8977"/>
    </row>
    <row r="8978" spans="2:18">
      <c r="B8978"/>
      <c r="C8978"/>
      <c r="D8978"/>
      <c r="E8978"/>
      <c r="F8978"/>
      <c r="G8978"/>
      <c r="H8978"/>
      <c r="I8978"/>
      <c r="J8978"/>
      <c r="K8978"/>
      <c r="L8978"/>
      <c r="M8978" s="2"/>
      <c r="N8978"/>
      <c r="O8978" s="2"/>
      <c r="P8978"/>
      <c r="Q8978"/>
      <c r="R8978"/>
    </row>
    <row r="8979" spans="2:18">
      <c r="B8979"/>
      <c r="C8979"/>
      <c r="D8979"/>
      <c r="E8979"/>
      <c r="F8979"/>
      <c r="G8979"/>
      <c r="H8979"/>
      <c r="I8979"/>
      <c r="J8979"/>
      <c r="K8979"/>
      <c r="L8979"/>
      <c r="M8979" s="2"/>
      <c r="N8979"/>
      <c r="O8979" s="2"/>
      <c r="P8979"/>
      <c r="Q8979"/>
      <c r="R8979"/>
    </row>
    <row r="8980" spans="2:18">
      <c r="B8980"/>
      <c r="C8980"/>
      <c r="D8980"/>
      <c r="E8980"/>
      <c r="F8980"/>
      <c r="G8980"/>
      <c r="H8980"/>
      <c r="I8980"/>
      <c r="J8980"/>
      <c r="K8980"/>
      <c r="L8980"/>
      <c r="M8980" s="2"/>
      <c r="N8980"/>
      <c r="O8980" s="2"/>
      <c r="P8980"/>
      <c r="Q8980"/>
      <c r="R8980"/>
    </row>
    <row r="8981" spans="2:18">
      <c r="B8981"/>
      <c r="C8981"/>
      <c r="D8981"/>
      <c r="E8981"/>
      <c r="F8981"/>
      <c r="G8981"/>
      <c r="H8981"/>
      <c r="I8981"/>
      <c r="J8981"/>
      <c r="K8981"/>
      <c r="L8981"/>
      <c r="M8981" s="2"/>
      <c r="N8981"/>
      <c r="O8981" s="2"/>
      <c r="P8981"/>
      <c r="Q8981"/>
      <c r="R8981"/>
    </row>
    <row r="8982" spans="2:18">
      <c r="B8982"/>
      <c r="C8982"/>
      <c r="D8982"/>
      <c r="E8982"/>
      <c r="F8982"/>
      <c r="G8982"/>
      <c r="H8982"/>
      <c r="I8982"/>
      <c r="J8982"/>
      <c r="K8982"/>
      <c r="L8982"/>
      <c r="M8982" s="2"/>
      <c r="N8982"/>
      <c r="O8982" s="2"/>
      <c r="P8982"/>
      <c r="Q8982"/>
      <c r="R8982"/>
    </row>
    <row r="8983" spans="2:18">
      <c r="B8983"/>
      <c r="C8983"/>
      <c r="D8983"/>
      <c r="E8983"/>
      <c r="F8983"/>
      <c r="G8983"/>
      <c r="H8983"/>
      <c r="I8983"/>
      <c r="J8983"/>
      <c r="K8983"/>
      <c r="L8983"/>
      <c r="M8983" s="2"/>
      <c r="N8983"/>
      <c r="O8983" s="2"/>
      <c r="P8983"/>
      <c r="Q8983"/>
      <c r="R8983"/>
    </row>
    <row r="8984" spans="2:18">
      <c r="B8984"/>
      <c r="C8984"/>
      <c r="D8984"/>
      <c r="E8984"/>
      <c r="F8984"/>
      <c r="G8984"/>
      <c r="H8984"/>
      <c r="I8984"/>
      <c r="J8984"/>
      <c r="K8984"/>
      <c r="L8984"/>
      <c r="M8984" s="2"/>
      <c r="N8984"/>
      <c r="O8984" s="2"/>
      <c r="P8984"/>
      <c r="Q8984"/>
      <c r="R8984"/>
    </row>
    <row r="8985" spans="2:18">
      <c r="B8985"/>
      <c r="C8985"/>
      <c r="D8985"/>
      <c r="E8985"/>
      <c r="F8985"/>
      <c r="G8985"/>
      <c r="H8985"/>
      <c r="I8985"/>
      <c r="J8985"/>
      <c r="K8985"/>
      <c r="L8985"/>
      <c r="M8985" s="2"/>
      <c r="N8985"/>
      <c r="O8985" s="2"/>
      <c r="P8985"/>
      <c r="Q8985"/>
      <c r="R8985"/>
    </row>
    <row r="8986" spans="2:18">
      <c r="B8986"/>
      <c r="C8986"/>
      <c r="D8986"/>
      <c r="E8986"/>
      <c r="F8986"/>
      <c r="G8986"/>
      <c r="H8986"/>
      <c r="I8986"/>
      <c r="J8986"/>
      <c r="K8986"/>
      <c r="L8986"/>
      <c r="M8986" s="2"/>
      <c r="N8986"/>
      <c r="O8986" s="2"/>
      <c r="P8986"/>
      <c r="Q8986"/>
      <c r="R8986"/>
    </row>
    <row r="8987" spans="2:18">
      <c r="B8987"/>
      <c r="C8987"/>
      <c r="D8987"/>
      <c r="E8987"/>
      <c r="F8987"/>
      <c r="G8987"/>
      <c r="H8987"/>
      <c r="I8987"/>
      <c r="J8987"/>
      <c r="K8987"/>
      <c r="L8987"/>
      <c r="M8987" s="2"/>
      <c r="N8987"/>
      <c r="O8987" s="2"/>
      <c r="P8987"/>
      <c r="Q8987"/>
      <c r="R8987"/>
    </row>
    <row r="8988" spans="2:18">
      <c r="B8988"/>
      <c r="C8988"/>
      <c r="D8988"/>
      <c r="E8988"/>
      <c r="F8988"/>
      <c r="G8988"/>
      <c r="H8988"/>
      <c r="I8988"/>
      <c r="J8988"/>
      <c r="K8988"/>
      <c r="L8988"/>
      <c r="M8988" s="2"/>
      <c r="N8988"/>
      <c r="O8988" s="2"/>
      <c r="P8988"/>
      <c r="Q8988"/>
      <c r="R8988"/>
    </row>
    <row r="8989" spans="2:18">
      <c r="B8989"/>
      <c r="C8989"/>
      <c r="D8989"/>
      <c r="E8989"/>
      <c r="F8989"/>
      <c r="G8989"/>
      <c r="H8989"/>
      <c r="I8989"/>
      <c r="J8989"/>
      <c r="K8989"/>
      <c r="L8989"/>
      <c r="M8989" s="2"/>
      <c r="N8989"/>
      <c r="O8989" s="2"/>
      <c r="P8989"/>
      <c r="Q8989"/>
      <c r="R8989"/>
    </row>
    <row r="8990" spans="2:18">
      <c r="B8990"/>
      <c r="C8990"/>
      <c r="D8990"/>
      <c r="E8990"/>
      <c r="F8990"/>
      <c r="G8990"/>
      <c r="H8990"/>
      <c r="I8990"/>
      <c r="J8990"/>
      <c r="K8990"/>
      <c r="L8990"/>
      <c r="M8990" s="2"/>
      <c r="N8990"/>
      <c r="O8990" s="2"/>
      <c r="P8990"/>
      <c r="Q8990"/>
      <c r="R8990"/>
    </row>
    <row r="8991" spans="2:18">
      <c r="B8991"/>
      <c r="C8991"/>
      <c r="D8991"/>
      <c r="E8991"/>
      <c r="F8991"/>
      <c r="G8991"/>
      <c r="H8991"/>
      <c r="I8991"/>
      <c r="J8991"/>
      <c r="K8991"/>
      <c r="L8991"/>
      <c r="M8991" s="2"/>
      <c r="N8991"/>
      <c r="O8991" s="2"/>
      <c r="P8991"/>
      <c r="Q8991"/>
      <c r="R8991"/>
    </row>
    <row r="8992" spans="2:18">
      <c r="B8992"/>
      <c r="C8992"/>
      <c r="D8992"/>
      <c r="E8992"/>
      <c r="F8992"/>
      <c r="G8992"/>
      <c r="H8992"/>
      <c r="I8992"/>
      <c r="J8992"/>
      <c r="K8992"/>
      <c r="L8992"/>
      <c r="M8992" s="2"/>
      <c r="N8992"/>
      <c r="O8992" s="2"/>
      <c r="P8992"/>
      <c r="Q8992"/>
      <c r="R8992"/>
    </row>
    <row r="8993" spans="2:18">
      <c r="B8993"/>
      <c r="C8993"/>
      <c r="D8993"/>
      <c r="E8993"/>
      <c r="F8993"/>
      <c r="G8993"/>
      <c r="H8993"/>
      <c r="I8993"/>
      <c r="J8993"/>
      <c r="K8993"/>
      <c r="L8993"/>
      <c r="M8993" s="2"/>
      <c r="N8993"/>
      <c r="O8993" s="2"/>
      <c r="P8993"/>
      <c r="Q8993"/>
      <c r="R8993"/>
    </row>
    <row r="8994" spans="2:18">
      <c r="B8994"/>
      <c r="C8994"/>
      <c r="D8994"/>
      <c r="E8994"/>
      <c r="F8994"/>
      <c r="G8994"/>
      <c r="H8994"/>
      <c r="I8994"/>
      <c r="J8994"/>
      <c r="K8994"/>
      <c r="L8994"/>
      <c r="M8994" s="2"/>
      <c r="N8994"/>
      <c r="O8994" s="2"/>
      <c r="P8994"/>
      <c r="Q8994"/>
      <c r="R8994"/>
    </row>
    <row r="8995" spans="2:18">
      <c r="B8995"/>
      <c r="C8995"/>
      <c r="D8995"/>
      <c r="E8995"/>
      <c r="F8995"/>
      <c r="G8995"/>
      <c r="H8995"/>
      <c r="I8995"/>
      <c r="J8995"/>
      <c r="K8995"/>
      <c r="L8995"/>
      <c r="M8995" s="2"/>
      <c r="N8995"/>
      <c r="O8995" s="2"/>
      <c r="P8995"/>
      <c r="Q8995"/>
      <c r="R8995"/>
    </row>
    <row r="8996" spans="2:18">
      <c r="B8996"/>
      <c r="C8996"/>
      <c r="D8996"/>
      <c r="E8996"/>
      <c r="F8996"/>
      <c r="G8996"/>
      <c r="H8996"/>
      <c r="I8996"/>
      <c r="J8996"/>
      <c r="K8996"/>
      <c r="L8996"/>
      <c r="M8996" s="2"/>
      <c r="N8996"/>
      <c r="O8996" s="2"/>
      <c r="P8996"/>
      <c r="Q8996"/>
      <c r="R8996"/>
    </row>
    <row r="8997" spans="2:18">
      <c r="B8997"/>
      <c r="C8997"/>
      <c r="D8997"/>
      <c r="E8997"/>
      <c r="F8997"/>
      <c r="G8997"/>
      <c r="H8997"/>
      <c r="I8997"/>
      <c r="J8997"/>
      <c r="K8997"/>
      <c r="L8997"/>
      <c r="M8997" s="2"/>
      <c r="N8997"/>
      <c r="O8997" s="2"/>
      <c r="P8997"/>
      <c r="Q8997"/>
      <c r="R8997"/>
    </row>
    <row r="8998" spans="2:18">
      <c r="B8998"/>
      <c r="C8998"/>
      <c r="D8998"/>
      <c r="E8998"/>
      <c r="F8998"/>
      <c r="G8998"/>
      <c r="H8998"/>
      <c r="I8998"/>
      <c r="J8998"/>
      <c r="K8998"/>
      <c r="L8998"/>
      <c r="M8998" s="2"/>
      <c r="N8998"/>
      <c r="O8998" s="2"/>
      <c r="P8998"/>
      <c r="Q8998"/>
      <c r="R8998"/>
    </row>
    <row r="8999" spans="2:18">
      <c r="B8999"/>
      <c r="C8999"/>
      <c r="D8999"/>
      <c r="E8999"/>
      <c r="F8999"/>
      <c r="G8999"/>
      <c r="H8999"/>
      <c r="I8999"/>
      <c r="J8999"/>
      <c r="K8999"/>
      <c r="L8999"/>
      <c r="M8999" s="2"/>
      <c r="N8999"/>
      <c r="O8999" s="2"/>
      <c r="P8999"/>
      <c r="Q8999"/>
      <c r="R8999"/>
    </row>
    <row r="9000" spans="2:18">
      <c r="B9000"/>
      <c r="C9000"/>
      <c r="D9000"/>
      <c r="E9000"/>
      <c r="F9000"/>
      <c r="G9000"/>
      <c r="H9000"/>
      <c r="I9000"/>
      <c r="J9000"/>
      <c r="K9000"/>
      <c r="L9000"/>
      <c r="M9000" s="2"/>
      <c r="N9000"/>
      <c r="O9000" s="2"/>
      <c r="P9000"/>
      <c r="Q9000"/>
      <c r="R9000"/>
    </row>
    <row r="9001" spans="2:18">
      <c r="B9001"/>
      <c r="C9001"/>
      <c r="D9001"/>
      <c r="E9001"/>
      <c r="F9001"/>
      <c r="G9001"/>
      <c r="H9001"/>
      <c r="I9001"/>
      <c r="J9001"/>
      <c r="K9001"/>
      <c r="L9001"/>
      <c r="M9001" s="2"/>
      <c r="N9001"/>
      <c r="O9001" s="2"/>
      <c r="P9001"/>
      <c r="Q9001"/>
      <c r="R9001"/>
    </row>
    <row r="9002" spans="2:18">
      <c r="B9002"/>
      <c r="C9002"/>
      <c r="D9002"/>
      <c r="E9002"/>
      <c r="F9002"/>
      <c r="G9002"/>
      <c r="H9002"/>
      <c r="I9002"/>
      <c r="J9002"/>
      <c r="K9002"/>
      <c r="L9002"/>
      <c r="M9002" s="2"/>
      <c r="N9002"/>
      <c r="O9002" s="2"/>
      <c r="P9002"/>
      <c r="Q9002"/>
      <c r="R9002"/>
    </row>
    <row r="9003" spans="2:18">
      <c r="B9003"/>
      <c r="C9003"/>
      <c r="D9003"/>
      <c r="E9003"/>
      <c r="F9003"/>
      <c r="G9003"/>
      <c r="H9003"/>
      <c r="I9003"/>
      <c r="J9003"/>
      <c r="K9003"/>
      <c r="L9003"/>
      <c r="M9003" s="2"/>
      <c r="N9003"/>
      <c r="O9003" s="2"/>
      <c r="P9003"/>
      <c r="Q9003"/>
      <c r="R9003"/>
    </row>
    <row r="9004" spans="2:18">
      <c r="B9004"/>
      <c r="C9004"/>
      <c r="D9004"/>
      <c r="E9004"/>
      <c r="F9004"/>
      <c r="G9004"/>
      <c r="H9004"/>
      <c r="I9004"/>
      <c r="J9004"/>
      <c r="K9004"/>
      <c r="L9004"/>
      <c r="M9004" s="2"/>
      <c r="N9004"/>
      <c r="O9004" s="2"/>
      <c r="P9004"/>
      <c r="Q9004"/>
      <c r="R9004"/>
    </row>
    <row r="9005" spans="2:18">
      <c r="B9005"/>
      <c r="C9005"/>
      <c r="D9005"/>
      <c r="E9005"/>
      <c r="F9005"/>
      <c r="G9005"/>
      <c r="H9005"/>
      <c r="I9005"/>
      <c r="J9005"/>
      <c r="K9005"/>
      <c r="L9005"/>
      <c r="M9005" s="2"/>
      <c r="N9005"/>
      <c r="O9005" s="2"/>
      <c r="P9005"/>
      <c r="Q9005"/>
      <c r="R9005"/>
    </row>
    <row r="9006" spans="2:18">
      <c r="B9006"/>
      <c r="C9006"/>
      <c r="D9006"/>
      <c r="E9006"/>
      <c r="F9006"/>
      <c r="G9006"/>
      <c r="H9006"/>
      <c r="I9006"/>
      <c r="J9006"/>
      <c r="K9006"/>
      <c r="L9006"/>
      <c r="M9006" s="2"/>
      <c r="N9006"/>
      <c r="O9006" s="2"/>
      <c r="P9006"/>
      <c r="Q9006"/>
      <c r="R9006"/>
    </row>
    <row r="9007" spans="2:18">
      <c r="B9007"/>
      <c r="C9007"/>
      <c r="D9007"/>
      <c r="E9007"/>
      <c r="F9007"/>
      <c r="G9007"/>
      <c r="H9007"/>
      <c r="I9007"/>
      <c r="J9007"/>
      <c r="K9007"/>
      <c r="L9007"/>
      <c r="M9007" s="2"/>
      <c r="N9007"/>
      <c r="O9007" s="2"/>
      <c r="P9007"/>
      <c r="Q9007"/>
      <c r="R9007"/>
    </row>
    <row r="9008" spans="2:18">
      <c r="B9008"/>
      <c r="C9008"/>
      <c r="D9008"/>
      <c r="E9008"/>
      <c r="F9008"/>
      <c r="G9008"/>
      <c r="H9008"/>
      <c r="I9008"/>
      <c r="J9008"/>
      <c r="K9008"/>
      <c r="L9008"/>
      <c r="M9008" s="2"/>
      <c r="N9008"/>
      <c r="O9008" s="2"/>
      <c r="P9008"/>
      <c r="Q9008"/>
      <c r="R9008"/>
    </row>
    <row r="9009" spans="2:18">
      <c r="B9009"/>
      <c r="C9009"/>
      <c r="D9009"/>
      <c r="E9009"/>
      <c r="F9009"/>
      <c r="G9009"/>
      <c r="H9009"/>
      <c r="I9009"/>
      <c r="J9009"/>
      <c r="K9009"/>
      <c r="L9009"/>
      <c r="M9009" s="2"/>
      <c r="N9009"/>
      <c r="O9009" s="2"/>
      <c r="P9009"/>
      <c r="Q9009"/>
      <c r="R9009"/>
    </row>
    <row r="9010" spans="2:18">
      <c r="B9010"/>
      <c r="C9010"/>
      <c r="D9010"/>
      <c r="E9010"/>
      <c r="F9010"/>
      <c r="G9010"/>
      <c r="H9010"/>
      <c r="I9010"/>
      <c r="J9010"/>
      <c r="K9010"/>
      <c r="L9010"/>
      <c r="M9010" s="2"/>
      <c r="N9010"/>
      <c r="O9010" s="2"/>
      <c r="P9010"/>
      <c r="Q9010"/>
      <c r="R9010"/>
    </row>
    <row r="9011" spans="2:18">
      <c r="B9011"/>
      <c r="C9011"/>
      <c r="D9011"/>
      <c r="E9011"/>
      <c r="F9011"/>
      <c r="G9011"/>
      <c r="H9011"/>
      <c r="I9011"/>
      <c r="J9011"/>
      <c r="K9011"/>
      <c r="L9011"/>
      <c r="M9011" s="2"/>
      <c r="N9011"/>
      <c r="O9011" s="2"/>
      <c r="P9011"/>
      <c r="Q9011"/>
      <c r="R9011"/>
    </row>
    <row r="9012" spans="2:18">
      <c r="B9012"/>
      <c r="C9012"/>
      <c r="D9012"/>
      <c r="E9012"/>
      <c r="F9012"/>
      <c r="G9012"/>
      <c r="H9012"/>
      <c r="I9012"/>
      <c r="J9012"/>
      <c r="K9012"/>
      <c r="L9012"/>
      <c r="M9012" s="2"/>
      <c r="N9012"/>
      <c r="O9012" s="2"/>
      <c r="P9012"/>
      <c r="Q9012"/>
      <c r="R9012"/>
    </row>
    <row r="9013" spans="2:18">
      <c r="B9013"/>
      <c r="C9013"/>
      <c r="D9013"/>
      <c r="E9013"/>
      <c r="F9013"/>
      <c r="G9013"/>
      <c r="H9013"/>
      <c r="I9013"/>
      <c r="J9013"/>
      <c r="K9013"/>
      <c r="L9013"/>
      <c r="M9013" s="2"/>
      <c r="N9013"/>
      <c r="O9013" s="2"/>
      <c r="P9013"/>
      <c r="Q9013"/>
      <c r="R9013"/>
    </row>
    <row r="9014" spans="2:18">
      <c r="B9014"/>
      <c r="C9014"/>
      <c r="D9014"/>
      <c r="E9014"/>
      <c r="F9014"/>
      <c r="G9014"/>
      <c r="H9014"/>
      <c r="I9014"/>
      <c r="J9014"/>
      <c r="K9014"/>
      <c r="L9014"/>
      <c r="M9014" s="2"/>
      <c r="N9014"/>
      <c r="O9014" s="2"/>
      <c r="P9014"/>
      <c r="Q9014"/>
      <c r="R9014"/>
    </row>
    <row r="9015" spans="2:18">
      <c r="B9015"/>
      <c r="C9015"/>
      <c r="D9015"/>
      <c r="E9015"/>
      <c r="F9015"/>
      <c r="G9015"/>
      <c r="H9015"/>
      <c r="I9015"/>
      <c r="J9015"/>
      <c r="K9015"/>
      <c r="L9015"/>
      <c r="M9015" s="2"/>
      <c r="N9015"/>
      <c r="O9015" s="2"/>
      <c r="P9015"/>
      <c r="Q9015"/>
      <c r="R9015"/>
    </row>
    <row r="9016" spans="2:18">
      <c r="B9016"/>
      <c r="C9016"/>
      <c r="D9016"/>
      <c r="E9016"/>
      <c r="F9016"/>
      <c r="G9016"/>
      <c r="H9016"/>
      <c r="I9016"/>
      <c r="J9016"/>
      <c r="K9016"/>
      <c r="L9016"/>
      <c r="M9016" s="2"/>
      <c r="N9016"/>
      <c r="O9016" s="2"/>
      <c r="P9016"/>
      <c r="Q9016"/>
      <c r="R9016"/>
    </row>
    <row r="9017" spans="2:18">
      <c r="B9017"/>
      <c r="C9017"/>
      <c r="D9017"/>
      <c r="E9017"/>
      <c r="F9017"/>
      <c r="G9017"/>
      <c r="H9017"/>
      <c r="I9017"/>
      <c r="J9017"/>
      <c r="K9017"/>
      <c r="L9017"/>
      <c r="M9017" s="2"/>
      <c r="N9017"/>
      <c r="O9017" s="2"/>
      <c r="P9017"/>
      <c r="Q9017"/>
      <c r="R9017"/>
    </row>
    <row r="9018" spans="2:18">
      <c r="B9018"/>
      <c r="C9018"/>
      <c r="D9018"/>
      <c r="E9018"/>
      <c r="F9018"/>
      <c r="G9018"/>
      <c r="H9018"/>
      <c r="I9018"/>
      <c r="J9018"/>
      <c r="K9018"/>
      <c r="L9018"/>
      <c r="M9018" s="2"/>
      <c r="N9018"/>
      <c r="O9018" s="2"/>
      <c r="P9018"/>
      <c r="Q9018"/>
      <c r="R9018"/>
    </row>
    <row r="9019" spans="2:18">
      <c r="B9019"/>
      <c r="C9019"/>
      <c r="D9019"/>
      <c r="E9019"/>
      <c r="F9019"/>
      <c r="G9019"/>
      <c r="H9019"/>
      <c r="I9019"/>
      <c r="J9019"/>
      <c r="K9019"/>
      <c r="L9019"/>
      <c r="M9019" s="2"/>
      <c r="N9019"/>
      <c r="O9019" s="2"/>
      <c r="P9019"/>
      <c r="Q9019"/>
      <c r="R9019"/>
    </row>
    <row r="9020" spans="2:18">
      <c r="B9020"/>
      <c r="C9020"/>
      <c r="D9020"/>
      <c r="E9020"/>
      <c r="F9020"/>
      <c r="G9020"/>
      <c r="H9020"/>
      <c r="I9020"/>
      <c r="J9020"/>
      <c r="K9020"/>
      <c r="L9020"/>
      <c r="M9020" s="2"/>
      <c r="N9020"/>
      <c r="O9020" s="2"/>
      <c r="P9020"/>
      <c r="Q9020"/>
      <c r="R9020"/>
    </row>
    <row r="9021" spans="2:18">
      <c r="B9021"/>
      <c r="C9021"/>
      <c r="D9021"/>
      <c r="E9021"/>
      <c r="F9021"/>
      <c r="G9021"/>
      <c r="H9021"/>
      <c r="I9021"/>
      <c r="J9021"/>
      <c r="K9021"/>
      <c r="L9021"/>
      <c r="M9021" s="2"/>
      <c r="N9021"/>
      <c r="O9021" s="2"/>
      <c r="P9021"/>
      <c r="Q9021"/>
      <c r="R9021"/>
    </row>
    <row r="9022" spans="2:18">
      <c r="B9022"/>
      <c r="C9022"/>
      <c r="D9022"/>
      <c r="E9022"/>
      <c r="F9022"/>
      <c r="G9022"/>
      <c r="H9022"/>
      <c r="I9022"/>
      <c r="J9022"/>
      <c r="K9022"/>
      <c r="L9022"/>
      <c r="M9022" s="2"/>
      <c r="N9022"/>
      <c r="O9022" s="2"/>
      <c r="P9022"/>
      <c r="Q9022"/>
      <c r="R9022"/>
    </row>
    <row r="9023" spans="2:18">
      <c r="B9023"/>
      <c r="C9023"/>
      <c r="D9023"/>
      <c r="E9023"/>
      <c r="F9023"/>
      <c r="G9023"/>
      <c r="H9023"/>
      <c r="I9023"/>
      <c r="J9023"/>
      <c r="K9023"/>
      <c r="L9023"/>
      <c r="M9023" s="2"/>
      <c r="N9023"/>
      <c r="O9023" s="2"/>
      <c r="P9023"/>
      <c r="Q9023"/>
      <c r="R9023"/>
    </row>
    <row r="9024" spans="2:18">
      <c r="B9024"/>
      <c r="C9024"/>
      <c r="D9024"/>
      <c r="E9024"/>
      <c r="F9024"/>
      <c r="G9024"/>
      <c r="H9024"/>
      <c r="I9024"/>
      <c r="J9024"/>
      <c r="K9024"/>
      <c r="L9024"/>
      <c r="M9024" s="2"/>
      <c r="N9024"/>
      <c r="O9024" s="2"/>
      <c r="P9024"/>
      <c r="Q9024"/>
      <c r="R9024"/>
    </row>
    <row r="9025" spans="2:18">
      <c r="B9025"/>
      <c r="C9025"/>
      <c r="D9025"/>
      <c r="E9025"/>
      <c r="F9025"/>
      <c r="G9025"/>
      <c r="H9025"/>
      <c r="I9025"/>
      <c r="J9025"/>
      <c r="K9025"/>
      <c r="L9025"/>
      <c r="M9025" s="2"/>
      <c r="N9025"/>
      <c r="O9025" s="2"/>
      <c r="P9025"/>
      <c r="Q9025"/>
      <c r="R9025"/>
    </row>
    <row r="9026" spans="2:18">
      <c r="B9026"/>
      <c r="C9026"/>
      <c r="D9026"/>
      <c r="E9026"/>
      <c r="F9026"/>
      <c r="G9026"/>
      <c r="H9026"/>
      <c r="I9026"/>
      <c r="J9026"/>
      <c r="K9026"/>
      <c r="L9026"/>
      <c r="M9026" s="2"/>
      <c r="N9026"/>
      <c r="O9026" s="2"/>
      <c r="P9026"/>
      <c r="Q9026"/>
      <c r="R9026"/>
    </row>
    <row r="9027" spans="2:18">
      <c r="B9027"/>
      <c r="C9027"/>
      <c r="D9027"/>
      <c r="E9027"/>
      <c r="F9027"/>
      <c r="G9027"/>
      <c r="H9027"/>
      <c r="I9027"/>
      <c r="J9027"/>
      <c r="K9027"/>
      <c r="L9027"/>
      <c r="M9027" s="2"/>
      <c r="N9027"/>
      <c r="O9027" s="2"/>
      <c r="P9027"/>
      <c r="Q9027"/>
      <c r="R9027"/>
    </row>
    <row r="9028" spans="2:18">
      <c r="B9028"/>
      <c r="C9028"/>
      <c r="D9028"/>
      <c r="E9028"/>
      <c r="F9028"/>
      <c r="G9028"/>
      <c r="H9028"/>
      <c r="I9028"/>
      <c r="J9028"/>
      <c r="K9028"/>
      <c r="L9028"/>
      <c r="M9028" s="2"/>
      <c r="N9028"/>
      <c r="O9028" s="2"/>
      <c r="P9028"/>
      <c r="Q9028"/>
      <c r="R9028"/>
    </row>
    <row r="9029" spans="2:18">
      <c r="B9029"/>
      <c r="C9029"/>
      <c r="D9029"/>
      <c r="E9029"/>
      <c r="F9029"/>
      <c r="G9029"/>
      <c r="H9029"/>
      <c r="I9029"/>
      <c r="J9029"/>
      <c r="K9029"/>
      <c r="L9029"/>
      <c r="M9029" s="2"/>
      <c r="N9029"/>
      <c r="O9029" s="2"/>
      <c r="P9029"/>
      <c r="Q9029"/>
      <c r="R9029"/>
    </row>
    <row r="9030" spans="2:18">
      <c r="B9030"/>
      <c r="C9030"/>
      <c r="D9030"/>
      <c r="E9030"/>
      <c r="F9030"/>
      <c r="G9030"/>
      <c r="H9030"/>
      <c r="I9030"/>
      <c r="J9030"/>
      <c r="K9030"/>
      <c r="L9030"/>
      <c r="M9030" s="2"/>
      <c r="N9030"/>
      <c r="O9030" s="2"/>
      <c r="P9030"/>
      <c r="Q9030"/>
      <c r="R9030"/>
    </row>
    <row r="9031" spans="2:18">
      <c r="B9031"/>
      <c r="C9031"/>
      <c r="D9031"/>
      <c r="E9031"/>
      <c r="F9031"/>
      <c r="G9031"/>
      <c r="H9031"/>
      <c r="I9031"/>
      <c r="J9031"/>
      <c r="K9031"/>
      <c r="L9031"/>
      <c r="M9031" s="2"/>
      <c r="N9031"/>
      <c r="O9031" s="2"/>
      <c r="P9031"/>
      <c r="Q9031"/>
      <c r="R9031"/>
    </row>
    <row r="9032" spans="2:18">
      <c r="B9032"/>
      <c r="C9032"/>
      <c r="D9032"/>
      <c r="E9032"/>
      <c r="F9032"/>
      <c r="G9032"/>
      <c r="H9032"/>
      <c r="I9032"/>
      <c r="J9032"/>
      <c r="K9032"/>
      <c r="L9032"/>
      <c r="M9032" s="2"/>
      <c r="N9032"/>
      <c r="O9032" s="2"/>
      <c r="P9032"/>
      <c r="Q9032"/>
      <c r="R9032"/>
    </row>
    <row r="9033" spans="2:18">
      <c r="B9033"/>
      <c r="C9033"/>
      <c r="D9033"/>
      <c r="E9033"/>
      <c r="F9033"/>
      <c r="G9033"/>
      <c r="H9033"/>
      <c r="I9033"/>
      <c r="J9033"/>
      <c r="K9033"/>
      <c r="L9033"/>
      <c r="M9033" s="2"/>
      <c r="N9033"/>
      <c r="O9033" s="2"/>
      <c r="P9033"/>
      <c r="Q9033"/>
      <c r="R9033"/>
    </row>
    <row r="9034" spans="2:18">
      <c r="B9034"/>
      <c r="C9034"/>
      <c r="D9034"/>
      <c r="E9034"/>
      <c r="F9034"/>
      <c r="G9034"/>
      <c r="H9034"/>
      <c r="I9034"/>
      <c r="J9034"/>
      <c r="K9034"/>
      <c r="L9034"/>
      <c r="M9034" s="2"/>
      <c r="N9034"/>
      <c r="O9034" s="2"/>
      <c r="P9034"/>
      <c r="Q9034"/>
      <c r="R9034"/>
    </row>
    <row r="9035" spans="2:18">
      <c r="B9035"/>
      <c r="C9035"/>
      <c r="D9035"/>
      <c r="E9035"/>
      <c r="F9035"/>
      <c r="G9035"/>
      <c r="H9035"/>
      <c r="I9035"/>
      <c r="J9035"/>
      <c r="K9035"/>
      <c r="L9035"/>
      <c r="M9035" s="2"/>
      <c r="N9035"/>
      <c r="O9035" s="2"/>
      <c r="P9035"/>
      <c r="Q9035"/>
      <c r="R9035"/>
    </row>
    <row r="9036" spans="2:18">
      <c r="B9036"/>
      <c r="C9036"/>
      <c r="D9036"/>
      <c r="E9036"/>
      <c r="F9036"/>
      <c r="G9036"/>
      <c r="H9036"/>
      <c r="I9036"/>
      <c r="J9036"/>
      <c r="K9036"/>
      <c r="L9036"/>
      <c r="M9036" s="2"/>
      <c r="N9036"/>
      <c r="O9036" s="2"/>
      <c r="P9036"/>
      <c r="Q9036"/>
      <c r="R9036"/>
    </row>
    <row r="9037" spans="2:18">
      <c r="B9037"/>
      <c r="C9037"/>
      <c r="D9037"/>
      <c r="E9037"/>
      <c r="F9037"/>
      <c r="G9037"/>
      <c r="H9037"/>
      <c r="I9037"/>
      <c r="J9037"/>
      <c r="K9037"/>
      <c r="L9037"/>
      <c r="M9037" s="2"/>
      <c r="N9037"/>
      <c r="O9037" s="2"/>
      <c r="P9037"/>
      <c r="Q9037"/>
      <c r="R9037"/>
    </row>
    <row r="9038" spans="2:18">
      <c r="B9038"/>
      <c r="C9038"/>
      <c r="D9038"/>
      <c r="E9038"/>
      <c r="F9038"/>
      <c r="G9038"/>
      <c r="H9038"/>
      <c r="I9038"/>
      <c r="J9038"/>
      <c r="K9038"/>
      <c r="L9038"/>
      <c r="M9038" s="2"/>
      <c r="N9038"/>
      <c r="O9038" s="2"/>
      <c r="P9038"/>
      <c r="Q9038"/>
      <c r="R9038"/>
    </row>
    <row r="9039" spans="2:18">
      <c r="B9039"/>
      <c r="C9039"/>
      <c r="D9039"/>
      <c r="E9039"/>
      <c r="F9039"/>
      <c r="G9039"/>
      <c r="H9039"/>
      <c r="I9039"/>
      <c r="J9039"/>
      <c r="K9039"/>
      <c r="L9039"/>
      <c r="M9039" s="2"/>
      <c r="N9039"/>
      <c r="O9039" s="2"/>
      <c r="P9039"/>
      <c r="Q9039"/>
      <c r="R9039"/>
    </row>
    <row r="9040" spans="2:18">
      <c r="B9040"/>
      <c r="C9040"/>
      <c r="D9040"/>
      <c r="E9040"/>
      <c r="F9040"/>
      <c r="G9040"/>
      <c r="H9040"/>
      <c r="I9040"/>
      <c r="J9040"/>
      <c r="K9040"/>
      <c r="L9040"/>
      <c r="M9040" s="2"/>
      <c r="N9040"/>
      <c r="O9040" s="2"/>
      <c r="P9040"/>
      <c r="Q9040"/>
      <c r="R9040"/>
    </row>
    <row r="9041" spans="2:18">
      <c r="B9041"/>
      <c r="C9041"/>
      <c r="D9041"/>
      <c r="E9041"/>
      <c r="F9041"/>
      <c r="G9041"/>
      <c r="H9041"/>
      <c r="I9041"/>
      <c r="J9041"/>
      <c r="K9041"/>
      <c r="L9041"/>
      <c r="M9041" s="2"/>
      <c r="N9041"/>
      <c r="O9041" s="2"/>
      <c r="P9041"/>
      <c r="Q9041"/>
      <c r="R9041"/>
    </row>
    <row r="9042" spans="2:18">
      <c r="B9042"/>
      <c r="C9042"/>
      <c r="D9042"/>
      <c r="E9042"/>
      <c r="F9042"/>
      <c r="G9042"/>
      <c r="H9042"/>
      <c r="I9042"/>
      <c r="J9042"/>
      <c r="K9042"/>
      <c r="L9042"/>
      <c r="M9042" s="2"/>
      <c r="N9042"/>
      <c r="O9042" s="2"/>
      <c r="P9042"/>
      <c r="Q9042"/>
      <c r="R9042"/>
    </row>
    <row r="9043" spans="2:18">
      <c r="B9043"/>
      <c r="C9043"/>
      <c r="D9043"/>
      <c r="E9043"/>
      <c r="F9043"/>
      <c r="G9043"/>
      <c r="H9043"/>
      <c r="I9043"/>
      <c r="J9043"/>
      <c r="K9043"/>
      <c r="L9043"/>
      <c r="M9043" s="2"/>
      <c r="N9043"/>
      <c r="O9043" s="2"/>
      <c r="P9043"/>
      <c r="Q9043"/>
      <c r="R9043"/>
    </row>
    <row r="9044" spans="2:18">
      <c r="B9044"/>
      <c r="C9044"/>
      <c r="D9044"/>
      <c r="E9044"/>
      <c r="F9044"/>
      <c r="G9044"/>
      <c r="H9044"/>
      <c r="I9044"/>
      <c r="J9044"/>
      <c r="K9044"/>
      <c r="L9044"/>
      <c r="M9044" s="2"/>
      <c r="N9044"/>
      <c r="O9044" s="2"/>
      <c r="P9044"/>
      <c r="Q9044"/>
      <c r="R9044"/>
    </row>
    <row r="9045" spans="2:18">
      <c r="B9045"/>
      <c r="C9045"/>
      <c r="D9045"/>
      <c r="E9045"/>
      <c r="F9045"/>
      <c r="G9045"/>
      <c r="H9045"/>
      <c r="I9045"/>
      <c r="J9045"/>
      <c r="K9045"/>
      <c r="L9045"/>
      <c r="M9045" s="2"/>
      <c r="N9045"/>
      <c r="O9045" s="2"/>
      <c r="P9045"/>
      <c r="Q9045"/>
      <c r="R9045"/>
    </row>
    <row r="9046" spans="2:18">
      <c r="B9046"/>
      <c r="C9046"/>
      <c r="D9046"/>
      <c r="E9046"/>
      <c r="F9046"/>
      <c r="G9046"/>
      <c r="H9046"/>
      <c r="I9046"/>
      <c r="J9046"/>
      <c r="K9046"/>
      <c r="L9046"/>
      <c r="M9046" s="2"/>
      <c r="N9046"/>
      <c r="O9046" s="2"/>
      <c r="P9046"/>
      <c r="Q9046"/>
      <c r="R9046"/>
    </row>
    <row r="9047" spans="2:18">
      <c r="B9047"/>
      <c r="C9047"/>
      <c r="D9047"/>
      <c r="E9047"/>
      <c r="F9047"/>
      <c r="G9047"/>
      <c r="H9047"/>
      <c r="I9047"/>
      <c r="J9047"/>
      <c r="K9047"/>
      <c r="L9047"/>
      <c r="M9047" s="2"/>
      <c r="N9047"/>
      <c r="O9047" s="2"/>
      <c r="P9047"/>
      <c r="Q9047"/>
      <c r="R9047"/>
    </row>
    <row r="9048" spans="2:18">
      <c r="B9048"/>
      <c r="C9048"/>
      <c r="D9048"/>
      <c r="E9048"/>
      <c r="F9048"/>
      <c r="G9048"/>
      <c r="H9048"/>
      <c r="I9048"/>
      <c r="J9048"/>
      <c r="K9048"/>
      <c r="L9048"/>
      <c r="M9048" s="2"/>
      <c r="N9048"/>
      <c r="O9048" s="2"/>
      <c r="P9048"/>
      <c r="Q9048"/>
      <c r="R9048"/>
    </row>
    <row r="9049" spans="2:18">
      <c r="B9049"/>
      <c r="C9049"/>
      <c r="D9049"/>
      <c r="E9049"/>
      <c r="F9049"/>
      <c r="G9049"/>
      <c r="H9049"/>
      <c r="I9049"/>
      <c r="J9049"/>
      <c r="K9049"/>
      <c r="L9049"/>
      <c r="M9049" s="2"/>
      <c r="N9049"/>
      <c r="O9049" s="2"/>
      <c r="P9049"/>
      <c r="Q9049"/>
      <c r="R9049"/>
    </row>
    <row r="9050" spans="2:18">
      <c r="B9050"/>
      <c r="C9050"/>
      <c r="D9050"/>
      <c r="E9050"/>
      <c r="F9050"/>
      <c r="G9050"/>
      <c r="H9050"/>
      <c r="I9050"/>
      <c r="J9050"/>
      <c r="K9050"/>
      <c r="L9050"/>
      <c r="M9050" s="2"/>
      <c r="N9050"/>
      <c r="O9050" s="2"/>
      <c r="P9050"/>
      <c r="Q9050"/>
      <c r="R9050"/>
    </row>
    <row r="9051" spans="2:18">
      <c r="B9051"/>
      <c r="C9051"/>
      <c r="D9051"/>
      <c r="E9051"/>
      <c r="F9051"/>
      <c r="G9051"/>
      <c r="H9051"/>
      <c r="I9051"/>
      <c r="J9051"/>
      <c r="K9051"/>
      <c r="L9051"/>
      <c r="M9051" s="2"/>
      <c r="N9051"/>
      <c r="O9051" s="2"/>
      <c r="P9051"/>
      <c r="Q9051"/>
      <c r="R9051"/>
    </row>
    <row r="9052" spans="2:18">
      <c r="B9052"/>
      <c r="C9052"/>
      <c r="D9052"/>
      <c r="E9052"/>
      <c r="F9052"/>
      <c r="G9052"/>
      <c r="H9052"/>
      <c r="I9052"/>
      <c r="J9052"/>
      <c r="K9052"/>
      <c r="L9052"/>
      <c r="M9052" s="2"/>
      <c r="N9052"/>
      <c r="O9052" s="2"/>
      <c r="P9052"/>
      <c r="Q9052"/>
      <c r="R9052"/>
    </row>
    <row r="9053" spans="2:18">
      <c r="B9053"/>
      <c r="C9053"/>
      <c r="D9053"/>
      <c r="E9053"/>
      <c r="F9053"/>
      <c r="G9053"/>
      <c r="H9053"/>
      <c r="I9053"/>
      <c r="J9053"/>
      <c r="K9053"/>
      <c r="L9053"/>
      <c r="M9053" s="2"/>
      <c r="N9053"/>
      <c r="O9053" s="2"/>
      <c r="P9053"/>
      <c r="Q9053"/>
      <c r="R9053"/>
    </row>
    <row r="9054" spans="2:18">
      <c r="B9054"/>
      <c r="C9054"/>
      <c r="D9054"/>
      <c r="E9054"/>
      <c r="F9054"/>
      <c r="G9054"/>
      <c r="H9054"/>
      <c r="I9054"/>
      <c r="J9054"/>
      <c r="K9054"/>
      <c r="L9054"/>
      <c r="M9054" s="2"/>
      <c r="N9054"/>
      <c r="O9054" s="2"/>
      <c r="P9054"/>
      <c r="Q9054"/>
      <c r="R9054"/>
    </row>
    <row r="9055" spans="2:18">
      <c r="B9055"/>
      <c r="C9055"/>
      <c r="D9055"/>
      <c r="E9055"/>
      <c r="F9055"/>
      <c r="G9055"/>
      <c r="H9055"/>
      <c r="I9055"/>
      <c r="J9055"/>
      <c r="K9055"/>
      <c r="L9055"/>
      <c r="M9055" s="2"/>
      <c r="N9055"/>
      <c r="O9055" s="2"/>
      <c r="P9055"/>
      <c r="Q9055"/>
      <c r="R9055"/>
    </row>
    <row r="9056" spans="2:18">
      <c r="B9056"/>
      <c r="C9056"/>
      <c r="D9056"/>
      <c r="E9056"/>
      <c r="F9056"/>
      <c r="G9056"/>
      <c r="H9056"/>
      <c r="I9056"/>
      <c r="J9056"/>
      <c r="K9056"/>
      <c r="L9056"/>
      <c r="M9056" s="2"/>
      <c r="N9056"/>
      <c r="O9056" s="2"/>
      <c r="P9056"/>
      <c r="Q9056"/>
      <c r="R9056"/>
    </row>
    <row r="9057" spans="2:18">
      <c r="B9057"/>
      <c r="C9057"/>
      <c r="D9057"/>
      <c r="E9057"/>
      <c r="F9057"/>
      <c r="G9057"/>
      <c r="H9057"/>
      <c r="I9057"/>
      <c r="J9057"/>
      <c r="K9057"/>
      <c r="L9057"/>
      <c r="M9057" s="2"/>
      <c r="N9057"/>
      <c r="O9057" s="2"/>
      <c r="P9057"/>
      <c r="Q9057"/>
      <c r="R9057"/>
    </row>
    <row r="9058" spans="2:18">
      <c r="B9058"/>
      <c r="C9058"/>
      <c r="D9058"/>
      <c r="E9058"/>
      <c r="F9058"/>
      <c r="G9058"/>
      <c r="H9058"/>
      <c r="I9058"/>
      <c r="J9058"/>
      <c r="K9058"/>
      <c r="L9058"/>
      <c r="M9058" s="2"/>
      <c r="N9058"/>
      <c r="O9058" s="2"/>
      <c r="P9058"/>
      <c r="Q9058"/>
      <c r="R9058"/>
    </row>
    <row r="9059" spans="2:18">
      <c r="B9059"/>
      <c r="C9059"/>
      <c r="D9059"/>
      <c r="E9059"/>
      <c r="F9059"/>
      <c r="G9059"/>
      <c r="H9059"/>
      <c r="I9059"/>
      <c r="J9059"/>
      <c r="K9059"/>
      <c r="L9059"/>
      <c r="M9059" s="2"/>
      <c r="N9059"/>
      <c r="O9059" s="2"/>
      <c r="P9059"/>
      <c r="Q9059"/>
      <c r="R9059"/>
    </row>
    <row r="9060" spans="2:18">
      <c r="B9060"/>
      <c r="C9060"/>
      <c r="D9060"/>
      <c r="E9060"/>
      <c r="F9060"/>
      <c r="G9060"/>
      <c r="H9060"/>
      <c r="I9060"/>
      <c r="J9060"/>
      <c r="K9060"/>
      <c r="L9060"/>
      <c r="M9060" s="2"/>
      <c r="N9060"/>
      <c r="O9060" s="2"/>
      <c r="P9060"/>
      <c r="Q9060"/>
      <c r="R9060"/>
    </row>
    <row r="9061" spans="2:18">
      <c r="B9061"/>
      <c r="C9061"/>
      <c r="D9061"/>
      <c r="E9061"/>
      <c r="F9061"/>
      <c r="G9061"/>
      <c r="H9061"/>
      <c r="I9061"/>
      <c r="J9061"/>
      <c r="K9061"/>
      <c r="L9061"/>
      <c r="M9061" s="2"/>
      <c r="N9061"/>
      <c r="O9061" s="2"/>
      <c r="P9061"/>
      <c r="Q9061"/>
      <c r="R9061"/>
    </row>
    <row r="9062" spans="2:18">
      <c r="B9062"/>
      <c r="C9062"/>
      <c r="D9062"/>
      <c r="E9062"/>
      <c r="F9062"/>
      <c r="G9062"/>
      <c r="H9062"/>
      <c r="I9062"/>
      <c r="J9062"/>
      <c r="K9062"/>
      <c r="L9062"/>
      <c r="M9062" s="2"/>
      <c r="N9062"/>
      <c r="O9062" s="2"/>
      <c r="P9062"/>
      <c r="Q9062"/>
      <c r="R9062"/>
    </row>
    <row r="9063" spans="2:18">
      <c r="B9063"/>
      <c r="C9063"/>
      <c r="D9063"/>
      <c r="E9063"/>
      <c r="F9063"/>
      <c r="G9063"/>
      <c r="H9063"/>
      <c r="I9063"/>
      <c r="J9063"/>
      <c r="K9063"/>
      <c r="L9063"/>
      <c r="M9063" s="2"/>
      <c r="N9063"/>
      <c r="O9063" s="2"/>
      <c r="P9063"/>
      <c r="Q9063"/>
      <c r="R9063"/>
    </row>
    <row r="9064" spans="2:18">
      <c r="B9064"/>
      <c r="C9064"/>
      <c r="D9064"/>
      <c r="E9064"/>
      <c r="F9064"/>
      <c r="G9064"/>
      <c r="H9064"/>
      <c r="I9064"/>
      <c r="J9064"/>
      <c r="K9064"/>
      <c r="L9064"/>
      <c r="M9064" s="2"/>
      <c r="N9064"/>
      <c r="O9064" s="2"/>
      <c r="P9064"/>
      <c r="Q9064"/>
      <c r="R9064"/>
    </row>
    <row r="9065" spans="2:18">
      <c r="B9065"/>
      <c r="C9065"/>
      <c r="D9065"/>
      <c r="E9065"/>
      <c r="F9065"/>
      <c r="G9065"/>
      <c r="H9065"/>
      <c r="I9065"/>
      <c r="J9065"/>
      <c r="K9065"/>
      <c r="L9065"/>
      <c r="M9065" s="2"/>
      <c r="N9065"/>
      <c r="O9065" s="2"/>
      <c r="P9065"/>
      <c r="Q9065"/>
      <c r="R9065"/>
    </row>
    <row r="9066" spans="2:18">
      <c r="B9066"/>
      <c r="C9066"/>
      <c r="D9066"/>
      <c r="E9066"/>
      <c r="F9066"/>
      <c r="G9066"/>
      <c r="H9066"/>
      <c r="I9066"/>
      <c r="J9066"/>
      <c r="K9066"/>
      <c r="L9066"/>
      <c r="M9066" s="2"/>
      <c r="N9066"/>
      <c r="O9066" s="2"/>
      <c r="P9066"/>
      <c r="Q9066"/>
      <c r="R9066"/>
    </row>
    <row r="9067" spans="2:18">
      <c r="B9067"/>
      <c r="C9067"/>
      <c r="D9067"/>
      <c r="E9067"/>
      <c r="F9067"/>
      <c r="G9067"/>
      <c r="H9067"/>
      <c r="I9067"/>
      <c r="J9067"/>
      <c r="K9067"/>
      <c r="L9067"/>
      <c r="M9067" s="2"/>
      <c r="N9067"/>
      <c r="O9067" s="2"/>
      <c r="P9067"/>
      <c r="Q9067"/>
      <c r="R9067"/>
    </row>
    <row r="9068" spans="2:18">
      <c r="B9068"/>
      <c r="C9068"/>
      <c r="D9068"/>
      <c r="E9068"/>
      <c r="F9068"/>
      <c r="G9068"/>
      <c r="H9068"/>
      <c r="I9068"/>
      <c r="J9068"/>
      <c r="K9068"/>
      <c r="L9068"/>
      <c r="M9068" s="2"/>
      <c r="N9068"/>
      <c r="O9068" s="2"/>
      <c r="P9068"/>
      <c r="Q9068"/>
      <c r="R9068"/>
    </row>
    <row r="9069" spans="2:18">
      <c r="B9069"/>
      <c r="C9069"/>
      <c r="D9069"/>
      <c r="E9069"/>
      <c r="F9069"/>
      <c r="G9069"/>
      <c r="H9069"/>
      <c r="I9069"/>
      <c r="J9069"/>
      <c r="K9069"/>
      <c r="L9069"/>
      <c r="M9069" s="2"/>
      <c r="N9069"/>
      <c r="O9069" s="2"/>
      <c r="P9069"/>
      <c r="Q9069"/>
      <c r="R9069"/>
    </row>
    <row r="9070" spans="2:18">
      <c r="B9070"/>
      <c r="C9070"/>
      <c r="D9070"/>
      <c r="E9070"/>
      <c r="F9070"/>
      <c r="G9070"/>
      <c r="H9070"/>
      <c r="I9070"/>
      <c r="J9070"/>
      <c r="K9070"/>
      <c r="L9070"/>
      <c r="M9070" s="2"/>
      <c r="N9070"/>
      <c r="O9070" s="2"/>
      <c r="P9070"/>
      <c r="Q9070"/>
      <c r="R9070"/>
    </row>
    <row r="9071" spans="2:18">
      <c r="B9071"/>
      <c r="C9071"/>
      <c r="D9071"/>
      <c r="E9071"/>
      <c r="F9071"/>
      <c r="G9071"/>
      <c r="H9071"/>
      <c r="I9071"/>
      <c r="J9071"/>
      <c r="K9071"/>
      <c r="L9071"/>
      <c r="M9071" s="2"/>
      <c r="N9071"/>
      <c r="O9071" s="2"/>
      <c r="P9071"/>
      <c r="Q9071"/>
      <c r="R9071"/>
    </row>
    <row r="9072" spans="2:18">
      <c r="B9072"/>
      <c r="C9072"/>
      <c r="D9072"/>
      <c r="E9072"/>
      <c r="F9072"/>
      <c r="G9072"/>
      <c r="H9072"/>
      <c r="I9072"/>
      <c r="J9072"/>
      <c r="K9072"/>
      <c r="L9072"/>
      <c r="M9072" s="2"/>
      <c r="N9072"/>
      <c r="O9072" s="2"/>
      <c r="P9072"/>
      <c r="Q9072"/>
      <c r="R9072"/>
    </row>
    <row r="9073" spans="2:18">
      <c r="B9073"/>
      <c r="C9073"/>
      <c r="D9073"/>
      <c r="E9073"/>
      <c r="F9073"/>
      <c r="G9073"/>
      <c r="H9073"/>
      <c r="I9073"/>
      <c r="J9073"/>
      <c r="K9073"/>
      <c r="L9073"/>
      <c r="M9073" s="2"/>
      <c r="N9073"/>
      <c r="O9073" s="2"/>
      <c r="P9073"/>
      <c r="Q9073"/>
      <c r="R9073"/>
    </row>
    <row r="9074" spans="2:18">
      <c r="B9074"/>
      <c r="C9074"/>
      <c r="D9074"/>
      <c r="E9074"/>
      <c r="F9074"/>
      <c r="G9074"/>
      <c r="H9074"/>
      <c r="I9074"/>
      <c r="J9074"/>
      <c r="K9074"/>
      <c r="L9074"/>
      <c r="M9074" s="2"/>
      <c r="N9074"/>
      <c r="O9074" s="2"/>
      <c r="P9074"/>
      <c r="Q9074"/>
      <c r="R9074"/>
    </row>
    <row r="9075" spans="2:18">
      <c r="B9075"/>
      <c r="C9075"/>
      <c r="D9075"/>
      <c r="E9075"/>
      <c r="F9075"/>
      <c r="G9075"/>
      <c r="H9075"/>
      <c r="I9075"/>
      <c r="J9075"/>
      <c r="K9075"/>
      <c r="L9075"/>
      <c r="M9075" s="2"/>
      <c r="N9075"/>
      <c r="O9075" s="2"/>
      <c r="P9075"/>
      <c r="Q9075"/>
      <c r="R9075"/>
    </row>
    <row r="9076" spans="2:18">
      <c r="B9076"/>
      <c r="C9076"/>
      <c r="D9076"/>
      <c r="E9076"/>
      <c r="F9076"/>
      <c r="G9076"/>
      <c r="H9076"/>
      <c r="I9076"/>
      <c r="J9076"/>
      <c r="K9076"/>
      <c r="L9076"/>
      <c r="M9076" s="2"/>
      <c r="N9076"/>
      <c r="O9076" s="2"/>
      <c r="P9076"/>
      <c r="Q9076"/>
      <c r="R9076"/>
    </row>
    <row r="9077" spans="2:18">
      <c r="B9077"/>
      <c r="C9077"/>
      <c r="D9077"/>
      <c r="E9077"/>
      <c r="F9077"/>
      <c r="G9077"/>
      <c r="H9077"/>
      <c r="I9077"/>
      <c r="J9077"/>
      <c r="K9077"/>
      <c r="L9077"/>
      <c r="M9077" s="2"/>
      <c r="N9077"/>
      <c r="O9077" s="2"/>
      <c r="P9077"/>
      <c r="Q9077"/>
      <c r="R9077"/>
    </row>
    <row r="9078" spans="2:18">
      <c r="B9078"/>
      <c r="C9078"/>
      <c r="D9078"/>
      <c r="E9078"/>
      <c r="F9078"/>
      <c r="G9078"/>
      <c r="H9078"/>
      <c r="I9078"/>
      <c r="J9078"/>
      <c r="K9078"/>
      <c r="L9078"/>
      <c r="M9078" s="2"/>
      <c r="N9078"/>
      <c r="O9078" s="2"/>
      <c r="P9078"/>
      <c r="Q9078"/>
      <c r="R9078"/>
    </row>
    <row r="9079" spans="2:18">
      <c r="B9079"/>
      <c r="C9079"/>
      <c r="D9079"/>
      <c r="E9079"/>
      <c r="F9079"/>
      <c r="G9079"/>
      <c r="H9079"/>
      <c r="I9079"/>
      <c r="J9079"/>
      <c r="K9079"/>
      <c r="L9079"/>
      <c r="M9079" s="2"/>
      <c r="N9079"/>
      <c r="O9079" s="2"/>
      <c r="P9079"/>
      <c r="Q9079"/>
      <c r="R9079"/>
    </row>
    <row r="9080" spans="2:18">
      <c r="B9080"/>
      <c r="C9080"/>
      <c r="D9080"/>
      <c r="E9080"/>
      <c r="F9080"/>
      <c r="G9080"/>
      <c r="H9080"/>
      <c r="I9080"/>
      <c r="J9080"/>
      <c r="K9080"/>
      <c r="L9080"/>
      <c r="M9080" s="2"/>
      <c r="N9080"/>
      <c r="O9080" s="2"/>
      <c r="P9080"/>
      <c r="Q9080"/>
      <c r="R9080"/>
    </row>
    <row r="9081" spans="2:18">
      <c r="B9081"/>
      <c r="C9081"/>
      <c r="D9081"/>
      <c r="E9081"/>
      <c r="F9081"/>
      <c r="G9081"/>
      <c r="H9081"/>
      <c r="I9081"/>
      <c r="J9081"/>
      <c r="K9081"/>
      <c r="L9081"/>
      <c r="M9081" s="2"/>
      <c r="N9081"/>
      <c r="O9081" s="2"/>
      <c r="P9081"/>
      <c r="Q9081"/>
      <c r="R9081"/>
    </row>
    <row r="9082" spans="2:18">
      <c r="B9082"/>
      <c r="C9082"/>
      <c r="D9082"/>
      <c r="E9082"/>
      <c r="F9082"/>
      <c r="G9082"/>
      <c r="H9082"/>
      <c r="I9082"/>
      <c r="J9082"/>
      <c r="K9082"/>
      <c r="L9082"/>
      <c r="M9082" s="2"/>
      <c r="N9082"/>
      <c r="O9082" s="2"/>
      <c r="P9082"/>
      <c r="Q9082"/>
      <c r="R9082"/>
    </row>
    <row r="9083" spans="2:18">
      <c r="B9083"/>
      <c r="C9083"/>
      <c r="D9083"/>
      <c r="E9083"/>
      <c r="F9083"/>
      <c r="G9083"/>
      <c r="H9083"/>
      <c r="I9083"/>
      <c r="J9083"/>
      <c r="K9083"/>
      <c r="L9083"/>
      <c r="M9083" s="2"/>
      <c r="N9083"/>
      <c r="O9083" s="2"/>
      <c r="P9083"/>
      <c r="Q9083"/>
      <c r="R9083"/>
    </row>
    <row r="9084" spans="2:18">
      <c r="B9084"/>
      <c r="C9084"/>
      <c r="D9084"/>
      <c r="E9084"/>
      <c r="F9084"/>
      <c r="G9084"/>
      <c r="H9084"/>
      <c r="I9084"/>
      <c r="J9084"/>
      <c r="K9084"/>
      <c r="L9084"/>
      <c r="M9084" s="2"/>
      <c r="N9084"/>
      <c r="O9084" s="2"/>
      <c r="P9084"/>
      <c r="Q9084"/>
      <c r="R9084"/>
    </row>
    <row r="9085" spans="2:18">
      <c r="B9085"/>
      <c r="C9085"/>
      <c r="D9085"/>
      <c r="E9085"/>
      <c r="F9085"/>
      <c r="G9085"/>
      <c r="H9085"/>
      <c r="I9085"/>
      <c r="J9085"/>
      <c r="K9085"/>
      <c r="L9085"/>
      <c r="M9085" s="2"/>
      <c r="N9085"/>
      <c r="O9085" s="2"/>
      <c r="P9085"/>
      <c r="Q9085"/>
      <c r="R9085"/>
    </row>
    <row r="9086" spans="2:18">
      <c r="B9086"/>
      <c r="C9086"/>
      <c r="D9086"/>
      <c r="E9086"/>
      <c r="F9086"/>
      <c r="G9086"/>
      <c r="H9086"/>
      <c r="I9086"/>
      <c r="J9086"/>
      <c r="K9086"/>
      <c r="L9086"/>
      <c r="M9086" s="2"/>
      <c r="N9086"/>
      <c r="O9086" s="2"/>
      <c r="P9086"/>
      <c r="Q9086"/>
      <c r="R9086"/>
    </row>
    <row r="9087" spans="2:18">
      <c r="B9087"/>
      <c r="C9087"/>
      <c r="D9087"/>
      <c r="E9087"/>
      <c r="F9087"/>
      <c r="G9087"/>
      <c r="H9087"/>
      <c r="I9087"/>
      <c r="J9087"/>
      <c r="K9087"/>
      <c r="L9087"/>
      <c r="M9087" s="2"/>
      <c r="N9087"/>
      <c r="O9087" s="2"/>
      <c r="P9087"/>
      <c r="Q9087"/>
      <c r="R9087"/>
    </row>
    <row r="9088" spans="2:18">
      <c r="B9088"/>
      <c r="C9088"/>
      <c r="D9088"/>
      <c r="E9088"/>
      <c r="F9088"/>
      <c r="G9088"/>
      <c r="H9088"/>
      <c r="I9088"/>
      <c r="J9088"/>
      <c r="K9088"/>
      <c r="L9088"/>
      <c r="M9088" s="2"/>
      <c r="N9088"/>
      <c r="O9088" s="2"/>
      <c r="P9088"/>
      <c r="Q9088"/>
      <c r="R9088"/>
    </row>
    <row r="9089" spans="2:18">
      <c r="B9089"/>
      <c r="C9089"/>
      <c r="D9089"/>
      <c r="E9089"/>
      <c r="F9089"/>
      <c r="G9089"/>
      <c r="H9089"/>
      <c r="I9089"/>
      <c r="J9089"/>
      <c r="K9089"/>
      <c r="L9089"/>
      <c r="M9089" s="2"/>
      <c r="N9089"/>
      <c r="O9089" s="2"/>
      <c r="P9089"/>
      <c r="Q9089"/>
      <c r="R9089"/>
    </row>
    <row r="9090" spans="2:18">
      <c r="B9090"/>
      <c r="C9090"/>
      <c r="D9090"/>
      <c r="E9090"/>
      <c r="F9090"/>
      <c r="G9090"/>
      <c r="H9090"/>
      <c r="I9090"/>
      <c r="J9090"/>
      <c r="K9090"/>
      <c r="L9090"/>
      <c r="M9090" s="2"/>
      <c r="N9090"/>
      <c r="O9090" s="2"/>
      <c r="P9090"/>
      <c r="Q9090"/>
      <c r="R9090"/>
    </row>
    <row r="9091" spans="2:18">
      <c r="B9091"/>
      <c r="C9091"/>
      <c r="D9091"/>
      <c r="E9091"/>
      <c r="F9091"/>
      <c r="G9091"/>
      <c r="H9091"/>
      <c r="I9091"/>
      <c r="J9091"/>
      <c r="K9091"/>
      <c r="L9091"/>
      <c r="M9091" s="2"/>
      <c r="N9091"/>
      <c r="O9091" s="2"/>
      <c r="P9091"/>
      <c r="Q9091"/>
      <c r="R9091"/>
    </row>
    <row r="9092" spans="2:18">
      <c r="B9092"/>
      <c r="C9092"/>
      <c r="D9092"/>
      <c r="E9092"/>
      <c r="F9092"/>
      <c r="G9092"/>
      <c r="H9092"/>
      <c r="I9092"/>
      <c r="J9092"/>
      <c r="K9092"/>
      <c r="L9092"/>
      <c r="M9092" s="2"/>
      <c r="N9092"/>
      <c r="O9092" s="2"/>
      <c r="P9092"/>
      <c r="Q9092"/>
      <c r="R9092"/>
    </row>
    <row r="9093" spans="2:18">
      <c r="B9093"/>
      <c r="C9093"/>
      <c r="D9093"/>
      <c r="E9093"/>
      <c r="F9093"/>
      <c r="G9093"/>
      <c r="H9093"/>
      <c r="I9093"/>
      <c r="J9093"/>
      <c r="K9093"/>
      <c r="L9093"/>
      <c r="M9093" s="2"/>
      <c r="N9093"/>
      <c r="O9093" s="2"/>
      <c r="P9093"/>
      <c r="Q9093"/>
      <c r="R9093"/>
    </row>
    <row r="9094" spans="2:18">
      <c r="B9094"/>
      <c r="C9094"/>
      <c r="D9094"/>
      <c r="E9094"/>
      <c r="F9094"/>
      <c r="G9094"/>
      <c r="H9094"/>
      <c r="I9094"/>
      <c r="J9094"/>
      <c r="K9094"/>
      <c r="L9094"/>
      <c r="M9094" s="2"/>
      <c r="N9094"/>
      <c r="O9094" s="2"/>
      <c r="P9094"/>
      <c r="Q9094"/>
      <c r="R9094"/>
    </row>
    <row r="9095" spans="2:18">
      <c r="B9095"/>
      <c r="C9095"/>
      <c r="D9095"/>
      <c r="E9095"/>
      <c r="F9095"/>
      <c r="G9095"/>
      <c r="H9095"/>
      <c r="I9095"/>
      <c r="J9095"/>
      <c r="K9095"/>
      <c r="L9095"/>
      <c r="M9095" s="2"/>
      <c r="N9095"/>
      <c r="O9095" s="2"/>
      <c r="P9095"/>
      <c r="Q9095"/>
      <c r="R9095"/>
    </row>
    <row r="9096" spans="2:18">
      <c r="B9096"/>
      <c r="C9096"/>
      <c r="D9096"/>
      <c r="E9096"/>
      <c r="F9096"/>
      <c r="G9096"/>
      <c r="H9096"/>
      <c r="I9096"/>
      <c r="J9096"/>
      <c r="K9096"/>
      <c r="L9096"/>
      <c r="M9096" s="2"/>
      <c r="N9096"/>
      <c r="O9096" s="2"/>
      <c r="P9096"/>
      <c r="Q9096"/>
      <c r="R9096"/>
    </row>
    <row r="9097" spans="2:18">
      <c r="B9097"/>
      <c r="C9097"/>
      <c r="D9097"/>
      <c r="E9097"/>
      <c r="F9097"/>
      <c r="G9097"/>
      <c r="H9097"/>
      <c r="I9097"/>
      <c r="J9097"/>
      <c r="K9097"/>
      <c r="L9097"/>
      <c r="M9097" s="2"/>
      <c r="N9097"/>
      <c r="O9097" s="2"/>
      <c r="P9097"/>
      <c r="Q9097"/>
      <c r="R9097"/>
    </row>
    <row r="9098" spans="2:18">
      <c r="B9098"/>
      <c r="C9098"/>
      <c r="D9098"/>
      <c r="E9098"/>
      <c r="F9098"/>
      <c r="G9098"/>
      <c r="H9098"/>
      <c r="I9098"/>
      <c r="J9098"/>
      <c r="K9098"/>
      <c r="L9098"/>
      <c r="M9098" s="2"/>
      <c r="N9098"/>
      <c r="O9098" s="2"/>
      <c r="P9098"/>
      <c r="Q9098"/>
      <c r="R9098"/>
    </row>
    <row r="9099" spans="2:18">
      <c r="B9099"/>
      <c r="C9099"/>
      <c r="D9099"/>
      <c r="E9099"/>
      <c r="F9099"/>
      <c r="G9099"/>
      <c r="H9099"/>
      <c r="I9099"/>
      <c r="J9099"/>
      <c r="K9099"/>
      <c r="L9099"/>
      <c r="M9099" s="2"/>
      <c r="N9099"/>
      <c r="O9099" s="2"/>
      <c r="P9099"/>
      <c r="Q9099"/>
      <c r="R9099"/>
    </row>
    <row r="9100" spans="2:18">
      <c r="B9100"/>
      <c r="C9100"/>
      <c r="D9100"/>
      <c r="E9100"/>
      <c r="F9100"/>
      <c r="G9100"/>
      <c r="H9100"/>
      <c r="I9100"/>
      <c r="J9100"/>
      <c r="K9100"/>
      <c r="L9100"/>
      <c r="M9100" s="2"/>
      <c r="N9100"/>
      <c r="O9100" s="2"/>
      <c r="P9100"/>
      <c r="Q9100"/>
      <c r="R9100"/>
    </row>
    <row r="9101" spans="2:18">
      <c r="B9101"/>
      <c r="C9101"/>
      <c r="D9101"/>
      <c r="E9101"/>
      <c r="F9101"/>
      <c r="G9101"/>
      <c r="H9101"/>
      <c r="I9101"/>
      <c r="J9101"/>
      <c r="K9101"/>
      <c r="L9101"/>
      <c r="M9101" s="2"/>
      <c r="N9101"/>
      <c r="O9101" s="2"/>
      <c r="P9101"/>
      <c r="Q9101"/>
      <c r="R9101"/>
    </row>
    <row r="9102" spans="2:18">
      <c r="B9102"/>
      <c r="C9102"/>
      <c r="D9102"/>
      <c r="E9102"/>
      <c r="F9102"/>
      <c r="G9102"/>
      <c r="H9102"/>
      <c r="I9102"/>
      <c r="J9102"/>
      <c r="K9102"/>
      <c r="L9102"/>
      <c r="M9102" s="2"/>
      <c r="N9102"/>
      <c r="O9102" s="2"/>
      <c r="P9102"/>
      <c r="Q9102"/>
      <c r="R9102"/>
    </row>
    <row r="9103" spans="2:18">
      <c r="B9103"/>
      <c r="C9103"/>
      <c r="D9103"/>
      <c r="E9103"/>
      <c r="F9103"/>
      <c r="G9103"/>
      <c r="H9103"/>
      <c r="I9103"/>
      <c r="J9103"/>
      <c r="K9103"/>
      <c r="L9103"/>
      <c r="M9103" s="2"/>
      <c r="N9103"/>
      <c r="O9103" s="2"/>
      <c r="P9103"/>
      <c r="Q9103"/>
      <c r="R9103"/>
    </row>
    <row r="9104" spans="2:18">
      <c r="B9104"/>
      <c r="C9104"/>
      <c r="D9104"/>
      <c r="E9104"/>
      <c r="F9104"/>
      <c r="G9104"/>
      <c r="H9104"/>
      <c r="I9104"/>
      <c r="J9104"/>
      <c r="K9104"/>
      <c r="L9104"/>
      <c r="M9104" s="2"/>
      <c r="N9104"/>
      <c r="O9104" s="2"/>
      <c r="P9104"/>
      <c r="Q9104"/>
      <c r="R9104"/>
    </row>
    <row r="9105" spans="2:18">
      <c r="B9105"/>
      <c r="C9105"/>
      <c r="D9105"/>
      <c r="E9105"/>
      <c r="F9105"/>
      <c r="G9105"/>
      <c r="H9105"/>
      <c r="I9105"/>
      <c r="J9105"/>
      <c r="K9105"/>
      <c r="L9105"/>
      <c r="M9105" s="2"/>
      <c r="N9105"/>
      <c r="O9105" s="2"/>
      <c r="P9105"/>
      <c r="Q9105"/>
      <c r="R9105"/>
    </row>
    <row r="9106" spans="2:18">
      <c r="B9106"/>
      <c r="C9106"/>
      <c r="D9106"/>
      <c r="E9106"/>
      <c r="F9106"/>
      <c r="G9106"/>
      <c r="H9106"/>
      <c r="I9106"/>
      <c r="J9106"/>
      <c r="K9106"/>
      <c r="L9106"/>
      <c r="M9106" s="2"/>
      <c r="N9106"/>
      <c r="O9106" s="2"/>
      <c r="P9106"/>
      <c r="Q9106"/>
      <c r="R9106"/>
    </row>
    <row r="9107" spans="2:18">
      <c r="B9107"/>
      <c r="C9107"/>
      <c r="D9107"/>
      <c r="E9107"/>
      <c r="F9107"/>
      <c r="G9107"/>
      <c r="H9107"/>
      <c r="I9107"/>
      <c r="J9107"/>
      <c r="K9107"/>
      <c r="L9107"/>
      <c r="M9107" s="2"/>
      <c r="N9107"/>
      <c r="O9107" s="2"/>
      <c r="P9107"/>
      <c r="Q9107"/>
      <c r="R9107"/>
    </row>
    <row r="9108" spans="2:18">
      <c r="B9108"/>
      <c r="C9108"/>
      <c r="D9108"/>
      <c r="E9108"/>
      <c r="F9108"/>
      <c r="G9108"/>
      <c r="H9108"/>
      <c r="I9108"/>
      <c r="J9108"/>
      <c r="K9108"/>
      <c r="L9108"/>
      <c r="M9108" s="2"/>
      <c r="N9108"/>
      <c r="O9108" s="2"/>
      <c r="P9108"/>
      <c r="Q9108"/>
      <c r="R9108"/>
    </row>
    <row r="9109" spans="2:18">
      <c r="B9109"/>
      <c r="C9109"/>
      <c r="D9109"/>
      <c r="E9109"/>
      <c r="F9109"/>
      <c r="G9109"/>
      <c r="H9109"/>
      <c r="I9109"/>
      <c r="J9109"/>
      <c r="K9109"/>
      <c r="L9109"/>
      <c r="M9109" s="2"/>
      <c r="N9109"/>
      <c r="O9109" s="2"/>
      <c r="P9109"/>
      <c r="Q9109"/>
      <c r="R9109"/>
    </row>
    <row r="9110" spans="2:18">
      <c r="B9110"/>
      <c r="C9110"/>
      <c r="D9110"/>
      <c r="E9110"/>
      <c r="F9110"/>
      <c r="G9110"/>
      <c r="H9110"/>
      <c r="I9110"/>
      <c r="J9110"/>
      <c r="K9110"/>
      <c r="L9110"/>
      <c r="M9110" s="2"/>
      <c r="N9110"/>
      <c r="O9110" s="2"/>
      <c r="P9110"/>
      <c r="Q9110"/>
      <c r="R9110"/>
    </row>
    <row r="9111" spans="2:18">
      <c r="B9111"/>
      <c r="C9111"/>
      <c r="D9111"/>
      <c r="E9111"/>
      <c r="F9111"/>
      <c r="G9111"/>
      <c r="H9111"/>
      <c r="I9111"/>
      <c r="J9111"/>
      <c r="K9111"/>
      <c r="L9111"/>
      <c r="M9111" s="2"/>
      <c r="N9111"/>
      <c r="O9111" s="2"/>
      <c r="P9111"/>
      <c r="Q9111"/>
      <c r="R9111"/>
    </row>
    <row r="9112" spans="2:18">
      <c r="B9112"/>
      <c r="C9112"/>
      <c r="D9112"/>
      <c r="E9112"/>
      <c r="F9112"/>
      <c r="G9112"/>
      <c r="H9112"/>
      <c r="I9112"/>
      <c r="J9112"/>
      <c r="K9112"/>
      <c r="L9112"/>
      <c r="M9112" s="2"/>
      <c r="N9112"/>
      <c r="O9112" s="2"/>
      <c r="P9112"/>
      <c r="Q9112"/>
      <c r="R9112"/>
    </row>
    <row r="9113" spans="2:18">
      <c r="B9113"/>
      <c r="C9113"/>
      <c r="D9113"/>
      <c r="E9113"/>
      <c r="F9113"/>
      <c r="G9113"/>
      <c r="H9113"/>
      <c r="I9113"/>
      <c r="J9113"/>
      <c r="K9113"/>
      <c r="L9113"/>
      <c r="M9113" s="2"/>
      <c r="N9113"/>
      <c r="O9113" s="2"/>
      <c r="P9113"/>
      <c r="Q9113"/>
      <c r="R9113"/>
    </row>
    <row r="9114" spans="2:18">
      <c r="B9114"/>
      <c r="C9114"/>
      <c r="D9114"/>
      <c r="E9114"/>
      <c r="F9114"/>
      <c r="G9114"/>
      <c r="H9114"/>
      <c r="I9114"/>
      <c r="J9114"/>
      <c r="K9114"/>
      <c r="L9114"/>
      <c r="M9114" s="2"/>
      <c r="N9114"/>
      <c r="O9114" s="2"/>
      <c r="P9114"/>
      <c r="Q9114"/>
      <c r="R9114"/>
    </row>
    <row r="9115" spans="2:18">
      <c r="B9115"/>
      <c r="C9115"/>
      <c r="D9115"/>
      <c r="E9115"/>
      <c r="F9115"/>
      <c r="G9115"/>
      <c r="H9115"/>
      <c r="I9115"/>
      <c r="J9115"/>
      <c r="K9115"/>
      <c r="L9115"/>
      <c r="M9115" s="2"/>
      <c r="N9115"/>
      <c r="O9115" s="2"/>
      <c r="P9115"/>
      <c r="Q9115"/>
      <c r="R9115"/>
    </row>
    <row r="9116" spans="2:18">
      <c r="B9116"/>
      <c r="C9116"/>
      <c r="D9116"/>
      <c r="E9116"/>
      <c r="F9116"/>
      <c r="G9116"/>
      <c r="H9116"/>
      <c r="I9116"/>
      <c r="J9116"/>
      <c r="K9116"/>
      <c r="L9116"/>
      <c r="M9116" s="2"/>
      <c r="N9116"/>
      <c r="O9116" s="2"/>
      <c r="P9116"/>
      <c r="Q9116"/>
      <c r="R9116"/>
    </row>
    <row r="9117" spans="2:18">
      <c r="B9117"/>
      <c r="C9117"/>
      <c r="D9117"/>
      <c r="E9117"/>
      <c r="F9117"/>
      <c r="G9117"/>
      <c r="H9117"/>
      <c r="I9117"/>
      <c r="J9117"/>
      <c r="K9117"/>
      <c r="L9117"/>
      <c r="M9117" s="2"/>
      <c r="N9117"/>
      <c r="O9117" s="2"/>
      <c r="P9117"/>
      <c r="Q9117"/>
      <c r="R9117"/>
    </row>
    <row r="9118" spans="2:18">
      <c r="B9118"/>
      <c r="C9118"/>
      <c r="D9118"/>
      <c r="E9118"/>
      <c r="F9118"/>
      <c r="G9118"/>
      <c r="H9118"/>
      <c r="I9118"/>
      <c r="J9118"/>
      <c r="K9118"/>
      <c r="L9118"/>
      <c r="M9118" s="2"/>
      <c r="N9118"/>
      <c r="O9118" s="2"/>
      <c r="P9118"/>
      <c r="Q9118"/>
      <c r="R9118"/>
    </row>
    <row r="9119" spans="2:18">
      <c r="B9119"/>
      <c r="C9119"/>
      <c r="D9119"/>
      <c r="E9119"/>
      <c r="F9119"/>
      <c r="G9119"/>
      <c r="H9119"/>
      <c r="I9119"/>
      <c r="J9119"/>
      <c r="K9119"/>
      <c r="L9119"/>
      <c r="M9119" s="2"/>
      <c r="N9119"/>
      <c r="O9119" s="2"/>
      <c r="P9119"/>
      <c r="Q9119"/>
      <c r="R9119"/>
    </row>
    <row r="9120" spans="2:18">
      <c r="B9120"/>
      <c r="C9120"/>
      <c r="D9120"/>
      <c r="E9120"/>
      <c r="F9120"/>
      <c r="G9120"/>
      <c r="H9120"/>
      <c r="I9120"/>
      <c r="J9120"/>
      <c r="K9120"/>
      <c r="L9120"/>
      <c r="M9120" s="2"/>
      <c r="N9120"/>
      <c r="O9120" s="2"/>
      <c r="P9120"/>
      <c r="Q9120"/>
      <c r="R9120"/>
    </row>
    <row r="9121" spans="2:18">
      <c r="B9121"/>
      <c r="C9121"/>
      <c r="D9121"/>
      <c r="E9121"/>
      <c r="F9121"/>
      <c r="G9121"/>
      <c r="H9121"/>
      <c r="I9121"/>
      <c r="J9121"/>
      <c r="K9121"/>
      <c r="L9121"/>
      <c r="M9121" s="2"/>
      <c r="N9121"/>
      <c r="O9121" s="2"/>
      <c r="P9121"/>
      <c r="Q9121"/>
      <c r="R9121"/>
    </row>
    <row r="9122" spans="2:18">
      <c r="B9122"/>
      <c r="C9122"/>
      <c r="D9122"/>
      <c r="E9122"/>
      <c r="F9122"/>
      <c r="G9122"/>
      <c r="H9122"/>
      <c r="I9122"/>
      <c r="J9122"/>
      <c r="K9122"/>
      <c r="L9122"/>
      <c r="M9122" s="2"/>
      <c r="N9122"/>
      <c r="O9122" s="2"/>
      <c r="P9122"/>
      <c r="Q9122"/>
      <c r="R9122"/>
    </row>
    <row r="9123" spans="2:18">
      <c r="B9123"/>
      <c r="C9123"/>
      <c r="D9123"/>
      <c r="E9123"/>
      <c r="F9123"/>
      <c r="G9123"/>
      <c r="H9123"/>
      <c r="I9123"/>
      <c r="J9123"/>
      <c r="K9123"/>
      <c r="L9123"/>
      <c r="M9123" s="2"/>
      <c r="N9123"/>
      <c r="O9123" s="2"/>
      <c r="P9123"/>
      <c r="Q9123"/>
      <c r="R9123"/>
    </row>
    <row r="9124" spans="2:18">
      <c r="B9124"/>
      <c r="C9124"/>
      <c r="D9124"/>
      <c r="E9124"/>
      <c r="F9124"/>
      <c r="G9124"/>
      <c r="H9124"/>
      <c r="I9124"/>
      <c r="J9124"/>
      <c r="K9124"/>
      <c r="L9124"/>
      <c r="M9124" s="2"/>
      <c r="N9124"/>
      <c r="O9124" s="2"/>
      <c r="P9124"/>
      <c r="Q9124"/>
      <c r="R9124"/>
    </row>
    <row r="9125" spans="2:18">
      <c r="B9125"/>
      <c r="C9125"/>
      <c r="D9125"/>
      <c r="E9125"/>
      <c r="F9125"/>
      <c r="G9125"/>
      <c r="H9125"/>
      <c r="I9125"/>
      <c r="J9125"/>
      <c r="K9125"/>
      <c r="L9125"/>
      <c r="M9125" s="2"/>
      <c r="N9125"/>
      <c r="O9125" s="2"/>
      <c r="P9125"/>
      <c r="Q9125"/>
      <c r="R9125"/>
    </row>
    <row r="9126" spans="2:18">
      <c r="B9126"/>
      <c r="C9126"/>
      <c r="D9126"/>
      <c r="E9126"/>
      <c r="F9126"/>
      <c r="G9126"/>
      <c r="H9126"/>
      <c r="I9126"/>
      <c r="J9126"/>
      <c r="K9126"/>
      <c r="L9126"/>
      <c r="M9126" s="2"/>
      <c r="N9126"/>
      <c r="O9126" s="2"/>
      <c r="P9126"/>
      <c r="Q9126"/>
      <c r="R9126"/>
    </row>
    <row r="9127" spans="2:18">
      <c r="B9127"/>
      <c r="C9127"/>
      <c r="D9127"/>
      <c r="E9127"/>
      <c r="F9127"/>
      <c r="G9127"/>
      <c r="H9127"/>
      <c r="I9127"/>
      <c r="J9127"/>
      <c r="K9127"/>
      <c r="L9127"/>
      <c r="M9127" s="2"/>
      <c r="N9127"/>
      <c r="O9127" s="2"/>
      <c r="P9127"/>
      <c r="Q9127"/>
      <c r="R9127"/>
    </row>
    <row r="9128" spans="2:18">
      <c r="B9128"/>
      <c r="C9128"/>
      <c r="D9128"/>
      <c r="E9128"/>
      <c r="F9128"/>
      <c r="G9128"/>
      <c r="H9128"/>
      <c r="I9128"/>
      <c r="J9128"/>
      <c r="K9128"/>
      <c r="L9128"/>
      <c r="M9128" s="2"/>
      <c r="N9128"/>
      <c r="O9128" s="2"/>
      <c r="P9128"/>
      <c r="Q9128"/>
      <c r="R9128"/>
    </row>
    <row r="9129" spans="2:18">
      <c r="B9129"/>
      <c r="C9129"/>
      <c r="D9129"/>
      <c r="E9129"/>
      <c r="F9129"/>
      <c r="G9129"/>
      <c r="H9129"/>
      <c r="I9129"/>
      <c r="J9129"/>
      <c r="K9129"/>
      <c r="L9129"/>
      <c r="M9129" s="2"/>
      <c r="N9129"/>
      <c r="O9129" s="2"/>
      <c r="P9129"/>
      <c r="Q9129"/>
      <c r="R9129"/>
    </row>
    <row r="9130" spans="2:18">
      <c r="B9130"/>
      <c r="C9130"/>
      <c r="D9130"/>
      <c r="E9130"/>
      <c r="F9130"/>
      <c r="G9130"/>
      <c r="H9130"/>
      <c r="I9130"/>
      <c r="J9130"/>
      <c r="K9130"/>
      <c r="L9130"/>
      <c r="M9130" s="2"/>
      <c r="N9130"/>
      <c r="O9130" s="2"/>
      <c r="P9130"/>
      <c r="Q9130"/>
      <c r="R9130"/>
    </row>
    <row r="9131" spans="2:18">
      <c r="B9131"/>
      <c r="C9131"/>
      <c r="D9131"/>
      <c r="E9131"/>
      <c r="F9131"/>
      <c r="G9131"/>
      <c r="H9131"/>
      <c r="I9131"/>
      <c r="J9131"/>
      <c r="K9131"/>
      <c r="L9131"/>
      <c r="M9131" s="2"/>
      <c r="N9131"/>
      <c r="O9131" s="2"/>
      <c r="P9131"/>
      <c r="Q9131"/>
      <c r="R9131"/>
    </row>
    <row r="9132" spans="2:18">
      <c r="B9132"/>
      <c r="C9132"/>
      <c r="D9132"/>
      <c r="E9132"/>
      <c r="F9132"/>
      <c r="G9132"/>
      <c r="H9132"/>
      <c r="I9132"/>
      <c r="J9132"/>
      <c r="K9132"/>
      <c r="L9132"/>
      <c r="M9132" s="2"/>
      <c r="N9132"/>
      <c r="O9132" s="2"/>
      <c r="P9132"/>
      <c r="Q9132"/>
      <c r="R9132"/>
    </row>
    <row r="9133" spans="2:18">
      <c r="B9133"/>
      <c r="C9133"/>
      <c r="D9133"/>
      <c r="E9133"/>
      <c r="F9133"/>
      <c r="G9133"/>
      <c r="H9133"/>
      <c r="I9133"/>
      <c r="J9133"/>
      <c r="K9133"/>
      <c r="L9133"/>
      <c r="M9133" s="2"/>
      <c r="N9133"/>
      <c r="O9133" s="2"/>
      <c r="P9133"/>
      <c r="Q9133"/>
      <c r="R9133"/>
    </row>
    <row r="9134" spans="2:18">
      <c r="B9134"/>
      <c r="C9134"/>
      <c r="D9134"/>
      <c r="E9134"/>
      <c r="F9134"/>
      <c r="G9134"/>
      <c r="H9134"/>
      <c r="I9134"/>
      <c r="J9134"/>
      <c r="K9134"/>
      <c r="L9134"/>
      <c r="M9134" s="2"/>
      <c r="N9134"/>
      <c r="O9134" s="2"/>
      <c r="P9134"/>
      <c r="Q9134"/>
      <c r="R9134"/>
    </row>
    <row r="9135" spans="2:18">
      <c r="B9135"/>
      <c r="C9135"/>
      <c r="D9135"/>
      <c r="E9135"/>
      <c r="F9135"/>
      <c r="G9135"/>
      <c r="H9135"/>
      <c r="I9135"/>
      <c r="J9135"/>
      <c r="K9135"/>
      <c r="L9135"/>
      <c r="M9135" s="2"/>
      <c r="N9135"/>
      <c r="O9135" s="2"/>
      <c r="P9135"/>
      <c r="Q9135"/>
      <c r="R9135"/>
    </row>
    <row r="9136" spans="2:18">
      <c r="B9136"/>
      <c r="C9136"/>
      <c r="D9136"/>
      <c r="E9136"/>
      <c r="F9136"/>
      <c r="G9136"/>
      <c r="H9136"/>
      <c r="I9136"/>
      <c r="J9136"/>
      <c r="K9136"/>
      <c r="L9136"/>
      <c r="M9136" s="2"/>
      <c r="N9136"/>
      <c r="O9136" s="2"/>
      <c r="P9136"/>
      <c r="Q9136"/>
      <c r="R9136"/>
    </row>
    <row r="9137" spans="2:18">
      <c r="B9137"/>
      <c r="C9137"/>
      <c r="D9137"/>
      <c r="E9137"/>
      <c r="F9137"/>
      <c r="G9137"/>
      <c r="H9137"/>
      <c r="I9137"/>
      <c r="J9137"/>
      <c r="K9137"/>
      <c r="L9137"/>
      <c r="M9137" s="2"/>
      <c r="N9137"/>
      <c r="O9137" s="2"/>
      <c r="P9137"/>
      <c r="Q9137"/>
      <c r="R9137"/>
    </row>
    <row r="9138" spans="2:18">
      <c r="B9138"/>
      <c r="C9138"/>
      <c r="D9138"/>
      <c r="E9138"/>
      <c r="F9138"/>
      <c r="G9138"/>
      <c r="H9138"/>
      <c r="I9138"/>
      <c r="J9138"/>
      <c r="K9138"/>
      <c r="L9138"/>
      <c r="M9138" s="2"/>
      <c r="N9138"/>
      <c r="O9138" s="2"/>
      <c r="P9138"/>
      <c r="Q9138"/>
      <c r="R9138"/>
    </row>
    <row r="9139" spans="2:18">
      <c r="B9139"/>
      <c r="C9139"/>
      <c r="D9139"/>
      <c r="E9139"/>
      <c r="F9139"/>
      <c r="G9139"/>
      <c r="H9139"/>
      <c r="I9139"/>
      <c r="J9139"/>
      <c r="K9139"/>
      <c r="L9139"/>
      <c r="M9139" s="2"/>
      <c r="N9139"/>
      <c r="O9139" s="2"/>
      <c r="P9139"/>
      <c r="Q9139"/>
      <c r="R9139"/>
    </row>
    <row r="9140" spans="2:18">
      <c r="B9140"/>
      <c r="C9140"/>
      <c r="D9140"/>
      <c r="E9140"/>
      <c r="F9140"/>
      <c r="G9140"/>
      <c r="H9140"/>
      <c r="I9140"/>
      <c r="J9140"/>
      <c r="K9140"/>
      <c r="L9140"/>
      <c r="M9140" s="2"/>
      <c r="N9140"/>
      <c r="O9140" s="2"/>
      <c r="P9140"/>
      <c r="Q9140"/>
      <c r="R9140"/>
    </row>
    <row r="9141" spans="2:18">
      <c r="B9141"/>
      <c r="C9141"/>
      <c r="D9141"/>
      <c r="E9141"/>
      <c r="F9141"/>
      <c r="G9141"/>
      <c r="H9141"/>
      <c r="I9141"/>
      <c r="J9141"/>
      <c r="K9141"/>
      <c r="L9141"/>
      <c r="M9141" s="2"/>
      <c r="N9141"/>
      <c r="O9141" s="2"/>
      <c r="P9141"/>
      <c r="Q9141"/>
      <c r="R9141"/>
    </row>
    <row r="9142" spans="2:18">
      <c r="B9142"/>
      <c r="C9142"/>
      <c r="D9142"/>
      <c r="E9142"/>
      <c r="F9142"/>
      <c r="G9142"/>
      <c r="H9142"/>
      <c r="I9142"/>
      <c r="J9142"/>
      <c r="K9142"/>
      <c r="L9142"/>
      <c r="M9142" s="2"/>
      <c r="N9142"/>
      <c r="O9142" s="2"/>
      <c r="P9142"/>
      <c r="Q9142"/>
      <c r="R9142"/>
    </row>
    <row r="9143" spans="2:18">
      <c r="B9143"/>
      <c r="C9143"/>
      <c r="D9143"/>
      <c r="E9143"/>
      <c r="F9143"/>
      <c r="G9143"/>
      <c r="H9143"/>
      <c r="I9143"/>
      <c r="J9143"/>
      <c r="K9143"/>
      <c r="L9143"/>
      <c r="M9143" s="2"/>
      <c r="N9143"/>
      <c r="O9143" s="2"/>
      <c r="P9143"/>
      <c r="Q9143"/>
      <c r="R9143"/>
    </row>
    <row r="9144" spans="2:18">
      <c r="B9144"/>
      <c r="C9144"/>
      <c r="D9144"/>
      <c r="E9144"/>
      <c r="F9144"/>
      <c r="G9144"/>
      <c r="H9144"/>
      <c r="I9144"/>
      <c r="J9144"/>
      <c r="K9144"/>
      <c r="L9144"/>
      <c r="M9144" s="2"/>
      <c r="N9144"/>
      <c r="O9144" s="2"/>
      <c r="P9144"/>
      <c r="Q9144"/>
      <c r="R9144"/>
    </row>
    <row r="9145" spans="2:18">
      <c r="B9145"/>
      <c r="C9145"/>
      <c r="D9145"/>
      <c r="E9145"/>
      <c r="F9145"/>
      <c r="G9145"/>
      <c r="H9145"/>
      <c r="I9145"/>
      <c r="J9145"/>
      <c r="K9145"/>
      <c r="L9145"/>
      <c r="M9145" s="2"/>
      <c r="N9145"/>
      <c r="O9145" s="2"/>
      <c r="P9145"/>
      <c r="Q9145"/>
      <c r="R9145"/>
    </row>
    <row r="9146" spans="2:18">
      <c r="B9146"/>
      <c r="C9146"/>
      <c r="D9146"/>
      <c r="E9146"/>
      <c r="F9146"/>
      <c r="G9146"/>
      <c r="H9146"/>
      <c r="I9146"/>
      <c r="J9146"/>
      <c r="K9146"/>
      <c r="L9146"/>
      <c r="M9146" s="2"/>
      <c r="N9146"/>
      <c r="O9146" s="2"/>
      <c r="P9146"/>
      <c r="Q9146"/>
      <c r="R9146"/>
    </row>
    <row r="9147" spans="2:18">
      <c r="B9147"/>
      <c r="C9147"/>
      <c r="D9147"/>
      <c r="E9147"/>
      <c r="F9147"/>
      <c r="G9147"/>
      <c r="H9147"/>
      <c r="I9147"/>
      <c r="J9147"/>
      <c r="K9147"/>
      <c r="L9147"/>
      <c r="M9147" s="2"/>
      <c r="N9147"/>
      <c r="O9147" s="2"/>
      <c r="P9147"/>
      <c r="Q9147"/>
      <c r="R9147"/>
    </row>
    <row r="9148" spans="2:18">
      <c r="B9148"/>
      <c r="C9148"/>
      <c r="D9148"/>
      <c r="E9148"/>
      <c r="F9148"/>
      <c r="G9148"/>
      <c r="H9148"/>
      <c r="I9148"/>
      <c r="J9148"/>
      <c r="K9148"/>
      <c r="L9148"/>
      <c r="M9148" s="2"/>
      <c r="N9148"/>
      <c r="O9148" s="2"/>
      <c r="P9148"/>
      <c r="Q9148"/>
      <c r="R9148"/>
    </row>
    <row r="9149" spans="2:18">
      <c r="B9149"/>
      <c r="C9149"/>
      <c r="D9149"/>
      <c r="E9149"/>
      <c r="F9149"/>
      <c r="G9149"/>
      <c r="H9149"/>
      <c r="I9149"/>
      <c r="J9149"/>
      <c r="K9149"/>
      <c r="L9149"/>
      <c r="M9149" s="2"/>
      <c r="N9149"/>
      <c r="O9149" s="2"/>
      <c r="P9149"/>
      <c r="Q9149"/>
      <c r="R9149"/>
    </row>
    <row r="9150" spans="2:18">
      <c r="B9150"/>
      <c r="C9150"/>
      <c r="D9150"/>
      <c r="E9150"/>
      <c r="F9150"/>
      <c r="G9150"/>
      <c r="H9150"/>
      <c r="I9150"/>
      <c r="J9150"/>
      <c r="K9150"/>
      <c r="L9150"/>
      <c r="M9150" s="2"/>
      <c r="N9150"/>
      <c r="O9150" s="2"/>
      <c r="P9150"/>
      <c r="Q9150"/>
      <c r="R9150"/>
    </row>
    <row r="9151" spans="2:18">
      <c r="B9151"/>
      <c r="C9151"/>
      <c r="D9151"/>
      <c r="E9151"/>
      <c r="F9151"/>
      <c r="G9151"/>
      <c r="H9151"/>
      <c r="I9151"/>
      <c r="J9151"/>
      <c r="K9151"/>
      <c r="L9151"/>
      <c r="M9151" s="2"/>
      <c r="N9151"/>
      <c r="O9151" s="2"/>
      <c r="P9151"/>
      <c r="Q9151"/>
      <c r="R9151"/>
    </row>
    <row r="9152" spans="2:18">
      <c r="B9152"/>
      <c r="C9152"/>
      <c r="D9152"/>
      <c r="E9152"/>
      <c r="F9152"/>
      <c r="G9152"/>
      <c r="H9152"/>
      <c r="I9152"/>
      <c r="J9152"/>
      <c r="K9152"/>
      <c r="L9152"/>
      <c r="M9152" s="2"/>
      <c r="N9152"/>
      <c r="O9152" s="2"/>
      <c r="P9152"/>
      <c r="Q9152"/>
      <c r="R9152"/>
    </row>
    <row r="9153" spans="2:18">
      <c r="B9153"/>
      <c r="C9153"/>
      <c r="D9153"/>
      <c r="E9153"/>
      <c r="F9153"/>
      <c r="G9153"/>
      <c r="H9153"/>
      <c r="I9153"/>
      <c r="J9153"/>
      <c r="K9153"/>
      <c r="L9153"/>
      <c r="M9153" s="2"/>
      <c r="N9153"/>
      <c r="O9153" s="2"/>
      <c r="P9153"/>
      <c r="Q9153"/>
      <c r="R9153"/>
    </row>
    <row r="9154" spans="2:18">
      <c r="B9154"/>
      <c r="C9154"/>
      <c r="D9154"/>
      <c r="E9154"/>
      <c r="F9154"/>
      <c r="G9154"/>
      <c r="H9154"/>
      <c r="I9154"/>
      <c r="J9154"/>
      <c r="K9154"/>
      <c r="L9154"/>
      <c r="M9154" s="2"/>
      <c r="N9154"/>
      <c r="O9154" s="2"/>
      <c r="P9154"/>
      <c r="Q9154"/>
      <c r="R9154"/>
    </row>
    <row r="9155" spans="2:18">
      <c r="B9155"/>
      <c r="C9155"/>
      <c r="D9155"/>
      <c r="E9155"/>
      <c r="F9155"/>
      <c r="G9155"/>
      <c r="H9155"/>
      <c r="I9155"/>
      <c r="J9155"/>
      <c r="K9155"/>
      <c r="L9155"/>
      <c r="M9155" s="2"/>
      <c r="N9155"/>
      <c r="O9155" s="2"/>
      <c r="P9155"/>
      <c r="Q9155"/>
      <c r="R9155"/>
    </row>
    <row r="9156" spans="2:18">
      <c r="B9156"/>
      <c r="C9156"/>
      <c r="D9156"/>
      <c r="E9156"/>
      <c r="F9156"/>
      <c r="G9156"/>
      <c r="H9156"/>
      <c r="I9156"/>
      <c r="J9156"/>
      <c r="K9156"/>
      <c r="L9156"/>
      <c r="M9156" s="2"/>
      <c r="N9156"/>
      <c r="O9156" s="2"/>
      <c r="P9156"/>
      <c r="Q9156"/>
      <c r="R9156"/>
    </row>
    <row r="9157" spans="2:18">
      <c r="B9157"/>
      <c r="C9157"/>
      <c r="D9157"/>
      <c r="E9157"/>
      <c r="F9157"/>
      <c r="G9157"/>
      <c r="H9157"/>
      <c r="I9157"/>
      <c r="J9157"/>
      <c r="K9157"/>
      <c r="L9157"/>
      <c r="M9157" s="2"/>
      <c r="N9157"/>
      <c r="O9157" s="2"/>
      <c r="P9157"/>
      <c r="Q9157"/>
      <c r="R9157"/>
    </row>
    <row r="9158" spans="2:18">
      <c r="B9158"/>
      <c r="C9158"/>
      <c r="D9158"/>
      <c r="E9158"/>
      <c r="F9158"/>
      <c r="G9158"/>
      <c r="H9158"/>
      <c r="I9158"/>
      <c r="J9158"/>
      <c r="K9158"/>
      <c r="L9158"/>
      <c r="M9158" s="2"/>
      <c r="N9158"/>
      <c r="O9158" s="2"/>
      <c r="P9158"/>
      <c r="Q9158"/>
      <c r="R9158"/>
    </row>
    <row r="9159" spans="2:18">
      <c r="B9159"/>
      <c r="C9159"/>
      <c r="D9159"/>
      <c r="E9159"/>
      <c r="F9159"/>
      <c r="G9159"/>
      <c r="H9159"/>
      <c r="I9159"/>
      <c r="J9159"/>
      <c r="K9159"/>
      <c r="L9159"/>
      <c r="M9159" s="2"/>
      <c r="N9159"/>
      <c r="O9159" s="2"/>
      <c r="P9159"/>
      <c r="Q9159"/>
      <c r="R9159"/>
    </row>
    <row r="9160" spans="2:18">
      <c r="B9160"/>
      <c r="C9160"/>
      <c r="D9160"/>
      <c r="E9160"/>
      <c r="F9160"/>
      <c r="G9160"/>
      <c r="H9160"/>
      <c r="I9160"/>
      <c r="J9160"/>
      <c r="K9160"/>
      <c r="L9160"/>
      <c r="M9160" s="2"/>
      <c r="N9160"/>
      <c r="O9160" s="2"/>
      <c r="P9160"/>
      <c r="Q9160"/>
      <c r="R9160"/>
    </row>
    <row r="9161" spans="2:18">
      <c r="B9161"/>
      <c r="C9161"/>
      <c r="D9161"/>
      <c r="E9161"/>
      <c r="F9161"/>
      <c r="G9161"/>
      <c r="H9161"/>
      <c r="I9161"/>
      <c r="J9161"/>
      <c r="K9161"/>
      <c r="L9161"/>
      <c r="M9161" s="2"/>
      <c r="N9161"/>
      <c r="O9161" s="2"/>
      <c r="P9161"/>
      <c r="Q9161"/>
      <c r="R9161"/>
    </row>
    <row r="9162" spans="2:18">
      <c r="B9162"/>
      <c r="C9162"/>
      <c r="D9162"/>
      <c r="E9162"/>
      <c r="F9162"/>
      <c r="G9162"/>
      <c r="H9162"/>
      <c r="I9162"/>
      <c r="J9162"/>
      <c r="K9162"/>
      <c r="L9162"/>
      <c r="M9162" s="2"/>
      <c r="N9162"/>
      <c r="O9162" s="2"/>
      <c r="P9162"/>
      <c r="Q9162"/>
      <c r="R9162"/>
    </row>
    <row r="9163" spans="2:18">
      <c r="B9163"/>
      <c r="C9163"/>
      <c r="D9163"/>
      <c r="E9163"/>
      <c r="F9163"/>
      <c r="G9163"/>
      <c r="H9163"/>
      <c r="I9163"/>
      <c r="J9163"/>
      <c r="K9163"/>
      <c r="L9163"/>
      <c r="M9163" s="2"/>
      <c r="N9163"/>
      <c r="O9163" s="2"/>
      <c r="P9163"/>
      <c r="Q9163"/>
      <c r="R9163"/>
    </row>
    <row r="9164" spans="2:18">
      <c r="B9164"/>
      <c r="C9164"/>
      <c r="D9164"/>
      <c r="E9164"/>
      <c r="F9164"/>
      <c r="G9164"/>
      <c r="H9164"/>
      <c r="I9164"/>
      <c r="J9164"/>
      <c r="K9164"/>
      <c r="L9164"/>
      <c r="M9164" s="2"/>
      <c r="N9164"/>
      <c r="O9164" s="2"/>
      <c r="P9164"/>
      <c r="Q9164"/>
      <c r="R9164"/>
    </row>
    <row r="9165" spans="2:18">
      <c r="B9165"/>
      <c r="C9165"/>
      <c r="D9165"/>
      <c r="E9165"/>
      <c r="F9165"/>
      <c r="G9165"/>
      <c r="H9165"/>
      <c r="I9165"/>
      <c r="J9165"/>
      <c r="K9165"/>
      <c r="L9165"/>
      <c r="M9165" s="2"/>
      <c r="N9165"/>
      <c r="O9165" s="2"/>
      <c r="P9165"/>
      <c r="Q9165"/>
      <c r="R9165"/>
    </row>
    <row r="9166" spans="2:18">
      <c r="B9166"/>
      <c r="C9166"/>
      <c r="D9166"/>
      <c r="E9166"/>
      <c r="F9166"/>
      <c r="G9166"/>
      <c r="H9166"/>
      <c r="I9166"/>
      <c r="J9166"/>
      <c r="K9166"/>
      <c r="L9166"/>
      <c r="M9166" s="2"/>
      <c r="N9166"/>
      <c r="O9166" s="2"/>
      <c r="P9166"/>
      <c r="Q9166"/>
      <c r="R9166"/>
    </row>
    <row r="9167" spans="2:18">
      <c r="B9167"/>
      <c r="C9167"/>
      <c r="D9167"/>
      <c r="E9167"/>
      <c r="F9167"/>
      <c r="G9167"/>
      <c r="H9167"/>
      <c r="I9167"/>
      <c r="J9167"/>
      <c r="K9167"/>
      <c r="L9167"/>
      <c r="M9167" s="2"/>
      <c r="N9167"/>
      <c r="O9167" s="2"/>
      <c r="P9167"/>
      <c r="Q9167"/>
      <c r="R9167"/>
    </row>
    <row r="9168" spans="2:18">
      <c r="B9168"/>
      <c r="C9168"/>
      <c r="D9168"/>
      <c r="E9168"/>
      <c r="F9168"/>
      <c r="G9168"/>
      <c r="H9168"/>
      <c r="I9168"/>
      <c r="J9168"/>
      <c r="K9168"/>
      <c r="L9168"/>
      <c r="M9168" s="2"/>
      <c r="N9168"/>
      <c r="O9168" s="2"/>
      <c r="P9168"/>
      <c r="Q9168"/>
      <c r="R9168"/>
    </row>
    <row r="9169" spans="2:18">
      <c r="B9169"/>
      <c r="C9169"/>
      <c r="D9169"/>
      <c r="E9169"/>
      <c r="F9169"/>
      <c r="G9169"/>
      <c r="H9169"/>
      <c r="I9169"/>
      <c r="J9169"/>
      <c r="K9169"/>
      <c r="L9169"/>
      <c r="M9169" s="2"/>
      <c r="N9169"/>
      <c r="O9169" s="2"/>
      <c r="P9169"/>
      <c r="Q9169"/>
      <c r="R9169"/>
    </row>
    <row r="9170" spans="2:18">
      <c r="B9170"/>
      <c r="C9170"/>
      <c r="D9170"/>
      <c r="E9170"/>
      <c r="F9170"/>
      <c r="G9170"/>
      <c r="H9170"/>
      <c r="I9170"/>
      <c r="J9170"/>
      <c r="K9170"/>
      <c r="L9170"/>
      <c r="M9170" s="2"/>
      <c r="N9170"/>
      <c r="O9170" s="2"/>
      <c r="P9170"/>
      <c r="Q9170"/>
      <c r="R9170"/>
    </row>
    <row r="9171" spans="2:18">
      <c r="B9171"/>
      <c r="C9171"/>
      <c r="D9171"/>
      <c r="E9171"/>
      <c r="F9171"/>
      <c r="G9171"/>
      <c r="H9171"/>
      <c r="I9171"/>
      <c r="J9171"/>
      <c r="K9171"/>
      <c r="L9171"/>
      <c r="M9171" s="2"/>
      <c r="N9171"/>
      <c r="O9171" s="2"/>
      <c r="P9171"/>
      <c r="Q9171"/>
      <c r="R9171"/>
    </row>
    <row r="9172" spans="2:18">
      <c r="B9172"/>
      <c r="C9172"/>
      <c r="D9172"/>
      <c r="E9172"/>
      <c r="F9172"/>
      <c r="G9172"/>
      <c r="H9172"/>
      <c r="I9172"/>
      <c r="J9172"/>
      <c r="K9172"/>
      <c r="L9172"/>
      <c r="M9172" s="2"/>
      <c r="N9172"/>
      <c r="O9172" s="2"/>
      <c r="P9172"/>
      <c r="Q9172"/>
      <c r="R9172"/>
    </row>
    <row r="9173" spans="2:18">
      <c r="B9173"/>
      <c r="C9173"/>
      <c r="D9173"/>
      <c r="E9173"/>
      <c r="F9173"/>
      <c r="G9173"/>
      <c r="H9173"/>
      <c r="I9173"/>
      <c r="J9173"/>
      <c r="K9173"/>
      <c r="L9173"/>
      <c r="M9173" s="2"/>
      <c r="N9173"/>
      <c r="O9173" s="2"/>
      <c r="P9173"/>
      <c r="Q9173"/>
      <c r="R9173"/>
    </row>
    <row r="9174" spans="2:18">
      <c r="B9174"/>
      <c r="C9174"/>
      <c r="D9174"/>
      <c r="E9174"/>
      <c r="F9174"/>
      <c r="G9174"/>
      <c r="H9174"/>
      <c r="I9174"/>
      <c r="J9174"/>
      <c r="K9174"/>
      <c r="L9174"/>
      <c r="M9174" s="2"/>
      <c r="N9174"/>
      <c r="O9174" s="2"/>
      <c r="P9174"/>
      <c r="Q9174"/>
      <c r="R9174"/>
    </row>
    <row r="9175" spans="2:18">
      <c r="B9175"/>
      <c r="C9175"/>
      <c r="D9175"/>
      <c r="E9175"/>
      <c r="F9175"/>
      <c r="G9175"/>
      <c r="H9175"/>
      <c r="I9175"/>
      <c r="J9175"/>
      <c r="K9175"/>
      <c r="L9175"/>
      <c r="M9175" s="2"/>
      <c r="N9175"/>
      <c r="O9175" s="2"/>
      <c r="P9175"/>
      <c r="Q9175"/>
      <c r="R9175"/>
    </row>
    <row r="9176" spans="2:18">
      <c r="B9176"/>
      <c r="C9176"/>
      <c r="D9176"/>
      <c r="E9176"/>
      <c r="F9176"/>
      <c r="G9176"/>
      <c r="H9176"/>
      <c r="I9176"/>
      <c r="J9176"/>
      <c r="K9176"/>
      <c r="L9176"/>
      <c r="M9176" s="2"/>
      <c r="N9176"/>
      <c r="O9176" s="2"/>
      <c r="P9176"/>
      <c r="Q9176"/>
      <c r="R9176"/>
    </row>
    <row r="9177" spans="2:18">
      <c r="B9177"/>
      <c r="C9177"/>
      <c r="D9177"/>
      <c r="E9177"/>
      <c r="F9177"/>
      <c r="G9177"/>
      <c r="H9177"/>
      <c r="I9177"/>
      <c r="J9177"/>
      <c r="K9177"/>
      <c r="L9177"/>
      <c r="M9177" s="2"/>
      <c r="N9177"/>
      <c r="O9177" s="2"/>
      <c r="P9177"/>
      <c r="Q9177"/>
      <c r="R9177"/>
    </row>
    <row r="9178" spans="2:18">
      <c r="B9178"/>
      <c r="C9178"/>
      <c r="D9178"/>
      <c r="E9178"/>
      <c r="F9178"/>
      <c r="G9178"/>
      <c r="H9178"/>
      <c r="I9178"/>
      <c r="J9178"/>
      <c r="K9178"/>
      <c r="L9178"/>
      <c r="M9178" s="2"/>
      <c r="N9178"/>
      <c r="O9178" s="2"/>
      <c r="P9178"/>
      <c r="Q9178"/>
      <c r="R9178"/>
    </row>
    <row r="9179" spans="2:18">
      <c r="B9179"/>
      <c r="C9179"/>
      <c r="D9179"/>
      <c r="E9179"/>
      <c r="F9179"/>
      <c r="G9179"/>
      <c r="H9179"/>
      <c r="I9179"/>
      <c r="J9179"/>
      <c r="K9179"/>
      <c r="L9179"/>
      <c r="M9179" s="2"/>
      <c r="N9179"/>
      <c r="O9179" s="2"/>
      <c r="P9179"/>
      <c r="Q9179"/>
      <c r="R9179"/>
    </row>
    <row r="9180" spans="2:18">
      <c r="B9180"/>
      <c r="C9180"/>
      <c r="D9180"/>
      <c r="E9180"/>
      <c r="F9180"/>
      <c r="G9180"/>
      <c r="H9180"/>
      <c r="I9180"/>
      <c r="J9180"/>
      <c r="K9180"/>
      <c r="L9180"/>
      <c r="M9180" s="2"/>
      <c r="N9180"/>
      <c r="O9180" s="2"/>
      <c r="P9180"/>
      <c r="Q9180"/>
      <c r="R9180"/>
    </row>
    <row r="9181" spans="2:18">
      <c r="B9181"/>
      <c r="C9181"/>
      <c r="D9181"/>
      <c r="E9181"/>
      <c r="F9181"/>
      <c r="G9181"/>
      <c r="H9181"/>
      <c r="I9181"/>
      <c r="J9181"/>
      <c r="K9181"/>
      <c r="L9181"/>
      <c r="M9181" s="2"/>
      <c r="N9181"/>
      <c r="O9181" s="2"/>
      <c r="P9181"/>
      <c r="Q9181"/>
      <c r="R9181"/>
    </row>
    <row r="9182" spans="2:18">
      <c r="B9182"/>
      <c r="C9182"/>
      <c r="D9182"/>
      <c r="E9182"/>
      <c r="F9182"/>
      <c r="G9182"/>
      <c r="H9182"/>
      <c r="I9182"/>
      <c r="J9182"/>
      <c r="K9182"/>
      <c r="L9182"/>
      <c r="M9182" s="2"/>
      <c r="N9182"/>
      <c r="O9182" s="2"/>
      <c r="P9182"/>
      <c r="Q9182"/>
      <c r="R9182"/>
    </row>
    <row r="9183" spans="2:18">
      <c r="B9183"/>
      <c r="C9183"/>
      <c r="D9183"/>
      <c r="E9183"/>
      <c r="F9183"/>
      <c r="G9183"/>
      <c r="H9183"/>
      <c r="I9183"/>
      <c r="J9183"/>
      <c r="K9183"/>
      <c r="L9183"/>
      <c r="M9183" s="2"/>
      <c r="N9183"/>
      <c r="O9183" s="2"/>
      <c r="P9183"/>
      <c r="Q9183"/>
      <c r="R9183"/>
    </row>
    <row r="9184" spans="2:18">
      <c r="B9184"/>
      <c r="C9184"/>
      <c r="D9184"/>
      <c r="E9184"/>
      <c r="F9184"/>
      <c r="G9184"/>
      <c r="H9184"/>
      <c r="I9184"/>
      <c r="J9184"/>
      <c r="K9184"/>
      <c r="L9184"/>
      <c r="M9184" s="2"/>
      <c r="N9184"/>
      <c r="O9184" s="2"/>
      <c r="P9184"/>
      <c r="Q9184"/>
      <c r="R9184"/>
    </row>
    <row r="9185" spans="2:18">
      <c r="B9185"/>
      <c r="C9185"/>
      <c r="D9185"/>
      <c r="E9185"/>
      <c r="F9185"/>
      <c r="G9185"/>
      <c r="H9185"/>
      <c r="I9185"/>
      <c r="J9185"/>
      <c r="K9185"/>
      <c r="L9185"/>
      <c r="M9185" s="2"/>
      <c r="N9185"/>
      <c r="O9185" s="2"/>
      <c r="P9185"/>
      <c r="Q9185"/>
      <c r="R9185"/>
    </row>
    <row r="9186" spans="2:18">
      <c r="B9186"/>
      <c r="C9186"/>
      <c r="D9186"/>
      <c r="E9186"/>
      <c r="F9186"/>
      <c r="G9186"/>
      <c r="H9186"/>
      <c r="I9186"/>
      <c r="J9186"/>
      <c r="K9186"/>
      <c r="L9186"/>
      <c r="M9186" s="2"/>
      <c r="N9186"/>
      <c r="O9186" s="2"/>
      <c r="P9186"/>
      <c r="Q9186"/>
      <c r="R9186"/>
    </row>
    <row r="9187" spans="2:18">
      <c r="B9187"/>
      <c r="C9187"/>
      <c r="D9187"/>
      <c r="E9187"/>
      <c r="F9187"/>
      <c r="G9187"/>
      <c r="H9187"/>
      <c r="I9187"/>
      <c r="J9187"/>
      <c r="K9187"/>
      <c r="L9187"/>
      <c r="M9187" s="2"/>
      <c r="N9187"/>
      <c r="O9187" s="2"/>
      <c r="P9187"/>
      <c r="Q9187"/>
      <c r="R9187"/>
    </row>
    <row r="9188" spans="2:18">
      <c r="B9188"/>
      <c r="C9188"/>
      <c r="D9188"/>
      <c r="E9188"/>
      <c r="F9188"/>
      <c r="G9188"/>
      <c r="H9188"/>
      <c r="I9188"/>
      <c r="J9188"/>
      <c r="K9188"/>
      <c r="L9188"/>
      <c r="M9188" s="2"/>
      <c r="N9188"/>
      <c r="O9188" s="2"/>
      <c r="P9188"/>
      <c r="Q9188"/>
      <c r="R9188"/>
    </row>
    <row r="9189" spans="2:18">
      <c r="B9189"/>
      <c r="C9189"/>
      <c r="D9189"/>
      <c r="E9189"/>
      <c r="F9189"/>
      <c r="G9189"/>
      <c r="H9189"/>
      <c r="I9189"/>
      <c r="J9189"/>
      <c r="K9189"/>
      <c r="L9189"/>
      <c r="M9189" s="2"/>
      <c r="N9189"/>
      <c r="O9189" s="2"/>
      <c r="P9189"/>
      <c r="Q9189"/>
      <c r="R9189"/>
    </row>
    <row r="9190" spans="2:18">
      <c r="B9190"/>
      <c r="C9190"/>
      <c r="D9190"/>
      <c r="E9190"/>
      <c r="F9190"/>
      <c r="G9190"/>
      <c r="H9190"/>
      <c r="I9190"/>
      <c r="J9190"/>
      <c r="K9190"/>
      <c r="L9190"/>
      <c r="M9190" s="2"/>
      <c r="N9190"/>
      <c r="O9190" s="2"/>
      <c r="P9190"/>
      <c r="Q9190"/>
      <c r="R9190"/>
    </row>
    <row r="9191" spans="2:18">
      <c r="B9191"/>
      <c r="C9191"/>
      <c r="D9191"/>
      <c r="E9191"/>
      <c r="F9191"/>
      <c r="G9191"/>
      <c r="H9191"/>
      <c r="I9191"/>
      <c r="J9191"/>
      <c r="K9191"/>
      <c r="L9191"/>
      <c r="M9191" s="2"/>
      <c r="N9191"/>
      <c r="O9191" s="2"/>
      <c r="P9191"/>
      <c r="Q9191"/>
      <c r="R9191"/>
    </row>
    <row r="9192" spans="2:18">
      <c r="B9192"/>
      <c r="C9192"/>
      <c r="D9192"/>
      <c r="E9192"/>
      <c r="F9192"/>
      <c r="G9192"/>
      <c r="H9192"/>
      <c r="I9192"/>
      <c r="J9192"/>
      <c r="K9192"/>
      <c r="L9192"/>
      <c r="M9192" s="2"/>
      <c r="N9192"/>
      <c r="O9192" s="2"/>
      <c r="P9192"/>
      <c r="Q9192"/>
      <c r="R9192"/>
    </row>
    <row r="9193" spans="2:18">
      <c r="B9193"/>
      <c r="C9193"/>
      <c r="D9193"/>
      <c r="E9193"/>
      <c r="F9193"/>
      <c r="G9193"/>
      <c r="H9193"/>
      <c r="I9193"/>
      <c r="J9193"/>
      <c r="K9193"/>
      <c r="L9193"/>
      <c r="M9193" s="2"/>
      <c r="N9193"/>
      <c r="O9193" s="2"/>
      <c r="P9193"/>
      <c r="Q9193"/>
      <c r="R9193"/>
    </row>
    <row r="9194" spans="2:18">
      <c r="B9194"/>
      <c r="C9194"/>
      <c r="D9194"/>
      <c r="E9194"/>
      <c r="F9194"/>
      <c r="G9194"/>
      <c r="H9194"/>
      <c r="I9194"/>
      <c r="J9194"/>
      <c r="K9194"/>
      <c r="L9194"/>
      <c r="M9194" s="2"/>
      <c r="N9194"/>
      <c r="O9194" s="2"/>
      <c r="P9194"/>
      <c r="Q9194"/>
      <c r="R9194"/>
    </row>
    <row r="9195" spans="2:18">
      <c r="B9195"/>
      <c r="C9195"/>
      <c r="D9195"/>
      <c r="E9195"/>
      <c r="F9195"/>
      <c r="G9195"/>
      <c r="H9195"/>
      <c r="I9195"/>
      <c r="J9195"/>
      <c r="K9195"/>
      <c r="L9195"/>
      <c r="M9195" s="2"/>
      <c r="N9195"/>
      <c r="O9195" s="2"/>
      <c r="P9195"/>
      <c r="Q9195"/>
      <c r="R9195"/>
    </row>
    <row r="9196" spans="2:18">
      <c r="B9196"/>
      <c r="C9196"/>
      <c r="D9196"/>
      <c r="E9196"/>
      <c r="F9196"/>
      <c r="G9196"/>
      <c r="H9196"/>
      <c r="I9196"/>
      <c r="J9196"/>
      <c r="K9196"/>
      <c r="L9196"/>
      <c r="M9196" s="2"/>
      <c r="N9196"/>
      <c r="O9196" s="2"/>
      <c r="P9196"/>
      <c r="Q9196"/>
      <c r="R9196"/>
    </row>
    <row r="9197" spans="2:18">
      <c r="B9197"/>
      <c r="C9197"/>
      <c r="D9197"/>
      <c r="E9197"/>
      <c r="F9197"/>
      <c r="G9197"/>
      <c r="H9197"/>
      <c r="I9197"/>
      <c r="J9197"/>
      <c r="K9197"/>
      <c r="L9197"/>
      <c r="M9197" s="2"/>
      <c r="N9197"/>
      <c r="O9197" s="2"/>
      <c r="P9197"/>
      <c r="Q9197"/>
      <c r="R9197"/>
    </row>
    <row r="9198" spans="2:18">
      <c r="B9198"/>
      <c r="C9198"/>
      <c r="D9198"/>
      <c r="E9198"/>
      <c r="F9198"/>
      <c r="G9198"/>
      <c r="H9198"/>
      <c r="I9198"/>
      <c r="J9198"/>
      <c r="K9198"/>
      <c r="L9198"/>
      <c r="M9198" s="2"/>
      <c r="N9198"/>
      <c r="O9198" s="2"/>
      <c r="P9198"/>
      <c r="Q9198"/>
      <c r="R9198"/>
    </row>
    <row r="9199" spans="2:18">
      <c r="B9199"/>
      <c r="C9199"/>
      <c r="D9199"/>
      <c r="E9199"/>
      <c r="F9199"/>
      <c r="G9199"/>
      <c r="H9199"/>
      <c r="I9199"/>
      <c r="J9199"/>
      <c r="K9199"/>
      <c r="L9199"/>
      <c r="M9199" s="2"/>
      <c r="N9199"/>
      <c r="O9199" s="2"/>
      <c r="P9199"/>
      <c r="Q9199"/>
      <c r="R9199"/>
    </row>
    <row r="9200" spans="2:18">
      <c r="B9200"/>
      <c r="C9200"/>
      <c r="D9200"/>
      <c r="E9200"/>
      <c r="F9200"/>
      <c r="G9200"/>
      <c r="H9200"/>
      <c r="I9200"/>
      <c r="J9200"/>
      <c r="K9200"/>
      <c r="L9200"/>
      <c r="M9200" s="2"/>
      <c r="N9200"/>
      <c r="O9200" s="2"/>
      <c r="P9200"/>
      <c r="Q9200"/>
      <c r="R9200"/>
    </row>
    <row r="9201" spans="2:18">
      <c r="B9201"/>
      <c r="C9201"/>
      <c r="D9201"/>
      <c r="E9201"/>
      <c r="F9201"/>
      <c r="G9201"/>
      <c r="H9201"/>
      <c r="I9201"/>
      <c r="J9201"/>
      <c r="K9201"/>
      <c r="L9201"/>
      <c r="M9201" s="2"/>
      <c r="N9201"/>
      <c r="O9201" s="2"/>
      <c r="P9201"/>
      <c r="Q9201"/>
      <c r="R9201"/>
    </row>
    <row r="9202" spans="2:18">
      <c r="B9202"/>
      <c r="C9202"/>
      <c r="D9202"/>
      <c r="E9202"/>
      <c r="F9202"/>
      <c r="G9202"/>
      <c r="H9202"/>
      <c r="I9202"/>
      <c r="J9202"/>
      <c r="K9202"/>
      <c r="L9202"/>
      <c r="M9202" s="2"/>
      <c r="N9202"/>
      <c r="O9202" s="2"/>
      <c r="P9202"/>
      <c r="Q9202"/>
      <c r="R9202"/>
    </row>
    <row r="9203" spans="2:18">
      <c r="B9203"/>
      <c r="C9203"/>
      <c r="D9203"/>
      <c r="E9203"/>
      <c r="F9203"/>
      <c r="G9203"/>
      <c r="H9203"/>
      <c r="I9203"/>
      <c r="J9203"/>
      <c r="K9203"/>
      <c r="L9203"/>
      <c r="M9203" s="2"/>
      <c r="N9203"/>
      <c r="O9203" s="2"/>
      <c r="P9203"/>
      <c r="Q9203"/>
      <c r="R9203"/>
    </row>
    <row r="9204" spans="2:18">
      <c r="B9204"/>
      <c r="C9204"/>
      <c r="D9204"/>
      <c r="E9204"/>
      <c r="F9204"/>
      <c r="G9204"/>
      <c r="H9204"/>
      <c r="I9204"/>
      <c r="J9204"/>
      <c r="K9204"/>
      <c r="L9204"/>
      <c r="M9204" s="2"/>
      <c r="N9204"/>
      <c r="O9204" s="2"/>
      <c r="P9204"/>
      <c r="Q9204"/>
      <c r="R9204"/>
    </row>
    <row r="9205" spans="2:18">
      <c r="B9205"/>
      <c r="C9205"/>
      <c r="D9205"/>
      <c r="E9205"/>
      <c r="F9205"/>
      <c r="G9205"/>
      <c r="H9205"/>
      <c r="I9205"/>
      <c r="J9205"/>
      <c r="K9205"/>
      <c r="L9205"/>
      <c r="M9205" s="2"/>
      <c r="N9205"/>
      <c r="O9205" s="2"/>
      <c r="P9205"/>
      <c r="Q9205"/>
      <c r="R9205"/>
    </row>
    <row r="9206" spans="2:18">
      <c r="B9206"/>
      <c r="C9206"/>
      <c r="D9206"/>
      <c r="E9206"/>
      <c r="F9206"/>
      <c r="G9206"/>
      <c r="H9206"/>
      <c r="I9206"/>
      <c r="J9206"/>
      <c r="K9206"/>
      <c r="L9206"/>
      <c r="M9206" s="2"/>
      <c r="N9206"/>
      <c r="O9206" s="2"/>
      <c r="P9206"/>
      <c r="Q9206"/>
      <c r="R9206"/>
    </row>
    <row r="9207" spans="2:18">
      <c r="B9207"/>
      <c r="C9207"/>
      <c r="D9207"/>
      <c r="E9207"/>
      <c r="F9207"/>
      <c r="G9207"/>
      <c r="H9207"/>
      <c r="I9207"/>
      <c r="J9207"/>
      <c r="K9207"/>
      <c r="L9207"/>
      <c r="M9207" s="2"/>
      <c r="N9207"/>
      <c r="O9207" s="2"/>
      <c r="P9207"/>
      <c r="Q9207"/>
      <c r="R9207"/>
    </row>
    <row r="9208" spans="2:18">
      <c r="B9208"/>
      <c r="C9208"/>
      <c r="D9208"/>
      <c r="E9208"/>
      <c r="F9208"/>
      <c r="G9208"/>
      <c r="H9208"/>
      <c r="I9208"/>
      <c r="J9208"/>
      <c r="K9208"/>
      <c r="L9208"/>
      <c r="M9208" s="2"/>
      <c r="N9208"/>
      <c r="O9208" s="2"/>
      <c r="P9208"/>
      <c r="Q9208"/>
      <c r="R9208"/>
    </row>
    <row r="9209" spans="2:18">
      <c r="B9209"/>
      <c r="C9209"/>
      <c r="D9209"/>
      <c r="E9209"/>
      <c r="F9209"/>
      <c r="G9209"/>
      <c r="H9209"/>
      <c r="I9209"/>
      <c r="J9209"/>
      <c r="K9209"/>
      <c r="L9209"/>
      <c r="M9209" s="2"/>
      <c r="N9209"/>
      <c r="O9209" s="2"/>
      <c r="P9209"/>
      <c r="Q9209"/>
      <c r="R9209"/>
    </row>
    <row r="9210" spans="2:18">
      <c r="B9210"/>
      <c r="C9210"/>
      <c r="D9210"/>
      <c r="E9210"/>
      <c r="F9210"/>
      <c r="G9210"/>
      <c r="H9210"/>
      <c r="I9210"/>
      <c r="J9210"/>
      <c r="K9210"/>
      <c r="L9210"/>
      <c r="M9210" s="2"/>
      <c r="N9210"/>
      <c r="O9210" s="2"/>
      <c r="P9210"/>
      <c r="Q9210"/>
      <c r="R9210"/>
    </row>
    <row r="9211" spans="2:18">
      <c r="B9211"/>
      <c r="C9211"/>
      <c r="D9211"/>
      <c r="E9211"/>
      <c r="F9211"/>
      <c r="G9211"/>
      <c r="H9211"/>
      <c r="I9211"/>
      <c r="J9211"/>
      <c r="K9211"/>
      <c r="L9211"/>
      <c r="M9211" s="2"/>
      <c r="N9211"/>
      <c r="O9211" s="2"/>
      <c r="P9211"/>
      <c r="Q9211"/>
      <c r="R9211"/>
    </row>
    <row r="9212" spans="2:18">
      <c r="B9212"/>
      <c r="C9212"/>
      <c r="D9212"/>
      <c r="E9212"/>
      <c r="F9212"/>
      <c r="G9212"/>
      <c r="H9212"/>
      <c r="I9212"/>
      <c r="J9212"/>
      <c r="K9212"/>
      <c r="L9212"/>
      <c r="M9212" s="2"/>
      <c r="N9212"/>
      <c r="O9212" s="2"/>
      <c r="P9212"/>
      <c r="Q9212"/>
      <c r="R9212"/>
    </row>
    <row r="9213" spans="2:18">
      <c r="B9213"/>
      <c r="C9213"/>
      <c r="D9213"/>
      <c r="E9213"/>
      <c r="F9213"/>
      <c r="G9213"/>
      <c r="H9213"/>
      <c r="I9213"/>
      <c r="J9213"/>
      <c r="K9213"/>
      <c r="L9213"/>
      <c r="M9213" s="2"/>
      <c r="N9213"/>
      <c r="O9213" s="2"/>
      <c r="P9213"/>
      <c r="Q9213"/>
      <c r="R9213"/>
    </row>
    <row r="9214" spans="2:18">
      <c r="B9214"/>
      <c r="C9214"/>
      <c r="D9214"/>
      <c r="E9214"/>
      <c r="F9214"/>
      <c r="G9214"/>
      <c r="H9214"/>
      <c r="I9214"/>
      <c r="J9214"/>
      <c r="K9214"/>
      <c r="L9214"/>
      <c r="M9214" s="2"/>
      <c r="N9214"/>
      <c r="O9214" s="2"/>
      <c r="P9214"/>
      <c r="Q9214"/>
      <c r="R9214"/>
    </row>
    <row r="9215" spans="2:18">
      <c r="B9215"/>
      <c r="C9215"/>
      <c r="D9215"/>
      <c r="E9215"/>
      <c r="F9215"/>
      <c r="G9215"/>
      <c r="H9215"/>
      <c r="I9215"/>
      <c r="J9215"/>
      <c r="K9215"/>
      <c r="L9215"/>
      <c r="M9215" s="2"/>
      <c r="N9215"/>
      <c r="O9215" s="2"/>
      <c r="P9215"/>
      <c r="Q9215"/>
      <c r="R9215"/>
    </row>
    <row r="9216" spans="2:18">
      <c r="B9216"/>
      <c r="C9216"/>
      <c r="D9216"/>
      <c r="E9216"/>
      <c r="F9216"/>
      <c r="G9216"/>
      <c r="H9216"/>
      <c r="I9216"/>
      <c r="J9216"/>
      <c r="K9216"/>
      <c r="L9216"/>
      <c r="M9216" s="2"/>
      <c r="N9216"/>
      <c r="O9216" s="2"/>
      <c r="P9216"/>
      <c r="Q9216"/>
      <c r="R9216"/>
    </row>
    <row r="9217" spans="2:18">
      <c r="B9217"/>
      <c r="C9217"/>
      <c r="D9217"/>
      <c r="E9217"/>
      <c r="F9217"/>
      <c r="G9217"/>
      <c r="H9217"/>
      <c r="I9217"/>
      <c r="J9217"/>
      <c r="K9217"/>
      <c r="L9217"/>
      <c r="M9217" s="2"/>
      <c r="N9217"/>
      <c r="O9217" s="2"/>
      <c r="P9217"/>
      <c r="Q9217"/>
      <c r="R9217"/>
    </row>
    <row r="9218" spans="2:18">
      <c r="B9218"/>
      <c r="C9218"/>
      <c r="D9218"/>
      <c r="E9218"/>
      <c r="F9218"/>
      <c r="G9218"/>
      <c r="H9218"/>
      <c r="I9218"/>
      <c r="J9218"/>
      <c r="K9218"/>
      <c r="L9218"/>
      <c r="M9218" s="2"/>
      <c r="N9218"/>
      <c r="O9218" s="2"/>
      <c r="P9218"/>
      <c r="Q9218"/>
      <c r="R9218"/>
    </row>
    <row r="9219" spans="2:18">
      <c r="B9219"/>
      <c r="C9219"/>
      <c r="D9219"/>
      <c r="E9219"/>
      <c r="F9219"/>
      <c r="G9219"/>
      <c r="H9219"/>
      <c r="I9219"/>
      <c r="J9219"/>
      <c r="K9219"/>
      <c r="L9219"/>
      <c r="M9219" s="2"/>
      <c r="N9219"/>
      <c r="O9219" s="2"/>
      <c r="P9219"/>
      <c r="Q9219"/>
      <c r="R9219"/>
    </row>
    <row r="9220" spans="2:18">
      <c r="B9220"/>
      <c r="C9220"/>
      <c r="D9220"/>
      <c r="E9220"/>
      <c r="F9220"/>
      <c r="G9220"/>
      <c r="H9220"/>
      <c r="I9220"/>
      <c r="J9220"/>
      <c r="K9220"/>
      <c r="L9220"/>
      <c r="M9220" s="2"/>
      <c r="N9220"/>
      <c r="O9220" s="2"/>
      <c r="P9220"/>
      <c r="Q9220"/>
      <c r="R9220"/>
    </row>
    <row r="9221" spans="2:18">
      <c r="B9221"/>
      <c r="C9221"/>
      <c r="D9221"/>
      <c r="E9221"/>
      <c r="F9221"/>
      <c r="G9221"/>
      <c r="H9221"/>
      <c r="I9221"/>
      <c r="J9221"/>
      <c r="K9221"/>
      <c r="L9221"/>
      <c r="M9221" s="2"/>
      <c r="N9221"/>
      <c r="O9221" s="2"/>
      <c r="P9221"/>
      <c r="Q9221"/>
      <c r="R9221"/>
    </row>
    <row r="9222" spans="2:18">
      <c r="B9222"/>
      <c r="C9222"/>
      <c r="D9222"/>
      <c r="E9222"/>
      <c r="F9222"/>
      <c r="G9222"/>
      <c r="H9222"/>
      <c r="I9222"/>
      <c r="J9222"/>
      <c r="K9222"/>
      <c r="L9222"/>
      <c r="M9222" s="2"/>
      <c r="N9222"/>
      <c r="O9222" s="2"/>
      <c r="P9222"/>
      <c r="Q9222"/>
      <c r="R9222"/>
    </row>
    <row r="9223" spans="2:18">
      <c r="B9223"/>
      <c r="C9223"/>
      <c r="D9223"/>
      <c r="E9223"/>
      <c r="F9223"/>
      <c r="G9223"/>
      <c r="H9223"/>
      <c r="I9223"/>
      <c r="J9223"/>
      <c r="K9223"/>
      <c r="L9223"/>
      <c r="M9223" s="2"/>
      <c r="N9223"/>
      <c r="O9223" s="2"/>
      <c r="P9223"/>
      <c r="Q9223"/>
      <c r="R9223"/>
    </row>
    <row r="9224" spans="2:18">
      <c r="B9224"/>
      <c r="C9224"/>
      <c r="D9224"/>
      <c r="E9224"/>
      <c r="F9224"/>
      <c r="G9224"/>
      <c r="H9224"/>
      <c r="I9224"/>
      <c r="J9224"/>
      <c r="K9224"/>
      <c r="L9224"/>
      <c r="M9224" s="2"/>
      <c r="N9224"/>
      <c r="O9224" s="2"/>
      <c r="P9224"/>
      <c r="Q9224"/>
      <c r="R9224"/>
    </row>
    <row r="9225" spans="2:18">
      <c r="B9225"/>
      <c r="C9225"/>
      <c r="D9225"/>
      <c r="E9225"/>
      <c r="F9225"/>
      <c r="G9225"/>
      <c r="H9225"/>
      <c r="I9225"/>
      <c r="J9225"/>
      <c r="K9225"/>
      <c r="L9225"/>
      <c r="M9225" s="2"/>
      <c r="N9225"/>
      <c r="O9225" s="2"/>
      <c r="P9225"/>
      <c r="Q9225"/>
      <c r="R9225"/>
    </row>
    <row r="9226" spans="2:18">
      <c r="B9226"/>
      <c r="C9226"/>
      <c r="D9226"/>
      <c r="E9226"/>
      <c r="F9226"/>
      <c r="G9226"/>
      <c r="H9226"/>
      <c r="I9226"/>
      <c r="J9226"/>
      <c r="K9226"/>
      <c r="L9226"/>
      <c r="M9226" s="2"/>
      <c r="N9226"/>
      <c r="O9226" s="2"/>
      <c r="P9226"/>
      <c r="Q9226"/>
      <c r="R9226"/>
    </row>
    <row r="9227" spans="2:18">
      <c r="B9227"/>
      <c r="C9227"/>
      <c r="D9227"/>
      <c r="E9227"/>
      <c r="F9227"/>
      <c r="G9227"/>
      <c r="H9227"/>
      <c r="I9227"/>
      <c r="J9227"/>
      <c r="K9227"/>
      <c r="L9227"/>
      <c r="M9227" s="2"/>
      <c r="N9227"/>
      <c r="O9227" s="2"/>
      <c r="P9227"/>
      <c r="Q9227"/>
      <c r="R9227"/>
    </row>
    <row r="9228" spans="2:18">
      <c r="B9228"/>
      <c r="C9228"/>
      <c r="D9228"/>
      <c r="E9228"/>
      <c r="F9228"/>
      <c r="G9228"/>
      <c r="H9228"/>
      <c r="I9228"/>
      <c r="J9228"/>
      <c r="K9228"/>
      <c r="L9228"/>
      <c r="M9228" s="2"/>
      <c r="N9228"/>
      <c r="O9228" s="2"/>
      <c r="P9228"/>
      <c r="Q9228"/>
      <c r="R9228"/>
    </row>
    <row r="9229" spans="2:18">
      <c r="B9229"/>
      <c r="C9229"/>
      <c r="D9229"/>
      <c r="E9229"/>
      <c r="F9229"/>
      <c r="G9229"/>
      <c r="H9229"/>
      <c r="I9229"/>
      <c r="J9229"/>
      <c r="K9229"/>
      <c r="L9229"/>
      <c r="M9229" s="2"/>
      <c r="N9229"/>
      <c r="O9229" s="2"/>
      <c r="P9229"/>
      <c r="Q9229"/>
      <c r="R9229"/>
    </row>
    <row r="9230" spans="2:18">
      <c r="B9230"/>
      <c r="C9230"/>
      <c r="D9230"/>
      <c r="E9230"/>
      <c r="F9230"/>
      <c r="G9230"/>
      <c r="H9230"/>
      <c r="I9230"/>
      <c r="J9230"/>
      <c r="K9230"/>
      <c r="L9230"/>
      <c r="M9230" s="2"/>
      <c r="N9230"/>
      <c r="O9230" s="2"/>
      <c r="P9230"/>
      <c r="Q9230"/>
      <c r="R9230"/>
    </row>
    <row r="9231" spans="2:18">
      <c r="B9231"/>
      <c r="C9231"/>
      <c r="D9231"/>
      <c r="E9231"/>
      <c r="F9231"/>
      <c r="G9231"/>
      <c r="H9231"/>
      <c r="I9231"/>
      <c r="J9231"/>
      <c r="K9231"/>
      <c r="L9231"/>
      <c r="M9231" s="2"/>
      <c r="N9231"/>
      <c r="O9231" s="2"/>
      <c r="P9231"/>
      <c r="Q9231"/>
      <c r="R9231"/>
    </row>
    <row r="9232" spans="2:18">
      <c r="B9232"/>
      <c r="C9232"/>
      <c r="D9232"/>
      <c r="E9232"/>
      <c r="F9232"/>
      <c r="G9232"/>
      <c r="H9232"/>
      <c r="I9232"/>
      <c r="J9232"/>
      <c r="K9232"/>
      <c r="L9232"/>
      <c r="M9232" s="2"/>
      <c r="N9232"/>
      <c r="O9232" s="2"/>
      <c r="P9232"/>
      <c r="Q9232"/>
      <c r="R9232"/>
    </row>
    <row r="9233" spans="2:18">
      <c r="B9233"/>
      <c r="C9233"/>
      <c r="D9233"/>
      <c r="E9233"/>
      <c r="F9233"/>
      <c r="G9233"/>
      <c r="H9233"/>
      <c r="I9233"/>
      <c r="J9233"/>
      <c r="K9233"/>
      <c r="L9233"/>
      <c r="M9233" s="2"/>
      <c r="N9233"/>
      <c r="O9233" s="2"/>
      <c r="P9233"/>
      <c r="Q9233"/>
      <c r="R9233"/>
    </row>
    <row r="9234" spans="2:18">
      <c r="B9234"/>
      <c r="C9234"/>
      <c r="D9234"/>
      <c r="E9234"/>
      <c r="F9234"/>
      <c r="G9234"/>
      <c r="H9234"/>
      <c r="I9234"/>
      <c r="J9234"/>
      <c r="K9234"/>
      <c r="L9234"/>
      <c r="M9234" s="2"/>
      <c r="N9234"/>
      <c r="O9234" s="2"/>
      <c r="P9234"/>
      <c r="Q9234"/>
      <c r="R9234"/>
    </row>
    <row r="9235" spans="2:18">
      <c r="B9235"/>
      <c r="C9235"/>
      <c r="D9235"/>
      <c r="E9235"/>
      <c r="F9235"/>
      <c r="G9235"/>
      <c r="H9235"/>
      <c r="I9235"/>
      <c r="J9235"/>
      <c r="K9235"/>
      <c r="L9235"/>
      <c r="M9235" s="2"/>
      <c r="N9235"/>
      <c r="O9235" s="2"/>
      <c r="P9235"/>
      <c r="Q9235"/>
      <c r="R9235"/>
    </row>
    <row r="9236" spans="2:18">
      <c r="B9236"/>
      <c r="C9236"/>
      <c r="D9236"/>
      <c r="E9236"/>
      <c r="F9236"/>
      <c r="G9236"/>
      <c r="H9236"/>
      <c r="I9236"/>
      <c r="J9236"/>
      <c r="K9236"/>
      <c r="L9236"/>
      <c r="M9236" s="2"/>
      <c r="N9236"/>
      <c r="O9236" s="2"/>
      <c r="P9236"/>
      <c r="Q9236"/>
      <c r="R9236"/>
    </row>
    <row r="9237" spans="2:18">
      <c r="B9237"/>
      <c r="C9237"/>
      <c r="D9237"/>
      <c r="E9237"/>
      <c r="F9237"/>
      <c r="G9237"/>
      <c r="H9237"/>
      <c r="I9237"/>
      <c r="J9237"/>
      <c r="K9237"/>
      <c r="L9237"/>
      <c r="M9237" s="2"/>
      <c r="N9237"/>
      <c r="O9237" s="2"/>
      <c r="P9237"/>
      <c r="Q9237"/>
      <c r="R9237"/>
    </row>
    <row r="9238" spans="2:18">
      <c r="B9238"/>
      <c r="C9238"/>
      <c r="D9238"/>
      <c r="E9238"/>
      <c r="F9238"/>
      <c r="G9238"/>
      <c r="H9238"/>
      <c r="I9238"/>
      <c r="J9238"/>
      <c r="K9238"/>
      <c r="L9238"/>
      <c r="M9238" s="2"/>
      <c r="N9238"/>
      <c r="O9238" s="2"/>
      <c r="P9238"/>
      <c r="Q9238"/>
      <c r="R9238"/>
    </row>
    <row r="9239" spans="2:18">
      <c r="B9239"/>
      <c r="C9239"/>
      <c r="D9239"/>
      <c r="E9239"/>
      <c r="F9239"/>
      <c r="G9239"/>
      <c r="H9239"/>
      <c r="I9239"/>
      <c r="J9239"/>
      <c r="K9239"/>
      <c r="L9239"/>
      <c r="M9239" s="2"/>
      <c r="N9239"/>
      <c r="O9239" s="2"/>
      <c r="P9239"/>
      <c r="Q9239"/>
      <c r="R9239"/>
    </row>
    <row r="9240" spans="2:18">
      <c r="B9240"/>
      <c r="C9240"/>
      <c r="D9240"/>
      <c r="E9240"/>
      <c r="F9240"/>
      <c r="G9240"/>
      <c r="H9240"/>
      <c r="I9240"/>
      <c r="J9240"/>
      <c r="K9240"/>
      <c r="L9240"/>
      <c r="M9240" s="2"/>
      <c r="N9240"/>
      <c r="O9240" s="2"/>
      <c r="P9240"/>
      <c r="Q9240"/>
      <c r="R9240"/>
    </row>
    <row r="9241" spans="2:18">
      <c r="B9241"/>
      <c r="C9241"/>
      <c r="D9241"/>
      <c r="E9241"/>
      <c r="F9241"/>
      <c r="G9241"/>
      <c r="H9241"/>
      <c r="I9241"/>
      <c r="J9241"/>
      <c r="K9241"/>
      <c r="L9241"/>
      <c r="M9241" s="2"/>
      <c r="N9241"/>
      <c r="O9241" s="2"/>
      <c r="P9241"/>
      <c r="Q9241"/>
      <c r="R9241"/>
    </row>
    <row r="9242" spans="2:18">
      <c r="B9242"/>
      <c r="C9242"/>
      <c r="D9242"/>
      <c r="E9242"/>
      <c r="F9242"/>
      <c r="G9242"/>
      <c r="H9242"/>
      <c r="I9242"/>
      <c r="J9242"/>
      <c r="K9242"/>
      <c r="L9242"/>
      <c r="M9242" s="2"/>
      <c r="N9242"/>
      <c r="O9242" s="2"/>
      <c r="P9242"/>
      <c r="Q9242"/>
      <c r="R9242"/>
    </row>
    <row r="9243" spans="2:18">
      <c r="B9243"/>
      <c r="C9243"/>
      <c r="D9243"/>
      <c r="E9243"/>
      <c r="F9243"/>
      <c r="G9243"/>
      <c r="H9243"/>
      <c r="I9243"/>
      <c r="J9243"/>
      <c r="K9243"/>
      <c r="L9243"/>
      <c r="M9243" s="2"/>
      <c r="N9243"/>
      <c r="O9243" s="2"/>
      <c r="P9243"/>
      <c r="Q9243"/>
      <c r="R9243"/>
    </row>
    <row r="9244" spans="2:18">
      <c r="B9244"/>
      <c r="C9244"/>
      <c r="D9244"/>
      <c r="E9244"/>
      <c r="F9244"/>
      <c r="G9244"/>
      <c r="H9244"/>
      <c r="I9244"/>
      <c r="J9244"/>
      <c r="K9244"/>
      <c r="L9244"/>
      <c r="M9244" s="2"/>
      <c r="N9244"/>
      <c r="O9244" s="2"/>
      <c r="P9244"/>
      <c r="Q9244"/>
      <c r="R9244"/>
    </row>
    <row r="9245" spans="2:18">
      <c r="B9245"/>
      <c r="C9245"/>
      <c r="D9245"/>
      <c r="E9245"/>
      <c r="F9245"/>
      <c r="G9245"/>
      <c r="H9245"/>
      <c r="I9245"/>
      <c r="J9245"/>
      <c r="K9245"/>
      <c r="L9245"/>
      <c r="M9245" s="2"/>
      <c r="N9245"/>
      <c r="O9245" s="2"/>
      <c r="P9245"/>
      <c r="Q9245"/>
      <c r="R9245"/>
    </row>
    <row r="9246" spans="2:18">
      <c r="B9246"/>
      <c r="C9246"/>
      <c r="D9246"/>
      <c r="E9246"/>
      <c r="F9246"/>
      <c r="G9246"/>
      <c r="H9246"/>
      <c r="I9246"/>
      <c r="J9246"/>
      <c r="K9246"/>
      <c r="L9246"/>
      <c r="M9246" s="2"/>
      <c r="N9246"/>
      <c r="O9246" s="2"/>
      <c r="P9246"/>
      <c r="Q9246"/>
      <c r="R9246"/>
    </row>
    <row r="9247" spans="2:18">
      <c r="B9247"/>
      <c r="C9247"/>
      <c r="D9247"/>
      <c r="E9247"/>
      <c r="F9247"/>
      <c r="G9247"/>
      <c r="H9247"/>
      <c r="I9247"/>
      <c r="J9247"/>
      <c r="K9247"/>
      <c r="L9247"/>
      <c r="M9247" s="2"/>
      <c r="N9247"/>
      <c r="O9247" s="2"/>
      <c r="P9247"/>
      <c r="Q9247"/>
      <c r="R9247"/>
    </row>
    <row r="9248" spans="2:18">
      <c r="B9248"/>
      <c r="C9248"/>
      <c r="D9248"/>
      <c r="E9248"/>
      <c r="F9248"/>
      <c r="G9248"/>
      <c r="H9248"/>
      <c r="I9248"/>
      <c r="J9248"/>
      <c r="K9248"/>
      <c r="L9248"/>
      <c r="M9248" s="2"/>
      <c r="N9248"/>
      <c r="O9248" s="2"/>
      <c r="P9248"/>
      <c r="Q9248"/>
      <c r="R9248"/>
    </row>
    <row r="9249" spans="2:18">
      <c r="B9249"/>
      <c r="C9249"/>
      <c r="D9249"/>
      <c r="E9249"/>
      <c r="F9249"/>
      <c r="G9249"/>
      <c r="H9249"/>
      <c r="I9249"/>
      <c r="J9249"/>
      <c r="K9249"/>
      <c r="L9249"/>
      <c r="M9249" s="2"/>
      <c r="N9249"/>
      <c r="O9249" s="2"/>
      <c r="P9249"/>
      <c r="Q9249"/>
      <c r="R9249"/>
    </row>
    <row r="9250" spans="2:18">
      <c r="B9250"/>
      <c r="C9250"/>
      <c r="D9250"/>
      <c r="E9250"/>
      <c r="F9250"/>
      <c r="G9250"/>
      <c r="H9250"/>
      <c r="I9250"/>
      <c r="J9250"/>
      <c r="K9250"/>
      <c r="L9250"/>
      <c r="M9250" s="2"/>
      <c r="N9250"/>
      <c r="O9250" s="2"/>
      <c r="P9250"/>
      <c r="Q9250"/>
      <c r="R9250"/>
    </row>
    <row r="9251" spans="2:18">
      <c r="B9251"/>
      <c r="C9251"/>
      <c r="D9251"/>
      <c r="E9251"/>
      <c r="F9251"/>
      <c r="G9251"/>
      <c r="H9251"/>
      <c r="I9251"/>
      <c r="J9251"/>
      <c r="K9251"/>
      <c r="L9251"/>
      <c r="M9251" s="2"/>
      <c r="N9251"/>
      <c r="O9251" s="2"/>
      <c r="P9251"/>
      <c r="Q9251"/>
      <c r="R9251"/>
    </row>
    <row r="9252" spans="2:18">
      <c r="B9252"/>
      <c r="C9252"/>
      <c r="D9252"/>
      <c r="E9252"/>
      <c r="F9252"/>
      <c r="G9252"/>
      <c r="H9252"/>
      <c r="I9252"/>
      <c r="J9252"/>
      <c r="K9252"/>
      <c r="L9252"/>
      <c r="M9252" s="2"/>
      <c r="N9252"/>
      <c r="O9252" s="2"/>
      <c r="P9252"/>
      <c r="Q9252"/>
      <c r="R9252"/>
    </row>
    <row r="9253" spans="2:18">
      <c r="B9253"/>
      <c r="C9253"/>
      <c r="D9253"/>
      <c r="E9253"/>
      <c r="F9253"/>
      <c r="G9253"/>
      <c r="H9253"/>
      <c r="I9253"/>
      <c r="J9253"/>
      <c r="K9253"/>
      <c r="L9253"/>
      <c r="M9253" s="2"/>
      <c r="N9253"/>
      <c r="O9253" s="2"/>
      <c r="P9253"/>
      <c r="Q9253"/>
      <c r="R9253"/>
    </row>
    <row r="9254" spans="2:18">
      <c r="B9254"/>
      <c r="C9254"/>
      <c r="D9254"/>
      <c r="E9254"/>
      <c r="F9254"/>
      <c r="G9254"/>
      <c r="H9254"/>
      <c r="I9254"/>
      <c r="J9254"/>
      <c r="K9254"/>
      <c r="L9254"/>
      <c r="M9254" s="2"/>
      <c r="N9254"/>
      <c r="O9254" s="2"/>
      <c r="P9254"/>
      <c r="Q9254"/>
      <c r="R9254"/>
    </row>
    <row r="9255" spans="2:18">
      <c r="B9255"/>
      <c r="C9255"/>
      <c r="D9255"/>
      <c r="E9255"/>
      <c r="F9255"/>
      <c r="G9255"/>
      <c r="H9255"/>
      <c r="I9255"/>
      <c r="J9255"/>
      <c r="K9255"/>
      <c r="L9255"/>
      <c r="M9255" s="2"/>
      <c r="N9255"/>
      <c r="O9255" s="2"/>
      <c r="P9255"/>
      <c r="Q9255"/>
      <c r="R9255"/>
    </row>
    <row r="9256" spans="2:18">
      <c r="B9256"/>
      <c r="C9256"/>
      <c r="D9256"/>
      <c r="E9256"/>
      <c r="F9256"/>
      <c r="G9256"/>
      <c r="H9256"/>
      <c r="I9256"/>
      <c r="J9256"/>
      <c r="K9256"/>
      <c r="L9256"/>
      <c r="M9256" s="2"/>
      <c r="N9256"/>
      <c r="O9256" s="2"/>
      <c r="P9256"/>
      <c r="Q9256"/>
      <c r="R9256"/>
    </row>
    <row r="9257" spans="2:18">
      <c r="B9257"/>
      <c r="C9257"/>
      <c r="D9257"/>
      <c r="E9257"/>
      <c r="F9257"/>
      <c r="G9257"/>
      <c r="H9257"/>
      <c r="I9257"/>
      <c r="J9257"/>
      <c r="K9257"/>
      <c r="L9257"/>
      <c r="M9257" s="2"/>
      <c r="N9257"/>
      <c r="O9257" s="2"/>
      <c r="P9257"/>
      <c r="Q9257"/>
      <c r="R9257"/>
    </row>
    <row r="9258" spans="2:18">
      <c r="B9258"/>
      <c r="C9258"/>
      <c r="D9258"/>
      <c r="E9258"/>
      <c r="F9258"/>
      <c r="G9258"/>
      <c r="H9258"/>
      <c r="I9258"/>
      <c r="J9258"/>
      <c r="K9258"/>
      <c r="L9258"/>
      <c r="M9258" s="2"/>
      <c r="N9258"/>
      <c r="O9258" s="2"/>
      <c r="P9258"/>
      <c r="Q9258"/>
      <c r="R9258"/>
    </row>
    <row r="9259" spans="2:18">
      <c r="B9259"/>
      <c r="C9259"/>
      <c r="D9259"/>
      <c r="E9259"/>
      <c r="F9259"/>
      <c r="G9259"/>
      <c r="H9259"/>
      <c r="I9259"/>
      <c r="J9259"/>
      <c r="K9259"/>
      <c r="L9259"/>
      <c r="M9259" s="2"/>
      <c r="N9259"/>
      <c r="O9259" s="2"/>
      <c r="P9259"/>
      <c r="Q9259"/>
      <c r="R9259"/>
    </row>
    <row r="9260" spans="2:18">
      <c r="B9260"/>
      <c r="C9260"/>
      <c r="D9260"/>
      <c r="E9260"/>
      <c r="F9260"/>
      <c r="G9260"/>
      <c r="H9260"/>
      <c r="I9260"/>
      <c r="J9260"/>
      <c r="K9260"/>
      <c r="L9260"/>
      <c r="M9260" s="2"/>
      <c r="N9260"/>
      <c r="O9260" s="2"/>
      <c r="P9260"/>
      <c r="Q9260"/>
      <c r="R9260"/>
    </row>
    <row r="9261" spans="2:18">
      <c r="B9261"/>
      <c r="C9261"/>
      <c r="D9261"/>
      <c r="E9261"/>
      <c r="F9261"/>
      <c r="G9261"/>
      <c r="H9261"/>
      <c r="I9261"/>
      <c r="J9261"/>
      <c r="K9261"/>
      <c r="L9261"/>
      <c r="M9261" s="2"/>
      <c r="N9261"/>
      <c r="O9261" s="2"/>
      <c r="P9261"/>
      <c r="Q9261"/>
      <c r="R9261"/>
    </row>
    <row r="9262" spans="2:18">
      <c r="B9262"/>
      <c r="C9262"/>
      <c r="D9262"/>
      <c r="E9262"/>
      <c r="F9262"/>
      <c r="G9262"/>
      <c r="H9262"/>
      <c r="I9262"/>
      <c r="J9262"/>
      <c r="K9262"/>
      <c r="L9262"/>
      <c r="M9262" s="2"/>
      <c r="N9262"/>
      <c r="O9262" s="2"/>
      <c r="P9262"/>
      <c r="Q9262"/>
      <c r="R9262"/>
    </row>
    <row r="9263" spans="2:18">
      <c r="B9263"/>
      <c r="C9263"/>
      <c r="D9263"/>
      <c r="E9263"/>
      <c r="F9263"/>
      <c r="G9263"/>
      <c r="H9263"/>
      <c r="I9263"/>
      <c r="J9263"/>
      <c r="K9263"/>
      <c r="L9263"/>
      <c r="M9263" s="2"/>
      <c r="N9263"/>
      <c r="O9263" s="2"/>
      <c r="P9263"/>
      <c r="Q9263"/>
      <c r="R9263"/>
    </row>
    <row r="9264" spans="2:18">
      <c r="B9264"/>
      <c r="C9264"/>
      <c r="D9264"/>
      <c r="E9264"/>
      <c r="F9264"/>
      <c r="G9264"/>
      <c r="H9264"/>
      <c r="I9264"/>
      <c r="J9264"/>
      <c r="K9264"/>
      <c r="L9264"/>
      <c r="M9264" s="2"/>
      <c r="N9264"/>
      <c r="O9264" s="2"/>
      <c r="P9264"/>
      <c r="Q9264"/>
      <c r="R9264"/>
    </row>
    <row r="9265" spans="2:18">
      <c r="B9265"/>
      <c r="C9265"/>
      <c r="D9265"/>
      <c r="E9265"/>
      <c r="F9265"/>
      <c r="G9265"/>
      <c r="H9265"/>
      <c r="I9265"/>
      <c r="J9265"/>
      <c r="K9265"/>
      <c r="L9265"/>
      <c r="M9265" s="2"/>
      <c r="N9265"/>
      <c r="O9265" s="2"/>
      <c r="P9265"/>
      <c r="Q9265"/>
      <c r="R9265"/>
    </row>
    <row r="9266" spans="2:18">
      <c r="B9266"/>
      <c r="C9266"/>
      <c r="D9266"/>
      <c r="E9266"/>
      <c r="F9266"/>
      <c r="G9266"/>
      <c r="H9266"/>
      <c r="I9266"/>
      <c r="J9266"/>
      <c r="K9266"/>
      <c r="L9266"/>
      <c r="M9266" s="2"/>
      <c r="N9266"/>
      <c r="O9266" s="2"/>
      <c r="P9266"/>
      <c r="Q9266"/>
      <c r="R9266"/>
    </row>
    <row r="9267" spans="2:18">
      <c r="B9267"/>
      <c r="C9267"/>
      <c r="D9267"/>
      <c r="E9267"/>
      <c r="F9267"/>
      <c r="G9267"/>
      <c r="H9267"/>
      <c r="I9267"/>
      <c r="J9267"/>
      <c r="K9267"/>
      <c r="L9267"/>
      <c r="M9267" s="2"/>
      <c r="N9267"/>
      <c r="O9267" s="2"/>
      <c r="P9267"/>
      <c r="Q9267"/>
      <c r="R9267"/>
    </row>
    <row r="9268" spans="2:18">
      <c r="B9268"/>
      <c r="C9268"/>
      <c r="D9268"/>
      <c r="E9268"/>
      <c r="F9268"/>
      <c r="G9268"/>
      <c r="H9268"/>
      <c r="I9268"/>
      <c r="J9268"/>
      <c r="K9268"/>
      <c r="L9268"/>
      <c r="M9268" s="2"/>
      <c r="N9268"/>
      <c r="O9268" s="2"/>
      <c r="P9268"/>
      <c r="Q9268"/>
      <c r="R9268"/>
    </row>
    <row r="9269" spans="2:18">
      <c r="B9269"/>
      <c r="C9269"/>
      <c r="D9269"/>
      <c r="E9269"/>
      <c r="F9269"/>
      <c r="G9269"/>
      <c r="H9269"/>
      <c r="I9269"/>
      <c r="J9269"/>
      <c r="K9269"/>
      <c r="L9269"/>
      <c r="M9269" s="2"/>
      <c r="N9269"/>
      <c r="O9269" s="2"/>
      <c r="P9269"/>
      <c r="Q9269"/>
      <c r="R9269"/>
    </row>
    <row r="9270" spans="2:18">
      <c r="B9270"/>
      <c r="C9270"/>
      <c r="D9270"/>
      <c r="E9270"/>
      <c r="F9270"/>
      <c r="G9270"/>
      <c r="H9270"/>
      <c r="I9270"/>
      <c r="J9270"/>
      <c r="K9270"/>
      <c r="L9270"/>
      <c r="M9270" s="2"/>
      <c r="N9270"/>
      <c r="O9270" s="2"/>
      <c r="P9270"/>
      <c r="Q9270"/>
      <c r="R9270"/>
    </row>
    <row r="9271" spans="2:18">
      <c r="B9271"/>
      <c r="C9271"/>
      <c r="D9271"/>
      <c r="E9271"/>
      <c r="F9271"/>
      <c r="G9271"/>
      <c r="H9271"/>
      <c r="I9271"/>
      <c r="J9271"/>
      <c r="K9271"/>
      <c r="L9271"/>
      <c r="M9271" s="2"/>
      <c r="N9271"/>
      <c r="O9271" s="2"/>
      <c r="P9271"/>
      <c r="Q9271"/>
      <c r="R9271"/>
    </row>
    <row r="9272" spans="2:18">
      <c r="B9272"/>
      <c r="C9272"/>
      <c r="D9272"/>
      <c r="E9272"/>
      <c r="F9272"/>
      <c r="G9272"/>
      <c r="H9272"/>
      <c r="I9272"/>
      <c r="J9272"/>
      <c r="K9272"/>
      <c r="L9272"/>
      <c r="M9272" s="2"/>
      <c r="N9272"/>
      <c r="O9272" s="2"/>
      <c r="P9272"/>
      <c r="Q9272"/>
      <c r="R9272"/>
    </row>
    <row r="9273" spans="2:18">
      <c r="B9273"/>
      <c r="C9273"/>
      <c r="D9273"/>
      <c r="E9273"/>
      <c r="F9273"/>
      <c r="G9273"/>
      <c r="H9273"/>
      <c r="I9273"/>
      <c r="J9273"/>
      <c r="K9273"/>
      <c r="L9273"/>
      <c r="M9273" s="2"/>
      <c r="N9273"/>
      <c r="O9273" s="2"/>
      <c r="P9273"/>
      <c r="Q9273"/>
      <c r="R9273"/>
    </row>
    <row r="9274" spans="2:18">
      <c r="B9274"/>
      <c r="C9274"/>
      <c r="D9274"/>
      <c r="E9274"/>
      <c r="F9274"/>
      <c r="G9274"/>
      <c r="H9274"/>
      <c r="I9274"/>
      <c r="J9274"/>
      <c r="K9274"/>
      <c r="L9274"/>
      <c r="M9274" s="2"/>
      <c r="N9274"/>
      <c r="O9274" s="2"/>
      <c r="P9274"/>
      <c r="Q9274"/>
      <c r="R9274"/>
    </row>
    <row r="9275" spans="2:18">
      <c r="B9275"/>
      <c r="C9275"/>
      <c r="D9275"/>
      <c r="E9275"/>
      <c r="F9275"/>
      <c r="G9275"/>
      <c r="H9275"/>
      <c r="I9275"/>
      <c r="J9275"/>
      <c r="K9275"/>
      <c r="L9275"/>
      <c r="M9275" s="2"/>
      <c r="N9275"/>
      <c r="O9275" s="2"/>
      <c r="P9275"/>
      <c r="Q9275"/>
      <c r="R9275"/>
    </row>
    <row r="9276" spans="2:18">
      <c r="B9276"/>
      <c r="C9276"/>
      <c r="D9276"/>
      <c r="E9276"/>
      <c r="F9276"/>
      <c r="G9276"/>
      <c r="H9276"/>
      <c r="I9276"/>
      <c r="J9276"/>
      <c r="K9276"/>
      <c r="L9276"/>
      <c r="M9276" s="2"/>
      <c r="N9276"/>
      <c r="O9276" s="2"/>
      <c r="P9276"/>
      <c r="Q9276"/>
      <c r="R9276"/>
    </row>
    <row r="9277" spans="2:18">
      <c r="B9277"/>
      <c r="C9277"/>
      <c r="D9277"/>
      <c r="E9277"/>
      <c r="F9277"/>
      <c r="G9277"/>
      <c r="H9277"/>
      <c r="I9277"/>
      <c r="J9277"/>
      <c r="K9277"/>
      <c r="L9277"/>
      <c r="M9277" s="2"/>
      <c r="N9277"/>
      <c r="O9277" s="2"/>
      <c r="P9277"/>
      <c r="Q9277"/>
      <c r="R9277"/>
    </row>
    <row r="9278" spans="2:18">
      <c r="B9278"/>
      <c r="C9278"/>
      <c r="D9278"/>
      <c r="E9278"/>
      <c r="F9278"/>
      <c r="G9278"/>
      <c r="H9278"/>
      <c r="I9278"/>
      <c r="J9278"/>
      <c r="K9278"/>
      <c r="L9278"/>
      <c r="M9278" s="2"/>
      <c r="N9278"/>
      <c r="O9278" s="2"/>
      <c r="P9278"/>
      <c r="Q9278"/>
      <c r="R9278"/>
    </row>
    <row r="9279" spans="2:18">
      <c r="B9279"/>
      <c r="C9279"/>
      <c r="D9279"/>
      <c r="E9279"/>
      <c r="F9279"/>
      <c r="G9279"/>
      <c r="H9279"/>
      <c r="I9279"/>
      <c r="J9279"/>
      <c r="K9279"/>
      <c r="L9279"/>
      <c r="M9279" s="2"/>
      <c r="N9279"/>
      <c r="O9279" s="2"/>
      <c r="P9279"/>
      <c r="Q9279"/>
      <c r="R9279"/>
    </row>
    <row r="9280" spans="2:18">
      <c r="B9280"/>
      <c r="C9280"/>
      <c r="D9280"/>
      <c r="E9280"/>
      <c r="F9280"/>
      <c r="G9280"/>
      <c r="H9280"/>
      <c r="I9280"/>
      <c r="J9280"/>
      <c r="K9280"/>
      <c r="L9280"/>
      <c r="M9280" s="2"/>
      <c r="N9280"/>
      <c r="O9280" s="2"/>
      <c r="P9280"/>
      <c r="Q9280"/>
      <c r="R9280"/>
    </row>
    <row r="9281" spans="2:18">
      <c r="B9281"/>
      <c r="C9281"/>
      <c r="D9281"/>
      <c r="E9281"/>
      <c r="F9281"/>
      <c r="G9281"/>
      <c r="H9281"/>
      <c r="I9281"/>
      <c r="J9281"/>
      <c r="K9281"/>
      <c r="L9281"/>
      <c r="M9281" s="2"/>
      <c r="N9281"/>
      <c r="O9281" s="2"/>
      <c r="P9281"/>
      <c r="Q9281"/>
      <c r="R9281"/>
    </row>
    <row r="9282" spans="2:18">
      <c r="B9282"/>
      <c r="C9282"/>
      <c r="D9282"/>
      <c r="E9282"/>
      <c r="F9282"/>
      <c r="G9282"/>
      <c r="H9282"/>
      <c r="I9282"/>
      <c r="J9282"/>
      <c r="K9282"/>
      <c r="L9282"/>
      <c r="M9282" s="2"/>
      <c r="N9282"/>
      <c r="O9282" s="2"/>
      <c r="P9282"/>
      <c r="Q9282"/>
      <c r="R9282"/>
    </row>
    <row r="9283" spans="2:18">
      <c r="B9283"/>
      <c r="C9283"/>
      <c r="D9283"/>
      <c r="E9283"/>
      <c r="F9283"/>
      <c r="G9283"/>
      <c r="H9283"/>
      <c r="I9283"/>
      <c r="J9283"/>
      <c r="K9283"/>
      <c r="L9283"/>
      <c r="M9283" s="2"/>
      <c r="N9283"/>
      <c r="O9283" s="2"/>
      <c r="P9283"/>
      <c r="Q9283"/>
      <c r="R9283"/>
    </row>
    <row r="9284" spans="2:18">
      <c r="B9284"/>
      <c r="C9284"/>
      <c r="D9284"/>
      <c r="E9284"/>
      <c r="F9284"/>
      <c r="G9284"/>
      <c r="H9284"/>
      <c r="I9284"/>
      <c r="J9284"/>
      <c r="K9284"/>
      <c r="L9284"/>
      <c r="M9284" s="2"/>
      <c r="N9284"/>
      <c r="O9284" s="2"/>
      <c r="P9284"/>
      <c r="Q9284"/>
      <c r="R9284"/>
    </row>
    <row r="9285" spans="2:18">
      <c r="B9285"/>
      <c r="C9285"/>
      <c r="D9285"/>
      <c r="E9285"/>
      <c r="F9285"/>
      <c r="G9285"/>
      <c r="H9285"/>
      <c r="I9285"/>
      <c r="J9285"/>
      <c r="K9285"/>
      <c r="L9285"/>
      <c r="M9285" s="2"/>
      <c r="N9285"/>
      <c r="O9285" s="2"/>
      <c r="P9285"/>
      <c r="Q9285"/>
      <c r="R9285"/>
    </row>
    <row r="9286" spans="2:18">
      <c r="B9286"/>
      <c r="C9286"/>
      <c r="D9286"/>
      <c r="E9286"/>
      <c r="F9286"/>
      <c r="G9286"/>
      <c r="H9286"/>
      <c r="I9286"/>
      <c r="J9286"/>
      <c r="K9286"/>
      <c r="L9286"/>
      <c r="M9286" s="2"/>
      <c r="N9286"/>
      <c r="O9286" s="2"/>
      <c r="P9286"/>
      <c r="Q9286"/>
      <c r="R9286"/>
    </row>
    <row r="9287" spans="2:18">
      <c r="B9287"/>
      <c r="C9287"/>
      <c r="D9287"/>
      <c r="E9287"/>
      <c r="F9287"/>
      <c r="G9287"/>
      <c r="H9287"/>
      <c r="I9287"/>
      <c r="J9287"/>
      <c r="K9287"/>
      <c r="L9287"/>
      <c r="M9287" s="2"/>
      <c r="N9287"/>
      <c r="O9287" s="2"/>
      <c r="P9287"/>
      <c r="Q9287"/>
      <c r="R9287"/>
    </row>
    <row r="9288" spans="2:18">
      <c r="B9288"/>
      <c r="C9288"/>
      <c r="D9288"/>
      <c r="E9288"/>
      <c r="F9288"/>
      <c r="G9288"/>
      <c r="H9288"/>
      <c r="I9288"/>
      <c r="J9288"/>
      <c r="K9288"/>
      <c r="L9288"/>
      <c r="M9288" s="2"/>
      <c r="N9288"/>
      <c r="O9288" s="2"/>
      <c r="P9288"/>
      <c r="Q9288"/>
      <c r="R9288"/>
    </row>
    <row r="9289" spans="2:18">
      <c r="B9289"/>
      <c r="C9289"/>
      <c r="D9289"/>
      <c r="E9289"/>
      <c r="F9289"/>
      <c r="G9289"/>
      <c r="H9289"/>
      <c r="I9289"/>
      <c r="J9289"/>
      <c r="K9289"/>
      <c r="L9289"/>
      <c r="M9289" s="2"/>
      <c r="N9289"/>
      <c r="O9289" s="2"/>
      <c r="P9289"/>
      <c r="Q9289"/>
      <c r="R9289"/>
    </row>
    <row r="9290" spans="2:18">
      <c r="B9290"/>
      <c r="C9290"/>
      <c r="D9290"/>
      <c r="E9290"/>
      <c r="F9290"/>
      <c r="G9290"/>
      <c r="H9290"/>
      <c r="I9290"/>
      <c r="J9290"/>
      <c r="K9290"/>
      <c r="L9290"/>
      <c r="M9290" s="2"/>
      <c r="N9290"/>
      <c r="O9290" s="2"/>
      <c r="P9290"/>
      <c r="Q9290"/>
      <c r="R9290"/>
    </row>
    <row r="9291" spans="2:18">
      <c r="B9291"/>
      <c r="C9291"/>
      <c r="D9291"/>
      <c r="E9291"/>
      <c r="F9291"/>
      <c r="G9291"/>
      <c r="H9291"/>
      <c r="I9291"/>
      <c r="J9291"/>
      <c r="K9291"/>
      <c r="L9291"/>
      <c r="M9291" s="2"/>
      <c r="N9291"/>
      <c r="O9291" s="2"/>
      <c r="P9291"/>
      <c r="Q9291"/>
      <c r="R9291"/>
    </row>
    <row r="9292" spans="2:18">
      <c r="B9292"/>
      <c r="C9292"/>
      <c r="D9292"/>
      <c r="E9292"/>
      <c r="F9292"/>
      <c r="G9292"/>
      <c r="H9292"/>
      <c r="I9292"/>
      <c r="J9292"/>
      <c r="K9292"/>
      <c r="L9292"/>
      <c r="M9292" s="2"/>
      <c r="N9292"/>
      <c r="O9292" s="2"/>
      <c r="P9292"/>
      <c r="Q9292"/>
      <c r="R9292"/>
    </row>
    <row r="9293" spans="2:18">
      <c r="B9293"/>
      <c r="C9293"/>
      <c r="D9293"/>
      <c r="E9293"/>
      <c r="F9293"/>
      <c r="G9293"/>
      <c r="H9293"/>
      <c r="I9293"/>
      <c r="J9293"/>
      <c r="K9293"/>
      <c r="L9293"/>
      <c r="M9293" s="2"/>
      <c r="N9293"/>
      <c r="O9293" s="2"/>
      <c r="P9293"/>
      <c r="Q9293"/>
      <c r="R9293"/>
    </row>
    <row r="9294" spans="2:18">
      <c r="B9294"/>
      <c r="C9294"/>
      <c r="D9294"/>
      <c r="E9294"/>
      <c r="F9294"/>
      <c r="G9294"/>
      <c r="H9294"/>
      <c r="I9294"/>
      <c r="J9294"/>
      <c r="K9294"/>
      <c r="L9294"/>
      <c r="M9294" s="2"/>
      <c r="N9294"/>
      <c r="O9294" s="2"/>
      <c r="P9294"/>
      <c r="Q9294"/>
      <c r="R9294"/>
    </row>
    <row r="9295" spans="2:18">
      <c r="B9295"/>
      <c r="C9295"/>
      <c r="D9295"/>
      <c r="E9295"/>
      <c r="F9295"/>
      <c r="G9295"/>
      <c r="H9295"/>
      <c r="I9295"/>
      <c r="J9295"/>
      <c r="K9295"/>
      <c r="L9295"/>
      <c r="M9295" s="2"/>
      <c r="N9295"/>
      <c r="O9295" s="2"/>
      <c r="P9295"/>
      <c r="Q9295"/>
      <c r="R9295"/>
    </row>
    <row r="9296" spans="2:18">
      <c r="B9296"/>
      <c r="C9296"/>
      <c r="D9296"/>
      <c r="E9296"/>
      <c r="F9296"/>
      <c r="G9296"/>
      <c r="H9296"/>
      <c r="I9296"/>
      <c r="J9296"/>
      <c r="K9296"/>
      <c r="L9296"/>
      <c r="M9296" s="2"/>
      <c r="N9296"/>
      <c r="O9296" s="2"/>
      <c r="P9296"/>
      <c r="Q9296"/>
      <c r="R9296"/>
    </row>
    <row r="9297" spans="2:18">
      <c r="B9297"/>
      <c r="C9297"/>
      <c r="D9297"/>
      <c r="E9297"/>
      <c r="F9297"/>
      <c r="G9297"/>
      <c r="H9297"/>
      <c r="I9297"/>
      <c r="J9297"/>
      <c r="K9297"/>
      <c r="L9297"/>
      <c r="M9297" s="2"/>
      <c r="N9297"/>
      <c r="O9297" s="2"/>
      <c r="P9297"/>
      <c r="Q9297"/>
      <c r="R9297"/>
    </row>
    <row r="9298" spans="2:18">
      <c r="B9298"/>
      <c r="C9298"/>
      <c r="D9298"/>
      <c r="E9298"/>
      <c r="F9298"/>
      <c r="G9298"/>
      <c r="H9298"/>
      <c r="I9298"/>
      <c r="J9298"/>
      <c r="K9298"/>
      <c r="L9298"/>
      <c r="M9298" s="2"/>
      <c r="N9298"/>
      <c r="O9298" s="2"/>
      <c r="P9298"/>
      <c r="Q9298"/>
      <c r="R9298"/>
    </row>
    <row r="9299" spans="2:18">
      <c r="B9299"/>
      <c r="C9299"/>
      <c r="D9299"/>
      <c r="E9299"/>
      <c r="F9299"/>
      <c r="G9299"/>
      <c r="H9299"/>
      <c r="I9299"/>
      <c r="J9299"/>
      <c r="K9299"/>
      <c r="L9299"/>
      <c r="M9299" s="2"/>
      <c r="N9299"/>
      <c r="O9299" s="2"/>
      <c r="P9299"/>
      <c r="Q9299"/>
      <c r="R9299"/>
    </row>
    <row r="9300" spans="2:18">
      <c r="B9300"/>
      <c r="C9300"/>
      <c r="D9300"/>
      <c r="E9300"/>
      <c r="F9300"/>
      <c r="G9300"/>
      <c r="H9300"/>
      <c r="I9300"/>
      <c r="J9300"/>
      <c r="K9300"/>
      <c r="L9300"/>
      <c r="M9300" s="2"/>
      <c r="N9300"/>
      <c r="O9300" s="2"/>
      <c r="P9300"/>
      <c r="Q9300"/>
      <c r="R9300"/>
    </row>
    <row r="9301" spans="2:18">
      <c r="B9301"/>
      <c r="C9301"/>
      <c r="D9301"/>
      <c r="E9301"/>
      <c r="F9301"/>
      <c r="G9301"/>
      <c r="H9301"/>
      <c r="I9301"/>
      <c r="J9301"/>
      <c r="K9301"/>
      <c r="L9301"/>
      <c r="M9301" s="2"/>
      <c r="N9301"/>
      <c r="O9301" s="2"/>
      <c r="P9301"/>
      <c r="Q9301"/>
      <c r="R9301"/>
    </row>
    <row r="9302" spans="2:18">
      <c r="B9302"/>
      <c r="C9302"/>
      <c r="D9302"/>
      <c r="E9302"/>
      <c r="F9302"/>
      <c r="G9302"/>
      <c r="H9302"/>
      <c r="I9302"/>
      <c r="J9302"/>
      <c r="K9302"/>
      <c r="L9302"/>
      <c r="M9302" s="2"/>
      <c r="N9302"/>
      <c r="O9302" s="2"/>
      <c r="P9302"/>
      <c r="Q9302"/>
      <c r="R9302"/>
    </row>
    <row r="9303" spans="2:18">
      <c r="B9303"/>
      <c r="C9303"/>
      <c r="D9303"/>
      <c r="E9303"/>
      <c r="F9303"/>
      <c r="G9303"/>
      <c r="H9303"/>
      <c r="I9303"/>
      <c r="J9303"/>
      <c r="K9303"/>
      <c r="L9303"/>
      <c r="M9303" s="2"/>
      <c r="N9303"/>
      <c r="O9303" s="2"/>
      <c r="P9303"/>
      <c r="Q9303"/>
      <c r="R9303"/>
    </row>
    <row r="9304" spans="2:18">
      <c r="B9304"/>
      <c r="C9304"/>
      <c r="D9304"/>
      <c r="E9304"/>
      <c r="F9304"/>
      <c r="G9304"/>
      <c r="H9304"/>
      <c r="I9304"/>
      <c r="J9304"/>
      <c r="K9304"/>
      <c r="L9304"/>
      <c r="M9304" s="2"/>
      <c r="N9304"/>
      <c r="O9304" s="2"/>
      <c r="P9304"/>
      <c r="Q9304"/>
      <c r="R9304"/>
    </row>
    <row r="9305" spans="2:18">
      <c r="B9305"/>
      <c r="C9305"/>
      <c r="D9305"/>
      <c r="E9305"/>
      <c r="F9305"/>
      <c r="G9305"/>
      <c r="H9305"/>
      <c r="I9305"/>
      <c r="J9305"/>
      <c r="K9305"/>
      <c r="L9305"/>
      <c r="M9305" s="2"/>
      <c r="N9305"/>
      <c r="O9305" s="2"/>
      <c r="P9305"/>
      <c r="Q9305"/>
      <c r="R9305"/>
    </row>
    <row r="9306" spans="2:18">
      <c r="B9306"/>
      <c r="C9306"/>
      <c r="D9306"/>
      <c r="E9306"/>
      <c r="F9306"/>
      <c r="G9306"/>
      <c r="H9306"/>
      <c r="I9306"/>
      <c r="J9306"/>
      <c r="K9306"/>
      <c r="L9306"/>
      <c r="M9306" s="2"/>
      <c r="N9306"/>
      <c r="O9306" s="2"/>
      <c r="P9306"/>
      <c r="Q9306"/>
      <c r="R9306"/>
    </row>
    <row r="9307" spans="2:18">
      <c r="B9307"/>
      <c r="C9307"/>
      <c r="D9307"/>
      <c r="E9307"/>
      <c r="F9307"/>
      <c r="G9307"/>
      <c r="H9307"/>
      <c r="I9307"/>
      <c r="J9307"/>
      <c r="K9307"/>
      <c r="L9307"/>
      <c r="M9307" s="2"/>
      <c r="N9307"/>
      <c r="O9307" s="2"/>
      <c r="P9307"/>
      <c r="Q9307"/>
      <c r="R9307"/>
    </row>
    <row r="9308" spans="2:18">
      <c r="B9308"/>
      <c r="C9308"/>
      <c r="D9308"/>
      <c r="E9308"/>
      <c r="F9308"/>
      <c r="G9308"/>
      <c r="H9308"/>
      <c r="I9308"/>
      <c r="J9308"/>
      <c r="K9308"/>
      <c r="L9308"/>
      <c r="M9308" s="2"/>
      <c r="N9308"/>
      <c r="O9308" s="2"/>
      <c r="P9308"/>
      <c r="Q9308"/>
      <c r="R9308"/>
    </row>
    <row r="9309" spans="2:18">
      <c r="B9309"/>
      <c r="C9309"/>
      <c r="D9309"/>
      <c r="E9309"/>
      <c r="F9309"/>
      <c r="G9309"/>
      <c r="H9309"/>
      <c r="I9309"/>
      <c r="J9309"/>
      <c r="K9309"/>
      <c r="L9309"/>
      <c r="M9309" s="2"/>
      <c r="N9309"/>
      <c r="O9309" s="2"/>
      <c r="P9309"/>
      <c r="Q9309"/>
      <c r="R9309"/>
    </row>
    <row r="9310" spans="2:18">
      <c r="B9310"/>
      <c r="C9310"/>
      <c r="D9310"/>
      <c r="E9310"/>
      <c r="F9310"/>
      <c r="G9310"/>
      <c r="H9310"/>
      <c r="I9310"/>
      <c r="J9310"/>
      <c r="K9310"/>
      <c r="L9310"/>
      <c r="M9310" s="2"/>
      <c r="N9310"/>
      <c r="O9310" s="2"/>
      <c r="P9310"/>
      <c r="Q9310"/>
      <c r="R9310"/>
    </row>
    <row r="9311" spans="2:18">
      <c r="B9311"/>
      <c r="C9311"/>
      <c r="D9311"/>
      <c r="E9311"/>
      <c r="F9311"/>
      <c r="G9311"/>
      <c r="H9311"/>
      <c r="I9311"/>
      <c r="J9311"/>
      <c r="K9311"/>
      <c r="L9311"/>
      <c r="M9311" s="2"/>
      <c r="N9311"/>
      <c r="O9311" s="2"/>
      <c r="P9311"/>
      <c r="Q9311"/>
      <c r="R9311"/>
    </row>
    <row r="9312" spans="2:18">
      <c r="B9312"/>
      <c r="C9312"/>
      <c r="D9312"/>
      <c r="E9312"/>
      <c r="F9312"/>
      <c r="G9312"/>
      <c r="H9312"/>
      <c r="I9312"/>
      <c r="J9312"/>
      <c r="K9312"/>
      <c r="L9312"/>
      <c r="M9312" s="2"/>
      <c r="N9312"/>
      <c r="O9312" s="2"/>
      <c r="P9312"/>
      <c r="Q9312"/>
      <c r="R9312"/>
    </row>
    <row r="9313" spans="2:18">
      <c r="B9313"/>
      <c r="C9313"/>
      <c r="D9313"/>
      <c r="E9313"/>
      <c r="F9313"/>
      <c r="G9313"/>
      <c r="H9313"/>
      <c r="I9313"/>
      <c r="J9313"/>
      <c r="K9313"/>
      <c r="L9313"/>
      <c r="M9313" s="2"/>
      <c r="N9313"/>
      <c r="O9313" s="2"/>
      <c r="P9313"/>
      <c r="Q9313"/>
      <c r="R9313"/>
    </row>
    <row r="9314" spans="2:18">
      <c r="B9314"/>
      <c r="C9314"/>
      <c r="D9314"/>
      <c r="E9314"/>
      <c r="F9314"/>
      <c r="G9314"/>
      <c r="H9314"/>
      <c r="I9314"/>
      <c r="J9314"/>
      <c r="K9314"/>
      <c r="L9314"/>
      <c r="M9314" s="2"/>
      <c r="N9314"/>
      <c r="O9314" s="2"/>
      <c r="P9314"/>
      <c r="Q9314"/>
      <c r="R9314"/>
    </row>
    <row r="9315" spans="2:18">
      <c r="B9315"/>
      <c r="C9315"/>
      <c r="D9315"/>
      <c r="E9315"/>
      <c r="F9315"/>
      <c r="G9315"/>
      <c r="H9315"/>
      <c r="I9315"/>
      <c r="J9315"/>
      <c r="K9315"/>
      <c r="L9315"/>
      <c r="M9315" s="2"/>
      <c r="N9315"/>
      <c r="O9315" s="2"/>
      <c r="P9315"/>
      <c r="Q9315"/>
      <c r="R9315"/>
    </row>
    <row r="9316" spans="2:18">
      <c r="B9316"/>
      <c r="C9316"/>
      <c r="D9316"/>
      <c r="E9316"/>
      <c r="F9316"/>
      <c r="G9316"/>
      <c r="H9316"/>
      <c r="I9316"/>
      <c r="J9316"/>
      <c r="K9316"/>
      <c r="L9316"/>
      <c r="M9316" s="2"/>
      <c r="N9316"/>
      <c r="O9316" s="2"/>
      <c r="P9316"/>
      <c r="Q9316"/>
      <c r="R9316"/>
    </row>
    <row r="9317" spans="2:18">
      <c r="B9317"/>
      <c r="C9317"/>
      <c r="D9317"/>
      <c r="E9317"/>
      <c r="F9317"/>
      <c r="G9317"/>
      <c r="H9317"/>
      <c r="I9317"/>
      <c r="J9317"/>
      <c r="K9317"/>
      <c r="L9317"/>
      <c r="M9317" s="2"/>
      <c r="N9317"/>
      <c r="O9317" s="2"/>
      <c r="P9317"/>
      <c r="Q9317"/>
      <c r="R9317"/>
    </row>
    <row r="9318" spans="2:18">
      <c r="B9318"/>
      <c r="C9318"/>
      <c r="D9318"/>
      <c r="E9318"/>
      <c r="F9318"/>
      <c r="G9318"/>
      <c r="H9318"/>
      <c r="I9318"/>
      <c r="J9318"/>
      <c r="K9318"/>
      <c r="L9318"/>
      <c r="M9318" s="2"/>
      <c r="N9318"/>
      <c r="O9318" s="2"/>
      <c r="P9318"/>
      <c r="Q9318"/>
      <c r="R9318"/>
    </row>
    <row r="9319" spans="2:18">
      <c r="B9319"/>
      <c r="C9319"/>
      <c r="D9319"/>
      <c r="E9319"/>
      <c r="F9319"/>
      <c r="G9319"/>
      <c r="H9319"/>
      <c r="I9319"/>
      <c r="J9319"/>
      <c r="K9319"/>
      <c r="L9319"/>
      <c r="M9319" s="2"/>
      <c r="N9319"/>
      <c r="O9319" s="2"/>
      <c r="P9319"/>
      <c r="Q9319"/>
      <c r="R9319"/>
    </row>
    <row r="9320" spans="2:18">
      <c r="B9320"/>
      <c r="C9320"/>
      <c r="D9320"/>
      <c r="E9320"/>
      <c r="F9320"/>
      <c r="G9320"/>
      <c r="H9320"/>
      <c r="I9320"/>
      <c r="J9320"/>
      <c r="K9320"/>
      <c r="L9320"/>
      <c r="M9320" s="2"/>
      <c r="N9320"/>
      <c r="O9320" s="2"/>
      <c r="P9320"/>
      <c r="Q9320"/>
      <c r="R9320"/>
    </row>
    <row r="9321" spans="2:18">
      <c r="B9321"/>
      <c r="C9321"/>
      <c r="D9321"/>
      <c r="E9321"/>
      <c r="F9321"/>
      <c r="G9321"/>
      <c r="H9321"/>
      <c r="I9321"/>
      <c r="J9321"/>
      <c r="K9321"/>
      <c r="L9321"/>
      <c r="M9321" s="2"/>
      <c r="N9321"/>
      <c r="O9321" s="2"/>
      <c r="P9321"/>
      <c r="Q9321"/>
      <c r="R9321"/>
    </row>
    <row r="9322" spans="2:18">
      <c r="B9322"/>
      <c r="C9322"/>
      <c r="D9322"/>
      <c r="E9322"/>
      <c r="F9322"/>
      <c r="G9322"/>
      <c r="H9322"/>
      <c r="I9322"/>
      <c r="J9322"/>
      <c r="K9322"/>
      <c r="L9322"/>
      <c r="M9322" s="2"/>
      <c r="N9322"/>
      <c r="O9322" s="2"/>
      <c r="P9322"/>
      <c r="Q9322"/>
      <c r="R9322"/>
    </row>
    <row r="9323" spans="2:18">
      <c r="B9323"/>
      <c r="C9323"/>
      <c r="D9323"/>
      <c r="E9323"/>
      <c r="F9323"/>
      <c r="G9323"/>
      <c r="H9323"/>
      <c r="I9323"/>
      <c r="J9323"/>
      <c r="K9323"/>
      <c r="L9323"/>
      <c r="M9323" s="2"/>
      <c r="N9323"/>
      <c r="O9323" s="2"/>
      <c r="P9323"/>
      <c r="Q9323"/>
      <c r="R9323"/>
    </row>
    <row r="9324" spans="2:18">
      <c r="B9324"/>
      <c r="C9324"/>
      <c r="D9324"/>
      <c r="E9324"/>
      <c r="F9324"/>
      <c r="G9324"/>
      <c r="H9324"/>
      <c r="I9324"/>
      <c r="J9324"/>
      <c r="K9324"/>
      <c r="L9324"/>
      <c r="M9324" s="2"/>
      <c r="N9324"/>
      <c r="O9324" s="2"/>
      <c r="P9324"/>
      <c r="Q9324"/>
      <c r="R9324"/>
    </row>
    <row r="9325" spans="2:18">
      <c r="B9325"/>
      <c r="C9325"/>
      <c r="D9325"/>
      <c r="E9325"/>
      <c r="F9325"/>
      <c r="G9325"/>
      <c r="H9325"/>
      <c r="I9325"/>
      <c r="J9325"/>
      <c r="K9325"/>
      <c r="L9325"/>
      <c r="M9325" s="2"/>
      <c r="N9325"/>
      <c r="O9325" s="2"/>
      <c r="P9325"/>
      <c r="Q9325"/>
      <c r="R9325"/>
    </row>
    <row r="9326" spans="2:18">
      <c r="B9326"/>
      <c r="C9326"/>
      <c r="D9326"/>
      <c r="E9326"/>
      <c r="F9326"/>
      <c r="G9326"/>
      <c r="H9326"/>
      <c r="I9326"/>
      <c r="J9326"/>
      <c r="K9326"/>
      <c r="L9326"/>
      <c r="M9326" s="2"/>
      <c r="N9326"/>
      <c r="O9326" s="2"/>
      <c r="P9326"/>
      <c r="Q9326"/>
      <c r="R9326"/>
    </row>
    <row r="9327" spans="2:18">
      <c r="B9327"/>
      <c r="C9327"/>
      <c r="D9327"/>
      <c r="E9327"/>
      <c r="F9327"/>
      <c r="G9327"/>
      <c r="H9327"/>
      <c r="I9327"/>
      <c r="J9327"/>
      <c r="K9327"/>
      <c r="L9327"/>
      <c r="M9327" s="2"/>
      <c r="N9327"/>
      <c r="O9327" s="2"/>
      <c r="P9327"/>
      <c r="Q9327"/>
      <c r="R9327"/>
    </row>
    <row r="9328" spans="2:18">
      <c r="B9328"/>
      <c r="C9328"/>
      <c r="D9328"/>
      <c r="E9328"/>
      <c r="F9328"/>
      <c r="G9328"/>
      <c r="H9328"/>
      <c r="I9328"/>
      <c r="J9328"/>
      <c r="K9328"/>
      <c r="L9328"/>
      <c r="M9328" s="2"/>
      <c r="N9328"/>
      <c r="O9328" s="2"/>
      <c r="P9328"/>
      <c r="Q9328"/>
      <c r="R9328"/>
    </row>
    <row r="9329" spans="2:18">
      <c r="B9329"/>
      <c r="C9329"/>
      <c r="D9329"/>
      <c r="E9329"/>
      <c r="F9329"/>
      <c r="G9329"/>
      <c r="H9329"/>
      <c r="I9329"/>
      <c r="J9329"/>
      <c r="K9329"/>
      <c r="L9329"/>
      <c r="M9329" s="2"/>
      <c r="N9329"/>
      <c r="O9329" s="2"/>
      <c r="P9329"/>
      <c r="Q9329"/>
      <c r="R9329"/>
    </row>
    <row r="9330" spans="2:18">
      <c r="B9330"/>
      <c r="C9330"/>
      <c r="D9330"/>
      <c r="E9330"/>
      <c r="F9330"/>
      <c r="G9330"/>
      <c r="H9330"/>
      <c r="I9330"/>
      <c r="J9330"/>
      <c r="K9330"/>
      <c r="L9330"/>
      <c r="M9330" s="2"/>
      <c r="N9330"/>
      <c r="O9330" s="2"/>
      <c r="P9330"/>
      <c r="Q9330"/>
      <c r="R9330"/>
    </row>
    <row r="9331" spans="2:18">
      <c r="B9331"/>
      <c r="C9331"/>
      <c r="D9331"/>
      <c r="E9331"/>
      <c r="F9331"/>
      <c r="G9331"/>
      <c r="H9331"/>
      <c r="I9331"/>
      <c r="J9331"/>
      <c r="K9331"/>
      <c r="L9331"/>
      <c r="M9331" s="2"/>
      <c r="N9331"/>
      <c r="O9331" s="2"/>
      <c r="P9331"/>
      <c r="Q9331"/>
      <c r="R9331"/>
    </row>
    <row r="9332" spans="2:18">
      <c r="B9332"/>
      <c r="C9332"/>
      <c r="D9332"/>
      <c r="E9332"/>
      <c r="F9332"/>
      <c r="G9332"/>
      <c r="H9332"/>
      <c r="I9332"/>
      <c r="J9332"/>
      <c r="K9332"/>
      <c r="L9332"/>
      <c r="M9332" s="2"/>
      <c r="N9332"/>
      <c r="O9332" s="2"/>
      <c r="P9332"/>
      <c r="Q9332"/>
      <c r="R9332"/>
    </row>
    <row r="9333" spans="2:18">
      <c r="B9333"/>
      <c r="C9333"/>
      <c r="D9333"/>
      <c r="E9333"/>
      <c r="F9333"/>
      <c r="G9333"/>
      <c r="H9333"/>
      <c r="I9333"/>
      <c r="J9333"/>
      <c r="K9333"/>
      <c r="L9333"/>
      <c r="M9333" s="2"/>
      <c r="N9333"/>
      <c r="O9333" s="2"/>
      <c r="P9333"/>
      <c r="Q9333"/>
      <c r="R9333"/>
    </row>
    <row r="9334" spans="2:18">
      <c r="B9334"/>
      <c r="C9334"/>
      <c r="D9334"/>
      <c r="E9334"/>
      <c r="F9334"/>
      <c r="G9334"/>
      <c r="H9334"/>
      <c r="I9334"/>
      <c r="J9334"/>
      <c r="K9334"/>
      <c r="L9334"/>
      <c r="M9334" s="2"/>
      <c r="N9334"/>
      <c r="O9334" s="2"/>
      <c r="P9334"/>
      <c r="Q9334"/>
      <c r="R9334"/>
    </row>
    <row r="9335" spans="2:18">
      <c r="B9335"/>
      <c r="C9335"/>
      <c r="D9335"/>
      <c r="E9335"/>
      <c r="F9335"/>
      <c r="G9335"/>
      <c r="H9335"/>
      <c r="I9335"/>
      <c r="J9335"/>
      <c r="K9335"/>
      <c r="L9335"/>
      <c r="M9335" s="2"/>
      <c r="N9335"/>
      <c r="O9335" s="2"/>
      <c r="P9335"/>
      <c r="Q9335"/>
      <c r="R9335"/>
    </row>
    <row r="9336" spans="2:18">
      <c r="B9336"/>
      <c r="C9336"/>
      <c r="D9336"/>
      <c r="E9336"/>
      <c r="F9336"/>
      <c r="G9336"/>
      <c r="H9336"/>
      <c r="I9336"/>
      <c r="J9336"/>
      <c r="K9336"/>
      <c r="L9336"/>
      <c r="M9336" s="2"/>
      <c r="N9336"/>
      <c r="O9336" s="2"/>
      <c r="P9336"/>
      <c r="Q9336"/>
      <c r="R9336"/>
    </row>
    <row r="9337" spans="2:18">
      <c r="B9337"/>
      <c r="C9337"/>
      <c r="D9337"/>
      <c r="E9337"/>
      <c r="F9337"/>
      <c r="G9337"/>
      <c r="H9337"/>
      <c r="I9337"/>
      <c r="J9337"/>
      <c r="K9337"/>
      <c r="L9337"/>
      <c r="M9337" s="2"/>
      <c r="N9337"/>
      <c r="O9337" s="2"/>
      <c r="P9337"/>
      <c r="Q9337"/>
      <c r="R9337"/>
    </row>
    <row r="9338" spans="2:18">
      <c r="B9338"/>
      <c r="C9338"/>
      <c r="D9338"/>
      <c r="E9338"/>
      <c r="F9338"/>
      <c r="G9338"/>
      <c r="H9338"/>
      <c r="I9338"/>
      <c r="J9338"/>
      <c r="K9338"/>
      <c r="L9338"/>
      <c r="M9338" s="2"/>
      <c r="N9338"/>
      <c r="O9338" s="2"/>
      <c r="P9338"/>
      <c r="Q9338"/>
      <c r="R9338"/>
    </row>
    <row r="9339" spans="2:18">
      <c r="B9339"/>
      <c r="C9339"/>
      <c r="D9339"/>
      <c r="E9339"/>
      <c r="F9339"/>
      <c r="G9339"/>
      <c r="H9339"/>
      <c r="I9339"/>
      <c r="J9339"/>
      <c r="K9339"/>
      <c r="L9339"/>
      <c r="M9339" s="2"/>
      <c r="N9339"/>
      <c r="O9339" s="2"/>
      <c r="P9339"/>
      <c r="Q9339"/>
      <c r="R9339"/>
    </row>
    <row r="9340" spans="2:18">
      <c r="B9340"/>
      <c r="C9340"/>
      <c r="D9340"/>
      <c r="E9340"/>
      <c r="F9340"/>
      <c r="G9340"/>
      <c r="H9340"/>
      <c r="I9340"/>
      <c r="J9340"/>
      <c r="K9340"/>
      <c r="L9340"/>
      <c r="M9340" s="2"/>
      <c r="N9340"/>
      <c r="O9340" s="2"/>
      <c r="P9340"/>
      <c r="Q9340"/>
      <c r="R9340"/>
    </row>
    <row r="9341" spans="2:18">
      <c r="B9341"/>
      <c r="C9341"/>
      <c r="D9341"/>
      <c r="E9341"/>
      <c r="F9341"/>
      <c r="G9341"/>
      <c r="H9341"/>
      <c r="I9341"/>
      <c r="J9341"/>
      <c r="K9341"/>
      <c r="L9341"/>
      <c r="M9341" s="2"/>
      <c r="N9341"/>
      <c r="O9341" s="2"/>
      <c r="P9341"/>
      <c r="Q9341"/>
      <c r="R9341"/>
    </row>
    <row r="9342" spans="2:18">
      <c r="B9342"/>
      <c r="C9342"/>
      <c r="D9342"/>
      <c r="E9342"/>
      <c r="F9342"/>
      <c r="G9342"/>
      <c r="H9342"/>
      <c r="I9342"/>
      <c r="J9342"/>
      <c r="K9342"/>
      <c r="L9342"/>
      <c r="M9342" s="2"/>
      <c r="N9342"/>
      <c r="O9342" s="2"/>
      <c r="P9342"/>
      <c r="Q9342"/>
      <c r="R9342"/>
    </row>
    <row r="9343" spans="2:18">
      <c r="B9343"/>
      <c r="C9343"/>
      <c r="D9343"/>
      <c r="E9343"/>
      <c r="F9343"/>
      <c r="G9343"/>
      <c r="H9343"/>
      <c r="I9343"/>
      <c r="J9343"/>
      <c r="K9343"/>
      <c r="L9343"/>
      <c r="M9343" s="2"/>
      <c r="N9343"/>
      <c r="O9343" s="2"/>
      <c r="P9343"/>
      <c r="Q9343"/>
      <c r="R9343"/>
    </row>
    <row r="9344" spans="2:18">
      <c r="B9344"/>
      <c r="C9344"/>
      <c r="D9344"/>
      <c r="E9344"/>
      <c r="F9344"/>
      <c r="G9344"/>
      <c r="H9344"/>
      <c r="I9344"/>
      <c r="J9344"/>
      <c r="K9344"/>
      <c r="L9344"/>
      <c r="M9344" s="2"/>
      <c r="N9344"/>
      <c r="O9344" s="2"/>
      <c r="P9344"/>
      <c r="Q9344"/>
      <c r="R9344"/>
    </row>
    <row r="9345" spans="2:18">
      <c r="B9345"/>
      <c r="C9345"/>
      <c r="D9345"/>
      <c r="E9345"/>
      <c r="F9345"/>
      <c r="G9345"/>
      <c r="H9345"/>
      <c r="I9345"/>
      <c r="J9345"/>
      <c r="K9345"/>
      <c r="L9345"/>
      <c r="M9345" s="2"/>
      <c r="N9345"/>
      <c r="O9345" s="2"/>
      <c r="P9345"/>
      <c r="Q9345"/>
      <c r="R9345"/>
    </row>
    <row r="9346" spans="2:18">
      <c r="B9346"/>
      <c r="C9346"/>
      <c r="D9346"/>
      <c r="E9346"/>
      <c r="F9346"/>
      <c r="G9346"/>
      <c r="H9346"/>
      <c r="I9346"/>
      <c r="J9346"/>
      <c r="K9346"/>
      <c r="L9346"/>
      <c r="M9346" s="2"/>
      <c r="N9346"/>
      <c r="O9346" s="2"/>
      <c r="P9346"/>
      <c r="Q9346"/>
      <c r="R9346"/>
    </row>
    <row r="9347" spans="2:18">
      <c r="B9347"/>
      <c r="C9347"/>
      <c r="D9347"/>
      <c r="E9347"/>
      <c r="F9347"/>
      <c r="G9347"/>
      <c r="H9347"/>
      <c r="I9347"/>
      <c r="J9347"/>
      <c r="K9347"/>
      <c r="L9347"/>
      <c r="M9347" s="2"/>
      <c r="N9347"/>
      <c r="O9347" s="2"/>
      <c r="P9347"/>
      <c r="Q9347"/>
      <c r="R9347"/>
    </row>
    <row r="9348" spans="2:18">
      <c r="B9348"/>
      <c r="C9348"/>
      <c r="D9348"/>
      <c r="E9348"/>
      <c r="F9348"/>
      <c r="G9348"/>
      <c r="H9348"/>
      <c r="I9348"/>
      <c r="J9348"/>
      <c r="K9348"/>
      <c r="L9348"/>
      <c r="M9348" s="2"/>
      <c r="N9348"/>
      <c r="O9348" s="2"/>
      <c r="P9348"/>
      <c r="Q9348"/>
      <c r="R9348"/>
    </row>
    <row r="9349" spans="2:18">
      <c r="B9349"/>
      <c r="C9349"/>
      <c r="D9349"/>
      <c r="E9349"/>
      <c r="F9349"/>
      <c r="G9349"/>
      <c r="H9349"/>
      <c r="I9349"/>
      <c r="J9349"/>
      <c r="K9349"/>
      <c r="L9349"/>
      <c r="M9349" s="2"/>
      <c r="N9349"/>
      <c r="O9349" s="2"/>
      <c r="P9349"/>
      <c r="Q9349"/>
      <c r="R9349"/>
    </row>
    <row r="9350" spans="2:18">
      <c r="B9350"/>
      <c r="C9350"/>
      <c r="D9350"/>
      <c r="E9350"/>
      <c r="F9350"/>
      <c r="G9350"/>
      <c r="H9350"/>
      <c r="I9350"/>
      <c r="J9350"/>
      <c r="K9350"/>
      <c r="L9350"/>
      <c r="M9350" s="2"/>
      <c r="N9350"/>
      <c r="O9350" s="2"/>
      <c r="P9350"/>
      <c r="Q9350"/>
      <c r="R9350"/>
    </row>
    <row r="9351" spans="2:18">
      <c r="B9351"/>
      <c r="C9351"/>
      <c r="D9351"/>
      <c r="E9351"/>
      <c r="F9351"/>
      <c r="G9351"/>
      <c r="H9351"/>
      <c r="I9351"/>
      <c r="J9351"/>
      <c r="K9351"/>
      <c r="L9351"/>
      <c r="M9351" s="2"/>
      <c r="N9351"/>
      <c r="O9351" s="2"/>
      <c r="P9351"/>
      <c r="Q9351"/>
      <c r="R9351"/>
    </row>
    <row r="9352" spans="2:18">
      <c r="B9352"/>
      <c r="C9352"/>
      <c r="D9352"/>
      <c r="E9352"/>
      <c r="F9352"/>
      <c r="G9352"/>
      <c r="H9352"/>
      <c r="I9352"/>
      <c r="J9352"/>
      <c r="K9352"/>
      <c r="L9352"/>
      <c r="M9352" s="2"/>
      <c r="N9352"/>
      <c r="O9352" s="2"/>
      <c r="P9352"/>
      <c r="Q9352"/>
      <c r="R9352"/>
    </row>
    <row r="9353" spans="2:18">
      <c r="B9353"/>
      <c r="C9353"/>
      <c r="D9353"/>
      <c r="E9353"/>
      <c r="F9353"/>
      <c r="G9353"/>
      <c r="H9353"/>
      <c r="I9353"/>
      <c r="J9353"/>
      <c r="K9353"/>
      <c r="L9353"/>
      <c r="M9353" s="2"/>
      <c r="N9353"/>
      <c r="O9353" s="2"/>
      <c r="P9353"/>
      <c r="Q9353"/>
      <c r="R9353"/>
    </row>
    <row r="9354" spans="2:18">
      <c r="B9354"/>
      <c r="C9354"/>
      <c r="D9354"/>
      <c r="E9354"/>
      <c r="F9354"/>
      <c r="G9354"/>
      <c r="H9354"/>
      <c r="I9354"/>
      <c r="J9354"/>
      <c r="K9354"/>
      <c r="L9354"/>
      <c r="M9354" s="2"/>
      <c r="N9354"/>
      <c r="O9354" s="2"/>
      <c r="P9354"/>
      <c r="Q9354"/>
      <c r="R9354"/>
    </row>
    <row r="9355" spans="2:18">
      <c r="B9355"/>
      <c r="C9355"/>
      <c r="D9355"/>
      <c r="E9355"/>
      <c r="F9355"/>
      <c r="G9355"/>
      <c r="H9355"/>
      <c r="I9355"/>
      <c r="J9355"/>
      <c r="K9355"/>
      <c r="L9355"/>
      <c r="M9355" s="2"/>
      <c r="N9355"/>
      <c r="O9355" s="2"/>
      <c r="P9355"/>
      <c r="Q9355"/>
      <c r="R9355"/>
    </row>
    <row r="9356" spans="2:18">
      <c r="B9356"/>
      <c r="C9356"/>
      <c r="D9356"/>
      <c r="E9356"/>
      <c r="F9356"/>
      <c r="G9356"/>
      <c r="H9356"/>
      <c r="I9356"/>
      <c r="J9356"/>
      <c r="K9356"/>
      <c r="L9356"/>
      <c r="M9356" s="2"/>
      <c r="N9356"/>
      <c r="O9356" s="2"/>
      <c r="P9356"/>
      <c r="Q9356"/>
      <c r="R9356"/>
    </row>
    <row r="9357" spans="2:18">
      <c r="B9357"/>
      <c r="C9357"/>
      <c r="D9357"/>
      <c r="E9357"/>
      <c r="F9357"/>
      <c r="G9357"/>
      <c r="H9357"/>
      <c r="I9357"/>
      <c r="J9357"/>
      <c r="K9357"/>
      <c r="L9357"/>
      <c r="M9357" s="2"/>
      <c r="N9357"/>
      <c r="O9357" s="2"/>
      <c r="P9357"/>
      <c r="Q9357"/>
      <c r="R9357"/>
    </row>
    <row r="9358" spans="2:18">
      <c r="B9358"/>
      <c r="C9358"/>
      <c r="D9358"/>
      <c r="E9358"/>
      <c r="F9358"/>
      <c r="G9358"/>
      <c r="H9358"/>
      <c r="I9358"/>
      <c r="J9358"/>
      <c r="K9358"/>
      <c r="L9358"/>
      <c r="M9358" s="2"/>
      <c r="N9358"/>
      <c r="O9358" s="2"/>
      <c r="P9358"/>
      <c r="Q9358"/>
      <c r="R9358"/>
    </row>
    <row r="9359" spans="2:18">
      <c r="B9359"/>
      <c r="C9359"/>
      <c r="D9359"/>
      <c r="E9359"/>
      <c r="F9359"/>
      <c r="G9359"/>
      <c r="H9359"/>
      <c r="I9359"/>
      <c r="J9359"/>
      <c r="K9359"/>
      <c r="L9359"/>
      <c r="M9359" s="2"/>
      <c r="N9359"/>
      <c r="O9359" s="2"/>
      <c r="P9359"/>
      <c r="Q9359"/>
      <c r="R9359"/>
    </row>
    <row r="9360" spans="2:18">
      <c r="B9360"/>
      <c r="C9360"/>
      <c r="D9360"/>
      <c r="E9360"/>
      <c r="F9360"/>
      <c r="G9360"/>
      <c r="H9360"/>
      <c r="I9360"/>
      <c r="J9360"/>
      <c r="K9360"/>
      <c r="L9360"/>
      <c r="M9360" s="2"/>
      <c r="N9360"/>
      <c r="O9360" s="2"/>
      <c r="P9360"/>
      <c r="Q9360"/>
      <c r="R9360"/>
    </row>
    <row r="9361" spans="2:18">
      <c r="B9361"/>
      <c r="C9361"/>
      <c r="D9361"/>
      <c r="E9361"/>
      <c r="F9361"/>
      <c r="G9361"/>
      <c r="H9361"/>
      <c r="I9361"/>
      <c r="J9361"/>
      <c r="K9361"/>
      <c r="L9361"/>
      <c r="M9361" s="2"/>
      <c r="N9361"/>
      <c r="O9361" s="2"/>
      <c r="P9361"/>
      <c r="Q9361"/>
      <c r="R9361"/>
    </row>
    <row r="9362" spans="2:18">
      <c r="B9362"/>
      <c r="C9362"/>
      <c r="D9362"/>
      <c r="E9362"/>
      <c r="F9362"/>
      <c r="G9362"/>
      <c r="H9362"/>
      <c r="I9362"/>
      <c r="J9362"/>
      <c r="K9362"/>
      <c r="L9362"/>
      <c r="M9362" s="2"/>
      <c r="N9362"/>
      <c r="O9362" s="2"/>
      <c r="P9362"/>
      <c r="Q9362"/>
      <c r="R9362"/>
    </row>
    <row r="9363" spans="2:18">
      <c r="B9363"/>
      <c r="C9363"/>
      <c r="D9363"/>
      <c r="E9363"/>
      <c r="F9363"/>
      <c r="G9363"/>
      <c r="H9363"/>
      <c r="I9363"/>
      <c r="J9363"/>
      <c r="K9363"/>
      <c r="L9363"/>
      <c r="M9363" s="2"/>
      <c r="N9363"/>
      <c r="O9363" s="2"/>
      <c r="P9363"/>
      <c r="Q9363"/>
      <c r="R9363"/>
    </row>
    <row r="9364" spans="2:18">
      <c r="B9364"/>
      <c r="C9364"/>
      <c r="D9364"/>
      <c r="E9364"/>
      <c r="F9364"/>
      <c r="G9364"/>
      <c r="H9364"/>
      <c r="I9364"/>
      <c r="J9364"/>
      <c r="K9364"/>
      <c r="L9364"/>
      <c r="M9364" s="2"/>
      <c r="N9364"/>
      <c r="O9364" s="2"/>
      <c r="P9364"/>
      <c r="Q9364"/>
      <c r="R9364"/>
    </row>
    <row r="9365" spans="2:18">
      <c r="B9365"/>
      <c r="C9365"/>
      <c r="D9365"/>
      <c r="E9365"/>
      <c r="F9365"/>
      <c r="G9365"/>
      <c r="H9365"/>
      <c r="I9365"/>
      <c r="J9365"/>
      <c r="K9365"/>
      <c r="L9365"/>
      <c r="M9365" s="2"/>
      <c r="N9365"/>
      <c r="O9365" s="2"/>
      <c r="P9365"/>
      <c r="Q9365"/>
      <c r="R9365"/>
    </row>
    <row r="9366" spans="2:18">
      <c r="B9366"/>
      <c r="C9366"/>
      <c r="D9366"/>
      <c r="E9366"/>
      <c r="F9366"/>
      <c r="G9366"/>
      <c r="H9366"/>
      <c r="I9366"/>
      <c r="J9366"/>
      <c r="K9366"/>
      <c r="L9366"/>
      <c r="M9366" s="2"/>
      <c r="N9366"/>
      <c r="O9366" s="2"/>
      <c r="P9366"/>
      <c r="Q9366"/>
      <c r="R9366"/>
    </row>
    <row r="9367" spans="2:18">
      <c r="B9367"/>
      <c r="C9367"/>
      <c r="D9367"/>
      <c r="E9367"/>
      <c r="F9367"/>
      <c r="G9367"/>
      <c r="H9367"/>
      <c r="I9367"/>
      <c r="J9367"/>
      <c r="K9367"/>
      <c r="L9367"/>
      <c r="M9367" s="2"/>
      <c r="N9367"/>
      <c r="O9367" s="2"/>
      <c r="P9367"/>
      <c r="Q9367"/>
      <c r="R9367"/>
    </row>
    <row r="9368" spans="2:18">
      <c r="B9368"/>
      <c r="C9368"/>
      <c r="D9368"/>
      <c r="E9368"/>
      <c r="F9368"/>
      <c r="G9368"/>
      <c r="H9368"/>
      <c r="I9368"/>
      <c r="J9368"/>
      <c r="K9368"/>
      <c r="L9368"/>
      <c r="M9368" s="2"/>
      <c r="N9368"/>
      <c r="O9368" s="2"/>
      <c r="P9368"/>
      <c r="Q9368"/>
      <c r="R9368"/>
    </row>
    <row r="9369" spans="2:18">
      <c r="B9369"/>
      <c r="C9369"/>
      <c r="D9369"/>
      <c r="E9369"/>
      <c r="F9369"/>
      <c r="G9369"/>
      <c r="H9369"/>
      <c r="I9369"/>
      <c r="J9369"/>
      <c r="K9369"/>
      <c r="L9369"/>
      <c r="M9369" s="2"/>
      <c r="N9369"/>
      <c r="O9369" s="2"/>
      <c r="P9369"/>
      <c r="Q9369"/>
      <c r="R9369"/>
    </row>
    <row r="9370" spans="2:18">
      <c r="B9370"/>
      <c r="C9370"/>
      <c r="D9370"/>
      <c r="E9370"/>
      <c r="F9370"/>
      <c r="G9370"/>
      <c r="H9370"/>
      <c r="I9370"/>
      <c r="J9370"/>
      <c r="K9370"/>
      <c r="L9370"/>
      <c r="M9370" s="2"/>
      <c r="N9370"/>
      <c r="O9370" s="2"/>
      <c r="P9370"/>
      <c r="Q9370"/>
      <c r="R9370"/>
    </row>
    <row r="9371" spans="2:18">
      <c r="B9371"/>
      <c r="C9371"/>
      <c r="D9371"/>
      <c r="E9371"/>
      <c r="F9371"/>
      <c r="G9371"/>
      <c r="H9371"/>
      <c r="I9371"/>
      <c r="J9371"/>
      <c r="K9371"/>
      <c r="L9371"/>
      <c r="M9371" s="2"/>
      <c r="N9371"/>
      <c r="O9371" s="2"/>
      <c r="P9371"/>
      <c r="Q9371"/>
      <c r="R9371"/>
    </row>
    <row r="9372" spans="2:18">
      <c r="B9372"/>
      <c r="C9372"/>
      <c r="D9372"/>
      <c r="E9372"/>
      <c r="F9372"/>
      <c r="G9372"/>
      <c r="H9372"/>
      <c r="I9372"/>
      <c r="J9372"/>
      <c r="K9372"/>
      <c r="L9372"/>
      <c r="M9372" s="2"/>
      <c r="N9372"/>
      <c r="O9372" s="2"/>
      <c r="P9372"/>
      <c r="Q9372"/>
      <c r="R9372"/>
    </row>
    <row r="9373" spans="2:18">
      <c r="B9373"/>
      <c r="C9373"/>
      <c r="D9373"/>
      <c r="E9373"/>
      <c r="F9373"/>
      <c r="G9373"/>
      <c r="H9373"/>
      <c r="I9373"/>
      <c r="J9373"/>
      <c r="K9373"/>
      <c r="L9373"/>
      <c r="M9373" s="2"/>
      <c r="N9373"/>
      <c r="O9373" s="2"/>
      <c r="P9373"/>
      <c r="Q9373"/>
      <c r="R9373"/>
    </row>
    <row r="9374" spans="2:18">
      <c r="B9374"/>
      <c r="C9374"/>
      <c r="D9374"/>
      <c r="E9374"/>
      <c r="F9374"/>
      <c r="G9374"/>
      <c r="H9374"/>
      <c r="I9374"/>
      <c r="J9374"/>
      <c r="K9374"/>
      <c r="L9374"/>
      <c r="M9374" s="2"/>
      <c r="N9374"/>
      <c r="O9374" s="2"/>
      <c r="P9374"/>
      <c r="Q9374"/>
      <c r="R9374"/>
    </row>
    <row r="9375" spans="2:18">
      <c r="B9375"/>
      <c r="C9375"/>
      <c r="D9375"/>
      <c r="E9375"/>
      <c r="F9375"/>
      <c r="G9375"/>
      <c r="H9375"/>
      <c r="I9375"/>
      <c r="J9375"/>
      <c r="K9375"/>
      <c r="L9375"/>
      <c r="M9375" s="2"/>
      <c r="N9375"/>
      <c r="O9375" s="2"/>
      <c r="P9375"/>
      <c r="Q9375"/>
      <c r="R9375"/>
    </row>
    <row r="9376" spans="2:18">
      <c r="B9376"/>
      <c r="C9376"/>
      <c r="D9376"/>
      <c r="E9376"/>
      <c r="F9376"/>
      <c r="G9376"/>
      <c r="H9376"/>
      <c r="I9376"/>
      <c r="J9376"/>
      <c r="K9376"/>
      <c r="L9376"/>
      <c r="M9376" s="2"/>
      <c r="N9376"/>
      <c r="O9376" s="2"/>
      <c r="P9376"/>
      <c r="Q9376"/>
      <c r="R9376"/>
    </row>
    <row r="9377" spans="2:18">
      <c r="B9377"/>
      <c r="C9377"/>
      <c r="D9377"/>
      <c r="E9377"/>
      <c r="F9377"/>
      <c r="G9377"/>
      <c r="H9377"/>
      <c r="I9377"/>
      <c r="J9377"/>
      <c r="K9377"/>
      <c r="L9377"/>
      <c r="M9377" s="2"/>
      <c r="N9377"/>
      <c r="O9377" s="2"/>
      <c r="P9377"/>
      <c r="Q9377"/>
      <c r="R9377"/>
    </row>
    <row r="9378" spans="2:18">
      <c r="B9378"/>
      <c r="C9378"/>
      <c r="D9378"/>
      <c r="E9378"/>
      <c r="F9378"/>
      <c r="G9378"/>
      <c r="H9378"/>
      <c r="I9378"/>
      <c r="J9378"/>
      <c r="K9378"/>
      <c r="L9378"/>
      <c r="M9378" s="2"/>
      <c r="N9378"/>
      <c r="O9378" s="2"/>
      <c r="P9378"/>
      <c r="Q9378"/>
      <c r="R9378"/>
    </row>
    <row r="9379" spans="2:18">
      <c r="B9379"/>
      <c r="C9379"/>
      <c r="D9379"/>
      <c r="E9379"/>
      <c r="F9379"/>
      <c r="G9379"/>
      <c r="H9379"/>
      <c r="I9379"/>
      <c r="J9379"/>
      <c r="K9379"/>
      <c r="L9379"/>
      <c r="M9379" s="2"/>
      <c r="N9379"/>
      <c r="O9379" s="2"/>
      <c r="P9379"/>
      <c r="Q9379"/>
      <c r="R9379"/>
    </row>
    <row r="9380" spans="2:18">
      <c r="B9380"/>
      <c r="C9380"/>
      <c r="D9380"/>
      <c r="E9380"/>
      <c r="F9380"/>
      <c r="G9380"/>
      <c r="H9380"/>
      <c r="I9380"/>
      <c r="J9380"/>
      <c r="K9380"/>
      <c r="L9380"/>
      <c r="M9380" s="2"/>
      <c r="N9380"/>
      <c r="O9380" s="2"/>
      <c r="P9380"/>
      <c r="Q9380"/>
      <c r="R9380"/>
    </row>
    <row r="9381" spans="2:18">
      <c r="B9381"/>
      <c r="C9381"/>
      <c r="D9381"/>
      <c r="E9381"/>
      <c r="F9381"/>
      <c r="G9381"/>
      <c r="H9381"/>
      <c r="I9381"/>
      <c r="J9381"/>
      <c r="K9381"/>
      <c r="L9381"/>
      <c r="M9381" s="2"/>
      <c r="N9381"/>
      <c r="O9381" s="2"/>
      <c r="P9381"/>
      <c r="Q9381"/>
      <c r="R9381"/>
    </row>
    <row r="9382" spans="2:18">
      <c r="B9382"/>
      <c r="C9382"/>
      <c r="D9382"/>
      <c r="E9382"/>
      <c r="F9382"/>
      <c r="G9382"/>
      <c r="H9382"/>
      <c r="I9382"/>
      <c r="J9382"/>
      <c r="K9382"/>
      <c r="L9382"/>
      <c r="M9382" s="2"/>
      <c r="N9382"/>
      <c r="O9382" s="2"/>
      <c r="P9382"/>
      <c r="Q9382"/>
      <c r="R9382"/>
    </row>
    <row r="9383" spans="2:18">
      <c r="B9383"/>
      <c r="C9383"/>
      <c r="D9383"/>
      <c r="E9383"/>
      <c r="F9383"/>
      <c r="G9383"/>
      <c r="H9383"/>
      <c r="I9383"/>
      <c r="J9383"/>
      <c r="K9383"/>
      <c r="L9383"/>
      <c r="M9383" s="2"/>
      <c r="N9383"/>
      <c r="O9383" s="2"/>
      <c r="P9383"/>
      <c r="Q9383"/>
      <c r="R9383"/>
    </row>
    <row r="9384" spans="2:18">
      <c r="B9384"/>
      <c r="C9384"/>
      <c r="D9384"/>
      <c r="E9384"/>
      <c r="F9384"/>
      <c r="G9384"/>
      <c r="H9384"/>
      <c r="I9384"/>
      <c r="J9384"/>
      <c r="K9384"/>
      <c r="L9384"/>
      <c r="M9384" s="2"/>
      <c r="N9384"/>
      <c r="O9384" s="2"/>
      <c r="P9384"/>
      <c r="Q9384"/>
      <c r="R9384"/>
    </row>
    <row r="9385" spans="2:18">
      <c r="B9385"/>
      <c r="C9385"/>
      <c r="D9385"/>
      <c r="E9385"/>
      <c r="F9385"/>
      <c r="G9385"/>
      <c r="H9385"/>
      <c r="I9385"/>
      <c r="J9385"/>
      <c r="K9385"/>
      <c r="L9385"/>
      <c r="M9385" s="2"/>
      <c r="N9385"/>
      <c r="O9385" s="2"/>
      <c r="P9385"/>
      <c r="Q9385"/>
      <c r="R9385"/>
    </row>
    <row r="9386" spans="2:18">
      <c r="B9386"/>
      <c r="C9386"/>
      <c r="D9386"/>
      <c r="E9386"/>
      <c r="F9386"/>
      <c r="G9386"/>
      <c r="H9386"/>
      <c r="I9386"/>
      <c r="J9386"/>
      <c r="K9386"/>
      <c r="L9386"/>
      <c r="M9386" s="2"/>
      <c r="N9386"/>
      <c r="O9386" s="2"/>
      <c r="P9386"/>
      <c r="Q9386"/>
      <c r="R9386"/>
    </row>
    <row r="9387" spans="2:18">
      <c r="B9387"/>
      <c r="C9387"/>
      <c r="D9387"/>
      <c r="E9387"/>
      <c r="F9387"/>
      <c r="G9387"/>
      <c r="H9387"/>
      <c r="I9387"/>
      <c r="J9387"/>
      <c r="K9387"/>
      <c r="L9387"/>
      <c r="M9387" s="2"/>
      <c r="N9387"/>
      <c r="O9387" s="2"/>
      <c r="P9387"/>
      <c r="Q9387"/>
      <c r="R9387"/>
    </row>
    <row r="9388" spans="2:18">
      <c r="B9388"/>
      <c r="C9388"/>
      <c r="D9388"/>
      <c r="E9388"/>
      <c r="F9388"/>
      <c r="G9388"/>
      <c r="H9388"/>
      <c r="I9388"/>
      <c r="J9388"/>
      <c r="K9388"/>
      <c r="L9388"/>
      <c r="M9388" s="2"/>
      <c r="N9388"/>
      <c r="O9388" s="2"/>
      <c r="P9388"/>
      <c r="Q9388"/>
      <c r="R9388"/>
    </row>
    <row r="9389" spans="2:18">
      <c r="B9389"/>
      <c r="C9389"/>
      <c r="D9389"/>
      <c r="E9389"/>
      <c r="F9389"/>
      <c r="G9389"/>
      <c r="H9389"/>
      <c r="I9389"/>
      <c r="J9389"/>
      <c r="K9389"/>
      <c r="L9389"/>
      <c r="M9389" s="2"/>
      <c r="N9389"/>
      <c r="O9389" s="2"/>
      <c r="P9389"/>
      <c r="Q9389"/>
      <c r="R9389"/>
    </row>
    <row r="9390" spans="2:18">
      <c r="B9390"/>
      <c r="C9390"/>
      <c r="D9390"/>
      <c r="E9390"/>
      <c r="F9390"/>
      <c r="G9390"/>
      <c r="H9390"/>
      <c r="I9390"/>
      <c r="J9390"/>
      <c r="K9390"/>
      <c r="L9390"/>
      <c r="M9390" s="2"/>
      <c r="N9390"/>
      <c r="O9390" s="2"/>
      <c r="P9390"/>
      <c r="Q9390"/>
      <c r="R9390"/>
    </row>
    <row r="9391" spans="2:18">
      <c r="B9391"/>
      <c r="C9391"/>
      <c r="D9391"/>
      <c r="E9391"/>
      <c r="F9391"/>
      <c r="G9391"/>
      <c r="H9391"/>
      <c r="I9391"/>
      <c r="J9391"/>
      <c r="K9391"/>
      <c r="L9391"/>
      <c r="M9391" s="2"/>
      <c r="N9391"/>
      <c r="O9391" s="2"/>
      <c r="P9391"/>
      <c r="Q9391"/>
      <c r="R9391"/>
    </row>
    <row r="9392" spans="2:18">
      <c r="B9392"/>
      <c r="C9392"/>
      <c r="D9392"/>
      <c r="E9392"/>
      <c r="F9392"/>
      <c r="G9392"/>
      <c r="H9392"/>
      <c r="I9392"/>
      <c r="J9392"/>
      <c r="K9392"/>
      <c r="L9392"/>
      <c r="M9392" s="2"/>
      <c r="N9392"/>
      <c r="O9392" s="2"/>
      <c r="P9392"/>
      <c r="Q9392"/>
      <c r="R9392"/>
    </row>
    <row r="9393" spans="2:18">
      <c r="B9393"/>
      <c r="C9393"/>
      <c r="D9393"/>
      <c r="E9393"/>
      <c r="F9393"/>
      <c r="G9393"/>
      <c r="H9393"/>
      <c r="I9393"/>
      <c r="J9393"/>
      <c r="K9393"/>
      <c r="L9393"/>
      <c r="M9393" s="2"/>
      <c r="N9393"/>
      <c r="O9393" s="2"/>
      <c r="P9393"/>
      <c r="Q9393"/>
      <c r="R9393"/>
    </row>
    <row r="9394" spans="2:18">
      <c r="B9394"/>
      <c r="C9394"/>
      <c r="D9394"/>
      <c r="E9394"/>
      <c r="F9394"/>
      <c r="G9394"/>
      <c r="H9394"/>
      <c r="I9394"/>
      <c r="J9394"/>
      <c r="K9394"/>
      <c r="L9394"/>
      <c r="M9394" s="2"/>
      <c r="N9394"/>
      <c r="O9394" s="2"/>
      <c r="P9394"/>
      <c r="Q9394"/>
      <c r="R9394"/>
    </row>
    <row r="9395" spans="2:18">
      <c r="B9395"/>
      <c r="C9395"/>
      <c r="D9395"/>
      <c r="E9395"/>
      <c r="F9395"/>
      <c r="G9395"/>
      <c r="H9395"/>
      <c r="I9395"/>
      <c r="J9395"/>
      <c r="K9395"/>
      <c r="L9395"/>
      <c r="M9395" s="2"/>
      <c r="N9395"/>
      <c r="O9395" s="2"/>
      <c r="P9395"/>
      <c r="Q9395"/>
      <c r="R9395"/>
    </row>
    <row r="9396" spans="2:18">
      <c r="B9396"/>
      <c r="C9396"/>
      <c r="D9396"/>
      <c r="E9396"/>
      <c r="F9396"/>
      <c r="G9396"/>
      <c r="H9396"/>
      <c r="I9396"/>
      <c r="J9396"/>
      <c r="K9396"/>
      <c r="L9396"/>
      <c r="M9396" s="2"/>
      <c r="N9396"/>
      <c r="O9396" s="2"/>
      <c r="P9396"/>
      <c r="Q9396"/>
      <c r="R9396"/>
    </row>
    <row r="9397" spans="2:18">
      <c r="B9397"/>
      <c r="C9397"/>
      <c r="D9397"/>
      <c r="E9397"/>
      <c r="F9397"/>
      <c r="G9397"/>
      <c r="H9397"/>
      <c r="I9397"/>
      <c r="J9397"/>
      <c r="K9397"/>
      <c r="L9397"/>
      <c r="M9397" s="2"/>
      <c r="N9397"/>
      <c r="O9397" s="2"/>
      <c r="P9397"/>
      <c r="Q9397"/>
      <c r="R9397"/>
    </row>
    <row r="9398" spans="2:18">
      <c r="B9398"/>
      <c r="C9398"/>
      <c r="D9398"/>
      <c r="E9398"/>
      <c r="F9398"/>
      <c r="G9398"/>
      <c r="H9398"/>
      <c r="I9398"/>
      <c r="J9398"/>
      <c r="K9398"/>
      <c r="L9398"/>
      <c r="M9398" s="2"/>
      <c r="N9398"/>
      <c r="O9398" s="2"/>
      <c r="P9398"/>
      <c r="Q9398"/>
      <c r="R9398"/>
    </row>
    <row r="9399" spans="2:18">
      <c r="B9399"/>
      <c r="C9399"/>
      <c r="D9399"/>
      <c r="E9399"/>
      <c r="F9399"/>
      <c r="G9399"/>
      <c r="H9399"/>
      <c r="I9399"/>
      <c r="J9399"/>
      <c r="K9399"/>
      <c r="L9399"/>
      <c r="M9399" s="2"/>
      <c r="N9399"/>
      <c r="O9399" s="2"/>
      <c r="P9399"/>
      <c r="Q9399"/>
      <c r="R9399"/>
    </row>
    <row r="9400" spans="2:18">
      <c r="B9400"/>
      <c r="C9400"/>
      <c r="D9400"/>
      <c r="E9400"/>
      <c r="F9400"/>
      <c r="G9400"/>
      <c r="H9400"/>
      <c r="I9400"/>
      <c r="J9400"/>
      <c r="K9400"/>
      <c r="L9400"/>
      <c r="M9400" s="2"/>
      <c r="N9400"/>
      <c r="O9400" s="2"/>
      <c r="P9400"/>
      <c r="Q9400"/>
      <c r="R9400"/>
    </row>
    <row r="9401" spans="2:18">
      <c r="B9401"/>
      <c r="C9401"/>
      <c r="D9401"/>
      <c r="E9401"/>
      <c r="F9401"/>
      <c r="G9401"/>
      <c r="H9401"/>
      <c r="I9401"/>
      <c r="J9401"/>
      <c r="K9401"/>
      <c r="L9401"/>
      <c r="M9401" s="2"/>
      <c r="N9401"/>
      <c r="O9401" s="2"/>
      <c r="P9401"/>
      <c r="Q9401"/>
      <c r="R9401"/>
    </row>
    <row r="9402" spans="2:18">
      <c r="B9402"/>
      <c r="C9402"/>
      <c r="D9402"/>
      <c r="E9402"/>
      <c r="F9402"/>
      <c r="G9402"/>
      <c r="H9402"/>
      <c r="I9402"/>
      <c r="J9402"/>
      <c r="K9402"/>
      <c r="L9402"/>
      <c r="M9402" s="2"/>
      <c r="N9402"/>
      <c r="O9402" s="2"/>
      <c r="P9402"/>
      <c r="Q9402"/>
      <c r="R9402"/>
    </row>
    <row r="9403" spans="2:18">
      <c r="B9403"/>
      <c r="C9403"/>
      <c r="D9403"/>
      <c r="E9403"/>
      <c r="F9403"/>
      <c r="G9403"/>
      <c r="H9403"/>
      <c r="I9403"/>
      <c r="J9403"/>
      <c r="K9403"/>
      <c r="L9403"/>
      <c r="M9403" s="2"/>
      <c r="N9403"/>
      <c r="O9403" s="2"/>
      <c r="P9403"/>
      <c r="Q9403"/>
      <c r="R9403"/>
    </row>
    <row r="9404" spans="2:18">
      <c r="B9404"/>
      <c r="C9404"/>
      <c r="D9404"/>
      <c r="E9404"/>
      <c r="F9404"/>
      <c r="G9404"/>
      <c r="H9404"/>
      <c r="I9404"/>
      <c r="J9404"/>
      <c r="K9404"/>
      <c r="L9404"/>
      <c r="M9404" s="2"/>
      <c r="N9404"/>
      <c r="O9404" s="2"/>
      <c r="P9404"/>
      <c r="Q9404"/>
      <c r="R9404"/>
    </row>
    <row r="9405" spans="2:18">
      <c r="B9405"/>
      <c r="C9405"/>
      <c r="D9405"/>
      <c r="E9405"/>
      <c r="F9405"/>
      <c r="G9405"/>
      <c r="H9405"/>
      <c r="I9405"/>
      <c r="J9405"/>
      <c r="K9405"/>
      <c r="L9405"/>
      <c r="M9405" s="2"/>
      <c r="N9405"/>
      <c r="O9405" s="2"/>
      <c r="P9405"/>
      <c r="Q9405"/>
      <c r="R9405"/>
    </row>
    <row r="9406" spans="2:18">
      <c r="B9406"/>
      <c r="C9406"/>
      <c r="D9406"/>
      <c r="E9406"/>
      <c r="F9406"/>
      <c r="G9406"/>
      <c r="H9406"/>
      <c r="I9406"/>
      <c r="J9406"/>
      <c r="K9406"/>
      <c r="L9406"/>
      <c r="M9406" s="2"/>
      <c r="N9406"/>
      <c r="O9406" s="2"/>
      <c r="P9406"/>
      <c r="Q9406"/>
      <c r="R9406"/>
    </row>
    <row r="9407" spans="2:18">
      <c r="B9407"/>
      <c r="C9407"/>
      <c r="D9407"/>
      <c r="E9407"/>
      <c r="F9407"/>
      <c r="G9407"/>
      <c r="H9407"/>
      <c r="I9407"/>
      <c r="J9407"/>
      <c r="K9407"/>
      <c r="L9407"/>
      <c r="M9407" s="2"/>
      <c r="N9407"/>
      <c r="O9407" s="2"/>
      <c r="P9407"/>
      <c r="Q9407"/>
      <c r="R9407"/>
    </row>
    <row r="9408" spans="2:18">
      <c r="B9408"/>
      <c r="C9408"/>
      <c r="D9408"/>
      <c r="E9408"/>
      <c r="F9408"/>
      <c r="G9408"/>
      <c r="H9408"/>
      <c r="I9408"/>
      <c r="J9408"/>
      <c r="K9408"/>
      <c r="L9408"/>
      <c r="M9408" s="2"/>
      <c r="N9408"/>
      <c r="O9408" s="2"/>
      <c r="P9408"/>
      <c r="Q9408"/>
      <c r="R9408"/>
    </row>
    <row r="9409" spans="2:18">
      <c r="B9409"/>
      <c r="C9409"/>
      <c r="D9409"/>
      <c r="E9409"/>
      <c r="F9409"/>
      <c r="G9409"/>
      <c r="H9409"/>
      <c r="I9409"/>
      <c r="J9409"/>
      <c r="K9409"/>
      <c r="L9409"/>
      <c r="M9409" s="2"/>
      <c r="N9409"/>
      <c r="O9409" s="2"/>
      <c r="P9409"/>
      <c r="Q9409"/>
      <c r="R9409"/>
    </row>
    <row r="9410" spans="2:18">
      <c r="B9410"/>
      <c r="C9410"/>
      <c r="D9410"/>
      <c r="E9410"/>
      <c r="F9410"/>
      <c r="G9410"/>
      <c r="H9410"/>
      <c r="I9410"/>
      <c r="J9410"/>
      <c r="K9410"/>
      <c r="L9410"/>
      <c r="M9410" s="2"/>
      <c r="N9410"/>
      <c r="O9410" s="2"/>
      <c r="P9410"/>
      <c r="Q9410"/>
      <c r="R9410"/>
    </row>
    <row r="9411" spans="2:18">
      <c r="B9411"/>
      <c r="C9411"/>
      <c r="D9411"/>
      <c r="E9411"/>
      <c r="F9411"/>
      <c r="G9411"/>
      <c r="H9411"/>
      <c r="I9411"/>
      <c r="J9411"/>
      <c r="K9411"/>
      <c r="L9411"/>
      <c r="M9411" s="2"/>
      <c r="N9411"/>
      <c r="O9411" s="2"/>
      <c r="P9411"/>
      <c r="Q9411"/>
      <c r="R9411"/>
    </row>
    <row r="9412" spans="2:18">
      <c r="B9412"/>
      <c r="C9412"/>
      <c r="D9412"/>
      <c r="E9412"/>
      <c r="F9412"/>
      <c r="G9412"/>
      <c r="H9412"/>
      <c r="I9412"/>
      <c r="J9412"/>
      <c r="K9412"/>
      <c r="L9412"/>
      <c r="M9412" s="2"/>
      <c r="N9412"/>
      <c r="O9412" s="2"/>
      <c r="P9412"/>
      <c r="Q9412"/>
      <c r="R9412"/>
    </row>
    <row r="9413" spans="2:18">
      <c r="B9413"/>
      <c r="C9413"/>
      <c r="D9413"/>
      <c r="E9413"/>
      <c r="F9413"/>
      <c r="G9413"/>
      <c r="H9413"/>
      <c r="I9413"/>
      <c r="J9413"/>
      <c r="K9413"/>
      <c r="L9413"/>
      <c r="M9413" s="2"/>
      <c r="N9413"/>
      <c r="O9413" s="2"/>
      <c r="P9413"/>
      <c r="Q9413"/>
      <c r="R9413"/>
    </row>
    <row r="9414" spans="2:18">
      <c r="B9414"/>
      <c r="C9414"/>
      <c r="D9414"/>
      <c r="E9414"/>
      <c r="F9414"/>
      <c r="G9414"/>
      <c r="H9414"/>
      <c r="I9414"/>
      <c r="J9414"/>
      <c r="K9414"/>
      <c r="L9414"/>
      <c r="M9414" s="2"/>
      <c r="N9414"/>
      <c r="O9414" s="2"/>
      <c r="P9414"/>
      <c r="Q9414"/>
      <c r="R9414"/>
    </row>
    <row r="9415" spans="2:18">
      <c r="B9415"/>
      <c r="C9415"/>
      <c r="D9415"/>
      <c r="E9415"/>
      <c r="F9415"/>
      <c r="G9415"/>
      <c r="H9415"/>
      <c r="I9415"/>
      <c r="J9415"/>
      <c r="K9415"/>
      <c r="L9415"/>
      <c r="M9415" s="2"/>
      <c r="N9415"/>
      <c r="O9415" s="2"/>
      <c r="P9415"/>
      <c r="Q9415"/>
      <c r="R9415"/>
    </row>
    <row r="9416" spans="2:18">
      <c r="B9416"/>
      <c r="C9416"/>
      <c r="D9416"/>
      <c r="E9416"/>
      <c r="F9416"/>
      <c r="G9416"/>
      <c r="H9416"/>
      <c r="I9416"/>
      <c r="J9416"/>
      <c r="K9416"/>
      <c r="L9416"/>
      <c r="M9416" s="2"/>
      <c r="N9416"/>
      <c r="O9416" s="2"/>
      <c r="P9416"/>
      <c r="Q9416"/>
      <c r="R9416"/>
    </row>
    <row r="9417" spans="2:18">
      <c r="B9417"/>
      <c r="C9417"/>
      <c r="D9417"/>
      <c r="E9417"/>
      <c r="F9417"/>
      <c r="G9417"/>
      <c r="H9417"/>
      <c r="I9417"/>
      <c r="J9417"/>
      <c r="K9417"/>
      <c r="L9417"/>
      <c r="M9417" s="2"/>
      <c r="N9417"/>
      <c r="O9417" s="2"/>
      <c r="P9417"/>
      <c r="Q9417"/>
      <c r="R9417"/>
    </row>
    <row r="9418" spans="2:18">
      <c r="B9418"/>
      <c r="C9418"/>
      <c r="D9418"/>
      <c r="E9418"/>
      <c r="F9418"/>
      <c r="G9418"/>
      <c r="H9418"/>
      <c r="I9418"/>
      <c r="J9418"/>
      <c r="K9418"/>
      <c r="L9418"/>
      <c r="M9418" s="2"/>
      <c r="N9418"/>
      <c r="O9418" s="2"/>
      <c r="P9418"/>
      <c r="Q9418"/>
      <c r="R9418"/>
    </row>
    <row r="9419" spans="2:18">
      <c r="B9419"/>
      <c r="C9419"/>
      <c r="D9419"/>
      <c r="E9419"/>
      <c r="F9419"/>
      <c r="G9419"/>
      <c r="H9419"/>
      <c r="I9419"/>
      <c r="J9419"/>
      <c r="K9419"/>
      <c r="L9419"/>
      <c r="M9419" s="2"/>
      <c r="N9419"/>
      <c r="O9419" s="2"/>
      <c r="P9419"/>
      <c r="Q9419"/>
      <c r="R9419"/>
    </row>
    <row r="9420" spans="2:18">
      <c r="B9420"/>
      <c r="C9420"/>
      <c r="D9420"/>
      <c r="E9420"/>
      <c r="F9420"/>
      <c r="G9420"/>
      <c r="H9420"/>
      <c r="I9420"/>
      <c r="J9420"/>
      <c r="K9420"/>
      <c r="L9420"/>
      <c r="M9420" s="2"/>
      <c r="N9420"/>
      <c r="O9420" s="2"/>
      <c r="P9420"/>
      <c r="Q9420"/>
      <c r="R9420"/>
    </row>
    <row r="9421" spans="2:18">
      <c r="B9421"/>
      <c r="C9421"/>
      <c r="D9421"/>
      <c r="E9421"/>
      <c r="F9421"/>
      <c r="G9421"/>
      <c r="H9421"/>
      <c r="I9421"/>
      <c r="J9421"/>
      <c r="K9421"/>
      <c r="L9421"/>
      <c r="M9421" s="2"/>
      <c r="N9421"/>
      <c r="O9421" s="2"/>
      <c r="P9421"/>
      <c r="Q9421"/>
      <c r="R9421"/>
    </row>
    <row r="9422" spans="2:18">
      <c r="B9422"/>
      <c r="C9422"/>
      <c r="D9422"/>
      <c r="E9422"/>
      <c r="F9422"/>
      <c r="G9422"/>
      <c r="H9422"/>
      <c r="I9422"/>
      <c r="J9422"/>
      <c r="K9422"/>
      <c r="L9422"/>
      <c r="M9422" s="2"/>
      <c r="N9422"/>
      <c r="O9422" s="2"/>
      <c r="P9422"/>
      <c r="Q9422"/>
      <c r="R9422"/>
    </row>
    <row r="9423" spans="2:18">
      <c r="B9423"/>
      <c r="C9423"/>
      <c r="D9423"/>
      <c r="E9423"/>
      <c r="F9423"/>
      <c r="G9423"/>
      <c r="H9423"/>
      <c r="I9423"/>
      <c r="J9423"/>
      <c r="K9423"/>
      <c r="L9423"/>
      <c r="M9423" s="2"/>
      <c r="N9423"/>
      <c r="O9423" s="2"/>
      <c r="P9423"/>
      <c r="Q9423"/>
      <c r="R9423"/>
    </row>
    <row r="9424" spans="2:18">
      <c r="B9424"/>
      <c r="C9424"/>
      <c r="D9424"/>
      <c r="E9424"/>
      <c r="F9424"/>
      <c r="G9424"/>
      <c r="H9424"/>
      <c r="I9424"/>
      <c r="J9424"/>
      <c r="K9424"/>
      <c r="L9424"/>
      <c r="M9424" s="2"/>
      <c r="N9424"/>
      <c r="O9424" s="2"/>
      <c r="P9424"/>
      <c r="Q9424"/>
      <c r="R9424"/>
    </row>
    <row r="9425" spans="2:18">
      <c r="B9425"/>
      <c r="C9425"/>
      <c r="D9425"/>
      <c r="E9425"/>
      <c r="F9425"/>
      <c r="G9425"/>
      <c r="H9425"/>
      <c r="I9425"/>
      <c r="J9425"/>
      <c r="K9425"/>
      <c r="L9425"/>
      <c r="M9425" s="2"/>
      <c r="N9425"/>
      <c r="O9425" s="2"/>
      <c r="P9425"/>
      <c r="Q9425"/>
      <c r="R9425"/>
    </row>
    <row r="9426" spans="2:18">
      <c r="B9426"/>
      <c r="C9426"/>
      <c r="D9426"/>
      <c r="E9426"/>
      <c r="F9426"/>
      <c r="G9426"/>
      <c r="H9426"/>
      <c r="I9426"/>
      <c r="J9426"/>
      <c r="K9426"/>
      <c r="L9426"/>
      <c r="M9426" s="2"/>
      <c r="N9426"/>
      <c r="O9426" s="2"/>
      <c r="P9426"/>
      <c r="Q9426"/>
      <c r="R9426"/>
    </row>
    <row r="9427" spans="2:18">
      <c r="B9427"/>
      <c r="C9427"/>
      <c r="D9427"/>
      <c r="E9427"/>
      <c r="F9427"/>
      <c r="G9427"/>
      <c r="H9427"/>
      <c r="I9427"/>
      <c r="J9427"/>
      <c r="K9427"/>
      <c r="L9427"/>
      <c r="M9427" s="2"/>
      <c r="N9427"/>
      <c r="O9427" s="2"/>
      <c r="P9427"/>
      <c r="Q9427"/>
      <c r="R9427"/>
    </row>
    <row r="9428" spans="2:18">
      <c r="B9428"/>
      <c r="C9428"/>
      <c r="D9428"/>
      <c r="E9428"/>
      <c r="F9428"/>
      <c r="G9428"/>
      <c r="H9428"/>
      <c r="I9428"/>
      <c r="J9428"/>
      <c r="K9428"/>
      <c r="L9428"/>
      <c r="M9428" s="2"/>
      <c r="N9428"/>
      <c r="O9428" s="2"/>
      <c r="P9428"/>
      <c r="Q9428"/>
      <c r="R9428"/>
    </row>
    <row r="9429" spans="2:18">
      <c r="B9429"/>
      <c r="C9429"/>
      <c r="D9429"/>
      <c r="E9429"/>
      <c r="F9429"/>
      <c r="G9429"/>
      <c r="H9429"/>
      <c r="I9429"/>
      <c r="J9429"/>
      <c r="K9429"/>
      <c r="L9429"/>
      <c r="M9429" s="2"/>
      <c r="N9429"/>
      <c r="O9429" s="2"/>
      <c r="P9429"/>
      <c r="Q9429"/>
      <c r="R9429"/>
    </row>
    <row r="9430" spans="2:18">
      <c r="B9430"/>
      <c r="C9430"/>
      <c r="D9430"/>
      <c r="E9430"/>
      <c r="F9430"/>
      <c r="G9430"/>
      <c r="H9430"/>
      <c r="I9430"/>
      <c r="J9430"/>
      <c r="K9430"/>
      <c r="L9430"/>
      <c r="M9430" s="2"/>
      <c r="N9430"/>
      <c r="O9430" s="2"/>
      <c r="P9430"/>
      <c r="Q9430"/>
      <c r="R9430"/>
    </row>
    <row r="9431" spans="2:18">
      <c r="B9431"/>
      <c r="C9431"/>
      <c r="D9431"/>
      <c r="E9431"/>
      <c r="F9431"/>
      <c r="G9431"/>
      <c r="H9431"/>
      <c r="I9431"/>
      <c r="J9431"/>
      <c r="K9431"/>
      <c r="L9431"/>
      <c r="M9431" s="2"/>
      <c r="N9431"/>
      <c r="O9431" s="2"/>
      <c r="P9431"/>
      <c r="Q9431"/>
      <c r="R9431"/>
    </row>
    <row r="9432" spans="2:18">
      <c r="B9432"/>
      <c r="C9432"/>
      <c r="D9432"/>
      <c r="E9432"/>
      <c r="F9432"/>
      <c r="G9432"/>
      <c r="H9432"/>
      <c r="I9432"/>
      <c r="J9432"/>
      <c r="K9432"/>
      <c r="L9432"/>
      <c r="M9432" s="2"/>
      <c r="N9432"/>
      <c r="O9432" s="2"/>
      <c r="P9432"/>
      <c r="Q9432"/>
      <c r="R9432"/>
    </row>
    <row r="9433" spans="2:18">
      <c r="B9433"/>
      <c r="C9433"/>
      <c r="D9433"/>
      <c r="E9433"/>
      <c r="F9433"/>
      <c r="G9433"/>
      <c r="H9433"/>
      <c r="I9433"/>
      <c r="J9433"/>
      <c r="K9433"/>
      <c r="L9433"/>
      <c r="M9433" s="2"/>
      <c r="N9433"/>
      <c r="O9433" s="2"/>
      <c r="P9433"/>
      <c r="Q9433"/>
      <c r="R9433"/>
    </row>
    <row r="9434" spans="2:18">
      <c r="B9434"/>
      <c r="C9434"/>
      <c r="D9434"/>
      <c r="E9434"/>
      <c r="F9434"/>
      <c r="G9434"/>
      <c r="H9434"/>
      <c r="I9434"/>
      <c r="J9434"/>
      <c r="K9434"/>
      <c r="L9434"/>
      <c r="M9434" s="2"/>
      <c r="N9434"/>
      <c r="O9434" s="2"/>
      <c r="P9434"/>
      <c r="Q9434"/>
      <c r="R9434"/>
    </row>
    <row r="9435" spans="2:18">
      <c r="B9435"/>
      <c r="C9435"/>
      <c r="D9435"/>
      <c r="E9435"/>
      <c r="F9435"/>
      <c r="G9435"/>
      <c r="H9435"/>
      <c r="I9435"/>
      <c r="J9435"/>
      <c r="K9435"/>
      <c r="L9435"/>
      <c r="M9435" s="2"/>
      <c r="N9435"/>
      <c r="O9435" s="2"/>
      <c r="P9435"/>
      <c r="Q9435"/>
      <c r="R9435"/>
    </row>
    <row r="9436" spans="2:18">
      <c r="B9436"/>
      <c r="C9436"/>
      <c r="D9436"/>
      <c r="E9436"/>
      <c r="F9436"/>
      <c r="G9436"/>
      <c r="H9436"/>
      <c r="I9436"/>
      <c r="J9436"/>
      <c r="K9436"/>
      <c r="L9436"/>
      <c r="M9436" s="2"/>
      <c r="N9436"/>
      <c r="O9436" s="2"/>
      <c r="P9436"/>
      <c r="Q9436"/>
      <c r="R9436"/>
    </row>
    <row r="9437" spans="2:18">
      <c r="B9437"/>
      <c r="C9437"/>
      <c r="D9437"/>
      <c r="E9437"/>
      <c r="F9437"/>
      <c r="G9437"/>
      <c r="H9437"/>
      <c r="I9437"/>
      <c r="J9437"/>
      <c r="K9437"/>
      <c r="L9437"/>
      <c r="M9437" s="2"/>
      <c r="N9437"/>
      <c r="O9437" s="2"/>
      <c r="P9437"/>
      <c r="Q9437"/>
      <c r="R9437"/>
    </row>
    <row r="9438" spans="2:18">
      <c r="B9438"/>
      <c r="C9438"/>
      <c r="D9438"/>
      <c r="E9438"/>
      <c r="F9438"/>
      <c r="G9438"/>
      <c r="H9438"/>
      <c r="I9438"/>
      <c r="J9438"/>
      <c r="K9438"/>
      <c r="L9438"/>
      <c r="M9438" s="2"/>
      <c r="N9438"/>
      <c r="O9438" s="2"/>
      <c r="P9438"/>
      <c r="Q9438"/>
      <c r="R9438"/>
    </row>
    <row r="9439" spans="2:18">
      <c r="B9439"/>
      <c r="C9439"/>
      <c r="D9439"/>
      <c r="E9439"/>
      <c r="F9439"/>
      <c r="G9439"/>
      <c r="H9439"/>
      <c r="I9439"/>
      <c r="J9439"/>
      <c r="K9439"/>
      <c r="L9439"/>
      <c r="M9439" s="2"/>
      <c r="N9439"/>
      <c r="O9439" s="2"/>
      <c r="P9439"/>
      <c r="Q9439"/>
      <c r="R9439"/>
    </row>
    <row r="9440" spans="2:18">
      <c r="B9440"/>
      <c r="C9440"/>
      <c r="D9440"/>
      <c r="E9440"/>
      <c r="F9440"/>
      <c r="G9440"/>
      <c r="H9440"/>
      <c r="I9440"/>
      <c r="J9440"/>
      <c r="K9440"/>
      <c r="L9440"/>
      <c r="M9440" s="2"/>
      <c r="N9440"/>
      <c r="O9440" s="2"/>
      <c r="P9440"/>
      <c r="Q9440"/>
      <c r="R9440"/>
    </row>
    <row r="9441" spans="2:18">
      <c r="B9441"/>
      <c r="C9441"/>
      <c r="D9441"/>
      <c r="E9441"/>
      <c r="F9441"/>
      <c r="G9441"/>
      <c r="H9441"/>
      <c r="I9441"/>
      <c r="J9441"/>
      <c r="K9441"/>
      <c r="L9441"/>
      <c r="M9441" s="2"/>
      <c r="N9441"/>
      <c r="O9441" s="2"/>
      <c r="P9441"/>
      <c r="Q9441"/>
      <c r="R9441"/>
    </row>
    <row r="9442" spans="2:18">
      <c r="B9442"/>
      <c r="C9442"/>
      <c r="D9442"/>
      <c r="E9442"/>
      <c r="F9442"/>
      <c r="G9442"/>
      <c r="H9442"/>
      <c r="I9442"/>
      <c r="J9442"/>
      <c r="K9442"/>
      <c r="L9442"/>
      <c r="M9442" s="2"/>
      <c r="N9442"/>
      <c r="O9442" s="2"/>
      <c r="P9442"/>
      <c r="Q9442"/>
      <c r="R9442"/>
    </row>
    <row r="9443" spans="2:18">
      <c r="B9443"/>
      <c r="C9443"/>
      <c r="D9443"/>
      <c r="E9443"/>
      <c r="F9443"/>
      <c r="G9443"/>
      <c r="H9443"/>
      <c r="I9443"/>
      <c r="J9443"/>
      <c r="K9443"/>
      <c r="L9443"/>
      <c r="M9443" s="2"/>
      <c r="N9443"/>
      <c r="O9443" s="2"/>
      <c r="P9443"/>
      <c r="Q9443"/>
      <c r="R9443"/>
    </row>
    <row r="9444" spans="2:18">
      <c r="B9444"/>
      <c r="C9444"/>
      <c r="D9444"/>
      <c r="E9444"/>
      <c r="F9444"/>
      <c r="G9444"/>
      <c r="H9444"/>
      <c r="I9444"/>
      <c r="J9444"/>
      <c r="K9444"/>
      <c r="L9444"/>
      <c r="M9444" s="2"/>
      <c r="N9444"/>
      <c r="O9444" s="2"/>
      <c r="P9444"/>
      <c r="Q9444"/>
      <c r="R9444"/>
    </row>
    <row r="9445" spans="2:18">
      <c r="B9445"/>
      <c r="C9445"/>
      <c r="D9445"/>
      <c r="E9445"/>
      <c r="F9445"/>
      <c r="G9445"/>
      <c r="H9445"/>
      <c r="I9445"/>
      <c r="J9445"/>
      <c r="K9445"/>
      <c r="L9445"/>
      <c r="M9445" s="2"/>
      <c r="N9445"/>
      <c r="O9445" s="2"/>
      <c r="P9445"/>
      <c r="Q9445"/>
      <c r="R9445"/>
    </row>
    <row r="9446" spans="2:18">
      <c r="B9446"/>
      <c r="C9446"/>
      <c r="D9446"/>
      <c r="E9446"/>
      <c r="F9446"/>
      <c r="G9446"/>
      <c r="H9446"/>
      <c r="I9446"/>
      <c r="J9446"/>
      <c r="K9446"/>
      <c r="L9446"/>
      <c r="M9446" s="2"/>
      <c r="N9446"/>
      <c r="O9446" s="2"/>
      <c r="P9446"/>
      <c r="Q9446"/>
      <c r="R9446"/>
    </row>
    <row r="9447" spans="2:18">
      <c r="B9447"/>
      <c r="C9447"/>
      <c r="D9447"/>
      <c r="E9447"/>
      <c r="F9447"/>
      <c r="G9447"/>
      <c r="H9447"/>
      <c r="I9447"/>
      <c r="J9447"/>
      <c r="K9447"/>
      <c r="L9447"/>
      <c r="M9447" s="2"/>
      <c r="N9447"/>
      <c r="O9447" s="2"/>
      <c r="P9447"/>
      <c r="Q9447"/>
      <c r="R9447"/>
    </row>
    <row r="9448" spans="2:18">
      <c r="B9448"/>
      <c r="C9448"/>
      <c r="D9448"/>
      <c r="E9448"/>
      <c r="F9448"/>
      <c r="G9448"/>
      <c r="H9448"/>
      <c r="I9448"/>
      <c r="J9448"/>
      <c r="K9448"/>
      <c r="L9448"/>
      <c r="M9448" s="2"/>
      <c r="N9448"/>
      <c r="O9448" s="2"/>
      <c r="P9448"/>
      <c r="Q9448"/>
      <c r="R9448"/>
    </row>
    <row r="9449" spans="2:18">
      <c r="B9449"/>
      <c r="C9449"/>
      <c r="D9449"/>
      <c r="E9449"/>
      <c r="F9449"/>
      <c r="G9449"/>
      <c r="H9449"/>
      <c r="I9449"/>
      <c r="J9449"/>
      <c r="K9449"/>
      <c r="L9449"/>
      <c r="M9449" s="2"/>
      <c r="N9449"/>
      <c r="O9449" s="2"/>
      <c r="P9449"/>
      <c r="Q9449"/>
      <c r="R9449"/>
    </row>
    <row r="9450" spans="2:18">
      <c r="B9450"/>
      <c r="C9450"/>
      <c r="D9450"/>
      <c r="E9450"/>
      <c r="F9450"/>
      <c r="G9450"/>
      <c r="H9450"/>
      <c r="I9450"/>
      <c r="J9450"/>
      <c r="K9450"/>
      <c r="L9450"/>
      <c r="M9450" s="2"/>
      <c r="N9450"/>
      <c r="O9450" s="2"/>
      <c r="P9450"/>
      <c r="Q9450"/>
      <c r="R9450"/>
    </row>
    <row r="9451" spans="2:18">
      <c r="B9451"/>
      <c r="C9451"/>
      <c r="D9451"/>
      <c r="E9451"/>
      <c r="F9451"/>
      <c r="G9451"/>
      <c r="H9451"/>
      <c r="I9451"/>
      <c r="J9451"/>
      <c r="K9451"/>
      <c r="L9451"/>
      <c r="M9451" s="2"/>
      <c r="N9451"/>
      <c r="O9451" s="2"/>
      <c r="P9451"/>
      <c r="Q9451"/>
      <c r="R9451"/>
    </row>
    <row r="9452" spans="2:18">
      <c r="B9452"/>
      <c r="C9452"/>
      <c r="D9452"/>
      <c r="E9452"/>
      <c r="F9452"/>
      <c r="G9452"/>
      <c r="H9452"/>
      <c r="I9452"/>
      <c r="J9452"/>
      <c r="K9452"/>
      <c r="L9452"/>
      <c r="M9452" s="2"/>
      <c r="N9452"/>
      <c r="O9452" s="2"/>
      <c r="P9452"/>
      <c r="Q9452"/>
      <c r="R9452"/>
    </row>
    <row r="9453" spans="2:18">
      <c r="B9453"/>
      <c r="C9453"/>
      <c r="D9453"/>
      <c r="E9453"/>
      <c r="F9453"/>
      <c r="G9453"/>
      <c r="H9453"/>
      <c r="I9453"/>
      <c r="J9453"/>
      <c r="K9453"/>
      <c r="L9453"/>
      <c r="M9453" s="2"/>
      <c r="N9453"/>
      <c r="O9453" s="2"/>
      <c r="P9453"/>
      <c r="Q9453"/>
      <c r="R9453"/>
    </row>
    <row r="9454" spans="2:18">
      <c r="B9454"/>
      <c r="C9454"/>
      <c r="D9454"/>
      <c r="E9454"/>
      <c r="F9454"/>
      <c r="G9454"/>
      <c r="H9454"/>
      <c r="I9454"/>
      <c r="J9454"/>
      <c r="K9454"/>
      <c r="L9454"/>
      <c r="M9454" s="2"/>
      <c r="N9454"/>
      <c r="O9454" s="2"/>
      <c r="P9454"/>
      <c r="Q9454"/>
      <c r="R9454"/>
    </row>
    <row r="9455" spans="2:18">
      <c r="B9455"/>
      <c r="C9455"/>
      <c r="D9455"/>
      <c r="E9455"/>
      <c r="F9455"/>
      <c r="G9455"/>
      <c r="H9455"/>
      <c r="I9455"/>
      <c r="J9455"/>
      <c r="K9455"/>
      <c r="L9455"/>
      <c r="M9455" s="2"/>
      <c r="N9455"/>
      <c r="O9455" s="2"/>
      <c r="P9455"/>
      <c r="Q9455"/>
      <c r="R9455"/>
    </row>
    <row r="9456" spans="2:18">
      <c r="B9456"/>
      <c r="C9456"/>
      <c r="D9456"/>
      <c r="E9456"/>
      <c r="F9456"/>
      <c r="G9456"/>
      <c r="H9456"/>
      <c r="I9456"/>
      <c r="J9456"/>
      <c r="K9456"/>
      <c r="L9456"/>
      <c r="M9456" s="2"/>
      <c r="N9456"/>
      <c r="O9456" s="2"/>
      <c r="P9456"/>
      <c r="Q9456"/>
      <c r="R9456"/>
    </row>
    <row r="9457" spans="2:18">
      <c r="B9457"/>
      <c r="C9457"/>
      <c r="D9457"/>
      <c r="E9457"/>
      <c r="F9457"/>
      <c r="G9457"/>
      <c r="H9457"/>
      <c r="I9457"/>
      <c r="J9457"/>
      <c r="K9457"/>
      <c r="L9457"/>
      <c r="M9457" s="2"/>
      <c r="N9457"/>
      <c r="O9457" s="2"/>
      <c r="P9457"/>
      <c r="Q9457"/>
      <c r="R9457"/>
    </row>
    <row r="9458" spans="2:18">
      <c r="B9458"/>
      <c r="C9458"/>
      <c r="D9458"/>
      <c r="E9458"/>
      <c r="F9458"/>
      <c r="G9458"/>
      <c r="H9458"/>
      <c r="I9458"/>
      <c r="J9458"/>
      <c r="K9458"/>
      <c r="L9458"/>
      <c r="M9458" s="2"/>
      <c r="N9458"/>
      <c r="O9458" s="2"/>
      <c r="P9458"/>
      <c r="Q9458"/>
      <c r="R9458"/>
    </row>
    <row r="9459" spans="2:18">
      <c r="B9459"/>
      <c r="C9459"/>
      <c r="D9459"/>
      <c r="E9459"/>
      <c r="F9459"/>
      <c r="G9459"/>
      <c r="H9459"/>
      <c r="I9459"/>
      <c r="J9459"/>
      <c r="K9459"/>
      <c r="L9459"/>
      <c r="M9459" s="2"/>
      <c r="N9459"/>
      <c r="O9459" s="2"/>
      <c r="P9459"/>
      <c r="Q9459"/>
      <c r="R9459"/>
    </row>
    <row r="9460" spans="2:18">
      <c r="B9460"/>
      <c r="C9460"/>
      <c r="D9460"/>
      <c r="E9460"/>
      <c r="F9460"/>
      <c r="G9460"/>
      <c r="H9460"/>
      <c r="I9460"/>
      <c r="J9460"/>
      <c r="K9460"/>
      <c r="L9460"/>
      <c r="M9460" s="2"/>
      <c r="N9460"/>
      <c r="O9460" s="2"/>
      <c r="P9460"/>
      <c r="Q9460"/>
      <c r="R9460"/>
    </row>
    <row r="9461" spans="2:18">
      <c r="B9461"/>
      <c r="C9461"/>
      <c r="D9461"/>
      <c r="E9461"/>
      <c r="F9461"/>
      <c r="G9461"/>
      <c r="H9461"/>
      <c r="I9461"/>
      <c r="J9461"/>
      <c r="K9461"/>
      <c r="L9461"/>
      <c r="M9461" s="2"/>
      <c r="N9461"/>
      <c r="O9461" s="2"/>
      <c r="P9461"/>
      <c r="Q9461"/>
      <c r="R9461"/>
    </row>
    <row r="9462" spans="2:18">
      <c r="B9462"/>
      <c r="C9462"/>
      <c r="D9462"/>
      <c r="E9462"/>
      <c r="F9462"/>
      <c r="G9462"/>
      <c r="H9462"/>
      <c r="I9462"/>
      <c r="J9462"/>
      <c r="K9462"/>
      <c r="L9462"/>
      <c r="M9462" s="2"/>
      <c r="N9462"/>
      <c r="O9462" s="2"/>
      <c r="P9462"/>
      <c r="Q9462"/>
      <c r="R9462"/>
    </row>
    <row r="9463" spans="2:18">
      <c r="B9463"/>
      <c r="C9463"/>
      <c r="D9463"/>
      <c r="E9463"/>
      <c r="F9463"/>
      <c r="G9463"/>
      <c r="H9463"/>
      <c r="I9463"/>
      <c r="J9463"/>
      <c r="K9463"/>
      <c r="L9463"/>
      <c r="M9463" s="2"/>
      <c r="N9463"/>
      <c r="O9463" s="2"/>
      <c r="P9463"/>
      <c r="Q9463"/>
      <c r="R9463"/>
    </row>
    <row r="9464" spans="2:18">
      <c r="B9464"/>
      <c r="C9464"/>
      <c r="D9464"/>
      <c r="E9464"/>
      <c r="F9464"/>
      <c r="G9464"/>
      <c r="H9464"/>
      <c r="I9464"/>
      <c r="J9464"/>
      <c r="K9464"/>
      <c r="L9464"/>
      <c r="M9464" s="2"/>
      <c r="N9464"/>
      <c r="O9464" s="2"/>
      <c r="P9464"/>
      <c r="Q9464"/>
      <c r="R9464"/>
    </row>
    <row r="9465" spans="2:18">
      <c r="B9465"/>
      <c r="C9465"/>
      <c r="D9465"/>
      <c r="E9465"/>
      <c r="F9465"/>
      <c r="G9465"/>
      <c r="H9465"/>
      <c r="I9465"/>
      <c r="J9465"/>
      <c r="K9465"/>
      <c r="L9465"/>
      <c r="M9465" s="2"/>
      <c r="N9465"/>
      <c r="O9465" s="2"/>
      <c r="P9465"/>
      <c r="Q9465"/>
      <c r="R9465"/>
    </row>
    <row r="9466" spans="2:18">
      <c r="B9466"/>
      <c r="C9466"/>
      <c r="D9466"/>
      <c r="E9466"/>
      <c r="F9466"/>
      <c r="G9466"/>
      <c r="H9466"/>
      <c r="I9466"/>
      <c r="J9466"/>
      <c r="K9466"/>
      <c r="L9466"/>
      <c r="M9466" s="2"/>
      <c r="N9466"/>
      <c r="O9466" s="2"/>
      <c r="P9466"/>
      <c r="Q9466"/>
      <c r="R9466"/>
    </row>
    <row r="9467" spans="2:18">
      <c r="B9467"/>
      <c r="C9467"/>
      <c r="D9467"/>
      <c r="E9467"/>
      <c r="F9467"/>
      <c r="G9467"/>
      <c r="H9467"/>
      <c r="I9467"/>
      <c r="J9467"/>
      <c r="K9467"/>
      <c r="L9467"/>
      <c r="M9467" s="2"/>
      <c r="N9467"/>
      <c r="O9467" s="2"/>
      <c r="P9467"/>
      <c r="Q9467"/>
      <c r="R9467"/>
    </row>
    <row r="9468" spans="2:18">
      <c r="B9468"/>
      <c r="C9468"/>
      <c r="D9468"/>
      <c r="E9468"/>
      <c r="F9468"/>
      <c r="G9468"/>
      <c r="H9468"/>
      <c r="I9468"/>
      <c r="J9468"/>
      <c r="K9468"/>
      <c r="L9468"/>
      <c r="M9468" s="2"/>
      <c r="N9468"/>
      <c r="O9468" s="2"/>
      <c r="P9468"/>
      <c r="Q9468"/>
      <c r="R9468"/>
    </row>
    <row r="9469" spans="2:18">
      <c r="B9469"/>
      <c r="C9469"/>
      <c r="D9469"/>
      <c r="E9469"/>
      <c r="F9469"/>
      <c r="G9469"/>
      <c r="H9469"/>
      <c r="I9469"/>
      <c r="J9469"/>
      <c r="K9469"/>
      <c r="L9469"/>
      <c r="M9469" s="2"/>
      <c r="N9469"/>
      <c r="O9469" s="2"/>
      <c r="P9469"/>
      <c r="Q9469"/>
      <c r="R9469"/>
    </row>
    <row r="9470" spans="2:18">
      <c r="B9470"/>
      <c r="C9470"/>
      <c r="D9470"/>
      <c r="E9470"/>
      <c r="F9470"/>
      <c r="G9470"/>
      <c r="H9470"/>
      <c r="I9470"/>
      <c r="J9470"/>
      <c r="K9470"/>
      <c r="L9470"/>
      <c r="M9470" s="2"/>
      <c r="N9470"/>
      <c r="O9470" s="2"/>
      <c r="P9470"/>
      <c r="Q9470"/>
      <c r="R9470"/>
    </row>
    <row r="9471" spans="2:18">
      <c r="B9471"/>
      <c r="C9471"/>
      <c r="D9471"/>
      <c r="E9471"/>
      <c r="F9471"/>
      <c r="G9471"/>
      <c r="H9471"/>
      <c r="I9471"/>
      <c r="J9471"/>
      <c r="K9471"/>
      <c r="L9471"/>
      <c r="M9471" s="2"/>
      <c r="N9471"/>
      <c r="O9471" s="2"/>
      <c r="P9471"/>
      <c r="Q9471"/>
      <c r="R9471"/>
    </row>
    <row r="9472" spans="2:18">
      <c r="B9472"/>
      <c r="C9472"/>
      <c r="D9472"/>
      <c r="E9472"/>
      <c r="F9472"/>
      <c r="G9472"/>
      <c r="H9472"/>
      <c r="I9472"/>
      <c r="J9472"/>
      <c r="K9472"/>
      <c r="L9472"/>
      <c r="M9472" s="2"/>
      <c r="N9472"/>
      <c r="O9472" s="2"/>
      <c r="P9472"/>
      <c r="Q9472"/>
      <c r="R9472"/>
    </row>
    <row r="9473" spans="2:18">
      <c r="B9473"/>
      <c r="C9473"/>
      <c r="D9473"/>
      <c r="E9473"/>
      <c r="F9473"/>
      <c r="G9473"/>
      <c r="H9473"/>
      <c r="I9473"/>
      <c r="J9473"/>
      <c r="K9473"/>
      <c r="L9473"/>
      <c r="M9473" s="2"/>
      <c r="N9473"/>
      <c r="O9473" s="2"/>
      <c r="P9473"/>
      <c r="Q9473"/>
      <c r="R9473"/>
    </row>
    <row r="9474" spans="2:18">
      <c r="B9474"/>
      <c r="C9474"/>
      <c r="D9474"/>
      <c r="E9474"/>
      <c r="F9474"/>
      <c r="G9474"/>
      <c r="H9474"/>
      <c r="I9474"/>
      <c r="J9474"/>
      <c r="K9474"/>
      <c r="L9474"/>
      <c r="M9474" s="2"/>
      <c r="N9474"/>
      <c r="O9474" s="2"/>
      <c r="P9474"/>
      <c r="Q9474"/>
      <c r="R9474"/>
    </row>
    <row r="9475" spans="2:18">
      <c r="B9475"/>
      <c r="C9475"/>
      <c r="D9475"/>
      <c r="E9475"/>
      <c r="F9475"/>
      <c r="G9475"/>
      <c r="H9475"/>
      <c r="I9475"/>
      <c r="J9475"/>
      <c r="K9475"/>
      <c r="L9475"/>
      <c r="M9475" s="2"/>
      <c r="N9475"/>
      <c r="O9475" s="2"/>
      <c r="P9475"/>
      <c r="Q9475"/>
      <c r="R9475"/>
    </row>
    <row r="9476" spans="2:18">
      <c r="B9476"/>
      <c r="C9476"/>
      <c r="D9476"/>
      <c r="E9476"/>
      <c r="F9476"/>
      <c r="G9476"/>
      <c r="H9476"/>
      <c r="I9476"/>
      <c r="J9476"/>
      <c r="K9476"/>
      <c r="L9476"/>
      <c r="M9476" s="2"/>
      <c r="N9476"/>
      <c r="O9476" s="2"/>
      <c r="P9476"/>
      <c r="Q9476"/>
      <c r="R9476"/>
    </row>
    <row r="9477" spans="2:18">
      <c r="B9477"/>
      <c r="C9477"/>
      <c r="D9477"/>
      <c r="E9477"/>
      <c r="F9477"/>
      <c r="G9477"/>
      <c r="H9477"/>
      <c r="I9477"/>
      <c r="J9477"/>
      <c r="K9477"/>
      <c r="L9477"/>
      <c r="M9477" s="2"/>
      <c r="N9477"/>
      <c r="O9477" s="2"/>
      <c r="P9477"/>
      <c r="Q9477"/>
      <c r="R9477"/>
    </row>
    <row r="9478" spans="2:18">
      <c r="B9478"/>
      <c r="C9478"/>
      <c r="D9478"/>
      <c r="E9478"/>
      <c r="F9478"/>
      <c r="G9478"/>
      <c r="H9478"/>
      <c r="I9478"/>
      <c r="J9478"/>
      <c r="K9478"/>
      <c r="L9478"/>
      <c r="M9478" s="2"/>
      <c r="N9478"/>
      <c r="O9478" s="2"/>
      <c r="P9478"/>
      <c r="Q9478"/>
      <c r="R9478"/>
    </row>
    <row r="9479" spans="2:18">
      <c r="B9479"/>
      <c r="C9479"/>
      <c r="D9479"/>
      <c r="E9479"/>
      <c r="F9479"/>
      <c r="G9479"/>
      <c r="H9479"/>
      <c r="I9479"/>
      <c r="J9479"/>
      <c r="K9479"/>
      <c r="L9479"/>
      <c r="M9479" s="2"/>
      <c r="N9479"/>
      <c r="O9479" s="2"/>
      <c r="P9479"/>
      <c r="Q9479"/>
      <c r="R9479"/>
    </row>
    <row r="9480" spans="2:18">
      <c r="B9480"/>
      <c r="C9480"/>
      <c r="D9480"/>
      <c r="E9480"/>
      <c r="F9480"/>
      <c r="G9480"/>
      <c r="H9480"/>
      <c r="I9480"/>
      <c r="J9480"/>
      <c r="K9480"/>
      <c r="L9480"/>
      <c r="M9480" s="2"/>
      <c r="N9480"/>
      <c r="O9480" s="2"/>
      <c r="P9480"/>
      <c r="Q9480"/>
      <c r="R9480"/>
    </row>
    <row r="9481" spans="2:18">
      <c r="B9481"/>
      <c r="C9481"/>
      <c r="D9481"/>
      <c r="E9481"/>
      <c r="F9481"/>
      <c r="G9481"/>
      <c r="H9481"/>
      <c r="I9481"/>
      <c r="J9481"/>
      <c r="K9481"/>
      <c r="L9481"/>
      <c r="M9481" s="2"/>
      <c r="N9481"/>
      <c r="O9481" s="2"/>
      <c r="P9481"/>
      <c r="Q9481"/>
      <c r="R9481"/>
    </row>
    <row r="9482" spans="2:18">
      <c r="B9482"/>
      <c r="C9482"/>
      <c r="D9482"/>
      <c r="E9482"/>
      <c r="F9482"/>
      <c r="G9482"/>
      <c r="H9482"/>
      <c r="I9482"/>
      <c r="J9482"/>
      <c r="K9482"/>
      <c r="L9482"/>
      <c r="M9482" s="2"/>
      <c r="N9482"/>
      <c r="O9482" s="2"/>
      <c r="P9482"/>
      <c r="Q9482"/>
      <c r="R9482"/>
    </row>
    <row r="9483" spans="2:18">
      <c r="B9483"/>
      <c r="C9483"/>
      <c r="D9483"/>
      <c r="E9483"/>
      <c r="F9483"/>
      <c r="G9483"/>
      <c r="H9483"/>
      <c r="I9483"/>
      <c r="J9483"/>
      <c r="K9483"/>
      <c r="L9483"/>
      <c r="M9483" s="2"/>
      <c r="N9483"/>
      <c r="O9483" s="2"/>
      <c r="P9483"/>
      <c r="Q9483"/>
      <c r="R9483"/>
    </row>
    <row r="9484" spans="2:18">
      <c r="B9484"/>
      <c r="C9484"/>
      <c r="D9484"/>
      <c r="E9484"/>
      <c r="F9484"/>
      <c r="G9484"/>
      <c r="H9484"/>
      <c r="I9484"/>
      <c r="J9484"/>
      <c r="K9484"/>
      <c r="L9484"/>
      <c r="M9484" s="2"/>
      <c r="N9484"/>
      <c r="O9484" s="2"/>
      <c r="P9484"/>
      <c r="Q9484"/>
      <c r="R9484"/>
    </row>
    <row r="9485" spans="2:18">
      <c r="B9485"/>
      <c r="C9485"/>
      <c r="D9485"/>
      <c r="E9485"/>
      <c r="F9485"/>
      <c r="G9485"/>
      <c r="H9485"/>
      <c r="I9485"/>
      <c r="J9485"/>
      <c r="K9485"/>
      <c r="L9485"/>
      <c r="M9485" s="2"/>
      <c r="N9485"/>
      <c r="O9485" s="2"/>
      <c r="P9485"/>
      <c r="Q9485"/>
      <c r="R9485"/>
    </row>
    <row r="9486" spans="2:18">
      <c r="B9486"/>
      <c r="C9486"/>
      <c r="D9486"/>
      <c r="E9486"/>
      <c r="F9486"/>
      <c r="G9486"/>
      <c r="H9486"/>
      <c r="I9486"/>
      <c r="J9486"/>
      <c r="K9486"/>
      <c r="L9486"/>
      <c r="M9486" s="2"/>
      <c r="N9486"/>
      <c r="O9486" s="2"/>
      <c r="P9486"/>
      <c r="Q9486"/>
      <c r="R9486"/>
    </row>
    <row r="9487" spans="2:18">
      <c r="B9487"/>
      <c r="C9487"/>
      <c r="D9487"/>
      <c r="E9487"/>
      <c r="F9487"/>
      <c r="G9487"/>
      <c r="H9487"/>
      <c r="I9487"/>
      <c r="J9487"/>
      <c r="K9487"/>
      <c r="L9487"/>
      <c r="M9487" s="2"/>
      <c r="N9487"/>
      <c r="O9487" s="2"/>
      <c r="P9487"/>
      <c r="Q9487"/>
      <c r="R9487"/>
    </row>
    <row r="9488" spans="2:18">
      <c r="B9488"/>
      <c r="C9488"/>
      <c r="D9488"/>
      <c r="E9488"/>
      <c r="F9488"/>
      <c r="G9488"/>
      <c r="H9488"/>
      <c r="I9488"/>
      <c r="J9488"/>
      <c r="K9488"/>
      <c r="L9488"/>
      <c r="M9488" s="2"/>
      <c r="N9488"/>
      <c r="O9488" s="2"/>
      <c r="P9488"/>
      <c r="Q9488"/>
      <c r="R9488"/>
    </row>
    <row r="9489" spans="2:18">
      <c r="B9489"/>
      <c r="C9489"/>
      <c r="D9489"/>
      <c r="E9489"/>
      <c r="F9489"/>
      <c r="G9489"/>
      <c r="H9489"/>
      <c r="I9489"/>
      <c r="J9489"/>
      <c r="K9489"/>
      <c r="L9489"/>
      <c r="M9489" s="2"/>
      <c r="N9489"/>
      <c r="O9489" s="2"/>
      <c r="P9489"/>
      <c r="Q9489"/>
      <c r="R9489"/>
    </row>
    <row r="9490" spans="2:18">
      <c r="B9490"/>
      <c r="C9490"/>
      <c r="D9490"/>
      <c r="E9490"/>
      <c r="F9490"/>
      <c r="G9490"/>
      <c r="H9490"/>
      <c r="I9490"/>
      <c r="J9490"/>
      <c r="K9490"/>
      <c r="L9490"/>
      <c r="M9490" s="2"/>
      <c r="N9490"/>
      <c r="O9490" s="2"/>
      <c r="P9490"/>
      <c r="Q9490"/>
      <c r="R9490"/>
    </row>
    <row r="9491" spans="2:18">
      <c r="B9491"/>
      <c r="C9491"/>
      <c r="D9491"/>
      <c r="E9491"/>
      <c r="F9491"/>
      <c r="G9491"/>
      <c r="H9491"/>
      <c r="I9491"/>
      <c r="J9491"/>
      <c r="K9491"/>
      <c r="L9491"/>
      <c r="M9491" s="2"/>
      <c r="N9491"/>
      <c r="O9491" s="2"/>
      <c r="P9491"/>
      <c r="Q9491"/>
      <c r="R9491"/>
    </row>
    <row r="9492" spans="2:18">
      <c r="B9492"/>
      <c r="C9492"/>
      <c r="D9492"/>
      <c r="E9492"/>
      <c r="F9492"/>
      <c r="G9492"/>
      <c r="H9492"/>
      <c r="I9492"/>
      <c r="J9492"/>
      <c r="K9492"/>
      <c r="L9492"/>
      <c r="M9492" s="2"/>
      <c r="N9492"/>
      <c r="O9492" s="2"/>
      <c r="P9492"/>
      <c r="Q9492"/>
      <c r="R9492"/>
    </row>
    <row r="9493" spans="2:18">
      <c r="B9493"/>
      <c r="C9493"/>
      <c r="D9493"/>
      <c r="E9493"/>
      <c r="F9493"/>
      <c r="G9493"/>
      <c r="H9493"/>
      <c r="I9493"/>
      <c r="J9493"/>
      <c r="K9493"/>
      <c r="L9493"/>
      <c r="M9493" s="2"/>
      <c r="N9493"/>
      <c r="O9493" s="2"/>
      <c r="P9493"/>
      <c r="Q9493"/>
      <c r="R9493"/>
    </row>
    <row r="9494" spans="2:18">
      <c r="B9494"/>
      <c r="C9494"/>
      <c r="D9494"/>
      <c r="E9494"/>
      <c r="F9494"/>
      <c r="G9494"/>
      <c r="H9494"/>
      <c r="I9494"/>
      <c r="J9494"/>
      <c r="K9494"/>
      <c r="L9494"/>
      <c r="M9494" s="2"/>
      <c r="N9494"/>
      <c r="O9494" s="2"/>
      <c r="P9494"/>
      <c r="Q9494"/>
      <c r="R9494"/>
    </row>
    <row r="9495" spans="2:18">
      <c r="B9495"/>
      <c r="C9495"/>
      <c r="D9495"/>
      <c r="E9495"/>
      <c r="F9495"/>
      <c r="G9495"/>
      <c r="H9495"/>
      <c r="I9495"/>
      <c r="J9495"/>
      <c r="K9495"/>
      <c r="L9495"/>
      <c r="M9495" s="2"/>
      <c r="N9495"/>
      <c r="O9495" s="2"/>
      <c r="P9495"/>
      <c r="Q9495"/>
      <c r="R9495"/>
    </row>
    <row r="9496" spans="2:18">
      <c r="B9496"/>
      <c r="C9496"/>
      <c r="D9496"/>
      <c r="E9496"/>
      <c r="F9496"/>
      <c r="G9496"/>
      <c r="H9496"/>
      <c r="I9496"/>
      <c r="J9496"/>
      <c r="K9496"/>
      <c r="L9496"/>
      <c r="M9496" s="2"/>
      <c r="N9496"/>
      <c r="O9496" s="2"/>
      <c r="P9496"/>
      <c r="Q9496"/>
      <c r="R9496"/>
    </row>
    <row r="9497" spans="2:18">
      <c r="B9497"/>
      <c r="C9497"/>
      <c r="D9497"/>
      <c r="E9497"/>
      <c r="F9497"/>
      <c r="G9497"/>
      <c r="H9497"/>
      <c r="I9497"/>
      <c r="J9497"/>
      <c r="K9497"/>
      <c r="L9497"/>
      <c r="M9497" s="2"/>
      <c r="N9497"/>
      <c r="O9497" s="2"/>
      <c r="P9497"/>
      <c r="Q9497"/>
      <c r="R9497"/>
    </row>
    <row r="9498" spans="2:18">
      <c r="B9498"/>
      <c r="C9498"/>
      <c r="D9498"/>
      <c r="E9498"/>
      <c r="F9498"/>
      <c r="G9498"/>
      <c r="H9498"/>
      <c r="I9498"/>
      <c r="J9498"/>
      <c r="K9498"/>
      <c r="L9498"/>
      <c r="M9498" s="2"/>
      <c r="N9498"/>
      <c r="O9498" s="2"/>
      <c r="P9498"/>
      <c r="Q9498"/>
      <c r="R9498"/>
    </row>
    <row r="9499" spans="2:18">
      <c r="B9499"/>
      <c r="C9499"/>
      <c r="D9499"/>
      <c r="E9499"/>
      <c r="F9499"/>
      <c r="G9499"/>
      <c r="H9499"/>
      <c r="I9499"/>
      <c r="J9499"/>
      <c r="K9499"/>
      <c r="L9499"/>
      <c r="M9499" s="2"/>
      <c r="N9499"/>
      <c r="O9499" s="2"/>
      <c r="P9499"/>
      <c r="Q9499"/>
      <c r="R9499"/>
    </row>
    <row r="9500" spans="2:18">
      <c r="B9500"/>
      <c r="C9500"/>
      <c r="D9500"/>
      <c r="E9500"/>
      <c r="F9500"/>
      <c r="G9500"/>
      <c r="H9500"/>
      <c r="I9500"/>
      <c r="J9500"/>
      <c r="K9500"/>
      <c r="L9500"/>
      <c r="M9500" s="2"/>
      <c r="N9500"/>
      <c r="O9500" s="2"/>
      <c r="P9500"/>
      <c r="Q9500"/>
      <c r="R9500"/>
    </row>
    <row r="9501" spans="2:18">
      <c r="B9501"/>
      <c r="C9501"/>
      <c r="D9501"/>
      <c r="E9501"/>
      <c r="F9501"/>
      <c r="G9501"/>
      <c r="H9501"/>
      <c r="I9501"/>
      <c r="J9501"/>
      <c r="K9501"/>
      <c r="L9501"/>
      <c r="M9501" s="2"/>
      <c r="N9501"/>
      <c r="O9501" s="2"/>
      <c r="P9501"/>
      <c r="Q9501"/>
      <c r="R9501"/>
    </row>
    <row r="9502" spans="2:18">
      <c r="B9502"/>
      <c r="C9502"/>
      <c r="D9502"/>
      <c r="E9502"/>
      <c r="F9502"/>
      <c r="G9502"/>
      <c r="H9502"/>
      <c r="I9502"/>
      <c r="J9502"/>
      <c r="K9502"/>
      <c r="L9502"/>
      <c r="M9502" s="2"/>
      <c r="N9502"/>
      <c r="O9502" s="2"/>
      <c r="P9502"/>
      <c r="Q9502"/>
      <c r="R9502"/>
    </row>
    <row r="9503" spans="2:18">
      <c r="B9503"/>
      <c r="C9503"/>
      <c r="D9503"/>
      <c r="E9503"/>
      <c r="F9503"/>
      <c r="G9503"/>
      <c r="H9503"/>
      <c r="I9503"/>
      <c r="J9503"/>
      <c r="K9503"/>
      <c r="L9503"/>
      <c r="M9503" s="2"/>
      <c r="N9503"/>
      <c r="O9503" s="2"/>
      <c r="P9503"/>
      <c r="Q9503"/>
      <c r="R9503"/>
    </row>
    <row r="9504" spans="2:18">
      <c r="B9504"/>
      <c r="C9504"/>
      <c r="D9504"/>
      <c r="E9504"/>
      <c r="F9504"/>
      <c r="G9504"/>
      <c r="H9504"/>
      <c r="I9504"/>
      <c r="J9504"/>
      <c r="K9504"/>
      <c r="L9504"/>
      <c r="M9504" s="2"/>
      <c r="N9504"/>
      <c r="O9504" s="2"/>
      <c r="P9504"/>
      <c r="Q9504"/>
      <c r="R9504"/>
    </row>
    <row r="9505" spans="2:18">
      <c r="B9505"/>
      <c r="C9505"/>
      <c r="D9505"/>
      <c r="E9505"/>
      <c r="F9505"/>
      <c r="G9505"/>
      <c r="H9505"/>
      <c r="I9505"/>
      <c r="J9505"/>
      <c r="K9505"/>
      <c r="L9505"/>
      <c r="M9505" s="2"/>
      <c r="N9505"/>
      <c r="O9505" s="2"/>
      <c r="P9505"/>
      <c r="Q9505"/>
      <c r="R9505"/>
    </row>
    <row r="9506" spans="2:18">
      <c r="B9506"/>
      <c r="C9506"/>
      <c r="D9506"/>
      <c r="E9506"/>
      <c r="F9506"/>
      <c r="G9506"/>
      <c r="H9506"/>
      <c r="I9506"/>
      <c r="J9506"/>
      <c r="K9506"/>
      <c r="L9506"/>
      <c r="M9506" s="2"/>
      <c r="N9506"/>
      <c r="O9506" s="2"/>
      <c r="P9506"/>
      <c r="Q9506"/>
      <c r="R9506"/>
    </row>
    <row r="9507" spans="2:18">
      <c r="B9507"/>
      <c r="C9507"/>
      <c r="D9507"/>
      <c r="E9507"/>
      <c r="F9507"/>
      <c r="G9507"/>
      <c r="H9507"/>
      <c r="I9507"/>
      <c r="J9507"/>
      <c r="K9507"/>
      <c r="L9507"/>
      <c r="M9507" s="2"/>
      <c r="N9507"/>
      <c r="O9507" s="2"/>
      <c r="P9507"/>
      <c r="Q9507"/>
      <c r="R9507"/>
    </row>
    <row r="9508" spans="2:18">
      <c r="B9508"/>
      <c r="C9508"/>
      <c r="D9508"/>
      <c r="E9508"/>
      <c r="F9508"/>
      <c r="G9508"/>
      <c r="H9508"/>
      <c r="I9508"/>
      <c r="J9508"/>
      <c r="K9508"/>
      <c r="L9508"/>
      <c r="M9508" s="2"/>
      <c r="N9508"/>
      <c r="O9508" s="2"/>
      <c r="P9508"/>
      <c r="Q9508"/>
      <c r="R9508"/>
    </row>
    <row r="9509" spans="2:18">
      <c r="B9509"/>
      <c r="C9509"/>
      <c r="D9509"/>
      <c r="E9509"/>
      <c r="F9509"/>
      <c r="G9509"/>
      <c r="H9509"/>
      <c r="I9509"/>
      <c r="J9509"/>
      <c r="K9509"/>
      <c r="L9509"/>
      <c r="M9509" s="2"/>
      <c r="N9509"/>
      <c r="O9509" s="2"/>
      <c r="P9509"/>
      <c r="Q9509"/>
      <c r="R9509"/>
    </row>
    <row r="9510" spans="2:18">
      <c r="B9510"/>
      <c r="C9510"/>
      <c r="D9510"/>
      <c r="E9510"/>
      <c r="F9510"/>
      <c r="G9510"/>
      <c r="H9510"/>
      <c r="I9510"/>
      <c r="J9510"/>
      <c r="K9510"/>
      <c r="L9510"/>
      <c r="M9510" s="2"/>
      <c r="N9510"/>
      <c r="O9510" s="2"/>
      <c r="P9510"/>
      <c r="Q9510"/>
      <c r="R9510"/>
    </row>
    <row r="9511" spans="2:18">
      <c r="B9511"/>
      <c r="C9511"/>
      <c r="D9511"/>
      <c r="E9511"/>
      <c r="F9511"/>
      <c r="G9511"/>
      <c r="H9511"/>
      <c r="I9511"/>
      <c r="J9511"/>
      <c r="K9511"/>
      <c r="L9511"/>
      <c r="M9511" s="2"/>
      <c r="N9511"/>
      <c r="O9511" s="2"/>
      <c r="P9511"/>
      <c r="Q9511"/>
      <c r="R9511"/>
    </row>
    <row r="9512" spans="2:18">
      <c r="B9512"/>
      <c r="C9512"/>
      <c r="D9512"/>
      <c r="E9512"/>
      <c r="F9512"/>
      <c r="G9512"/>
      <c r="H9512"/>
      <c r="I9512"/>
      <c r="J9512"/>
      <c r="K9512"/>
      <c r="L9512"/>
      <c r="M9512" s="2"/>
      <c r="N9512"/>
      <c r="O9512" s="2"/>
      <c r="P9512"/>
      <c r="Q9512"/>
      <c r="R9512"/>
    </row>
    <row r="9513" spans="2:18">
      <c r="B9513"/>
      <c r="C9513"/>
      <c r="D9513"/>
      <c r="E9513"/>
      <c r="F9513"/>
      <c r="G9513"/>
      <c r="H9513"/>
      <c r="I9513"/>
      <c r="J9513"/>
      <c r="K9513"/>
      <c r="L9513"/>
      <c r="M9513" s="2"/>
      <c r="N9513"/>
      <c r="O9513" s="2"/>
      <c r="P9513"/>
      <c r="Q9513"/>
      <c r="R9513"/>
    </row>
    <row r="9514" spans="2:18">
      <c r="B9514"/>
      <c r="C9514"/>
      <c r="D9514"/>
      <c r="E9514"/>
      <c r="F9514"/>
      <c r="G9514"/>
      <c r="H9514"/>
      <c r="I9514"/>
      <c r="J9514"/>
      <c r="K9514"/>
      <c r="L9514"/>
      <c r="M9514" s="2"/>
      <c r="N9514"/>
      <c r="O9514" s="2"/>
      <c r="P9514"/>
      <c r="Q9514"/>
      <c r="R9514"/>
    </row>
    <row r="9515" spans="2:18">
      <c r="B9515"/>
      <c r="C9515"/>
      <c r="D9515"/>
      <c r="E9515"/>
      <c r="F9515"/>
      <c r="G9515"/>
      <c r="H9515"/>
      <c r="I9515"/>
      <c r="J9515"/>
      <c r="K9515"/>
      <c r="L9515"/>
      <c r="M9515" s="2"/>
      <c r="N9515"/>
      <c r="O9515" s="2"/>
      <c r="P9515"/>
      <c r="Q9515"/>
      <c r="R9515"/>
    </row>
    <row r="9516" spans="2:18">
      <c r="B9516"/>
      <c r="C9516"/>
      <c r="D9516"/>
      <c r="E9516"/>
      <c r="F9516"/>
      <c r="G9516"/>
      <c r="H9516"/>
      <c r="I9516"/>
      <c r="J9516"/>
      <c r="K9516"/>
      <c r="L9516"/>
      <c r="M9516" s="2"/>
      <c r="N9516"/>
      <c r="O9516" s="2"/>
      <c r="P9516"/>
      <c r="Q9516"/>
      <c r="R9516"/>
    </row>
    <row r="9517" spans="2:18">
      <c r="B9517"/>
      <c r="C9517"/>
      <c r="D9517"/>
      <c r="E9517"/>
      <c r="F9517"/>
      <c r="G9517"/>
      <c r="H9517"/>
      <c r="I9517"/>
      <c r="J9517"/>
      <c r="K9517"/>
      <c r="L9517"/>
      <c r="M9517" s="2"/>
      <c r="N9517"/>
      <c r="O9517" s="2"/>
      <c r="P9517"/>
      <c r="Q9517"/>
      <c r="R9517"/>
    </row>
    <row r="9518" spans="2:18">
      <c r="B9518"/>
      <c r="C9518"/>
      <c r="D9518"/>
      <c r="E9518"/>
      <c r="F9518"/>
      <c r="G9518"/>
      <c r="H9518"/>
      <c r="I9518"/>
      <c r="J9518"/>
      <c r="K9518"/>
      <c r="L9518"/>
      <c r="M9518" s="2"/>
      <c r="N9518"/>
      <c r="O9518" s="2"/>
      <c r="P9518"/>
      <c r="Q9518"/>
      <c r="R9518"/>
    </row>
    <row r="9519" spans="2:18">
      <c r="B9519"/>
      <c r="C9519"/>
      <c r="D9519"/>
      <c r="E9519"/>
      <c r="F9519"/>
      <c r="G9519"/>
      <c r="H9519"/>
      <c r="I9519"/>
      <c r="J9519"/>
      <c r="K9519"/>
      <c r="L9519"/>
      <c r="M9519" s="2"/>
      <c r="N9519"/>
      <c r="O9519" s="2"/>
      <c r="P9519"/>
      <c r="Q9519"/>
      <c r="R9519"/>
    </row>
    <row r="9520" spans="2:18">
      <c r="B9520"/>
      <c r="C9520"/>
      <c r="D9520"/>
      <c r="E9520"/>
      <c r="F9520"/>
      <c r="G9520"/>
      <c r="H9520"/>
      <c r="I9520"/>
      <c r="J9520"/>
      <c r="K9520"/>
      <c r="L9520"/>
      <c r="M9520" s="2"/>
      <c r="N9520"/>
      <c r="O9520" s="2"/>
      <c r="P9520"/>
      <c r="Q9520"/>
      <c r="R9520"/>
    </row>
    <row r="9521" spans="2:18">
      <c r="B9521"/>
      <c r="C9521"/>
      <c r="D9521"/>
      <c r="E9521"/>
      <c r="F9521"/>
      <c r="G9521"/>
      <c r="H9521"/>
      <c r="I9521"/>
      <c r="J9521"/>
      <c r="K9521"/>
      <c r="L9521"/>
      <c r="M9521" s="2"/>
      <c r="N9521"/>
      <c r="O9521" s="2"/>
      <c r="P9521"/>
      <c r="Q9521"/>
      <c r="R9521"/>
    </row>
    <row r="9522" spans="2:18">
      <c r="B9522"/>
      <c r="C9522"/>
      <c r="D9522"/>
      <c r="E9522"/>
      <c r="F9522"/>
      <c r="G9522"/>
      <c r="H9522"/>
      <c r="I9522"/>
      <c r="J9522"/>
      <c r="K9522"/>
      <c r="L9522"/>
      <c r="M9522" s="2"/>
      <c r="N9522"/>
      <c r="O9522" s="2"/>
      <c r="P9522"/>
      <c r="Q9522"/>
      <c r="R9522"/>
    </row>
    <row r="9523" spans="2:18">
      <c r="B9523"/>
      <c r="C9523"/>
      <c r="D9523"/>
      <c r="E9523"/>
      <c r="F9523"/>
      <c r="G9523"/>
      <c r="H9523"/>
      <c r="I9523"/>
      <c r="J9523"/>
      <c r="K9523"/>
      <c r="L9523"/>
      <c r="M9523" s="2"/>
      <c r="N9523"/>
      <c r="O9523" s="2"/>
      <c r="P9523"/>
      <c r="Q9523"/>
      <c r="R9523"/>
    </row>
    <row r="9524" spans="2:18">
      <c r="B9524"/>
      <c r="C9524"/>
      <c r="D9524"/>
      <c r="E9524"/>
      <c r="F9524"/>
      <c r="G9524"/>
      <c r="H9524"/>
      <c r="I9524"/>
      <c r="J9524"/>
      <c r="K9524"/>
      <c r="L9524"/>
      <c r="M9524" s="2"/>
      <c r="N9524"/>
      <c r="O9524" s="2"/>
      <c r="P9524"/>
      <c r="Q9524"/>
      <c r="R9524"/>
    </row>
    <row r="9525" spans="2:18">
      <c r="B9525"/>
      <c r="C9525"/>
      <c r="D9525"/>
      <c r="E9525"/>
      <c r="F9525"/>
      <c r="G9525"/>
      <c r="H9525"/>
      <c r="I9525"/>
      <c r="J9525"/>
      <c r="K9525"/>
      <c r="L9525"/>
      <c r="M9525" s="2"/>
      <c r="N9525"/>
      <c r="O9525" s="2"/>
      <c r="P9525"/>
      <c r="Q9525"/>
      <c r="R9525"/>
    </row>
    <row r="9526" spans="2:18">
      <c r="B9526"/>
      <c r="C9526"/>
      <c r="D9526"/>
      <c r="E9526"/>
      <c r="F9526"/>
      <c r="G9526"/>
      <c r="H9526"/>
      <c r="I9526"/>
      <c r="J9526"/>
      <c r="K9526"/>
      <c r="L9526"/>
      <c r="M9526" s="2"/>
      <c r="N9526"/>
      <c r="O9526" s="2"/>
      <c r="P9526"/>
      <c r="Q9526"/>
      <c r="R9526"/>
    </row>
    <row r="9527" spans="2:18">
      <c r="B9527"/>
      <c r="C9527"/>
      <c r="D9527"/>
      <c r="E9527"/>
      <c r="F9527"/>
      <c r="G9527"/>
      <c r="H9527"/>
      <c r="I9527"/>
      <c r="J9527"/>
      <c r="K9527"/>
      <c r="L9527"/>
      <c r="M9527" s="2"/>
      <c r="N9527"/>
      <c r="O9527" s="2"/>
      <c r="P9527"/>
      <c r="Q9527"/>
      <c r="R9527"/>
    </row>
    <row r="9528" spans="2:18">
      <c r="B9528"/>
      <c r="C9528"/>
      <c r="D9528"/>
      <c r="E9528"/>
      <c r="F9528"/>
      <c r="G9528"/>
      <c r="H9528"/>
      <c r="I9528"/>
      <c r="J9528"/>
      <c r="K9528"/>
      <c r="L9528"/>
      <c r="M9528" s="2"/>
      <c r="N9528"/>
      <c r="O9528" s="2"/>
      <c r="P9528"/>
      <c r="Q9528"/>
      <c r="R9528"/>
    </row>
    <row r="9529" spans="2:18">
      <c r="B9529"/>
      <c r="C9529"/>
      <c r="D9529"/>
      <c r="E9529"/>
      <c r="F9529"/>
      <c r="G9529"/>
      <c r="H9529"/>
      <c r="I9529"/>
      <c r="J9529"/>
      <c r="K9529"/>
      <c r="L9529"/>
      <c r="M9529" s="2"/>
      <c r="N9529"/>
      <c r="O9529" s="2"/>
      <c r="P9529"/>
      <c r="Q9529"/>
      <c r="R9529"/>
    </row>
    <row r="9530" spans="2:18">
      <c r="B9530"/>
      <c r="C9530"/>
      <c r="D9530"/>
      <c r="E9530"/>
      <c r="F9530"/>
      <c r="G9530"/>
      <c r="H9530"/>
      <c r="I9530"/>
      <c r="J9530"/>
      <c r="K9530"/>
      <c r="L9530"/>
      <c r="M9530" s="2"/>
      <c r="N9530"/>
      <c r="O9530" s="2"/>
      <c r="P9530"/>
      <c r="Q9530"/>
      <c r="R9530"/>
    </row>
    <row r="9531" spans="2:18">
      <c r="B9531"/>
      <c r="C9531"/>
      <c r="D9531"/>
      <c r="E9531"/>
      <c r="F9531"/>
      <c r="G9531"/>
      <c r="H9531"/>
      <c r="I9531"/>
      <c r="J9531"/>
      <c r="K9531"/>
      <c r="L9531"/>
      <c r="M9531" s="2"/>
      <c r="N9531"/>
      <c r="O9531" s="2"/>
      <c r="P9531"/>
      <c r="Q9531"/>
      <c r="R9531"/>
    </row>
    <row r="9532" spans="2:18">
      <c r="B9532"/>
      <c r="C9532"/>
      <c r="D9532"/>
      <c r="E9532"/>
      <c r="F9532"/>
      <c r="G9532"/>
      <c r="H9532"/>
      <c r="I9532"/>
      <c r="J9532"/>
      <c r="K9532"/>
      <c r="L9532"/>
      <c r="M9532" s="2"/>
      <c r="N9532"/>
      <c r="O9532" s="2"/>
      <c r="P9532"/>
      <c r="Q9532"/>
      <c r="R9532"/>
    </row>
    <row r="9533" spans="2:18">
      <c r="B9533"/>
      <c r="C9533"/>
      <c r="D9533"/>
      <c r="E9533"/>
      <c r="F9533"/>
      <c r="G9533"/>
      <c r="H9533"/>
      <c r="I9533"/>
      <c r="J9533"/>
      <c r="K9533"/>
      <c r="L9533"/>
      <c r="M9533" s="2"/>
      <c r="N9533"/>
      <c r="O9533" s="2"/>
      <c r="P9533"/>
      <c r="Q9533"/>
      <c r="R9533"/>
    </row>
    <row r="9534" spans="2:18">
      <c r="B9534"/>
      <c r="C9534"/>
      <c r="D9534"/>
      <c r="E9534"/>
      <c r="F9534"/>
      <c r="G9534"/>
      <c r="H9534"/>
      <c r="I9534"/>
      <c r="J9534"/>
      <c r="K9534"/>
      <c r="L9534"/>
      <c r="M9534" s="2"/>
      <c r="N9534"/>
      <c r="O9534" s="2"/>
      <c r="P9534"/>
      <c r="Q9534"/>
      <c r="R9534"/>
    </row>
    <row r="9535" spans="2:18">
      <c r="B9535"/>
      <c r="C9535"/>
      <c r="D9535"/>
      <c r="E9535"/>
      <c r="F9535"/>
      <c r="G9535"/>
      <c r="H9535"/>
      <c r="I9535"/>
      <c r="J9535"/>
      <c r="K9535"/>
      <c r="L9535"/>
      <c r="M9535" s="2"/>
      <c r="N9535"/>
      <c r="O9535" s="2"/>
      <c r="P9535"/>
      <c r="Q9535"/>
      <c r="R9535"/>
    </row>
    <row r="9536" spans="2:18">
      <c r="B9536"/>
      <c r="C9536"/>
      <c r="D9536"/>
      <c r="E9536"/>
      <c r="F9536"/>
      <c r="G9536"/>
      <c r="H9536"/>
      <c r="I9536"/>
      <c r="J9536"/>
      <c r="K9536"/>
      <c r="L9536"/>
      <c r="M9536" s="2"/>
      <c r="N9536"/>
      <c r="O9536" s="2"/>
      <c r="P9536"/>
      <c r="Q9536"/>
      <c r="R9536"/>
    </row>
    <row r="9537" spans="2:18">
      <c r="B9537"/>
      <c r="C9537"/>
      <c r="D9537"/>
      <c r="E9537"/>
      <c r="F9537"/>
      <c r="G9537"/>
      <c r="H9537"/>
      <c r="I9537"/>
      <c r="J9537"/>
      <c r="K9537"/>
      <c r="L9537"/>
      <c r="M9537" s="2"/>
      <c r="N9537"/>
      <c r="O9537" s="2"/>
      <c r="P9537"/>
      <c r="Q9537"/>
      <c r="R9537"/>
    </row>
    <row r="9538" spans="2:18">
      <c r="B9538"/>
      <c r="C9538"/>
      <c r="D9538"/>
      <c r="E9538"/>
      <c r="F9538"/>
      <c r="G9538"/>
      <c r="H9538"/>
      <c r="I9538"/>
      <c r="J9538"/>
      <c r="K9538"/>
      <c r="L9538"/>
      <c r="M9538" s="2"/>
      <c r="N9538"/>
      <c r="O9538" s="2"/>
      <c r="P9538"/>
      <c r="Q9538"/>
      <c r="R9538"/>
    </row>
    <row r="9539" spans="2:18">
      <c r="B9539"/>
      <c r="C9539"/>
      <c r="D9539"/>
      <c r="E9539"/>
      <c r="F9539"/>
      <c r="G9539"/>
      <c r="H9539"/>
      <c r="I9539"/>
      <c r="J9539"/>
      <c r="K9539"/>
      <c r="L9539"/>
      <c r="M9539" s="2"/>
      <c r="N9539"/>
      <c r="O9539" s="2"/>
      <c r="P9539"/>
      <c r="Q9539"/>
      <c r="R9539"/>
    </row>
    <row r="9540" spans="2:18">
      <c r="B9540"/>
      <c r="C9540"/>
      <c r="D9540"/>
      <c r="E9540"/>
      <c r="F9540"/>
      <c r="G9540"/>
      <c r="H9540"/>
      <c r="I9540"/>
      <c r="J9540"/>
      <c r="K9540"/>
      <c r="L9540"/>
      <c r="M9540" s="2"/>
      <c r="N9540"/>
      <c r="O9540" s="2"/>
      <c r="P9540"/>
      <c r="Q9540"/>
      <c r="R9540"/>
    </row>
    <row r="9541" spans="2:18">
      <c r="B9541"/>
      <c r="C9541"/>
      <c r="D9541"/>
      <c r="E9541"/>
      <c r="F9541"/>
      <c r="G9541"/>
      <c r="H9541"/>
      <c r="I9541"/>
      <c r="J9541"/>
      <c r="K9541"/>
      <c r="L9541"/>
      <c r="M9541" s="2"/>
      <c r="N9541"/>
      <c r="O9541" s="2"/>
      <c r="P9541"/>
      <c r="Q9541"/>
      <c r="R9541"/>
    </row>
    <row r="9542" spans="2:18">
      <c r="B9542"/>
      <c r="C9542"/>
      <c r="D9542"/>
      <c r="E9542"/>
      <c r="F9542"/>
      <c r="G9542"/>
      <c r="H9542"/>
      <c r="I9542"/>
      <c r="J9542"/>
      <c r="K9542"/>
      <c r="L9542"/>
      <c r="M9542" s="2"/>
      <c r="N9542"/>
      <c r="O9542" s="2"/>
      <c r="P9542"/>
      <c r="Q9542"/>
      <c r="R9542"/>
    </row>
    <row r="9543" spans="2:18">
      <c r="B9543"/>
      <c r="C9543"/>
      <c r="D9543"/>
      <c r="E9543"/>
      <c r="F9543"/>
      <c r="G9543"/>
      <c r="H9543"/>
      <c r="I9543"/>
      <c r="J9543"/>
      <c r="K9543"/>
      <c r="L9543"/>
      <c r="M9543" s="2"/>
      <c r="N9543"/>
      <c r="O9543" s="2"/>
      <c r="P9543"/>
      <c r="Q9543"/>
      <c r="R9543"/>
    </row>
    <row r="9544" spans="2:18">
      <c r="B9544"/>
      <c r="C9544"/>
      <c r="D9544"/>
      <c r="E9544"/>
      <c r="F9544"/>
      <c r="G9544"/>
      <c r="H9544"/>
      <c r="I9544"/>
      <c r="J9544"/>
      <c r="K9544"/>
      <c r="L9544"/>
      <c r="M9544" s="2"/>
      <c r="N9544"/>
      <c r="O9544" s="2"/>
      <c r="P9544"/>
      <c r="Q9544"/>
      <c r="R9544"/>
    </row>
    <row r="9545" spans="2:18">
      <c r="B9545"/>
      <c r="C9545"/>
      <c r="D9545"/>
      <c r="E9545"/>
      <c r="F9545"/>
      <c r="G9545"/>
      <c r="H9545"/>
      <c r="I9545"/>
      <c r="J9545"/>
      <c r="K9545"/>
      <c r="L9545"/>
      <c r="M9545" s="2"/>
      <c r="N9545"/>
      <c r="O9545" s="2"/>
      <c r="P9545"/>
      <c r="Q9545"/>
      <c r="R9545"/>
    </row>
    <row r="9546" spans="2:18">
      <c r="B9546"/>
      <c r="C9546"/>
      <c r="D9546"/>
      <c r="E9546"/>
      <c r="F9546"/>
      <c r="G9546"/>
      <c r="H9546"/>
      <c r="I9546"/>
      <c r="J9546"/>
      <c r="K9546"/>
      <c r="L9546"/>
      <c r="M9546" s="2"/>
      <c r="N9546"/>
      <c r="O9546" s="2"/>
      <c r="P9546"/>
      <c r="Q9546"/>
      <c r="R9546"/>
    </row>
    <row r="9547" spans="2:18">
      <c r="B9547"/>
      <c r="C9547"/>
      <c r="D9547"/>
      <c r="E9547"/>
      <c r="F9547"/>
      <c r="G9547"/>
      <c r="H9547"/>
      <c r="I9547"/>
      <c r="J9547"/>
      <c r="K9547"/>
      <c r="L9547"/>
      <c r="M9547" s="2"/>
      <c r="N9547"/>
      <c r="O9547" s="2"/>
      <c r="P9547"/>
      <c r="Q9547"/>
      <c r="R9547"/>
    </row>
    <row r="9548" spans="2:18">
      <c r="B9548"/>
      <c r="C9548"/>
      <c r="D9548"/>
      <c r="E9548"/>
      <c r="F9548"/>
      <c r="G9548"/>
      <c r="H9548"/>
      <c r="I9548"/>
      <c r="J9548"/>
      <c r="K9548"/>
      <c r="L9548"/>
      <c r="M9548" s="2"/>
      <c r="N9548"/>
      <c r="O9548" s="2"/>
      <c r="P9548"/>
      <c r="Q9548"/>
      <c r="R9548"/>
    </row>
    <row r="9549" spans="2:18">
      <c r="B9549"/>
      <c r="C9549"/>
      <c r="D9549"/>
      <c r="E9549"/>
      <c r="F9549"/>
      <c r="G9549"/>
      <c r="H9549"/>
      <c r="I9549"/>
      <c r="J9549"/>
      <c r="K9549"/>
      <c r="L9549"/>
      <c r="M9549" s="2"/>
      <c r="N9549"/>
      <c r="O9549" s="2"/>
      <c r="P9549"/>
      <c r="Q9549"/>
      <c r="R9549"/>
    </row>
    <row r="9550" spans="2:18">
      <c r="B9550"/>
      <c r="C9550"/>
      <c r="D9550"/>
      <c r="E9550"/>
      <c r="F9550"/>
      <c r="G9550"/>
      <c r="H9550"/>
      <c r="I9550"/>
      <c r="J9550"/>
      <c r="K9550"/>
      <c r="L9550"/>
      <c r="M9550" s="2"/>
      <c r="N9550"/>
      <c r="O9550" s="2"/>
      <c r="P9550"/>
      <c r="Q9550"/>
      <c r="R9550"/>
    </row>
    <row r="9551" spans="2:18">
      <c r="B9551"/>
      <c r="C9551"/>
      <c r="D9551"/>
      <c r="E9551"/>
      <c r="F9551"/>
      <c r="G9551"/>
      <c r="H9551"/>
      <c r="I9551"/>
      <c r="J9551"/>
      <c r="K9551"/>
      <c r="L9551"/>
      <c r="M9551" s="2"/>
      <c r="N9551"/>
      <c r="O9551" s="2"/>
      <c r="P9551"/>
      <c r="Q9551"/>
      <c r="R9551"/>
    </row>
    <row r="9552" spans="2:18">
      <c r="B9552"/>
      <c r="C9552"/>
      <c r="D9552"/>
      <c r="E9552"/>
      <c r="F9552"/>
      <c r="G9552"/>
      <c r="H9552"/>
      <c r="I9552"/>
      <c r="J9552"/>
      <c r="K9552"/>
      <c r="L9552"/>
      <c r="M9552" s="2"/>
      <c r="N9552"/>
      <c r="O9552" s="2"/>
      <c r="P9552"/>
      <c r="Q9552"/>
      <c r="R9552"/>
    </row>
    <row r="9553" spans="2:18">
      <c r="B9553"/>
      <c r="C9553"/>
      <c r="D9553"/>
      <c r="E9553"/>
      <c r="F9553"/>
      <c r="G9553"/>
      <c r="H9553"/>
      <c r="I9553"/>
      <c r="J9553"/>
      <c r="K9553"/>
      <c r="L9553"/>
      <c r="M9553" s="2"/>
      <c r="N9553"/>
      <c r="O9553" s="2"/>
      <c r="P9553"/>
      <c r="Q9553"/>
      <c r="R9553"/>
    </row>
    <row r="9554" spans="2:18">
      <c r="B9554"/>
      <c r="C9554"/>
      <c r="D9554"/>
      <c r="E9554"/>
      <c r="F9554"/>
      <c r="G9554"/>
      <c r="H9554"/>
      <c r="I9554"/>
      <c r="J9554"/>
      <c r="K9554"/>
      <c r="L9554"/>
      <c r="M9554" s="2"/>
      <c r="N9554"/>
      <c r="O9554" s="2"/>
      <c r="P9554"/>
      <c r="Q9554"/>
      <c r="R9554"/>
    </row>
    <row r="9555" spans="2:18">
      <c r="B9555"/>
      <c r="C9555"/>
      <c r="D9555"/>
      <c r="E9555"/>
      <c r="F9555"/>
      <c r="G9555"/>
      <c r="H9555"/>
      <c r="I9555"/>
      <c r="J9555"/>
      <c r="K9555"/>
      <c r="L9555"/>
      <c r="M9555" s="2"/>
      <c r="N9555"/>
      <c r="O9555" s="2"/>
      <c r="P9555"/>
      <c r="Q9555"/>
      <c r="R9555"/>
    </row>
    <row r="9556" spans="2:18">
      <c r="B9556"/>
      <c r="C9556"/>
      <c r="D9556"/>
      <c r="E9556"/>
      <c r="F9556"/>
      <c r="G9556"/>
      <c r="H9556"/>
      <c r="I9556"/>
      <c r="J9556"/>
      <c r="K9556"/>
      <c r="L9556"/>
      <c r="M9556" s="2"/>
      <c r="N9556"/>
      <c r="O9556" s="2"/>
      <c r="P9556"/>
      <c r="Q9556"/>
      <c r="R9556"/>
    </row>
    <row r="9557" spans="2:18">
      <c r="B9557"/>
      <c r="C9557"/>
      <c r="D9557"/>
      <c r="E9557"/>
      <c r="F9557"/>
      <c r="G9557"/>
      <c r="H9557"/>
      <c r="I9557"/>
      <c r="J9557"/>
      <c r="K9557"/>
      <c r="L9557"/>
      <c r="M9557" s="2"/>
      <c r="N9557"/>
      <c r="O9557" s="2"/>
      <c r="P9557"/>
      <c r="Q9557"/>
      <c r="R9557"/>
    </row>
    <row r="9558" spans="2:18">
      <c r="B9558"/>
      <c r="C9558"/>
      <c r="D9558"/>
      <c r="E9558"/>
      <c r="F9558"/>
      <c r="G9558"/>
      <c r="H9558"/>
      <c r="I9558"/>
      <c r="J9558"/>
      <c r="K9558"/>
      <c r="L9558"/>
      <c r="M9558" s="2"/>
      <c r="N9558"/>
      <c r="O9558" s="2"/>
      <c r="P9558"/>
      <c r="Q9558"/>
      <c r="R9558"/>
    </row>
    <row r="9559" spans="2:18">
      <c r="B9559"/>
      <c r="C9559"/>
      <c r="D9559"/>
      <c r="E9559"/>
      <c r="F9559"/>
      <c r="G9559"/>
      <c r="H9559"/>
      <c r="I9559"/>
      <c r="J9559"/>
      <c r="K9559"/>
      <c r="L9559"/>
      <c r="M9559" s="2"/>
      <c r="N9559"/>
      <c r="O9559" s="2"/>
      <c r="P9559"/>
      <c r="Q9559"/>
      <c r="R9559"/>
    </row>
    <row r="9560" spans="2:18">
      <c r="B9560"/>
      <c r="C9560"/>
      <c r="D9560"/>
      <c r="E9560"/>
      <c r="F9560"/>
      <c r="G9560"/>
      <c r="H9560"/>
      <c r="I9560"/>
      <c r="J9560"/>
      <c r="K9560"/>
      <c r="L9560"/>
      <c r="M9560" s="2"/>
      <c r="N9560"/>
      <c r="O9560" s="2"/>
      <c r="P9560"/>
      <c r="Q9560"/>
      <c r="R9560"/>
    </row>
    <row r="9561" spans="2:18">
      <c r="B9561"/>
      <c r="C9561"/>
      <c r="D9561"/>
      <c r="E9561"/>
      <c r="F9561"/>
      <c r="G9561"/>
      <c r="H9561"/>
      <c r="I9561"/>
      <c r="J9561"/>
      <c r="K9561"/>
      <c r="L9561"/>
      <c r="M9561" s="2"/>
      <c r="N9561"/>
      <c r="O9561" s="2"/>
      <c r="P9561"/>
      <c r="Q9561"/>
      <c r="R9561"/>
    </row>
    <row r="9562" spans="2:18">
      <c r="B9562"/>
      <c r="C9562"/>
      <c r="D9562"/>
      <c r="E9562"/>
      <c r="F9562"/>
      <c r="G9562"/>
      <c r="H9562"/>
      <c r="I9562"/>
      <c r="J9562"/>
      <c r="K9562"/>
      <c r="L9562"/>
      <c r="M9562" s="2"/>
      <c r="N9562"/>
      <c r="O9562" s="2"/>
      <c r="P9562"/>
      <c r="Q9562"/>
      <c r="R9562"/>
    </row>
    <row r="9563" spans="2:18">
      <c r="B9563"/>
      <c r="C9563"/>
      <c r="D9563"/>
      <c r="E9563"/>
      <c r="F9563"/>
      <c r="G9563"/>
      <c r="H9563"/>
      <c r="I9563"/>
      <c r="J9563"/>
      <c r="K9563"/>
      <c r="L9563"/>
      <c r="M9563" s="2"/>
      <c r="N9563"/>
      <c r="O9563" s="2"/>
      <c r="P9563"/>
      <c r="Q9563"/>
      <c r="R9563"/>
    </row>
    <row r="9564" spans="2:18">
      <c r="B9564"/>
      <c r="C9564"/>
      <c r="D9564"/>
      <c r="E9564"/>
      <c r="F9564"/>
      <c r="G9564"/>
      <c r="H9564"/>
      <c r="I9564"/>
      <c r="J9564"/>
      <c r="K9564"/>
      <c r="L9564"/>
      <c r="M9564" s="2"/>
      <c r="N9564"/>
      <c r="O9564" s="2"/>
      <c r="P9564"/>
      <c r="Q9564"/>
      <c r="R9564"/>
    </row>
    <row r="9565" spans="2:18">
      <c r="B9565"/>
      <c r="C9565"/>
      <c r="D9565"/>
      <c r="E9565"/>
      <c r="F9565"/>
      <c r="G9565"/>
      <c r="H9565"/>
      <c r="I9565"/>
      <c r="J9565"/>
      <c r="K9565"/>
      <c r="L9565"/>
      <c r="M9565" s="2"/>
      <c r="N9565"/>
      <c r="O9565" s="2"/>
      <c r="P9565"/>
      <c r="Q9565"/>
      <c r="R9565"/>
    </row>
    <row r="9566" spans="2:18">
      <c r="B9566"/>
      <c r="C9566"/>
      <c r="D9566"/>
      <c r="E9566"/>
      <c r="F9566"/>
      <c r="G9566"/>
      <c r="H9566"/>
      <c r="I9566"/>
      <c r="J9566"/>
      <c r="K9566"/>
      <c r="L9566"/>
      <c r="M9566" s="2"/>
      <c r="N9566"/>
      <c r="O9566" s="2"/>
      <c r="P9566"/>
      <c r="Q9566"/>
      <c r="R9566"/>
    </row>
    <row r="9567" spans="2:18">
      <c r="B9567"/>
      <c r="C9567"/>
      <c r="D9567"/>
      <c r="E9567"/>
      <c r="F9567"/>
      <c r="G9567"/>
      <c r="H9567"/>
      <c r="I9567"/>
      <c r="J9567"/>
      <c r="K9567"/>
      <c r="L9567"/>
      <c r="M9567" s="2"/>
      <c r="N9567"/>
      <c r="O9567" s="2"/>
      <c r="P9567"/>
      <c r="Q9567"/>
      <c r="R9567"/>
    </row>
    <row r="9568" spans="2:18">
      <c r="B9568"/>
      <c r="C9568"/>
      <c r="D9568"/>
      <c r="E9568"/>
      <c r="F9568"/>
      <c r="G9568"/>
      <c r="H9568"/>
      <c r="I9568"/>
      <c r="J9568"/>
      <c r="K9568"/>
      <c r="L9568"/>
      <c r="M9568" s="2"/>
      <c r="N9568"/>
      <c r="O9568" s="2"/>
      <c r="P9568"/>
      <c r="Q9568"/>
      <c r="R9568"/>
    </row>
    <row r="9569" spans="2:18">
      <c r="B9569"/>
      <c r="C9569"/>
      <c r="D9569"/>
      <c r="E9569"/>
      <c r="F9569"/>
      <c r="G9569"/>
      <c r="H9569"/>
      <c r="I9569"/>
      <c r="J9569"/>
      <c r="K9569"/>
      <c r="L9569"/>
      <c r="M9569" s="2"/>
      <c r="N9569"/>
      <c r="O9569" s="2"/>
      <c r="P9569"/>
      <c r="Q9569"/>
      <c r="R9569"/>
    </row>
    <row r="9570" spans="2:18">
      <c r="B9570"/>
      <c r="C9570"/>
      <c r="D9570"/>
      <c r="E9570"/>
      <c r="F9570"/>
      <c r="G9570"/>
      <c r="H9570"/>
      <c r="I9570"/>
      <c r="J9570"/>
      <c r="K9570"/>
      <c r="L9570"/>
      <c r="M9570" s="2"/>
      <c r="N9570"/>
      <c r="O9570" s="2"/>
      <c r="P9570"/>
      <c r="Q9570"/>
      <c r="R9570"/>
    </row>
    <row r="9571" spans="2:18">
      <c r="B9571"/>
      <c r="C9571"/>
      <c r="D9571"/>
      <c r="E9571"/>
      <c r="F9571"/>
      <c r="G9571"/>
      <c r="H9571"/>
      <c r="I9571"/>
      <c r="J9571"/>
      <c r="K9571"/>
      <c r="L9571"/>
      <c r="M9571" s="2"/>
      <c r="N9571"/>
      <c r="O9571" s="2"/>
      <c r="P9571"/>
      <c r="Q9571"/>
      <c r="R9571"/>
    </row>
    <row r="9572" spans="2:18">
      <c r="B9572"/>
      <c r="C9572"/>
      <c r="D9572"/>
      <c r="E9572"/>
      <c r="F9572"/>
      <c r="G9572"/>
      <c r="H9572"/>
      <c r="I9572"/>
      <c r="J9572"/>
      <c r="K9572"/>
      <c r="L9572"/>
      <c r="M9572" s="2"/>
      <c r="N9572"/>
      <c r="O9572" s="2"/>
      <c r="P9572"/>
      <c r="Q9572"/>
      <c r="R9572"/>
    </row>
    <row r="9573" spans="2:18">
      <c r="B9573"/>
      <c r="C9573"/>
      <c r="D9573"/>
      <c r="E9573"/>
      <c r="F9573"/>
      <c r="G9573"/>
      <c r="H9573"/>
      <c r="I9573"/>
      <c r="J9573"/>
      <c r="K9573"/>
      <c r="L9573"/>
      <c r="M9573" s="2"/>
      <c r="N9573"/>
      <c r="O9573" s="2"/>
      <c r="P9573"/>
      <c r="Q9573"/>
      <c r="R9573"/>
    </row>
    <row r="9574" spans="2:18">
      <c r="B9574"/>
      <c r="C9574"/>
      <c r="D9574"/>
      <c r="E9574"/>
      <c r="F9574"/>
      <c r="G9574"/>
      <c r="H9574"/>
      <c r="I9574"/>
      <c r="J9574"/>
      <c r="K9574"/>
      <c r="L9574"/>
      <c r="M9574" s="2"/>
      <c r="N9574"/>
      <c r="O9574" s="2"/>
      <c r="P9574"/>
      <c r="Q9574"/>
      <c r="R9574"/>
    </row>
    <row r="9575" spans="2:18">
      <c r="B9575"/>
      <c r="C9575"/>
      <c r="D9575"/>
      <c r="E9575"/>
      <c r="F9575"/>
      <c r="G9575"/>
      <c r="H9575"/>
      <c r="I9575"/>
      <c r="J9575"/>
      <c r="K9575"/>
      <c r="L9575"/>
      <c r="M9575" s="2"/>
      <c r="N9575"/>
      <c r="O9575" s="2"/>
      <c r="P9575"/>
      <c r="Q9575"/>
      <c r="R9575"/>
    </row>
    <row r="9576" spans="2:18">
      <c r="B9576"/>
      <c r="C9576"/>
      <c r="D9576"/>
      <c r="E9576"/>
      <c r="F9576"/>
      <c r="G9576"/>
      <c r="H9576"/>
      <c r="I9576"/>
      <c r="J9576"/>
      <c r="K9576"/>
      <c r="L9576"/>
      <c r="M9576" s="2"/>
      <c r="N9576"/>
      <c r="O9576" s="2"/>
      <c r="P9576"/>
      <c r="Q9576"/>
      <c r="R9576"/>
    </row>
    <row r="9577" spans="2:18">
      <c r="B9577"/>
      <c r="C9577"/>
      <c r="D9577"/>
      <c r="E9577"/>
      <c r="F9577"/>
      <c r="G9577"/>
      <c r="H9577"/>
      <c r="I9577"/>
      <c r="J9577"/>
      <c r="K9577"/>
      <c r="L9577"/>
      <c r="M9577" s="2"/>
      <c r="N9577"/>
      <c r="O9577" s="2"/>
      <c r="P9577"/>
      <c r="Q9577"/>
      <c r="R9577"/>
    </row>
    <row r="9578" spans="2:18">
      <c r="B9578"/>
      <c r="C9578"/>
      <c r="D9578"/>
      <c r="E9578"/>
      <c r="F9578"/>
      <c r="G9578"/>
      <c r="H9578"/>
      <c r="I9578"/>
      <c r="J9578"/>
      <c r="K9578"/>
      <c r="L9578"/>
      <c r="M9578" s="2"/>
      <c r="N9578"/>
      <c r="O9578" s="2"/>
      <c r="P9578"/>
      <c r="Q9578"/>
      <c r="R9578"/>
    </row>
    <row r="9579" spans="2:18">
      <c r="B9579"/>
      <c r="C9579"/>
      <c r="D9579"/>
      <c r="E9579"/>
      <c r="F9579"/>
      <c r="G9579"/>
      <c r="H9579"/>
      <c r="I9579"/>
      <c r="J9579"/>
      <c r="K9579"/>
      <c r="L9579"/>
      <c r="M9579" s="2"/>
      <c r="N9579"/>
      <c r="O9579" s="2"/>
      <c r="P9579"/>
      <c r="Q9579"/>
      <c r="R9579"/>
    </row>
    <row r="9580" spans="2:18">
      <c r="B9580"/>
      <c r="C9580"/>
      <c r="D9580"/>
      <c r="E9580"/>
      <c r="F9580"/>
      <c r="G9580"/>
      <c r="H9580"/>
      <c r="I9580"/>
      <c r="J9580"/>
      <c r="K9580"/>
      <c r="L9580"/>
      <c r="M9580" s="2"/>
      <c r="N9580"/>
      <c r="O9580" s="2"/>
      <c r="P9580"/>
      <c r="Q9580"/>
      <c r="R9580"/>
    </row>
    <row r="9581" spans="2:18">
      <c r="B9581"/>
      <c r="C9581"/>
      <c r="D9581"/>
      <c r="E9581"/>
      <c r="F9581"/>
      <c r="G9581"/>
      <c r="H9581"/>
      <c r="I9581"/>
      <c r="J9581"/>
      <c r="K9581"/>
      <c r="L9581"/>
      <c r="M9581" s="2"/>
      <c r="N9581"/>
      <c r="O9581" s="2"/>
      <c r="P9581"/>
      <c r="Q9581"/>
      <c r="R9581"/>
    </row>
    <row r="9582" spans="2:18">
      <c r="B9582"/>
      <c r="C9582"/>
      <c r="D9582"/>
      <c r="E9582"/>
      <c r="F9582"/>
      <c r="G9582"/>
      <c r="H9582"/>
      <c r="I9582"/>
      <c r="J9582"/>
      <c r="K9582"/>
      <c r="L9582"/>
      <c r="M9582" s="2"/>
      <c r="N9582"/>
      <c r="O9582" s="2"/>
      <c r="P9582"/>
      <c r="Q9582"/>
      <c r="R9582"/>
    </row>
    <row r="9583" spans="2:18">
      <c r="B9583"/>
      <c r="C9583"/>
      <c r="D9583"/>
      <c r="E9583"/>
      <c r="F9583"/>
      <c r="G9583"/>
      <c r="H9583"/>
      <c r="I9583"/>
      <c r="J9583"/>
      <c r="K9583"/>
      <c r="L9583"/>
      <c r="M9583" s="2"/>
      <c r="N9583"/>
      <c r="O9583" s="2"/>
      <c r="P9583"/>
      <c r="Q9583"/>
      <c r="R9583"/>
    </row>
    <row r="9584" spans="2:18">
      <c r="B9584"/>
      <c r="C9584"/>
      <c r="D9584"/>
      <c r="E9584"/>
      <c r="F9584"/>
      <c r="G9584"/>
      <c r="H9584"/>
      <c r="I9584"/>
      <c r="J9584"/>
      <c r="K9584"/>
      <c r="L9584"/>
      <c r="M9584" s="2"/>
      <c r="N9584"/>
      <c r="O9584" s="2"/>
      <c r="P9584"/>
      <c r="Q9584"/>
      <c r="R9584"/>
    </row>
    <row r="9585" spans="2:18">
      <c r="B9585"/>
      <c r="C9585"/>
      <c r="D9585"/>
      <c r="E9585"/>
      <c r="F9585"/>
      <c r="G9585"/>
      <c r="H9585"/>
      <c r="I9585"/>
      <c r="J9585"/>
      <c r="K9585"/>
      <c r="L9585"/>
      <c r="M9585" s="2"/>
      <c r="N9585"/>
      <c r="O9585" s="2"/>
      <c r="P9585"/>
      <c r="Q9585"/>
      <c r="R9585"/>
    </row>
    <row r="9586" spans="2:18">
      <c r="B9586"/>
      <c r="C9586"/>
      <c r="D9586"/>
      <c r="E9586"/>
      <c r="F9586"/>
      <c r="G9586"/>
      <c r="H9586"/>
      <c r="I9586"/>
      <c r="J9586"/>
      <c r="K9586"/>
      <c r="L9586"/>
      <c r="M9586" s="2"/>
      <c r="N9586"/>
      <c r="O9586" s="2"/>
      <c r="P9586"/>
      <c r="Q9586"/>
      <c r="R9586"/>
    </row>
    <row r="9587" spans="2:18">
      <c r="B9587"/>
      <c r="C9587"/>
      <c r="D9587"/>
      <c r="E9587"/>
      <c r="F9587"/>
      <c r="G9587"/>
      <c r="H9587"/>
      <c r="I9587"/>
      <c r="J9587"/>
      <c r="K9587"/>
      <c r="L9587"/>
      <c r="M9587" s="2"/>
      <c r="N9587"/>
      <c r="O9587" s="2"/>
      <c r="P9587"/>
      <c r="Q9587"/>
      <c r="R9587"/>
    </row>
    <row r="9588" spans="2:18">
      <c r="B9588"/>
      <c r="C9588"/>
      <c r="D9588"/>
      <c r="E9588"/>
      <c r="F9588"/>
      <c r="G9588"/>
      <c r="H9588"/>
      <c r="I9588"/>
      <c r="J9588"/>
      <c r="K9588"/>
      <c r="L9588"/>
      <c r="M9588" s="2"/>
      <c r="N9588"/>
      <c r="O9588" s="2"/>
      <c r="P9588"/>
      <c r="Q9588"/>
      <c r="R9588"/>
    </row>
    <row r="9589" spans="2:18">
      <c r="B9589"/>
      <c r="C9589"/>
      <c r="D9589"/>
      <c r="E9589"/>
      <c r="F9589"/>
      <c r="G9589"/>
      <c r="H9589"/>
      <c r="I9589"/>
      <c r="J9589"/>
      <c r="K9589"/>
      <c r="L9589"/>
      <c r="M9589" s="2"/>
      <c r="N9589"/>
      <c r="O9589" s="2"/>
      <c r="P9589"/>
      <c r="Q9589"/>
      <c r="R9589"/>
    </row>
    <row r="9590" spans="2:18">
      <c r="B9590"/>
      <c r="C9590"/>
      <c r="D9590"/>
      <c r="E9590"/>
      <c r="F9590"/>
      <c r="G9590"/>
      <c r="H9590"/>
      <c r="I9590"/>
      <c r="J9590"/>
      <c r="K9590"/>
      <c r="L9590"/>
      <c r="M9590" s="2"/>
      <c r="N9590"/>
      <c r="O9590" s="2"/>
      <c r="P9590"/>
      <c r="Q9590"/>
      <c r="R9590"/>
    </row>
    <row r="9591" spans="2:18">
      <c r="B9591"/>
      <c r="C9591"/>
      <c r="D9591"/>
      <c r="E9591"/>
      <c r="F9591"/>
      <c r="G9591"/>
      <c r="H9591"/>
      <c r="I9591"/>
      <c r="J9591"/>
      <c r="K9591"/>
      <c r="L9591"/>
      <c r="M9591" s="2"/>
      <c r="N9591"/>
      <c r="O9591" s="2"/>
      <c r="P9591"/>
      <c r="Q9591"/>
      <c r="R9591"/>
    </row>
    <row r="9592" spans="2:18">
      <c r="B9592"/>
      <c r="C9592"/>
      <c r="D9592"/>
      <c r="E9592"/>
      <c r="F9592"/>
      <c r="G9592"/>
      <c r="H9592"/>
      <c r="I9592"/>
      <c r="J9592"/>
      <c r="K9592"/>
      <c r="L9592"/>
      <c r="M9592" s="2"/>
      <c r="N9592"/>
      <c r="O9592" s="2"/>
      <c r="P9592"/>
      <c r="Q9592"/>
      <c r="R9592"/>
    </row>
    <row r="9593" spans="2:18">
      <c r="B9593"/>
      <c r="C9593"/>
      <c r="D9593"/>
      <c r="E9593"/>
      <c r="F9593"/>
      <c r="G9593"/>
      <c r="H9593"/>
      <c r="I9593"/>
      <c r="J9593"/>
      <c r="K9593"/>
      <c r="L9593"/>
      <c r="M9593" s="2"/>
      <c r="N9593"/>
      <c r="O9593" s="2"/>
      <c r="P9593"/>
      <c r="Q9593"/>
      <c r="R9593"/>
    </row>
    <row r="9594" spans="2:18">
      <c r="B9594"/>
      <c r="C9594"/>
      <c r="D9594"/>
      <c r="E9594"/>
      <c r="F9594"/>
      <c r="G9594"/>
      <c r="H9594"/>
      <c r="I9594"/>
      <c r="J9594"/>
      <c r="K9594"/>
      <c r="L9594"/>
      <c r="M9594" s="2"/>
      <c r="N9594"/>
      <c r="O9594" s="2"/>
      <c r="P9594"/>
      <c r="Q9594"/>
      <c r="R9594"/>
    </row>
    <row r="9595" spans="2:18">
      <c r="B9595"/>
      <c r="C9595"/>
      <c r="D9595"/>
      <c r="E9595"/>
      <c r="F9595"/>
      <c r="G9595"/>
      <c r="H9595"/>
      <c r="I9595"/>
      <c r="J9595"/>
      <c r="K9595"/>
      <c r="L9595"/>
      <c r="M9595" s="2"/>
      <c r="N9595"/>
      <c r="O9595" s="2"/>
      <c r="P9595"/>
      <c r="Q9595"/>
      <c r="R9595"/>
    </row>
    <row r="9596" spans="2:18">
      <c r="B9596"/>
      <c r="C9596"/>
      <c r="D9596"/>
      <c r="E9596"/>
      <c r="F9596"/>
      <c r="G9596"/>
      <c r="H9596"/>
      <c r="I9596"/>
      <c r="J9596"/>
      <c r="K9596"/>
      <c r="L9596"/>
      <c r="M9596" s="2"/>
      <c r="N9596"/>
      <c r="O9596" s="2"/>
      <c r="P9596"/>
      <c r="Q9596"/>
      <c r="R9596"/>
    </row>
    <row r="9597" spans="2:18">
      <c r="B9597"/>
      <c r="C9597"/>
      <c r="D9597"/>
      <c r="E9597"/>
      <c r="F9597"/>
      <c r="G9597"/>
      <c r="H9597"/>
      <c r="I9597"/>
      <c r="J9597"/>
      <c r="K9597"/>
      <c r="L9597"/>
      <c r="M9597" s="2"/>
      <c r="N9597"/>
      <c r="O9597" s="2"/>
      <c r="P9597"/>
      <c r="Q9597"/>
      <c r="R9597"/>
    </row>
    <row r="9598" spans="2:18">
      <c r="B9598"/>
      <c r="C9598"/>
      <c r="D9598"/>
      <c r="E9598"/>
      <c r="F9598"/>
      <c r="G9598"/>
      <c r="H9598"/>
      <c r="I9598"/>
      <c r="J9598"/>
      <c r="K9598"/>
      <c r="L9598"/>
      <c r="M9598" s="2"/>
      <c r="N9598"/>
      <c r="O9598" s="2"/>
      <c r="P9598"/>
      <c r="Q9598"/>
      <c r="R9598"/>
    </row>
    <row r="9599" spans="2:18">
      <c r="B9599"/>
      <c r="C9599"/>
      <c r="D9599"/>
      <c r="E9599"/>
      <c r="F9599"/>
      <c r="G9599"/>
      <c r="H9599"/>
      <c r="I9599"/>
      <c r="J9599"/>
      <c r="K9599"/>
      <c r="L9599"/>
      <c r="M9599" s="2"/>
      <c r="N9599"/>
      <c r="O9599" s="2"/>
      <c r="P9599"/>
      <c r="Q9599"/>
      <c r="R9599"/>
    </row>
    <row r="9600" spans="2:18">
      <c r="B9600"/>
      <c r="C9600"/>
      <c r="D9600"/>
      <c r="E9600"/>
      <c r="F9600"/>
      <c r="G9600"/>
      <c r="H9600"/>
      <c r="I9600"/>
      <c r="J9600"/>
      <c r="K9600"/>
      <c r="L9600"/>
      <c r="M9600" s="2"/>
      <c r="N9600"/>
      <c r="O9600" s="2"/>
      <c r="P9600"/>
      <c r="Q9600"/>
      <c r="R9600"/>
    </row>
    <row r="9601" spans="2:18">
      <c r="B9601"/>
      <c r="C9601"/>
      <c r="D9601"/>
      <c r="E9601"/>
      <c r="F9601"/>
      <c r="G9601"/>
      <c r="H9601"/>
      <c r="I9601"/>
      <c r="J9601"/>
      <c r="K9601"/>
      <c r="L9601"/>
      <c r="M9601" s="2"/>
      <c r="N9601"/>
      <c r="O9601" s="2"/>
      <c r="P9601"/>
      <c r="Q9601"/>
      <c r="R9601"/>
    </row>
    <row r="9602" spans="2:18">
      <c r="B9602"/>
      <c r="C9602"/>
      <c r="D9602"/>
      <c r="E9602"/>
      <c r="F9602"/>
      <c r="G9602"/>
      <c r="H9602"/>
      <c r="I9602"/>
      <c r="J9602"/>
      <c r="K9602"/>
      <c r="L9602"/>
      <c r="M9602" s="2"/>
      <c r="N9602"/>
      <c r="O9602" s="2"/>
      <c r="P9602"/>
      <c r="Q9602"/>
      <c r="R9602"/>
    </row>
    <row r="9603" spans="2:18">
      <c r="B9603"/>
      <c r="C9603"/>
      <c r="D9603"/>
      <c r="E9603"/>
      <c r="F9603"/>
      <c r="G9603"/>
      <c r="H9603"/>
      <c r="I9603"/>
      <c r="J9603"/>
      <c r="K9603"/>
      <c r="L9603"/>
      <c r="M9603" s="2"/>
      <c r="N9603"/>
      <c r="O9603" s="2"/>
      <c r="P9603"/>
      <c r="Q9603"/>
      <c r="R9603"/>
    </row>
    <row r="9604" spans="2:18">
      <c r="B9604"/>
      <c r="C9604"/>
      <c r="D9604"/>
      <c r="E9604"/>
      <c r="F9604"/>
      <c r="G9604"/>
      <c r="H9604"/>
      <c r="I9604"/>
      <c r="J9604"/>
      <c r="K9604"/>
      <c r="L9604"/>
      <c r="M9604" s="2"/>
      <c r="N9604"/>
      <c r="O9604" s="2"/>
      <c r="P9604"/>
      <c r="Q9604"/>
      <c r="R9604"/>
    </row>
    <row r="9605" spans="2:18">
      <c r="B9605"/>
      <c r="C9605"/>
      <c r="D9605"/>
      <c r="E9605"/>
      <c r="F9605"/>
      <c r="G9605"/>
      <c r="H9605"/>
      <c r="I9605"/>
      <c r="J9605"/>
      <c r="K9605"/>
      <c r="L9605"/>
      <c r="M9605" s="2"/>
      <c r="N9605"/>
      <c r="O9605" s="2"/>
      <c r="P9605"/>
      <c r="Q9605"/>
      <c r="R9605"/>
    </row>
    <row r="9606" spans="2:18">
      <c r="B9606"/>
      <c r="C9606"/>
      <c r="D9606"/>
      <c r="E9606"/>
      <c r="F9606"/>
      <c r="G9606"/>
      <c r="H9606"/>
      <c r="I9606"/>
      <c r="J9606"/>
      <c r="K9606"/>
      <c r="L9606"/>
      <c r="M9606" s="2"/>
      <c r="N9606"/>
      <c r="O9606" s="2"/>
      <c r="P9606"/>
      <c r="Q9606"/>
      <c r="R9606"/>
    </row>
    <row r="9607" spans="2:18">
      <c r="B9607"/>
      <c r="C9607"/>
      <c r="D9607"/>
      <c r="E9607"/>
      <c r="F9607"/>
      <c r="G9607"/>
      <c r="H9607"/>
      <c r="I9607"/>
      <c r="J9607"/>
      <c r="K9607"/>
      <c r="L9607"/>
      <c r="M9607" s="2"/>
      <c r="N9607"/>
      <c r="O9607" s="2"/>
      <c r="P9607"/>
      <c r="Q9607"/>
      <c r="R9607"/>
    </row>
    <row r="9608" spans="2:18">
      <c r="B9608"/>
      <c r="C9608"/>
      <c r="D9608"/>
      <c r="E9608"/>
      <c r="F9608"/>
      <c r="G9608"/>
      <c r="H9608"/>
      <c r="I9608"/>
      <c r="J9608"/>
      <c r="K9608"/>
      <c r="L9608"/>
      <c r="M9608" s="2"/>
      <c r="N9608"/>
      <c r="O9608" s="2"/>
      <c r="P9608"/>
      <c r="Q9608"/>
      <c r="R9608"/>
    </row>
    <row r="9609" spans="2:18">
      <c r="B9609"/>
      <c r="C9609"/>
      <c r="D9609"/>
      <c r="E9609"/>
      <c r="F9609"/>
      <c r="G9609"/>
      <c r="H9609"/>
      <c r="I9609"/>
      <c r="J9609"/>
      <c r="K9609"/>
      <c r="L9609"/>
      <c r="M9609" s="2"/>
      <c r="N9609"/>
      <c r="O9609" s="2"/>
      <c r="P9609"/>
      <c r="Q9609"/>
      <c r="R9609"/>
    </row>
    <row r="9610" spans="2:18">
      <c r="B9610"/>
      <c r="C9610"/>
      <c r="D9610"/>
      <c r="E9610"/>
      <c r="F9610"/>
      <c r="G9610"/>
      <c r="H9610"/>
      <c r="I9610"/>
      <c r="J9610"/>
      <c r="K9610"/>
      <c r="L9610"/>
      <c r="M9610" s="2"/>
      <c r="N9610"/>
      <c r="O9610" s="2"/>
      <c r="P9610"/>
      <c r="Q9610"/>
      <c r="R9610"/>
    </row>
    <row r="9611" spans="2:18">
      <c r="B9611"/>
      <c r="C9611"/>
      <c r="D9611"/>
      <c r="E9611"/>
      <c r="F9611"/>
      <c r="G9611"/>
      <c r="H9611"/>
      <c r="I9611"/>
      <c r="J9611"/>
      <c r="K9611"/>
      <c r="L9611"/>
      <c r="M9611" s="2"/>
      <c r="N9611"/>
      <c r="O9611" s="2"/>
      <c r="P9611"/>
      <c r="Q9611"/>
      <c r="R9611"/>
    </row>
    <row r="9612" spans="2:18">
      <c r="B9612"/>
      <c r="C9612"/>
      <c r="D9612"/>
      <c r="E9612"/>
      <c r="F9612"/>
      <c r="G9612"/>
      <c r="H9612"/>
      <c r="I9612"/>
      <c r="J9612"/>
      <c r="K9612"/>
      <c r="L9612"/>
      <c r="M9612" s="2"/>
      <c r="N9612"/>
      <c r="O9612" s="2"/>
      <c r="P9612"/>
      <c r="Q9612"/>
      <c r="R9612"/>
    </row>
    <row r="9613" spans="2:18">
      <c r="B9613"/>
      <c r="C9613"/>
      <c r="D9613"/>
      <c r="E9613"/>
      <c r="F9613"/>
      <c r="G9613"/>
      <c r="H9613"/>
      <c r="I9613"/>
      <c r="J9613"/>
      <c r="K9613"/>
      <c r="L9613"/>
      <c r="M9613" s="2"/>
      <c r="N9613"/>
      <c r="O9613" s="2"/>
      <c r="P9613"/>
      <c r="Q9613"/>
      <c r="R9613"/>
    </row>
    <row r="9614" spans="2:18">
      <c r="B9614"/>
      <c r="C9614"/>
      <c r="D9614"/>
      <c r="E9614"/>
      <c r="F9614"/>
      <c r="G9614"/>
      <c r="H9614"/>
      <c r="I9614"/>
      <c r="J9614"/>
      <c r="K9614"/>
      <c r="L9614"/>
      <c r="M9614" s="2"/>
      <c r="N9614"/>
      <c r="O9614" s="2"/>
      <c r="P9614"/>
      <c r="Q9614"/>
      <c r="R9614"/>
    </row>
    <row r="9615" spans="2:18">
      <c r="B9615"/>
      <c r="C9615"/>
      <c r="D9615"/>
      <c r="E9615"/>
      <c r="F9615"/>
      <c r="G9615"/>
      <c r="H9615"/>
      <c r="I9615"/>
      <c r="J9615"/>
      <c r="K9615"/>
      <c r="L9615"/>
      <c r="M9615" s="2"/>
      <c r="N9615"/>
      <c r="O9615" s="2"/>
      <c r="P9615"/>
      <c r="Q9615"/>
      <c r="R9615"/>
    </row>
    <row r="9616" spans="2:18">
      <c r="B9616"/>
      <c r="C9616"/>
      <c r="D9616"/>
      <c r="E9616"/>
      <c r="F9616"/>
      <c r="G9616"/>
      <c r="H9616"/>
      <c r="I9616"/>
      <c r="J9616"/>
      <c r="K9616"/>
      <c r="L9616"/>
      <c r="M9616" s="2"/>
      <c r="N9616"/>
      <c r="O9616" s="2"/>
      <c r="P9616"/>
      <c r="Q9616"/>
      <c r="R9616"/>
    </row>
    <row r="9617" spans="2:18">
      <c r="B9617"/>
      <c r="C9617"/>
      <c r="D9617"/>
      <c r="E9617"/>
      <c r="F9617"/>
      <c r="G9617"/>
      <c r="H9617"/>
      <c r="I9617"/>
      <c r="J9617"/>
      <c r="K9617"/>
      <c r="L9617"/>
      <c r="M9617" s="2"/>
      <c r="N9617"/>
      <c r="O9617" s="2"/>
      <c r="P9617"/>
      <c r="Q9617"/>
      <c r="R9617"/>
    </row>
    <row r="9618" spans="2:18">
      <c r="B9618"/>
      <c r="C9618"/>
      <c r="D9618"/>
      <c r="E9618"/>
      <c r="F9618"/>
      <c r="G9618"/>
      <c r="H9618"/>
      <c r="I9618"/>
      <c r="J9618"/>
      <c r="K9618"/>
      <c r="L9618"/>
      <c r="M9618" s="2"/>
      <c r="N9618"/>
      <c r="O9618" s="2"/>
      <c r="P9618"/>
      <c r="Q9618"/>
      <c r="R9618"/>
    </row>
    <row r="9619" spans="2:18">
      <c r="B9619"/>
      <c r="C9619"/>
      <c r="D9619"/>
      <c r="E9619"/>
      <c r="F9619"/>
      <c r="G9619"/>
      <c r="H9619"/>
      <c r="I9619"/>
      <c r="J9619"/>
      <c r="K9619"/>
      <c r="L9619"/>
      <c r="M9619" s="2"/>
      <c r="N9619"/>
      <c r="O9619" s="2"/>
      <c r="P9619"/>
      <c r="Q9619"/>
      <c r="R9619"/>
    </row>
    <row r="9620" spans="2:18">
      <c r="B9620"/>
      <c r="C9620"/>
      <c r="D9620"/>
      <c r="E9620"/>
      <c r="F9620"/>
      <c r="G9620"/>
      <c r="H9620"/>
      <c r="I9620"/>
      <c r="J9620"/>
      <c r="K9620"/>
      <c r="L9620"/>
      <c r="M9620" s="2"/>
      <c r="N9620"/>
      <c r="O9620" s="2"/>
      <c r="P9620"/>
      <c r="Q9620"/>
      <c r="R9620"/>
    </row>
    <row r="9621" spans="2:18">
      <c r="B9621"/>
      <c r="C9621"/>
      <c r="D9621"/>
      <c r="E9621"/>
      <c r="F9621"/>
      <c r="G9621"/>
      <c r="H9621"/>
      <c r="I9621"/>
      <c r="J9621"/>
      <c r="K9621"/>
      <c r="L9621"/>
      <c r="M9621" s="2"/>
      <c r="N9621"/>
      <c r="O9621" s="2"/>
      <c r="P9621"/>
      <c r="Q9621"/>
      <c r="R9621"/>
    </row>
    <row r="9622" spans="2:18">
      <c r="B9622"/>
      <c r="C9622"/>
      <c r="D9622"/>
      <c r="E9622"/>
      <c r="F9622"/>
      <c r="G9622"/>
      <c r="H9622"/>
      <c r="I9622"/>
      <c r="J9622"/>
      <c r="K9622"/>
      <c r="L9622"/>
      <c r="M9622" s="2"/>
      <c r="N9622"/>
      <c r="O9622" s="2"/>
      <c r="P9622"/>
      <c r="Q9622"/>
      <c r="R9622"/>
    </row>
    <row r="9623" spans="2:18">
      <c r="B9623"/>
      <c r="C9623"/>
      <c r="D9623"/>
      <c r="E9623"/>
      <c r="F9623"/>
      <c r="G9623"/>
      <c r="H9623"/>
      <c r="I9623"/>
      <c r="J9623"/>
      <c r="K9623"/>
      <c r="L9623"/>
      <c r="M9623" s="2"/>
      <c r="N9623"/>
      <c r="O9623" s="2"/>
      <c r="P9623"/>
      <c r="Q9623"/>
      <c r="R9623"/>
    </row>
    <row r="9624" spans="2:18">
      <c r="B9624"/>
      <c r="C9624"/>
      <c r="D9624"/>
      <c r="E9624"/>
      <c r="F9624"/>
      <c r="G9624"/>
      <c r="H9624"/>
      <c r="I9624"/>
      <c r="J9624"/>
      <c r="K9624"/>
      <c r="L9624"/>
      <c r="M9624" s="2"/>
      <c r="N9624"/>
      <c r="O9624" s="2"/>
      <c r="P9624"/>
      <c r="Q9624"/>
      <c r="R9624"/>
    </row>
    <row r="9625" spans="2:18">
      <c r="B9625"/>
      <c r="C9625"/>
      <c r="D9625"/>
      <c r="E9625"/>
      <c r="F9625"/>
      <c r="G9625"/>
      <c r="H9625"/>
      <c r="I9625"/>
      <c r="J9625"/>
      <c r="K9625"/>
      <c r="L9625"/>
      <c r="M9625" s="2"/>
      <c r="N9625"/>
      <c r="O9625" s="2"/>
      <c r="P9625"/>
      <c r="Q9625"/>
      <c r="R9625"/>
    </row>
    <row r="9626" spans="2:18">
      <c r="B9626"/>
      <c r="C9626"/>
      <c r="D9626"/>
      <c r="E9626"/>
      <c r="F9626"/>
      <c r="G9626"/>
      <c r="H9626"/>
      <c r="I9626"/>
      <c r="J9626"/>
      <c r="K9626"/>
      <c r="L9626"/>
      <c r="M9626" s="2"/>
      <c r="N9626"/>
      <c r="O9626" s="2"/>
      <c r="P9626"/>
      <c r="Q9626"/>
      <c r="R9626"/>
    </row>
    <row r="9627" spans="2:18">
      <c r="B9627"/>
      <c r="C9627"/>
      <c r="D9627"/>
      <c r="E9627"/>
      <c r="F9627"/>
      <c r="G9627"/>
      <c r="H9627"/>
      <c r="I9627"/>
      <c r="J9627"/>
      <c r="K9627"/>
      <c r="L9627"/>
      <c r="M9627" s="2"/>
      <c r="N9627"/>
      <c r="O9627" s="2"/>
      <c r="P9627"/>
      <c r="Q9627"/>
      <c r="R9627"/>
    </row>
    <row r="9628" spans="2:18">
      <c r="B9628"/>
      <c r="C9628"/>
      <c r="D9628"/>
      <c r="E9628"/>
      <c r="F9628"/>
      <c r="G9628"/>
      <c r="H9628"/>
      <c r="I9628"/>
      <c r="J9628"/>
      <c r="K9628"/>
      <c r="L9628"/>
      <c r="M9628" s="2"/>
      <c r="N9628"/>
      <c r="O9628" s="2"/>
      <c r="P9628"/>
      <c r="Q9628"/>
      <c r="R9628"/>
    </row>
    <row r="9629" spans="2:18">
      <c r="B9629"/>
      <c r="C9629"/>
      <c r="D9629"/>
      <c r="E9629"/>
      <c r="F9629"/>
      <c r="G9629"/>
      <c r="H9629"/>
      <c r="I9629"/>
      <c r="J9629"/>
      <c r="K9629"/>
      <c r="L9629"/>
      <c r="M9629" s="2"/>
      <c r="N9629"/>
      <c r="O9629" s="2"/>
      <c r="P9629"/>
      <c r="Q9629"/>
      <c r="R9629"/>
    </row>
    <row r="9630" spans="2:18">
      <c r="B9630"/>
      <c r="C9630"/>
      <c r="D9630"/>
      <c r="E9630"/>
      <c r="F9630"/>
      <c r="G9630"/>
      <c r="H9630"/>
      <c r="I9630"/>
      <c r="J9630"/>
      <c r="K9630"/>
      <c r="L9630"/>
      <c r="M9630" s="2"/>
      <c r="N9630"/>
      <c r="O9630" s="2"/>
      <c r="P9630"/>
      <c r="Q9630"/>
      <c r="R9630"/>
    </row>
    <row r="9631" spans="2:18">
      <c r="B9631"/>
      <c r="C9631"/>
      <c r="D9631"/>
      <c r="E9631"/>
      <c r="F9631"/>
      <c r="G9631"/>
      <c r="H9631"/>
      <c r="I9631"/>
      <c r="J9631"/>
      <c r="K9631"/>
      <c r="L9631"/>
      <c r="M9631" s="2"/>
      <c r="N9631"/>
      <c r="O9631" s="2"/>
      <c r="P9631"/>
      <c r="Q9631"/>
      <c r="R9631"/>
    </row>
    <row r="9632" spans="2:18">
      <c r="B9632"/>
      <c r="C9632"/>
      <c r="D9632"/>
      <c r="E9632"/>
      <c r="F9632"/>
      <c r="G9632"/>
      <c r="H9632"/>
      <c r="I9632"/>
      <c r="J9632"/>
      <c r="K9632"/>
      <c r="L9632"/>
      <c r="M9632" s="2"/>
      <c r="N9632"/>
      <c r="O9632" s="2"/>
      <c r="P9632"/>
      <c r="Q9632"/>
      <c r="R9632"/>
    </row>
    <row r="9633" spans="2:18">
      <c r="B9633"/>
      <c r="C9633"/>
      <c r="D9633"/>
      <c r="E9633"/>
      <c r="F9633"/>
      <c r="G9633"/>
      <c r="H9633"/>
      <c r="I9633"/>
      <c r="J9633"/>
      <c r="K9633"/>
      <c r="L9633"/>
      <c r="M9633" s="2"/>
      <c r="N9633"/>
      <c r="O9633" s="2"/>
      <c r="P9633"/>
      <c r="Q9633"/>
      <c r="R9633"/>
    </row>
    <row r="9634" spans="2:18">
      <c r="B9634"/>
      <c r="C9634"/>
      <c r="D9634"/>
      <c r="E9634"/>
      <c r="F9634"/>
      <c r="G9634"/>
      <c r="H9634"/>
      <c r="I9634"/>
      <c r="J9634"/>
      <c r="K9634"/>
      <c r="L9634"/>
      <c r="M9634" s="2"/>
      <c r="N9634"/>
      <c r="O9634" s="2"/>
      <c r="P9634"/>
      <c r="Q9634"/>
      <c r="R9634"/>
    </row>
    <row r="9635" spans="2:18">
      <c r="B9635"/>
      <c r="C9635"/>
      <c r="D9635"/>
      <c r="E9635"/>
      <c r="F9635"/>
      <c r="G9635"/>
      <c r="H9635"/>
      <c r="I9635"/>
      <c r="J9635"/>
      <c r="K9635"/>
      <c r="L9635"/>
      <c r="M9635" s="2"/>
      <c r="N9635"/>
      <c r="O9635" s="2"/>
      <c r="P9635"/>
      <c r="Q9635"/>
      <c r="R9635"/>
    </row>
    <row r="9636" spans="2:18">
      <c r="B9636"/>
      <c r="C9636"/>
      <c r="D9636"/>
      <c r="E9636"/>
      <c r="F9636"/>
      <c r="G9636"/>
      <c r="H9636"/>
      <c r="I9636"/>
      <c r="J9636"/>
      <c r="K9636"/>
      <c r="L9636"/>
      <c r="M9636" s="2"/>
      <c r="N9636"/>
      <c r="O9636" s="2"/>
      <c r="P9636"/>
      <c r="Q9636"/>
      <c r="R9636"/>
    </row>
    <row r="9637" spans="2:18">
      <c r="B9637"/>
      <c r="C9637"/>
      <c r="D9637"/>
      <c r="E9637"/>
      <c r="F9637"/>
      <c r="G9637"/>
      <c r="H9637"/>
      <c r="I9637"/>
      <c r="J9637"/>
      <c r="K9637"/>
      <c r="L9637"/>
      <c r="M9637" s="2"/>
      <c r="N9637"/>
      <c r="O9637" s="2"/>
      <c r="P9637"/>
      <c r="Q9637"/>
      <c r="R9637"/>
    </row>
    <row r="9638" spans="2:18">
      <c r="B9638"/>
      <c r="C9638"/>
      <c r="D9638"/>
      <c r="E9638"/>
      <c r="F9638"/>
      <c r="G9638"/>
      <c r="H9638"/>
      <c r="I9638"/>
      <c r="J9638"/>
      <c r="K9638"/>
      <c r="L9638"/>
      <c r="M9638" s="2"/>
      <c r="N9638"/>
      <c r="O9638" s="2"/>
      <c r="P9638"/>
      <c r="Q9638"/>
      <c r="R9638"/>
    </row>
    <row r="9639" spans="2:18">
      <c r="B9639"/>
      <c r="C9639"/>
      <c r="D9639"/>
      <c r="E9639"/>
      <c r="F9639"/>
      <c r="G9639"/>
      <c r="H9639"/>
      <c r="I9639"/>
      <c r="J9639"/>
      <c r="K9639"/>
      <c r="L9639"/>
      <c r="M9639" s="2"/>
      <c r="N9639"/>
      <c r="O9639" s="2"/>
      <c r="P9639"/>
      <c r="Q9639"/>
      <c r="R9639"/>
    </row>
    <row r="9640" spans="2:18">
      <c r="B9640"/>
      <c r="C9640"/>
      <c r="D9640"/>
      <c r="E9640"/>
      <c r="F9640"/>
      <c r="G9640"/>
      <c r="H9640"/>
      <c r="I9640"/>
      <c r="J9640"/>
      <c r="K9640"/>
      <c r="L9640"/>
      <c r="M9640" s="2"/>
      <c r="N9640"/>
      <c r="O9640" s="2"/>
      <c r="P9640"/>
      <c r="Q9640"/>
      <c r="R9640"/>
    </row>
    <row r="9641" spans="2:18">
      <c r="B9641"/>
      <c r="C9641"/>
      <c r="D9641"/>
      <c r="E9641"/>
      <c r="F9641"/>
      <c r="G9641"/>
      <c r="H9641"/>
      <c r="I9641"/>
      <c r="J9641"/>
      <c r="K9641"/>
      <c r="L9641"/>
      <c r="M9641" s="2"/>
      <c r="N9641"/>
      <c r="O9641" s="2"/>
      <c r="P9641"/>
      <c r="Q9641"/>
      <c r="R9641"/>
    </row>
    <row r="9642" spans="2:18">
      <c r="B9642"/>
      <c r="C9642"/>
      <c r="D9642"/>
      <c r="E9642"/>
      <c r="F9642"/>
      <c r="G9642"/>
      <c r="H9642"/>
      <c r="I9642"/>
      <c r="J9642"/>
      <c r="K9642"/>
      <c r="L9642"/>
      <c r="M9642" s="2"/>
      <c r="N9642"/>
      <c r="O9642" s="2"/>
      <c r="P9642"/>
      <c r="Q9642"/>
      <c r="R9642"/>
    </row>
    <row r="9643" spans="2:18">
      <c r="B9643"/>
      <c r="C9643"/>
      <c r="D9643"/>
      <c r="E9643"/>
      <c r="F9643"/>
      <c r="G9643"/>
      <c r="H9643"/>
      <c r="I9643"/>
      <c r="J9643"/>
      <c r="K9643"/>
      <c r="L9643"/>
      <c r="M9643" s="2"/>
      <c r="N9643"/>
      <c r="O9643" s="2"/>
      <c r="P9643"/>
      <c r="Q9643"/>
      <c r="R9643"/>
    </row>
    <row r="9644" spans="2:18">
      <c r="B9644"/>
      <c r="C9644"/>
      <c r="D9644"/>
      <c r="E9644"/>
      <c r="F9644"/>
      <c r="G9644"/>
      <c r="H9644"/>
      <c r="I9644"/>
      <c r="J9644"/>
      <c r="K9644"/>
      <c r="L9644"/>
      <c r="M9644" s="2"/>
      <c r="N9644"/>
      <c r="O9644" s="2"/>
      <c r="P9644"/>
      <c r="Q9644"/>
      <c r="R9644"/>
    </row>
    <row r="9645" spans="2:18">
      <c r="B9645"/>
      <c r="C9645"/>
      <c r="D9645"/>
      <c r="E9645"/>
      <c r="F9645"/>
      <c r="G9645"/>
      <c r="H9645"/>
      <c r="I9645"/>
      <c r="J9645"/>
      <c r="K9645"/>
      <c r="L9645"/>
      <c r="M9645" s="2"/>
      <c r="N9645"/>
      <c r="O9645" s="2"/>
      <c r="P9645"/>
      <c r="Q9645"/>
      <c r="R9645"/>
    </row>
    <row r="9646" spans="2:18">
      <c r="B9646"/>
      <c r="C9646"/>
      <c r="D9646"/>
      <c r="E9646"/>
      <c r="F9646"/>
      <c r="G9646"/>
      <c r="H9646"/>
      <c r="I9646"/>
      <c r="J9646"/>
      <c r="K9646"/>
      <c r="L9646"/>
      <c r="M9646" s="2"/>
      <c r="N9646"/>
      <c r="O9646" s="2"/>
      <c r="P9646"/>
      <c r="Q9646"/>
      <c r="R9646"/>
    </row>
    <row r="9647" spans="2:18">
      <c r="B9647"/>
      <c r="C9647"/>
      <c r="D9647"/>
      <c r="E9647"/>
      <c r="F9647"/>
      <c r="G9647"/>
      <c r="H9647"/>
      <c r="I9647"/>
      <c r="J9647"/>
      <c r="K9647"/>
      <c r="L9647"/>
      <c r="M9647" s="2"/>
      <c r="N9647"/>
      <c r="O9647" s="2"/>
      <c r="P9647"/>
      <c r="Q9647"/>
      <c r="R9647"/>
    </row>
    <row r="9648" spans="2:18">
      <c r="B9648"/>
      <c r="C9648"/>
      <c r="D9648"/>
      <c r="E9648"/>
      <c r="F9648"/>
      <c r="G9648"/>
      <c r="H9648"/>
      <c r="I9648"/>
      <c r="J9648"/>
      <c r="K9648"/>
      <c r="L9648"/>
      <c r="M9648" s="2"/>
      <c r="N9648"/>
      <c r="O9648" s="2"/>
      <c r="P9648"/>
      <c r="Q9648"/>
      <c r="R9648"/>
    </row>
    <row r="9649" spans="2:18">
      <c r="B9649"/>
      <c r="C9649"/>
      <c r="D9649"/>
      <c r="E9649"/>
      <c r="F9649"/>
      <c r="G9649"/>
      <c r="H9649"/>
      <c r="I9649"/>
      <c r="J9649"/>
      <c r="K9649"/>
      <c r="L9649"/>
      <c r="M9649" s="2"/>
      <c r="N9649"/>
      <c r="O9649" s="2"/>
      <c r="P9649"/>
      <c r="Q9649"/>
      <c r="R9649"/>
    </row>
    <row r="9650" spans="2:18">
      <c r="B9650"/>
      <c r="C9650"/>
      <c r="D9650"/>
      <c r="E9650"/>
      <c r="F9650"/>
      <c r="G9650"/>
      <c r="H9650"/>
      <c r="I9650"/>
      <c r="J9650"/>
      <c r="K9650"/>
      <c r="L9650"/>
      <c r="M9650" s="2"/>
      <c r="N9650"/>
      <c r="O9650" s="2"/>
      <c r="P9650"/>
      <c r="Q9650"/>
      <c r="R9650"/>
    </row>
    <row r="9651" spans="2:18">
      <c r="B9651"/>
      <c r="C9651"/>
      <c r="D9651"/>
      <c r="E9651"/>
      <c r="F9651"/>
      <c r="G9651"/>
      <c r="H9651"/>
      <c r="I9651"/>
      <c r="J9651"/>
      <c r="K9651"/>
      <c r="L9651"/>
      <c r="M9651" s="2"/>
      <c r="N9651"/>
      <c r="O9651" s="2"/>
      <c r="P9651"/>
      <c r="Q9651"/>
      <c r="R9651"/>
    </row>
    <row r="9652" spans="2:18">
      <c r="B9652"/>
      <c r="C9652"/>
      <c r="D9652"/>
      <c r="E9652"/>
      <c r="F9652"/>
      <c r="G9652"/>
      <c r="H9652"/>
      <c r="I9652"/>
      <c r="J9652"/>
      <c r="K9652"/>
      <c r="L9652"/>
      <c r="M9652" s="2"/>
      <c r="N9652"/>
      <c r="O9652" s="2"/>
      <c r="P9652"/>
      <c r="Q9652"/>
      <c r="R9652"/>
    </row>
    <row r="9653" spans="2:18">
      <c r="B9653"/>
      <c r="C9653"/>
      <c r="D9653"/>
      <c r="E9653"/>
      <c r="F9653"/>
      <c r="G9653"/>
      <c r="H9653"/>
      <c r="I9653"/>
      <c r="J9653"/>
      <c r="K9653"/>
      <c r="L9653"/>
      <c r="M9653" s="2"/>
      <c r="N9653"/>
      <c r="O9653" s="2"/>
      <c r="P9653"/>
      <c r="Q9653"/>
      <c r="R9653"/>
    </row>
    <row r="9654" spans="2:18">
      <c r="B9654"/>
      <c r="C9654"/>
      <c r="D9654"/>
      <c r="E9654"/>
      <c r="F9654"/>
      <c r="G9654"/>
      <c r="H9654"/>
      <c r="I9654"/>
      <c r="J9654"/>
      <c r="K9654"/>
      <c r="L9654"/>
      <c r="M9654" s="2"/>
      <c r="N9654"/>
      <c r="O9654" s="2"/>
      <c r="P9654"/>
      <c r="Q9654"/>
      <c r="R9654"/>
    </row>
    <row r="9655" spans="2:18">
      <c r="B9655"/>
      <c r="C9655"/>
      <c r="D9655"/>
      <c r="E9655"/>
      <c r="F9655"/>
      <c r="G9655"/>
      <c r="H9655"/>
      <c r="I9655"/>
      <c r="J9655"/>
      <c r="K9655"/>
      <c r="L9655"/>
      <c r="M9655" s="2"/>
      <c r="N9655"/>
      <c r="O9655" s="2"/>
      <c r="P9655"/>
      <c r="Q9655"/>
      <c r="R9655"/>
    </row>
    <row r="9656" spans="2:18">
      <c r="B9656"/>
      <c r="C9656"/>
      <c r="D9656"/>
      <c r="E9656"/>
      <c r="F9656"/>
      <c r="G9656"/>
      <c r="H9656"/>
      <c r="I9656"/>
      <c r="J9656"/>
      <c r="K9656"/>
      <c r="L9656"/>
      <c r="M9656" s="2"/>
      <c r="N9656"/>
      <c r="O9656" s="2"/>
      <c r="P9656"/>
      <c r="Q9656"/>
      <c r="R9656"/>
    </row>
    <row r="9657" spans="2:18">
      <c r="B9657"/>
      <c r="C9657"/>
      <c r="D9657"/>
      <c r="E9657"/>
      <c r="F9657"/>
      <c r="G9657"/>
      <c r="H9657"/>
      <c r="I9657"/>
      <c r="J9657"/>
      <c r="K9657"/>
      <c r="L9657"/>
      <c r="M9657" s="2"/>
      <c r="N9657"/>
      <c r="O9657" s="2"/>
      <c r="P9657"/>
      <c r="Q9657"/>
      <c r="R9657"/>
    </row>
    <row r="9658" spans="2:18">
      <c r="B9658"/>
      <c r="C9658"/>
      <c r="D9658"/>
      <c r="E9658"/>
      <c r="F9658"/>
      <c r="G9658"/>
      <c r="H9658"/>
      <c r="I9658"/>
      <c r="J9658"/>
      <c r="K9658"/>
      <c r="L9658"/>
      <c r="M9658" s="2"/>
      <c r="N9658"/>
      <c r="O9658" s="2"/>
      <c r="P9658"/>
      <c r="Q9658"/>
      <c r="R9658"/>
    </row>
    <row r="9659" spans="2:18">
      <c r="B9659"/>
      <c r="C9659"/>
      <c r="D9659"/>
      <c r="E9659"/>
      <c r="F9659"/>
      <c r="G9659"/>
      <c r="H9659"/>
      <c r="I9659"/>
      <c r="J9659"/>
      <c r="K9659"/>
      <c r="L9659"/>
      <c r="M9659" s="2"/>
      <c r="N9659"/>
      <c r="O9659" s="2"/>
      <c r="P9659"/>
      <c r="Q9659"/>
      <c r="R9659"/>
    </row>
    <row r="9660" spans="2:18">
      <c r="B9660"/>
      <c r="C9660"/>
      <c r="D9660"/>
      <c r="E9660"/>
      <c r="F9660"/>
      <c r="G9660"/>
      <c r="H9660"/>
      <c r="I9660"/>
      <c r="J9660"/>
      <c r="K9660"/>
      <c r="L9660"/>
      <c r="M9660" s="2"/>
      <c r="N9660"/>
      <c r="O9660" s="2"/>
      <c r="P9660"/>
      <c r="Q9660"/>
      <c r="R9660"/>
    </row>
    <row r="9661" spans="2:18">
      <c r="B9661"/>
      <c r="C9661"/>
      <c r="D9661"/>
      <c r="E9661"/>
      <c r="F9661"/>
      <c r="G9661"/>
      <c r="H9661"/>
      <c r="I9661"/>
      <c r="J9661"/>
      <c r="K9661"/>
      <c r="L9661"/>
      <c r="M9661" s="2"/>
      <c r="N9661"/>
      <c r="O9661" s="2"/>
      <c r="P9661"/>
      <c r="Q9661"/>
      <c r="R9661"/>
    </row>
    <row r="9662" spans="2:18">
      <c r="B9662"/>
      <c r="C9662"/>
      <c r="D9662"/>
      <c r="E9662"/>
      <c r="F9662"/>
      <c r="G9662"/>
      <c r="H9662"/>
      <c r="I9662"/>
      <c r="J9662"/>
      <c r="K9662"/>
      <c r="L9662"/>
      <c r="M9662" s="2"/>
      <c r="N9662"/>
      <c r="O9662" s="2"/>
      <c r="P9662"/>
      <c r="Q9662"/>
      <c r="R9662"/>
    </row>
    <row r="9663" spans="2:18">
      <c r="B9663"/>
      <c r="C9663"/>
      <c r="D9663"/>
      <c r="E9663"/>
      <c r="F9663"/>
      <c r="G9663"/>
      <c r="H9663"/>
      <c r="I9663"/>
      <c r="J9663"/>
      <c r="K9663"/>
      <c r="L9663"/>
      <c r="M9663" s="2"/>
      <c r="N9663"/>
      <c r="O9663" s="2"/>
      <c r="P9663"/>
      <c r="Q9663"/>
      <c r="R9663"/>
    </row>
    <row r="9664" spans="2:18">
      <c r="B9664"/>
      <c r="C9664"/>
      <c r="D9664"/>
      <c r="E9664"/>
      <c r="F9664"/>
      <c r="G9664"/>
      <c r="H9664"/>
      <c r="I9664"/>
      <c r="J9664"/>
      <c r="K9664"/>
      <c r="L9664"/>
      <c r="M9664" s="2"/>
      <c r="N9664"/>
      <c r="O9664" s="2"/>
      <c r="P9664"/>
      <c r="Q9664"/>
      <c r="R9664"/>
    </row>
    <row r="9665" spans="2:18">
      <c r="B9665"/>
      <c r="C9665"/>
      <c r="D9665"/>
      <c r="E9665"/>
      <c r="F9665"/>
      <c r="G9665"/>
      <c r="H9665"/>
      <c r="I9665"/>
      <c r="J9665"/>
      <c r="K9665"/>
      <c r="L9665"/>
      <c r="M9665" s="2"/>
      <c r="N9665"/>
      <c r="O9665" s="2"/>
      <c r="P9665"/>
      <c r="Q9665"/>
      <c r="R9665"/>
    </row>
    <row r="9666" spans="2:18">
      <c r="B9666"/>
      <c r="C9666"/>
      <c r="D9666"/>
      <c r="E9666"/>
      <c r="F9666"/>
      <c r="G9666"/>
      <c r="H9666"/>
      <c r="I9666"/>
      <c r="J9666"/>
      <c r="K9666"/>
      <c r="L9666"/>
      <c r="M9666" s="2"/>
      <c r="N9666"/>
      <c r="O9666" s="2"/>
      <c r="P9666"/>
      <c r="Q9666"/>
      <c r="R9666"/>
    </row>
    <row r="9667" spans="2:18">
      <c r="B9667"/>
      <c r="C9667"/>
      <c r="D9667"/>
      <c r="E9667"/>
      <c r="F9667"/>
      <c r="G9667"/>
      <c r="H9667"/>
      <c r="I9667"/>
      <c r="J9667"/>
      <c r="K9667"/>
      <c r="L9667"/>
      <c r="M9667" s="2"/>
      <c r="N9667"/>
      <c r="O9667" s="2"/>
      <c r="P9667"/>
      <c r="Q9667"/>
      <c r="R9667"/>
    </row>
    <row r="9668" spans="2:18">
      <c r="B9668"/>
      <c r="C9668"/>
      <c r="D9668"/>
      <c r="E9668"/>
      <c r="F9668"/>
      <c r="G9668"/>
      <c r="H9668"/>
      <c r="I9668"/>
      <c r="J9668"/>
      <c r="K9668"/>
      <c r="L9668"/>
      <c r="M9668" s="2"/>
      <c r="N9668"/>
      <c r="O9668" s="2"/>
      <c r="P9668"/>
      <c r="Q9668"/>
      <c r="R9668"/>
    </row>
    <row r="9669" spans="2:18">
      <c r="B9669"/>
      <c r="C9669"/>
      <c r="D9669"/>
      <c r="E9669"/>
      <c r="F9669"/>
      <c r="G9669"/>
      <c r="H9669"/>
      <c r="I9669"/>
      <c r="J9669"/>
      <c r="K9669"/>
      <c r="L9669"/>
      <c r="M9669" s="2"/>
      <c r="N9669"/>
      <c r="O9669" s="2"/>
      <c r="P9669"/>
      <c r="Q9669"/>
      <c r="R9669"/>
    </row>
    <row r="9670" spans="2:18">
      <c r="B9670"/>
      <c r="C9670"/>
      <c r="D9670"/>
      <c r="E9670"/>
      <c r="F9670"/>
      <c r="G9670"/>
      <c r="H9670"/>
      <c r="I9670"/>
      <c r="J9670"/>
      <c r="K9670"/>
      <c r="L9670"/>
      <c r="M9670" s="2"/>
      <c r="N9670"/>
      <c r="O9670" s="2"/>
      <c r="P9670"/>
      <c r="Q9670"/>
      <c r="R9670"/>
    </row>
    <row r="9671" spans="2:18">
      <c r="B9671"/>
      <c r="C9671"/>
      <c r="D9671"/>
      <c r="E9671"/>
      <c r="F9671"/>
      <c r="G9671"/>
      <c r="H9671"/>
      <c r="I9671"/>
      <c r="J9671"/>
      <c r="K9671"/>
      <c r="L9671"/>
      <c r="M9671" s="2"/>
      <c r="N9671"/>
      <c r="O9671" s="2"/>
      <c r="P9671"/>
      <c r="Q9671"/>
      <c r="R9671"/>
    </row>
    <row r="9672" spans="2:18">
      <c r="B9672"/>
      <c r="C9672"/>
      <c r="D9672"/>
      <c r="E9672"/>
      <c r="F9672"/>
      <c r="G9672"/>
      <c r="H9672"/>
      <c r="I9672"/>
      <c r="J9672"/>
      <c r="K9672"/>
      <c r="L9672"/>
      <c r="M9672" s="2"/>
      <c r="N9672"/>
      <c r="O9672" s="2"/>
      <c r="P9672"/>
      <c r="Q9672"/>
      <c r="R9672"/>
    </row>
    <row r="9673" spans="2:18">
      <c r="B9673"/>
      <c r="C9673"/>
      <c r="D9673"/>
      <c r="E9673"/>
      <c r="F9673"/>
      <c r="G9673"/>
      <c r="H9673"/>
      <c r="I9673"/>
      <c r="J9673"/>
      <c r="K9673"/>
      <c r="L9673"/>
      <c r="M9673" s="2"/>
      <c r="N9673"/>
      <c r="O9673" s="2"/>
      <c r="P9673"/>
      <c r="Q9673"/>
      <c r="R9673"/>
    </row>
    <row r="9674" spans="2:18">
      <c r="B9674"/>
      <c r="C9674"/>
      <c r="D9674"/>
      <c r="E9674"/>
      <c r="F9674"/>
      <c r="G9674"/>
      <c r="H9674"/>
      <c r="I9674"/>
      <c r="J9674"/>
      <c r="K9674"/>
      <c r="L9674"/>
      <c r="M9674" s="2"/>
      <c r="N9674"/>
      <c r="O9674" s="2"/>
      <c r="P9674"/>
      <c r="Q9674"/>
      <c r="R9674"/>
    </row>
    <row r="9675" spans="2:18">
      <c r="B9675"/>
      <c r="C9675"/>
      <c r="D9675"/>
      <c r="E9675"/>
      <c r="F9675"/>
      <c r="G9675"/>
      <c r="H9675"/>
      <c r="I9675"/>
      <c r="J9675"/>
      <c r="K9675"/>
      <c r="L9675"/>
      <c r="M9675" s="2"/>
      <c r="N9675"/>
      <c r="O9675" s="2"/>
      <c r="P9675"/>
      <c r="Q9675"/>
      <c r="R9675"/>
    </row>
    <row r="9676" spans="2:18">
      <c r="B9676"/>
      <c r="C9676"/>
      <c r="D9676"/>
      <c r="E9676"/>
      <c r="F9676"/>
      <c r="G9676"/>
      <c r="H9676"/>
      <c r="I9676"/>
      <c r="J9676"/>
      <c r="K9676"/>
      <c r="L9676"/>
      <c r="M9676" s="2"/>
      <c r="N9676"/>
      <c r="O9676" s="2"/>
      <c r="P9676"/>
      <c r="Q9676"/>
      <c r="R9676"/>
    </row>
    <row r="9677" spans="2:18">
      <c r="B9677"/>
      <c r="C9677"/>
      <c r="D9677"/>
      <c r="E9677"/>
      <c r="F9677"/>
      <c r="G9677"/>
      <c r="H9677"/>
      <c r="I9677"/>
      <c r="J9677"/>
      <c r="K9677"/>
      <c r="L9677"/>
      <c r="M9677" s="2"/>
      <c r="N9677"/>
      <c r="O9677" s="2"/>
      <c r="P9677"/>
      <c r="Q9677"/>
      <c r="R9677"/>
    </row>
    <row r="9678" spans="2:18">
      <c r="B9678"/>
      <c r="C9678"/>
      <c r="D9678"/>
      <c r="E9678"/>
      <c r="F9678"/>
      <c r="G9678"/>
      <c r="H9678"/>
      <c r="I9678"/>
      <c r="J9678"/>
      <c r="K9678"/>
      <c r="L9678"/>
      <c r="M9678" s="2"/>
      <c r="N9678"/>
      <c r="O9678" s="2"/>
      <c r="P9678"/>
      <c r="Q9678"/>
      <c r="R9678"/>
    </row>
    <row r="9679" spans="2:18">
      <c r="B9679"/>
      <c r="C9679"/>
      <c r="D9679"/>
      <c r="E9679"/>
      <c r="F9679"/>
      <c r="G9679"/>
      <c r="H9679"/>
      <c r="I9679"/>
      <c r="J9679"/>
      <c r="K9679"/>
      <c r="L9679"/>
      <c r="M9679" s="2"/>
      <c r="N9679"/>
      <c r="O9679" s="2"/>
      <c r="P9679"/>
      <c r="Q9679"/>
      <c r="R9679"/>
    </row>
    <row r="9680" spans="2:18">
      <c r="B9680"/>
      <c r="C9680"/>
      <c r="D9680"/>
      <c r="E9680"/>
      <c r="F9680"/>
      <c r="G9680"/>
      <c r="H9680"/>
      <c r="I9680"/>
      <c r="J9680"/>
      <c r="K9680"/>
      <c r="L9680"/>
      <c r="M9680" s="2"/>
      <c r="N9680"/>
      <c r="O9680" s="2"/>
      <c r="P9680"/>
      <c r="Q9680"/>
      <c r="R9680"/>
    </row>
    <row r="9681" spans="2:18">
      <c r="B9681"/>
      <c r="C9681"/>
      <c r="D9681"/>
      <c r="E9681"/>
      <c r="F9681"/>
      <c r="G9681"/>
      <c r="H9681"/>
      <c r="I9681"/>
      <c r="J9681"/>
      <c r="K9681"/>
      <c r="L9681"/>
      <c r="M9681" s="2"/>
      <c r="N9681"/>
      <c r="O9681" s="2"/>
      <c r="P9681"/>
      <c r="Q9681"/>
      <c r="R9681"/>
    </row>
    <row r="9682" spans="2:18">
      <c r="B9682"/>
      <c r="C9682"/>
      <c r="D9682"/>
      <c r="E9682"/>
      <c r="F9682"/>
      <c r="G9682"/>
      <c r="H9682"/>
      <c r="I9682"/>
      <c r="J9682"/>
      <c r="K9682"/>
      <c r="L9682"/>
      <c r="M9682" s="2"/>
      <c r="N9682"/>
      <c r="O9682" s="2"/>
      <c r="P9682"/>
      <c r="Q9682"/>
      <c r="R9682"/>
    </row>
    <row r="9683" spans="2:18">
      <c r="B9683"/>
      <c r="C9683"/>
      <c r="D9683"/>
      <c r="E9683"/>
      <c r="F9683"/>
      <c r="G9683"/>
      <c r="H9683"/>
      <c r="I9683"/>
      <c r="J9683"/>
      <c r="K9683"/>
      <c r="L9683"/>
      <c r="M9683" s="2"/>
      <c r="N9683"/>
      <c r="O9683" s="2"/>
      <c r="P9683"/>
      <c r="Q9683"/>
      <c r="R9683"/>
    </row>
    <row r="9684" spans="2:18">
      <c r="B9684"/>
      <c r="C9684"/>
      <c r="D9684"/>
      <c r="E9684"/>
      <c r="F9684"/>
      <c r="G9684"/>
      <c r="H9684"/>
      <c r="I9684"/>
      <c r="J9684"/>
      <c r="K9684"/>
      <c r="L9684"/>
      <c r="M9684" s="2"/>
      <c r="N9684"/>
      <c r="O9684" s="2"/>
      <c r="P9684"/>
      <c r="Q9684"/>
      <c r="R9684"/>
    </row>
    <row r="9685" spans="2:18">
      <c r="B9685"/>
      <c r="C9685"/>
      <c r="D9685"/>
      <c r="E9685"/>
      <c r="F9685"/>
      <c r="G9685"/>
      <c r="H9685"/>
      <c r="I9685"/>
      <c r="J9685"/>
      <c r="K9685"/>
      <c r="L9685"/>
      <c r="M9685" s="2"/>
      <c r="N9685"/>
      <c r="O9685" s="2"/>
      <c r="P9685"/>
      <c r="Q9685"/>
      <c r="R9685"/>
    </row>
    <row r="9686" spans="2:18">
      <c r="B9686"/>
      <c r="C9686"/>
      <c r="D9686"/>
      <c r="E9686"/>
      <c r="F9686"/>
      <c r="G9686"/>
      <c r="H9686"/>
      <c r="I9686"/>
      <c r="J9686"/>
      <c r="K9686"/>
      <c r="L9686"/>
      <c r="M9686" s="2"/>
      <c r="N9686"/>
      <c r="O9686" s="2"/>
      <c r="P9686"/>
      <c r="Q9686"/>
      <c r="R9686"/>
    </row>
    <row r="9687" spans="2:18">
      <c r="B9687"/>
      <c r="C9687"/>
      <c r="D9687"/>
      <c r="E9687"/>
      <c r="F9687"/>
      <c r="G9687"/>
      <c r="H9687"/>
      <c r="I9687"/>
      <c r="J9687"/>
      <c r="K9687"/>
      <c r="L9687"/>
      <c r="M9687" s="2"/>
      <c r="N9687"/>
      <c r="O9687" s="2"/>
      <c r="P9687"/>
      <c r="Q9687"/>
      <c r="R9687"/>
    </row>
    <row r="9688" spans="2:18">
      <c r="B9688"/>
      <c r="C9688"/>
      <c r="D9688"/>
      <c r="E9688"/>
      <c r="F9688"/>
      <c r="G9688"/>
      <c r="H9688"/>
      <c r="I9688"/>
      <c r="J9688"/>
      <c r="K9688"/>
      <c r="L9688"/>
      <c r="M9688" s="2"/>
      <c r="N9688"/>
      <c r="O9688" s="2"/>
      <c r="P9688"/>
      <c r="Q9688"/>
      <c r="R9688"/>
    </row>
    <row r="9689" spans="2:18">
      <c r="B9689"/>
      <c r="C9689"/>
      <c r="D9689"/>
      <c r="E9689"/>
      <c r="F9689"/>
      <c r="G9689"/>
      <c r="H9689"/>
      <c r="I9689"/>
      <c r="J9689"/>
      <c r="K9689"/>
      <c r="L9689"/>
      <c r="M9689" s="2"/>
      <c r="N9689"/>
      <c r="O9689" s="2"/>
      <c r="P9689"/>
      <c r="Q9689"/>
      <c r="R9689"/>
    </row>
    <row r="9690" spans="2:18">
      <c r="B9690"/>
      <c r="C9690"/>
      <c r="D9690"/>
      <c r="E9690"/>
      <c r="F9690"/>
      <c r="G9690"/>
      <c r="H9690"/>
      <c r="I9690"/>
      <c r="J9690"/>
      <c r="K9690"/>
      <c r="L9690"/>
      <c r="M9690" s="2"/>
      <c r="N9690"/>
      <c r="O9690" s="2"/>
      <c r="P9690"/>
      <c r="Q9690"/>
      <c r="R9690"/>
    </row>
    <row r="9691" spans="2:18">
      <c r="B9691"/>
      <c r="C9691"/>
      <c r="D9691"/>
      <c r="E9691"/>
      <c r="F9691"/>
      <c r="G9691"/>
      <c r="H9691"/>
      <c r="I9691"/>
      <c r="J9691"/>
      <c r="K9691"/>
      <c r="L9691"/>
      <c r="M9691" s="2"/>
      <c r="N9691"/>
      <c r="O9691" s="2"/>
      <c r="P9691"/>
      <c r="Q9691"/>
      <c r="R9691"/>
    </row>
    <row r="9692" spans="2:18">
      <c r="B9692"/>
      <c r="C9692"/>
      <c r="D9692"/>
      <c r="E9692"/>
      <c r="F9692"/>
      <c r="G9692"/>
      <c r="H9692"/>
      <c r="I9692"/>
      <c r="J9692"/>
      <c r="K9692"/>
      <c r="L9692"/>
      <c r="M9692" s="2"/>
      <c r="N9692"/>
      <c r="O9692" s="2"/>
      <c r="P9692"/>
      <c r="Q9692"/>
      <c r="R9692"/>
    </row>
    <row r="9693" spans="2:18">
      <c r="B9693"/>
      <c r="C9693"/>
      <c r="D9693"/>
      <c r="E9693"/>
      <c r="F9693"/>
      <c r="G9693"/>
      <c r="H9693"/>
      <c r="I9693"/>
      <c r="J9693"/>
      <c r="K9693"/>
      <c r="L9693"/>
      <c r="M9693" s="2"/>
      <c r="N9693"/>
      <c r="O9693" s="2"/>
      <c r="P9693"/>
      <c r="Q9693"/>
      <c r="R9693"/>
    </row>
    <row r="9694" spans="2:18">
      <c r="B9694"/>
      <c r="C9694"/>
      <c r="D9694"/>
      <c r="E9694"/>
      <c r="F9694"/>
      <c r="G9694"/>
      <c r="H9694"/>
      <c r="I9694"/>
      <c r="J9694"/>
      <c r="K9694"/>
      <c r="L9694"/>
      <c r="M9694" s="2"/>
      <c r="N9694"/>
      <c r="O9694" s="2"/>
      <c r="P9694"/>
      <c r="Q9694"/>
      <c r="R9694"/>
    </row>
    <row r="9695" spans="2:18">
      <c r="B9695"/>
      <c r="C9695"/>
      <c r="D9695"/>
      <c r="E9695"/>
      <c r="F9695"/>
      <c r="G9695"/>
      <c r="H9695"/>
      <c r="I9695"/>
      <c r="J9695"/>
      <c r="K9695"/>
      <c r="L9695"/>
      <c r="M9695" s="2"/>
      <c r="N9695"/>
      <c r="O9695" s="2"/>
      <c r="P9695"/>
      <c r="Q9695"/>
      <c r="R9695"/>
    </row>
    <row r="9696" spans="2:18">
      <c r="B9696"/>
      <c r="C9696"/>
      <c r="D9696"/>
      <c r="E9696"/>
      <c r="F9696"/>
      <c r="G9696"/>
      <c r="H9696"/>
      <c r="I9696"/>
      <c r="J9696"/>
      <c r="K9696"/>
      <c r="L9696"/>
      <c r="M9696" s="2"/>
      <c r="N9696"/>
      <c r="O9696" s="2"/>
      <c r="P9696"/>
      <c r="Q9696"/>
      <c r="R9696"/>
    </row>
    <row r="9697" spans="2:18">
      <c r="B9697"/>
      <c r="C9697"/>
      <c r="D9697"/>
      <c r="E9697"/>
      <c r="F9697"/>
      <c r="G9697"/>
      <c r="H9697"/>
      <c r="I9697"/>
      <c r="J9697"/>
      <c r="K9697"/>
      <c r="L9697"/>
      <c r="M9697" s="2"/>
      <c r="N9697"/>
      <c r="O9697" s="2"/>
      <c r="P9697"/>
      <c r="Q9697"/>
      <c r="R9697"/>
    </row>
    <row r="9698" spans="2:18">
      <c r="B9698"/>
      <c r="C9698"/>
      <c r="D9698"/>
      <c r="E9698"/>
      <c r="F9698"/>
      <c r="G9698"/>
      <c r="H9698"/>
      <c r="I9698"/>
      <c r="J9698"/>
      <c r="K9698"/>
      <c r="L9698"/>
      <c r="M9698" s="2"/>
      <c r="N9698"/>
      <c r="O9698" s="2"/>
      <c r="P9698"/>
      <c r="Q9698"/>
      <c r="R9698"/>
    </row>
    <row r="9699" spans="2:18">
      <c r="B9699"/>
      <c r="C9699"/>
      <c r="D9699"/>
      <c r="E9699"/>
      <c r="F9699"/>
      <c r="G9699"/>
      <c r="H9699"/>
      <c r="I9699"/>
      <c r="J9699"/>
      <c r="K9699"/>
      <c r="L9699"/>
      <c r="M9699" s="2"/>
      <c r="N9699"/>
      <c r="O9699" s="2"/>
      <c r="P9699"/>
      <c r="Q9699"/>
      <c r="R9699"/>
    </row>
    <row r="9700" spans="2:18">
      <c r="B9700"/>
      <c r="C9700"/>
      <c r="D9700"/>
      <c r="E9700"/>
      <c r="F9700"/>
      <c r="G9700"/>
      <c r="H9700"/>
      <c r="I9700"/>
      <c r="J9700"/>
      <c r="K9700"/>
      <c r="L9700"/>
      <c r="M9700" s="2"/>
      <c r="N9700"/>
      <c r="O9700" s="2"/>
      <c r="P9700"/>
      <c r="Q9700"/>
      <c r="R9700"/>
    </row>
    <row r="9701" spans="2:18">
      <c r="B9701"/>
      <c r="C9701"/>
      <c r="D9701"/>
      <c r="E9701"/>
      <c r="F9701"/>
      <c r="G9701"/>
      <c r="H9701"/>
      <c r="I9701"/>
      <c r="J9701"/>
      <c r="K9701"/>
      <c r="L9701"/>
      <c r="M9701" s="2"/>
      <c r="N9701"/>
      <c r="O9701" s="2"/>
      <c r="P9701"/>
      <c r="Q9701"/>
      <c r="R9701"/>
    </row>
    <row r="9702" spans="2:18">
      <c r="B9702"/>
      <c r="C9702"/>
      <c r="D9702"/>
      <c r="E9702"/>
      <c r="F9702"/>
      <c r="G9702"/>
      <c r="H9702"/>
      <c r="I9702"/>
      <c r="J9702"/>
      <c r="K9702"/>
      <c r="L9702"/>
      <c r="M9702" s="2"/>
      <c r="N9702"/>
      <c r="O9702" s="2"/>
      <c r="P9702"/>
      <c r="Q9702"/>
      <c r="R9702"/>
    </row>
    <row r="9703" spans="2:18">
      <c r="B9703"/>
      <c r="C9703"/>
      <c r="D9703"/>
      <c r="E9703"/>
      <c r="F9703"/>
      <c r="G9703"/>
      <c r="H9703"/>
      <c r="I9703"/>
      <c r="J9703"/>
      <c r="K9703"/>
      <c r="L9703"/>
      <c r="M9703" s="2"/>
      <c r="N9703"/>
      <c r="O9703" s="2"/>
      <c r="P9703"/>
      <c r="Q9703"/>
      <c r="R9703"/>
    </row>
    <row r="9704" spans="2:18">
      <c r="B9704"/>
      <c r="C9704"/>
      <c r="D9704"/>
      <c r="E9704"/>
      <c r="F9704"/>
      <c r="G9704"/>
      <c r="H9704"/>
      <c r="I9704"/>
      <c r="J9704"/>
      <c r="K9704"/>
      <c r="L9704"/>
      <c r="M9704" s="2"/>
      <c r="N9704"/>
      <c r="O9704" s="2"/>
      <c r="P9704"/>
      <c r="Q9704"/>
      <c r="R9704"/>
    </row>
    <row r="9705" spans="2:18">
      <c r="B9705"/>
      <c r="C9705"/>
      <c r="D9705"/>
      <c r="E9705"/>
      <c r="F9705"/>
      <c r="G9705"/>
      <c r="H9705"/>
      <c r="I9705"/>
      <c r="J9705"/>
      <c r="K9705"/>
      <c r="L9705"/>
      <c r="M9705" s="2"/>
      <c r="N9705"/>
      <c r="O9705" s="2"/>
      <c r="P9705"/>
      <c r="Q9705"/>
      <c r="R9705"/>
    </row>
    <row r="9706" spans="2:18">
      <c r="B9706"/>
      <c r="C9706"/>
      <c r="D9706"/>
      <c r="E9706"/>
      <c r="F9706"/>
      <c r="G9706"/>
      <c r="H9706"/>
      <c r="I9706"/>
      <c r="J9706"/>
      <c r="K9706"/>
      <c r="L9706"/>
      <c r="M9706" s="2"/>
      <c r="N9706"/>
      <c r="O9706" s="2"/>
      <c r="P9706"/>
      <c r="Q9706"/>
      <c r="R9706"/>
    </row>
    <row r="9707" spans="2:18">
      <c r="B9707"/>
      <c r="C9707"/>
      <c r="D9707"/>
      <c r="E9707"/>
      <c r="F9707"/>
      <c r="G9707"/>
      <c r="H9707"/>
      <c r="I9707"/>
      <c r="J9707"/>
      <c r="K9707"/>
      <c r="L9707"/>
      <c r="M9707" s="2"/>
      <c r="N9707"/>
      <c r="O9707" s="2"/>
      <c r="P9707"/>
      <c r="Q9707"/>
      <c r="R9707"/>
    </row>
    <row r="9708" spans="2:18">
      <c r="B9708"/>
      <c r="C9708"/>
      <c r="D9708"/>
      <c r="E9708"/>
      <c r="F9708"/>
      <c r="G9708"/>
      <c r="H9708"/>
      <c r="I9708"/>
      <c r="J9708"/>
      <c r="K9708"/>
      <c r="L9708"/>
      <c r="M9708" s="2"/>
      <c r="N9708"/>
      <c r="O9708" s="2"/>
      <c r="P9708"/>
      <c r="Q9708"/>
      <c r="R9708"/>
    </row>
    <row r="9709" spans="2:18">
      <c r="B9709"/>
      <c r="C9709"/>
      <c r="D9709"/>
      <c r="E9709"/>
      <c r="F9709"/>
      <c r="G9709"/>
      <c r="H9709"/>
      <c r="I9709"/>
      <c r="J9709"/>
      <c r="K9709"/>
      <c r="L9709"/>
      <c r="M9709" s="2"/>
      <c r="N9709"/>
      <c r="O9709" s="2"/>
      <c r="P9709"/>
      <c r="Q9709"/>
      <c r="R9709"/>
    </row>
    <row r="9710" spans="2:18">
      <c r="B9710"/>
      <c r="C9710"/>
      <c r="D9710"/>
      <c r="E9710"/>
      <c r="F9710"/>
      <c r="G9710"/>
      <c r="H9710"/>
      <c r="I9710"/>
      <c r="J9710"/>
      <c r="K9710"/>
      <c r="L9710"/>
      <c r="M9710" s="2"/>
      <c r="N9710"/>
      <c r="O9710" s="2"/>
      <c r="P9710"/>
      <c r="Q9710"/>
      <c r="R9710"/>
    </row>
    <row r="9711" spans="2:18">
      <c r="B9711"/>
      <c r="C9711"/>
      <c r="D9711"/>
      <c r="E9711"/>
      <c r="F9711"/>
      <c r="G9711"/>
      <c r="H9711"/>
      <c r="I9711"/>
      <c r="J9711"/>
      <c r="K9711"/>
      <c r="L9711"/>
      <c r="M9711" s="2"/>
      <c r="N9711"/>
      <c r="O9711" s="2"/>
      <c r="P9711"/>
      <c r="Q9711"/>
      <c r="R9711"/>
    </row>
    <row r="9712" spans="2:18">
      <c r="B9712"/>
      <c r="C9712"/>
      <c r="D9712"/>
      <c r="E9712"/>
      <c r="F9712"/>
      <c r="G9712"/>
      <c r="H9712"/>
      <c r="I9712"/>
      <c r="J9712"/>
      <c r="K9712"/>
      <c r="L9712"/>
      <c r="M9712" s="2"/>
      <c r="N9712"/>
      <c r="O9712" s="2"/>
      <c r="P9712"/>
      <c r="Q9712"/>
      <c r="R9712"/>
    </row>
    <row r="9713" spans="2:18">
      <c r="B9713"/>
      <c r="C9713"/>
      <c r="D9713"/>
      <c r="E9713"/>
      <c r="F9713"/>
      <c r="G9713"/>
      <c r="H9713"/>
      <c r="I9713"/>
      <c r="J9713"/>
      <c r="K9713"/>
      <c r="L9713"/>
      <c r="M9713" s="2"/>
      <c r="N9713"/>
      <c r="O9713" s="2"/>
      <c r="P9713"/>
      <c r="Q9713"/>
      <c r="R9713"/>
    </row>
    <row r="9714" spans="2:18">
      <c r="B9714"/>
      <c r="C9714"/>
      <c r="D9714"/>
      <c r="E9714"/>
      <c r="F9714"/>
      <c r="G9714"/>
      <c r="H9714"/>
      <c r="I9714"/>
      <c r="J9714"/>
      <c r="K9714"/>
      <c r="L9714"/>
      <c r="M9714" s="2"/>
      <c r="N9714"/>
      <c r="O9714" s="2"/>
      <c r="P9714"/>
      <c r="Q9714"/>
      <c r="R9714"/>
    </row>
    <row r="9715" spans="2:18">
      <c r="B9715"/>
      <c r="C9715"/>
      <c r="D9715"/>
      <c r="E9715"/>
      <c r="F9715"/>
      <c r="G9715"/>
      <c r="H9715"/>
      <c r="I9715"/>
      <c r="J9715"/>
      <c r="K9715"/>
      <c r="L9715"/>
      <c r="M9715" s="2"/>
      <c r="N9715"/>
      <c r="O9715" s="2"/>
      <c r="P9715"/>
      <c r="Q9715"/>
      <c r="R9715"/>
    </row>
    <row r="9716" spans="2:18">
      <c r="B9716"/>
      <c r="C9716"/>
      <c r="D9716"/>
      <c r="E9716"/>
      <c r="F9716"/>
      <c r="G9716"/>
      <c r="H9716"/>
      <c r="I9716"/>
      <c r="J9716"/>
      <c r="K9716"/>
      <c r="L9716"/>
      <c r="M9716" s="2"/>
      <c r="N9716"/>
      <c r="O9716" s="2"/>
      <c r="P9716"/>
      <c r="Q9716"/>
      <c r="R9716"/>
    </row>
    <row r="9717" spans="2:18">
      <c r="B9717"/>
      <c r="C9717"/>
      <c r="D9717"/>
      <c r="E9717"/>
      <c r="F9717"/>
      <c r="G9717"/>
      <c r="H9717"/>
      <c r="I9717"/>
      <c r="J9717"/>
      <c r="K9717"/>
      <c r="L9717"/>
      <c r="M9717" s="2"/>
      <c r="N9717"/>
      <c r="O9717" s="2"/>
      <c r="P9717"/>
      <c r="Q9717"/>
      <c r="R9717"/>
    </row>
    <row r="9718" spans="2:18">
      <c r="B9718"/>
      <c r="C9718"/>
      <c r="D9718"/>
      <c r="E9718"/>
      <c r="F9718"/>
      <c r="G9718"/>
      <c r="H9718"/>
      <c r="I9718"/>
      <c r="J9718"/>
      <c r="K9718"/>
      <c r="L9718"/>
      <c r="M9718" s="2"/>
      <c r="N9718"/>
      <c r="O9718" s="2"/>
      <c r="P9718"/>
      <c r="Q9718"/>
      <c r="R9718"/>
    </row>
    <row r="9719" spans="2:18">
      <c r="B9719"/>
      <c r="C9719"/>
      <c r="D9719"/>
      <c r="E9719"/>
      <c r="F9719"/>
      <c r="G9719"/>
      <c r="H9719"/>
      <c r="I9719"/>
      <c r="J9719"/>
      <c r="K9719"/>
      <c r="L9719"/>
      <c r="M9719" s="2"/>
      <c r="N9719"/>
      <c r="O9719" s="2"/>
      <c r="P9719"/>
      <c r="Q9719"/>
      <c r="R9719"/>
    </row>
    <row r="9720" spans="2:18">
      <c r="B9720"/>
      <c r="C9720"/>
      <c r="D9720"/>
      <c r="E9720"/>
      <c r="F9720"/>
      <c r="G9720"/>
      <c r="H9720"/>
      <c r="I9720"/>
      <c r="J9720"/>
      <c r="K9720"/>
      <c r="L9720"/>
      <c r="M9720" s="2"/>
      <c r="N9720"/>
      <c r="O9720" s="2"/>
      <c r="P9720"/>
      <c r="Q9720"/>
      <c r="R9720"/>
    </row>
    <row r="9721" spans="2:18">
      <c r="B9721"/>
      <c r="C9721"/>
      <c r="D9721"/>
      <c r="E9721"/>
      <c r="F9721"/>
      <c r="G9721"/>
      <c r="H9721"/>
      <c r="I9721"/>
      <c r="J9721"/>
      <c r="K9721"/>
      <c r="L9721"/>
      <c r="M9721" s="2"/>
      <c r="N9721"/>
      <c r="O9721" s="2"/>
      <c r="P9721"/>
      <c r="Q9721"/>
      <c r="R9721"/>
    </row>
    <row r="9722" spans="2:18">
      <c r="B9722"/>
      <c r="C9722"/>
      <c r="D9722"/>
      <c r="E9722"/>
      <c r="F9722"/>
      <c r="G9722"/>
      <c r="H9722"/>
      <c r="I9722"/>
      <c r="J9722"/>
      <c r="K9722"/>
      <c r="L9722"/>
      <c r="M9722" s="2"/>
      <c r="N9722"/>
      <c r="O9722" s="2"/>
      <c r="P9722"/>
      <c r="Q9722"/>
      <c r="R9722"/>
    </row>
    <row r="9723" spans="2:18">
      <c r="B9723"/>
      <c r="C9723"/>
      <c r="D9723"/>
      <c r="E9723"/>
      <c r="F9723"/>
      <c r="G9723"/>
      <c r="H9723"/>
      <c r="I9723"/>
      <c r="J9723"/>
      <c r="K9723"/>
      <c r="L9723"/>
      <c r="M9723" s="2"/>
      <c r="N9723"/>
      <c r="O9723" s="2"/>
      <c r="P9723"/>
      <c r="Q9723"/>
      <c r="R9723"/>
    </row>
    <row r="9724" spans="2:18">
      <c r="B9724"/>
      <c r="C9724"/>
      <c r="D9724"/>
      <c r="E9724"/>
      <c r="F9724"/>
      <c r="G9724"/>
      <c r="H9724"/>
      <c r="I9724"/>
      <c r="J9724"/>
      <c r="K9724"/>
      <c r="L9724"/>
      <c r="M9724" s="2"/>
      <c r="N9724"/>
      <c r="O9724" s="2"/>
      <c r="P9724"/>
      <c r="Q9724"/>
      <c r="R9724"/>
    </row>
    <row r="9725" spans="2:18">
      <c r="B9725"/>
      <c r="C9725"/>
      <c r="D9725"/>
      <c r="E9725"/>
      <c r="F9725"/>
      <c r="G9725"/>
      <c r="H9725"/>
      <c r="I9725"/>
      <c r="J9725"/>
      <c r="K9725"/>
      <c r="L9725"/>
      <c r="M9725" s="2"/>
      <c r="N9725"/>
      <c r="O9725" s="2"/>
      <c r="P9725"/>
      <c r="Q9725"/>
      <c r="R9725"/>
    </row>
    <row r="9726" spans="2:18">
      <c r="B9726"/>
      <c r="C9726"/>
      <c r="D9726"/>
      <c r="E9726"/>
      <c r="F9726"/>
      <c r="G9726"/>
      <c r="H9726"/>
      <c r="I9726"/>
      <c r="J9726"/>
      <c r="K9726"/>
      <c r="L9726"/>
      <c r="M9726" s="2"/>
      <c r="N9726"/>
      <c r="O9726" s="2"/>
      <c r="P9726"/>
      <c r="Q9726"/>
      <c r="R9726"/>
    </row>
    <row r="9727" spans="2:18">
      <c r="B9727"/>
      <c r="C9727"/>
      <c r="D9727"/>
      <c r="E9727"/>
      <c r="F9727"/>
      <c r="G9727"/>
      <c r="H9727"/>
      <c r="I9727"/>
      <c r="J9727"/>
      <c r="K9727"/>
      <c r="L9727"/>
      <c r="M9727" s="2"/>
      <c r="N9727"/>
      <c r="O9727" s="2"/>
      <c r="P9727"/>
      <c r="Q9727"/>
      <c r="R9727"/>
    </row>
    <row r="9728" spans="2:18">
      <c r="B9728"/>
      <c r="C9728"/>
      <c r="D9728"/>
      <c r="E9728"/>
      <c r="F9728"/>
      <c r="G9728"/>
      <c r="H9728"/>
      <c r="I9728"/>
      <c r="J9728"/>
      <c r="K9728"/>
      <c r="L9728"/>
      <c r="M9728" s="2"/>
      <c r="N9728"/>
      <c r="O9728" s="2"/>
      <c r="P9728"/>
      <c r="Q9728"/>
      <c r="R9728"/>
    </row>
    <row r="9729" spans="2:18">
      <c r="B9729"/>
      <c r="C9729"/>
      <c r="D9729"/>
      <c r="E9729"/>
      <c r="F9729"/>
      <c r="G9729"/>
      <c r="H9729"/>
      <c r="I9729"/>
      <c r="J9729"/>
      <c r="K9729"/>
      <c r="L9729"/>
      <c r="M9729" s="2"/>
      <c r="N9729"/>
      <c r="O9729" s="2"/>
      <c r="P9729"/>
      <c r="Q9729"/>
      <c r="R9729"/>
    </row>
    <row r="9730" spans="2:18">
      <c r="B9730"/>
      <c r="C9730"/>
      <c r="D9730"/>
      <c r="E9730"/>
      <c r="F9730"/>
      <c r="G9730"/>
      <c r="H9730"/>
      <c r="I9730"/>
      <c r="J9730"/>
      <c r="K9730"/>
      <c r="L9730"/>
      <c r="M9730" s="2"/>
      <c r="N9730"/>
      <c r="O9730" s="2"/>
      <c r="P9730"/>
      <c r="Q9730"/>
      <c r="R9730"/>
    </row>
    <row r="9731" spans="2:18">
      <c r="B9731"/>
      <c r="C9731"/>
      <c r="D9731"/>
      <c r="E9731"/>
      <c r="F9731"/>
      <c r="G9731"/>
      <c r="H9731"/>
      <c r="I9731"/>
      <c r="J9731"/>
      <c r="K9731"/>
      <c r="L9731"/>
      <c r="M9731" s="2"/>
      <c r="N9731"/>
      <c r="O9731" s="2"/>
      <c r="P9731"/>
      <c r="Q9731"/>
      <c r="R9731"/>
    </row>
    <row r="9732" spans="2:18">
      <c r="B9732"/>
      <c r="C9732"/>
      <c r="D9732"/>
      <c r="E9732"/>
      <c r="F9732"/>
      <c r="G9732"/>
      <c r="H9732"/>
      <c r="I9732"/>
      <c r="J9732"/>
      <c r="K9732"/>
      <c r="L9732"/>
      <c r="M9732" s="2"/>
      <c r="N9732"/>
      <c r="O9732" s="2"/>
      <c r="P9732"/>
      <c r="Q9732"/>
      <c r="R9732"/>
    </row>
    <row r="9733" spans="2:18">
      <c r="B9733"/>
      <c r="C9733"/>
      <c r="D9733"/>
      <c r="E9733"/>
      <c r="F9733"/>
      <c r="G9733"/>
      <c r="H9733"/>
      <c r="I9733"/>
      <c r="J9733"/>
      <c r="K9733"/>
      <c r="L9733"/>
      <c r="M9733" s="2"/>
      <c r="N9733"/>
      <c r="O9733" s="2"/>
      <c r="P9733"/>
      <c r="Q9733"/>
      <c r="R9733"/>
    </row>
    <row r="9734" spans="2:18">
      <c r="B9734"/>
      <c r="C9734"/>
      <c r="D9734"/>
      <c r="E9734"/>
      <c r="F9734"/>
      <c r="G9734"/>
      <c r="H9734"/>
      <c r="I9734"/>
      <c r="J9734"/>
      <c r="K9734"/>
      <c r="L9734"/>
      <c r="M9734" s="2"/>
      <c r="N9734"/>
      <c r="O9734" s="2"/>
      <c r="P9734"/>
      <c r="Q9734"/>
      <c r="R9734"/>
    </row>
    <row r="9735" spans="2:18">
      <c r="B9735"/>
      <c r="C9735"/>
      <c r="D9735"/>
      <c r="E9735"/>
      <c r="F9735"/>
      <c r="G9735"/>
      <c r="H9735"/>
      <c r="I9735"/>
      <c r="J9735"/>
      <c r="K9735"/>
      <c r="L9735"/>
      <c r="M9735" s="2"/>
      <c r="N9735"/>
      <c r="O9735" s="2"/>
      <c r="P9735"/>
      <c r="Q9735"/>
      <c r="R9735"/>
    </row>
    <row r="9736" spans="2:18">
      <c r="B9736"/>
      <c r="C9736"/>
      <c r="D9736"/>
      <c r="E9736"/>
      <c r="F9736"/>
      <c r="G9736"/>
      <c r="H9736"/>
      <c r="I9736"/>
      <c r="J9736"/>
      <c r="K9736"/>
      <c r="L9736"/>
      <c r="M9736" s="2"/>
      <c r="N9736"/>
      <c r="O9736" s="2"/>
      <c r="P9736"/>
      <c r="Q9736"/>
      <c r="R9736"/>
    </row>
    <row r="9737" spans="2:18">
      <c r="B9737"/>
      <c r="C9737"/>
      <c r="D9737"/>
      <c r="E9737"/>
      <c r="F9737"/>
      <c r="G9737"/>
      <c r="H9737"/>
      <c r="I9737"/>
      <c r="J9737"/>
      <c r="K9737"/>
      <c r="L9737"/>
      <c r="M9737" s="2"/>
      <c r="N9737"/>
      <c r="O9737" s="2"/>
      <c r="P9737"/>
      <c r="Q9737"/>
      <c r="R9737"/>
    </row>
    <row r="9738" spans="2:18">
      <c r="B9738"/>
      <c r="C9738"/>
      <c r="D9738"/>
      <c r="E9738"/>
      <c r="F9738"/>
      <c r="G9738"/>
      <c r="H9738"/>
      <c r="I9738"/>
      <c r="J9738"/>
      <c r="K9738"/>
      <c r="L9738"/>
      <c r="M9738" s="2"/>
      <c r="N9738"/>
      <c r="O9738" s="2"/>
      <c r="P9738"/>
      <c r="Q9738"/>
      <c r="R9738"/>
    </row>
    <row r="9739" spans="2:18">
      <c r="B9739"/>
      <c r="C9739"/>
      <c r="D9739"/>
      <c r="E9739"/>
      <c r="F9739"/>
      <c r="G9739"/>
      <c r="H9739"/>
      <c r="I9739"/>
      <c r="J9739"/>
      <c r="K9739"/>
      <c r="L9739"/>
      <c r="M9739" s="2"/>
      <c r="N9739"/>
      <c r="O9739" s="2"/>
      <c r="P9739"/>
      <c r="Q9739"/>
      <c r="R9739"/>
    </row>
    <row r="9740" spans="2:18">
      <c r="B9740"/>
      <c r="C9740"/>
      <c r="D9740"/>
      <c r="E9740"/>
      <c r="F9740"/>
      <c r="G9740"/>
      <c r="H9740"/>
      <c r="I9740"/>
      <c r="J9740"/>
      <c r="K9740"/>
      <c r="L9740"/>
      <c r="M9740" s="2"/>
      <c r="N9740"/>
      <c r="O9740" s="2"/>
      <c r="P9740"/>
      <c r="Q9740"/>
      <c r="R9740"/>
    </row>
    <row r="9741" spans="2:18">
      <c r="B9741"/>
      <c r="C9741"/>
      <c r="D9741"/>
      <c r="E9741"/>
      <c r="F9741"/>
      <c r="G9741"/>
      <c r="H9741"/>
      <c r="I9741"/>
      <c r="J9741"/>
      <c r="K9741"/>
      <c r="L9741"/>
      <c r="M9741" s="2"/>
      <c r="N9741"/>
      <c r="O9741" s="2"/>
      <c r="P9741"/>
      <c r="Q9741"/>
      <c r="R9741"/>
    </row>
    <row r="9742" spans="2:18">
      <c r="B9742"/>
      <c r="C9742"/>
      <c r="D9742"/>
      <c r="E9742"/>
      <c r="F9742"/>
      <c r="G9742"/>
      <c r="H9742"/>
      <c r="I9742"/>
      <c r="J9742"/>
      <c r="K9742"/>
      <c r="L9742"/>
      <c r="M9742" s="2"/>
      <c r="N9742"/>
      <c r="O9742" s="2"/>
      <c r="P9742"/>
      <c r="Q9742"/>
      <c r="R9742"/>
    </row>
    <row r="9743" spans="2:18">
      <c r="B9743"/>
      <c r="C9743"/>
      <c r="D9743"/>
      <c r="E9743"/>
      <c r="F9743"/>
      <c r="G9743"/>
      <c r="H9743"/>
      <c r="I9743"/>
      <c r="J9743"/>
      <c r="K9743"/>
      <c r="L9743"/>
      <c r="M9743" s="2"/>
      <c r="N9743"/>
      <c r="O9743" s="2"/>
      <c r="P9743"/>
      <c r="Q9743"/>
      <c r="R9743"/>
    </row>
    <row r="9744" spans="2:18">
      <c r="B9744"/>
      <c r="C9744"/>
      <c r="D9744"/>
      <c r="E9744"/>
      <c r="F9744"/>
      <c r="G9744"/>
      <c r="H9744"/>
      <c r="I9744"/>
      <c r="J9744"/>
      <c r="K9744"/>
      <c r="L9744"/>
      <c r="M9744" s="2"/>
      <c r="N9744"/>
      <c r="O9744" s="2"/>
      <c r="P9744"/>
      <c r="Q9744"/>
      <c r="R9744"/>
    </row>
    <row r="9745" spans="2:18">
      <c r="B9745"/>
      <c r="C9745"/>
      <c r="D9745"/>
      <c r="E9745"/>
      <c r="F9745"/>
      <c r="G9745"/>
      <c r="H9745"/>
      <c r="I9745"/>
      <c r="J9745"/>
      <c r="K9745"/>
      <c r="L9745"/>
      <c r="M9745" s="2"/>
      <c r="N9745"/>
      <c r="O9745" s="2"/>
      <c r="P9745"/>
      <c r="Q9745"/>
      <c r="R9745"/>
    </row>
    <row r="9746" spans="2:18">
      <c r="B9746"/>
      <c r="C9746"/>
      <c r="D9746"/>
      <c r="E9746"/>
      <c r="F9746"/>
      <c r="G9746"/>
      <c r="H9746"/>
      <c r="I9746"/>
      <c r="J9746"/>
      <c r="K9746"/>
      <c r="L9746"/>
      <c r="M9746" s="2"/>
      <c r="N9746"/>
      <c r="O9746" s="2"/>
      <c r="P9746"/>
      <c r="Q9746"/>
      <c r="R9746"/>
    </row>
    <row r="9747" spans="2:18">
      <c r="B9747"/>
      <c r="C9747"/>
      <c r="D9747"/>
      <c r="E9747"/>
      <c r="F9747"/>
      <c r="G9747"/>
      <c r="H9747"/>
      <c r="I9747"/>
      <c r="J9747"/>
      <c r="K9747"/>
      <c r="L9747"/>
      <c r="M9747" s="2"/>
      <c r="N9747"/>
      <c r="O9747" s="2"/>
      <c r="P9747"/>
      <c r="Q9747"/>
      <c r="R9747"/>
    </row>
    <row r="9748" spans="2:18">
      <c r="B9748"/>
      <c r="C9748"/>
      <c r="D9748"/>
      <c r="E9748"/>
      <c r="F9748"/>
      <c r="G9748"/>
      <c r="H9748"/>
      <c r="I9748"/>
      <c r="J9748"/>
      <c r="K9748"/>
      <c r="L9748"/>
      <c r="M9748" s="2"/>
      <c r="N9748"/>
      <c r="O9748" s="2"/>
      <c r="P9748"/>
      <c r="Q9748"/>
      <c r="R9748"/>
    </row>
    <row r="9749" spans="2:18">
      <c r="B9749"/>
      <c r="C9749"/>
      <c r="D9749"/>
      <c r="E9749"/>
      <c r="F9749"/>
      <c r="G9749"/>
      <c r="H9749"/>
      <c r="I9749"/>
      <c r="J9749"/>
      <c r="K9749"/>
      <c r="L9749"/>
      <c r="M9749" s="2"/>
      <c r="N9749"/>
      <c r="O9749" s="2"/>
      <c r="P9749"/>
      <c r="Q9749"/>
      <c r="R9749"/>
    </row>
    <row r="9750" spans="2:18">
      <c r="B9750"/>
      <c r="C9750"/>
      <c r="D9750"/>
      <c r="E9750"/>
      <c r="F9750"/>
      <c r="G9750"/>
      <c r="H9750"/>
      <c r="I9750"/>
      <c r="J9750"/>
      <c r="K9750"/>
      <c r="L9750"/>
      <c r="M9750" s="2"/>
      <c r="N9750"/>
      <c r="O9750" s="2"/>
      <c r="P9750"/>
      <c r="Q9750"/>
      <c r="R9750"/>
    </row>
    <row r="9751" spans="2:18">
      <c r="B9751"/>
      <c r="C9751"/>
      <c r="D9751"/>
      <c r="E9751"/>
      <c r="F9751"/>
      <c r="G9751"/>
      <c r="H9751"/>
      <c r="I9751"/>
      <c r="J9751"/>
      <c r="K9751"/>
      <c r="L9751"/>
      <c r="M9751" s="2"/>
      <c r="N9751"/>
      <c r="O9751" s="2"/>
      <c r="P9751"/>
      <c r="Q9751"/>
      <c r="R9751"/>
    </row>
  </sheetData>
  <mergeCells count="34">
    <mergeCell ref="O4:P4"/>
    <mergeCell ref="Q4:Q5"/>
    <mergeCell ref="R4:R5"/>
    <mergeCell ref="A7:A8"/>
    <mergeCell ref="B7:B8"/>
    <mergeCell ref="C7:C8"/>
    <mergeCell ref="D7:D8"/>
    <mergeCell ref="E7:E8"/>
    <mergeCell ref="F7:F8"/>
    <mergeCell ref="G7:G8"/>
    <mergeCell ref="H7:H8"/>
    <mergeCell ref="G4:G5"/>
    <mergeCell ref="H4:I4"/>
    <mergeCell ref="J4:J5"/>
    <mergeCell ref="O7:O8"/>
    <mergeCell ref="K4:L4"/>
    <mergeCell ref="M4:N4"/>
    <mergeCell ref="F4:F5"/>
    <mergeCell ref="A4:A5"/>
    <mergeCell ref="B4:B5"/>
    <mergeCell ref="C4:C5"/>
    <mergeCell ref="D4:D5"/>
    <mergeCell ref="E4:E5"/>
    <mergeCell ref="I7:I8"/>
    <mergeCell ref="J7:J8"/>
    <mergeCell ref="K7:K8"/>
    <mergeCell ref="L7:L8"/>
    <mergeCell ref="M7:M8"/>
    <mergeCell ref="N49:O49"/>
    <mergeCell ref="P49:Q49"/>
    <mergeCell ref="P7:P8"/>
    <mergeCell ref="Q7:Q8"/>
    <mergeCell ref="R7:R8"/>
    <mergeCell ref="N7:N8"/>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sheetPr codeName="Arkusz5"/>
  <dimension ref="A2:S168"/>
  <sheetViews>
    <sheetView topLeftCell="A36" zoomScale="80" zoomScaleNormal="80" workbookViewId="0">
      <selection activeCell="N51" sqref="N51"/>
    </sheetView>
  </sheetViews>
  <sheetFormatPr defaultRowHeight="15"/>
  <cols>
    <col min="1" max="1" width="4.7109375" customWidth="1"/>
    <col min="2" max="2" width="8.85546875" customWidth="1"/>
    <col min="3" max="3" width="11.42578125" customWidth="1"/>
    <col min="4" max="4" width="9.7109375" customWidth="1"/>
    <col min="5" max="5" width="45.7109375" customWidth="1"/>
    <col min="6" max="6" width="57.7109375" customWidth="1"/>
    <col min="7" max="7" width="35.7109375" customWidth="1"/>
    <col min="8" max="8" width="19.28515625" customWidth="1"/>
    <col min="9" max="9" width="10.42578125" customWidth="1"/>
    <col min="10" max="10" width="29.7109375" customWidth="1"/>
    <col min="11" max="11" width="10.7109375" customWidth="1"/>
    <col min="12" max="12" width="12.7109375" customWidth="1"/>
    <col min="13" max="16" width="14.7109375" style="2" customWidth="1"/>
    <col min="17" max="17" width="16.7109375" customWidth="1"/>
    <col min="18" max="18" width="15.7109375" customWidth="1"/>
    <col min="19" max="19" width="19.5703125" customWidth="1"/>
    <col min="259" max="259" width="4.7109375" bestFit="1" customWidth="1"/>
    <col min="260" max="260" width="9.7109375" bestFit="1" customWidth="1"/>
    <col min="261" max="261" width="10" bestFit="1" customWidth="1"/>
    <col min="262" max="262" width="8.85546875" bestFit="1" customWidth="1"/>
    <col min="263" max="263" width="22.85546875" customWidth="1"/>
    <col min="264" max="264" width="59.7109375" bestFit="1" customWidth="1"/>
    <col min="265" max="265" width="57.85546875" bestFit="1" customWidth="1"/>
    <col min="266" max="266" width="35.28515625" bestFit="1" customWidth="1"/>
    <col min="267" max="267" width="28.140625" bestFit="1" customWidth="1"/>
    <col min="268" max="268" width="33.140625" bestFit="1" customWidth="1"/>
    <col min="269" max="269" width="26" bestFit="1" customWidth="1"/>
    <col min="270" max="270" width="19.140625" bestFit="1" customWidth="1"/>
    <col min="271" max="271" width="10.42578125" customWidth="1"/>
    <col min="272" max="272" width="11.85546875" customWidth="1"/>
    <col min="273" max="273" width="14.7109375" customWidth="1"/>
    <col min="274" max="274" width="9" bestFit="1" customWidth="1"/>
    <col min="515" max="515" width="4.7109375" bestFit="1" customWidth="1"/>
    <col min="516" max="516" width="9.7109375" bestFit="1" customWidth="1"/>
    <col min="517" max="517" width="10" bestFit="1" customWidth="1"/>
    <col min="518" max="518" width="8.85546875" bestFit="1" customWidth="1"/>
    <col min="519" max="519" width="22.85546875" customWidth="1"/>
    <col min="520" max="520" width="59.7109375" bestFit="1" customWidth="1"/>
    <col min="521" max="521" width="57.85546875" bestFit="1" customWidth="1"/>
    <col min="522" max="522" width="35.28515625" bestFit="1" customWidth="1"/>
    <col min="523" max="523" width="28.140625" bestFit="1" customWidth="1"/>
    <col min="524" max="524" width="33.140625" bestFit="1" customWidth="1"/>
    <col min="525" max="525" width="26" bestFit="1" customWidth="1"/>
    <col min="526" max="526" width="19.140625" bestFit="1" customWidth="1"/>
    <col min="527" max="527" width="10.42578125" customWidth="1"/>
    <col min="528" max="528" width="11.85546875" customWidth="1"/>
    <col min="529" max="529" width="14.7109375" customWidth="1"/>
    <col min="530" max="530" width="9" bestFit="1" customWidth="1"/>
    <col min="771" max="771" width="4.7109375" bestFit="1" customWidth="1"/>
    <col min="772" max="772" width="9.7109375" bestFit="1" customWidth="1"/>
    <col min="773" max="773" width="10" bestFit="1" customWidth="1"/>
    <col min="774" max="774" width="8.85546875" bestFit="1" customWidth="1"/>
    <col min="775" max="775" width="22.85546875" customWidth="1"/>
    <col min="776" max="776" width="59.7109375" bestFit="1" customWidth="1"/>
    <col min="777" max="777" width="57.85546875" bestFit="1" customWidth="1"/>
    <col min="778" max="778" width="35.28515625" bestFit="1" customWidth="1"/>
    <col min="779" max="779" width="28.140625" bestFit="1" customWidth="1"/>
    <col min="780" max="780" width="33.140625" bestFit="1" customWidth="1"/>
    <col min="781" max="781" width="26" bestFit="1" customWidth="1"/>
    <col min="782" max="782" width="19.140625" bestFit="1" customWidth="1"/>
    <col min="783" max="783" width="10.42578125" customWidth="1"/>
    <col min="784" max="784" width="11.85546875" customWidth="1"/>
    <col min="785" max="785" width="14.7109375" customWidth="1"/>
    <col min="786" max="786" width="9" bestFit="1" customWidth="1"/>
    <col min="1027" max="1027" width="4.7109375" bestFit="1" customWidth="1"/>
    <col min="1028" max="1028" width="9.7109375" bestFit="1" customWidth="1"/>
    <col min="1029" max="1029" width="10" bestFit="1" customWidth="1"/>
    <col min="1030" max="1030" width="8.85546875" bestFit="1" customWidth="1"/>
    <col min="1031" max="1031" width="22.85546875" customWidth="1"/>
    <col min="1032" max="1032" width="59.7109375" bestFit="1" customWidth="1"/>
    <col min="1033" max="1033" width="57.85546875" bestFit="1" customWidth="1"/>
    <col min="1034" max="1034" width="35.28515625" bestFit="1" customWidth="1"/>
    <col min="1035" max="1035" width="28.140625" bestFit="1" customWidth="1"/>
    <col min="1036" max="1036" width="33.140625" bestFit="1" customWidth="1"/>
    <col min="1037" max="1037" width="26" bestFit="1" customWidth="1"/>
    <col min="1038" max="1038" width="19.140625" bestFit="1" customWidth="1"/>
    <col min="1039" max="1039" width="10.42578125" customWidth="1"/>
    <col min="1040" max="1040" width="11.85546875" customWidth="1"/>
    <col min="1041" max="1041" width="14.7109375" customWidth="1"/>
    <col min="1042" max="1042" width="9" bestFit="1" customWidth="1"/>
    <col min="1283" max="1283" width="4.7109375" bestFit="1" customWidth="1"/>
    <col min="1284" max="1284" width="9.7109375" bestFit="1" customWidth="1"/>
    <col min="1285" max="1285" width="10" bestFit="1" customWidth="1"/>
    <col min="1286" max="1286" width="8.85546875" bestFit="1" customWidth="1"/>
    <col min="1287" max="1287" width="22.85546875" customWidth="1"/>
    <col min="1288" max="1288" width="59.7109375" bestFit="1" customWidth="1"/>
    <col min="1289" max="1289" width="57.85546875" bestFit="1" customWidth="1"/>
    <col min="1290" max="1290" width="35.28515625" bestFit="1" customWidth="1"/>
    <col min="1291" max="1291" width="28.140625" bestFit="1" customWidth="1"/>
    <col min="1292" max="1292" width="33.140625" bestFit="1" customWidth="1"/>
    <col min="1293" max="1293" width="26" bestFit="1" customWidth="1"/>
    <col min="1294" max="1294" width="19.140625" bestFit="1" customWidth="1"/>
    <col min="1295" max="1295" width="10.42578125" customWidth="1"/>
    <col min="1296" max="1296" width="11.85546875" customWidth="1"/>
    <col min="1297" max="1297" width="14.7109375" customWidth="1"/>
    <col min="1298" max="1298" width="9" bestFit="1" customWidth="1"/>
    <col min="1539" max="1539" width="4.7109375" bestFit="1" customWidth="1"/>
    <col min="1540" max="1540" width="9.7109375" bestFit="1" customWidth="1"/>
    <col min="1541" max="1541" width="10" bestFit="1" customWidth="1"/>
    <col min="1542" max="1542" width="8.85546875" bestFit="1" customWidth="1"/>
    <col min="1543" max="1543" width="22.85546875" customWidth="1"/>
    <col min="1544" max="1544" width="59.7109375" bestFit="1" customWidth="1"/>
    <col min="1545" max="1545" width="57.85546875" bestFit="1" customWidth="1"/>
    <col min="1546" max="1546" width="35.28515625" bestFit="1" customWidth="1"/>
    <col min="1547" max="1547" width="28.140625" bestFit="1" customWidth="1"/>
    <col min="1548" max="1548" width="33.140625" bestFit="1" customWidth="1"/>
    <col min="1549" max="1549" width="26" bestFit="1" customWidth="1"/>
    <col min="1550" max="1550" width="19.140625" bestFit="1" customWidth="1"/>
    <col min="1551" max="1551" width="10.42578125" customWidth="1"/>
    <col min="1552" max="1552" width="11.85546875" customWidth="1"/>
    <col min="1553" max="1553" width="14.7109375" customWidth="1"/>
    <col min="1554" max="1554" width="9" bestFit="1" customWidth="1"/>
    <col min="1795" max="1795" width="4.7109375" bestFit="1" customWidth="1"/>
    <col min="1796" max="1796" width="9.7109375" bestFit="1" customWidth="1"/>
    <col min="1797" max="1797" width="10" bestFit="1" customWidth="1"/>
    <col min="1798" max="1798" width="8.85546875" bestFit="1" customWidth="1"/>
    <col min="1799" max="1799" width="22.85546875" customWidth="1"/>
    <col min="1800" max="1800" width="59.7109375" bestFit="1" customWidth="1"/>
    <col min="1801" max="1801" width="57.85546875" bestFit="1" customWidth="1"/>
    <col min="1802" max="1802" width="35.28515625" bestFit="1" customWidth="1"/>
    <col min="1803" max="1803" width="28.140625" bestFit="1" customWidth="1"/>
    <col min="1804" max="1804" width="33.140625" bestFit="1" customWidth="1"/>
    <col min="1805" max="1805" width="26" bestFit="1" customWidth="1"/>
    <col min="1806" max="1806" width="19.140625" bestFit="1" customWidth="1"/>
    <col min="1807" max="1807" width="10.42578125" customWidth="1"/>
    <col min="1808" max="1808" width="11.85546875" customWidth="1"/>
    <col min="1809" max="1809" width="14.7109375" customWidth="1"/>
    <col min="1810" max="1810" width="9" bestFit="1" customWidth="1"/>
    <col min="2051" max="2051" width="4.7109375" bestFit="1" customWidth="1"/>
    <col min="2052" max="2052" width="9.7109375" bestFit="1" customWidth="1"/>
    <col min="2053" max="2053" width="10" bestFit="1" customWidth="1"/>
    <col min="2054" max="2054" width="8.85546875" bestFit="1" customWidth="1"/>
    <col min="2055" max="2055" width="22.85546875" customWidth="1"/>
    <col min="2056" max="2056" width="59.7109375" bestFit="1" customWidth="1"/>
    <col min="2057" max="2057" width="57.85546875" bestFit="1" customWidth="1"/>
    <col min="2058" max="2058" width="35.28515625" bestFit="1" customWidth="1"/>
    <col min="2059" max="2059" width="28.140625" bestFit="1" customWidth="1"/>
    <col min="2060" max="2060" width="33.140625" bestFit="1" customWidth="1"/>
    <col min="2061" max="2061" width="26" bestFit="1" customWidth="1"/>
    <col min="2062" max="2062" width="19.140625" bestFit="1" customWidth="1"/>
    <col min="2063" max="2063" width="10.42578125" customWidth="1"/>
    <col min="2064" max="2064" width="11.85546875" customWidth="1"/>
    <col min="2065" max="2065" width="14.7109375" customWidth="1"/>
    <col min="2066" max="2066" width="9" bestFit="1" customWidth="1"/>
    <col min="2307" max="2307" width="4.7109375" bestFit="1" customWidth="1"/>
    <col min="2308" max="2308" width="9.7109375" bestFit="1" customWidth="1"/>
    <col min="2309" max="2309" width="10" bestFit="1" customWidth="1"/>
    <col min="2310" max="2310" width="8.85546875" bestFit="1" customWidth="1"/>
    <col min="2311" max="2311" width="22.85546875" customWidth="1"/>
    <col min="2312" max="2312" width="59.7109375" bestFit="1" customWidth="1"/>
    <col min="2313" max="2313" width="57.85546875" bestFit="1" customWidth="1"/>
    <col min="2314" max="2314" width="35.28515625" bestFit="1" customWidth="1"/>
    <col min="2315" max="2315" width="28.140625" bestFit="1" customWidth="1"/>
    <col min="2316" max="2316" width="33.140625" bestFit="1" customWidth="1"/>
    <col min="2317" max="2317" width="26" bestFit="1" customWidth="1"/>
    <col min="2318" max="2318" width="19.140625" bestFit="1" customWidth="1"/>
    <col min="2319" max="2319" width="10.42578125" customWidth="1"/>
    <col min="2320" max="2320" width="11.85546875" customWidth="1"/>
    <col min="2321" max="2321" width="14.7109375" customWidth="1"/>
    <col min="2322" max="2322" width="9" bestFit="1" customWidth="1"/>
    <col min="2563" max="2563" width="4.7109375" bestFit="1" customWidth="1"/>
    <col min="2564" max="2564" width="9.7109375" bestFit="1" customWidth="1"/>
    <col min="2565" max="2565" width="10" bestFit="1" customWidth="1"/>
    <col min="2566" max="2566" width="8.85546875" bestFit="1" customWidth="1"/>
    <col min="2567" max="2567" width="22.85546875" customWidth="1"/>
    <col min="2568" max="2568" width="59.7109375" bestFit="1" customWidth="1"/>
    <col min="2569" max="2569" width="57.85546875" bestFit="1" customWidth="1"/>
    <col min="2570" max="2570" width="35.28515625" bestFit="1" customWidth="1"/>
    <col min="2571" max="2571" width="28.140625" bestFit="1" customWidth="1"/>
    <col min="2572" max="2572" width="33.140625" bestFit="1" customWidth="1"/>
    <col min="2573" max="2573" width="26" bestFit="1" customWidth="1"/>
    <col min="2574" max="2574" width="19.140625" bestFit="1" customWidth="1"/>
    <col min="2575" max="2575" width="10.42578125" customWidth="1"/>
    <col min="2576" max="2576" width="11.85546875" customWidth="1"/>
    <col min="2577" max="2577" width="14.7109375" customWidth="1"/>
    <col min="2578" max="2578" width="9" bestFit="1" customWidth="1"/>
    <col min="2819" max="2819" width="4.7109375" bestFit="1" customWidth="1"/>
    <col min="2820" max="2820" width="9.7109375" bestFit="1" customWidth="1"/>
    <col min="2821" max="2821" width="10" bestFit="1" customWidth="1"/>
    <col min="2822" max="2822" width="8.85546875" bestFit="1" customWidth="1"/>
    <col min="2823" max="2823" width="22.85546875" customWidth="1"/>
    <col min="2824" max="2824" width="59.7109375" bestFit="1" customWidth="1"/>
    <col min="2825" max="2825" width="57.85546875" bestFit="1" customWidth="1"/>
    <col min="2826" max="2826" width="35.28515625" bestFit="1" customWidth="1"/>
    <col min="2827" max="2827" width="28.140625" bestFit="1" customWidth="1"/>
    <col min="2828" max="2828" width="33.140625" bestFit="1" customWidth="1"/>
    <col min="2829" max="2829" width="26" bestFit="1" customWidth="1"/>
    <col min="2830" max="2830" width="19.140625" bestFit="1" customWidth="1"/>
    <col min="2831" max="2831" width="10.42578125" customWidth="1"/>
    <col min="2832" max="2832" width="11.85546875" customWidth="1"/>
    <col min="2833" max="2833" width="14.7109375" customWidth="1"/>
    <col min="2834" max="2834" width="9" bestFit="1" customWidth="1"/>
    <col min="3075" max="3075" width="4.7109375" bestFit="1" customWidth="1"/>
    <col min="3076" max="3076" width="9.7109375" bestFit="1" customWidth="1"/>
    <col min="3077" max="3077" width="10" bestFit="1" customWidth="1"/>
    <col min="3078" max="3078" width="8.85546875" bestFit="1" customWidth="1"/>
    <col min="3079" max="3079" width="22.85546875" customWidth="1"/>
    <col min="3080" max="3080" width="59.7109375" bestFit="1" customWidth="1"/>
    <col min="3081" max="3081" width="57.85546875" bestFit="1" customWidth="1"/>
    <col min="3082" max="3082" width="35.28515625" bestFit="1" customWidth="1"/>
    <col min="3083" max="3083" width="28.140625" bestFit="1" customWidth="1"/>
    <col min="3084" max="3084" width="33.140625" bestFit="1" customWidth="1"/>
    <col min="3085" max="3085" width="26" bestFit="1" customWidth="1"/>
    <col min="3086" max="3086" width="19.140625" bestFit="1" customWidth="1"/>
    <col min="3087" max="3087" width="10.42578125" customWidth="1"/>
    <col min="3088" max="3088" width="11.85546875" customWidth="1"/>
    <col min="3089" max="3089" width="14.7109375" customWidth="1"/>
    <col min="3090" max="3090" width="9" bestFit="1" customWidth="1"/>
    <col min="3331" max="3331" width="4.7109375" bestFit="1" customWidth="1"/>
    <col min="3332" max="3332" width="9.7109375" bestFit="1" customWidth="1"/>
    <col min="3333" max="3333" width="10" bestFit="1" customWidth="1"/>
    <col min="3334" max="3334" width="8.85546875" bestFit="1" customWidth="1"/>
    <col min="3335" max="3335" width="22.85546875" customWidth="1"/>
    <col min="3336" max="3336" width="59.7109375" bestFit="1" customWidth="1"/>
    <col min="3337" max="3337" width="57.85546875" bestFit="1" customWidth="1"/>
    <col min="3338" max="3338" width="35.28515625" bestFit="1" customWidth="1"/>
    <col min="3339" max="3339" width="28.140625" bestFit="1" customWidth="1"/>
    <col min="3340" max="3340" width="33.140625" bestFit="1" customWidth="1"/>
    <col min="3341" max="3341" width="26" bestFit="1" customWidth="1"/>
    <col min="3342" max="3342" width="19.140625" bestFit="1" customWidth="1"/>
    <col min="3343" max="3343" width="10.42578125" customWidth="1"/>
    <col min="3344" max="3344" width="11.85546875" customWidth="1"/>
    <col min="3345" max="3345" width="14.7109375" customWidth="1"/>
    <col min="3346" max="3346" width="9" bestFit="1" customWidth="1"/>
    <col min="3587" max="3587" width="4.7109375" bestFit="1" customWidth="1"/>
    <col min="3588" max="3588" width="9.7109375" bestFit="1" customWidth="1"/>
    <col min="3589" max="3589" width="10" bestFit="1" customWidth="1"/>
    <col min="3590" max="3590" width="8.85546875" bestFit="1" customWidth="1"/>
    <col min="3591" max="3591" width="22.85546875" customWidth="1"/>
    <col min="3592" max="3592" width="59.7109375" bestFit="1" customWidth="1"/>
    <col min="3593" max="3593" width="57.85546875" bestFit="1" customWidth="1"/>
    <col min="3594" max="3594" width="35.28515625" bestFit="1" customWidth="1"/>
    <col min="3595" max="3595" width="28.140625" bestFit="1" customWidth="1"/>
    <col min="3596" max="3596" width="33.140625" bestFit="1" customWidth="1"/>
    <col min="3597" max="3597" width="26" bestFit="1" customWidth="1"/>
    <col min="3598" max="3598" width="19.140625" bestFit="1" customWidth="1"/>
    <col min="3599" max="3599" width="10.42578125" customWidth="1"/>
    <col min="3600" max="3600" width="11.85546875" customWidth="1"/>
    <col min="3601" max="3601" width="14.7109375" customWidth="1"/>
    <col min="3602" max="3602" width="9" bestFit="1" customWidth="1"/>
    <col min="3843" max="3843" width="4.7109375" bestFit="1" customWidth="1"/>
    <col min="3844" max="3844" width="9.7109375" bestFit="1" customWidth="1"/>
    <col min="3845" max="3845" width="10" bestFit="1" customWidth="1"/>
    <col min="3846" max="3846" width="8.85546875" bestFit="1" customWidth="1"/>
    <col min="3847" max="3847" width="22.85546875" customWidth="1"/>
    <col min="3848" max="3848" width="59.7109375" bestFit="1" customWidth="1"/>
    <col min="3849" max="3849" width="57.85546875" bestFit="1" customWidth="1"/>
    <col min="3850" max="3850" width="35.28515625" bestFit="1" customWidth="1"/>
    <col min="3851" max="3851" width="28.140625" bestFit="1" customWidth="1"/>
    <col min="3852" max="3852" width="33.140625" bestFit="1" customWidth="1"/>
    <col min="3853" max="3853" width="26" bestFit="1" customWidth="1"/>
    <col min="3854" max="3854" width="19.140625" bestFit="1" customWidth="1"/>
    <col min="3855" max="3855" width="10.42578125" customWidth="1"/>
    <col min="3856" max="3856" width="11.85546875" customWidth="1"/>
    <col min="3857" max="3857" width="14.7109375" customWidth="1"/>
    <col min="3858" max="3858" width="9" bestFit="1" customWidth="1"/>
    <col min="4099" max="4099" width="4.7109375" bestFit="1" customWidth="1"/>
    <col min="4100" max="4100" width="9.7109375" bestFit="1" customWidth="1"/>
    <col min="4101" max="4101" width="10" bestFit="1" customWidth="1"/>
    <col min="4102" max="4102" width="8.85546875" bestFit="1" customWidth="1"/>
    <col min="4103" max="4103" width="22.85546875" customWidth="1"/>
    <col min="4104" max="4104" width="59.7109375" bestFit="1" customWidth="1"/>
    <col min="4105" max="4105" width="57.85546875" bestFit="1" customWidth="1"/>
    <col min="4106" max="4106" width="35.28515625" bestFit="1" customWidth="1"/>
    <col min="4107" max="4107" width="28.140625" bestFit="1" customWidth="1"/>
    <col min="4108" max="4108" width="33.140625" bestFit="1" customWidth="1"/>
    <col min="4109" max="4109" width="26" bestFit="1" customWidth="1"/>
    <col min="4110" max="4110" width="19.140625" bestFit="1" customWidth="1"/>
    <col min="4111" max="4111" width="10.42578125" customWidth="1"/>
    <col min="4112" max="4112" width="11.85546875" customWidth="1"/>
    <col min="4113" max="4113" width="14.7109375" customWidth="1"/>
    <col min="4114" max="4114" width="9" bestFit="1" customWidth="1"/>
    <col min="4355" max="4355" width="4.7109375" bestFit="1" customWidth="1"/>
    <col min="4356" max="4356" width="9.7109375" bestFit="1" customWidth="1"/>
    <col min="4357" max="4357" width="10" bestFit="1" customWidth="1"/>
    <col min="4358" max="4358" width="8.85546875" bestFit="1" customWidth="1"/>
    <col min="4359" max="4359" width="22.85546875" customWidth="1"/>
    <col min="4360" max="4360" width="59.7109375" bestFit="1" customWidth="1"/>
    <col min="4361" max="4361" width="57.85546875" bestFit="1" customWidth="1"/>
    <col min="4362" max="4362" width="35.28515625" bestFit="1" customWidth="1"/>
    <col min="4363" max="4363" width="28.140625" bestFit="1" customWidth="1"/>
    <col min="4364" max="4364" width="33.140625" bestFit="1" customWidth="1"/>
    <col min="4365" max="4365" width="26" bestFit="1" customWidth="1"/>
    <col min="4366" max="4366" width="19.140625" bestFit="1" customWidth="1"/>
    <col min="4367" max="4367" width="10.42578125" customWidth="1"/>
    <col min="4368" max="4368" width="11.85546875" customWidth="1"/>
    <col min="4369" max="4369" width="14.7109375" customWidth="1"/>
    <col min="4370" max="4370" width="9" bestFit="1" customWidth="1"/>
    <col min="4611" max="4611" width="4.7109375" bestFit="1" customWidth="1"/>
    <col min="4612" max="4612" width="9.7109375" bestFit="1" customWidth="1"/>
    <col min="4613" max="4613" width="10" bestFit="1" customWidth="1"/>
    <col min="4614" max="4614" width="8.85546875" bestFit="1" customWidth="1"/>
    <col min="4615" max="4615" width="22.85546875" customWidth="1"/>
    <col min="4616" max="4616" width="59.7109375" bestFit="1" customWidth="1"/>
    <col min="4617" max="4617" width="57.85546875" bestFit="1" customWidth="1"/>
    <col min="4618" max="4618" width="35.28515625" bestFit="1" customWidth="1"/>
    <col min="4619" max="4619" width="28.140625" bestFit="1" customWidth="1"/>
    <col min="4620" max="4620" width="33.140625" bestFit="1" customWidth="1"/>
    <col min="4621" max="4621" width="26" bestFit="1" customWidth="1"/>
    <col min="4622" max="4622" width="19.140625" bestFit="1" customWidth="1"/>
    <col min="4623" max="4623" width="10.42578125" customWidth="1"/>
    <col min="4624" max="4624" width="11.85546875" customWidth="1"/>
    <col min="4625" max="4625" width="14.7109375" customWidth="1"/>
    <col min="4626" max="4626" width="9" bestFit="1" customWidth="1"/>
    <col min="4867" max="4867" width="4.7109375" bestFit="1" customWidth="1"/>
    <col min="4868" max="4868" width="9.7109375" bestFit="1" customWidth="1"/>
    <col min="4869" max="4869" width="10" bestFit="1" customWidth="1"/>
    <col min="4870" max="4870" width="8.85546875" bestFit="1" customWidth="1"/>
    <col min="4871" max="4871" width="22.85546875" customWidth="1"/>
    <col min="4872" max="4872" width="59.7109375" bestFit="1" customWidth="1"/>
    <col min="4873" max="4873" width="57.85546875" bestFit="1" customWidth="1"/>
    <col min="4874" max="4874" width="35.28515625" bestFit="1" customWidth="1"/>
    <col min="4875" max="4875" width="28.140625" bestFit="1" customWidth="1"/>
    <col min="4876" max="4876" width="33.140625" bestFit="1" customWidth="1"/>
    <col min="4877" max="4877" width="26" bestFit="1" customWidth="1"/>
    <col min="4878" max="4878" width="19.140625" bestFit="1" customWidth="1"/>
    <col min="4879" max="4879" width="10.42578125" customWidth="1"/>
    <col min="4880" max="4880" width="11.85546875" customWidth="1"/>
    <col min="4881" max="4881" width="14.7109375" customWidth="1"/>
    <col min="4882" max="4882" width="9" bestFit="1" customWidth="1"/>
    <col min="5123" max="5123" width="4.7109375" bestFit="1" customWidth="1"/>
    <col min="5124" max="5124" width="9.7109375" bestFit="1" customWidth="1"/>
    <col min="5125" max="5125" width="10" bestFit="1" customWidth="1"/>
    <col min="5126" max="5126" width="8.85546875" bestFit="1" customWidth="1"/>
    <col min="5127" max="5127" width="22.85546875" customWidth="1"/>
    <col min="5128" max="5128" width="59.7109375" bestFit="1" customWidth="1"/>
    <col min="5129" max="5129" width="57.85546875" bestFit="1" customWidth="1"/>
    <col min="5130" max="5130" width="35.28515625" bestFit="1" customWidth="1"/>
    <col min="5131" max="5131" width="28.140625" bestFit="1" customWidth="1"/>
    <col min="5132" max="5132" width="33.140625" bestFit="1" customWidth="1"/>
    <col min="5133" max="5133" width="26" bestFit="1" customWidth="1"/>
    <col min="5134" max="5134" width="19.140625" bestFit="1" customWidth="1"/>
    <col min="5135" max="5135" width="10.42578125" customWidth="1"/>
    <col min="5136" max="5136" width="11.85546875" customWidth="1"/>
    <col min="5137" max="5137" width="14.7109375" customWidth="1"/>
    <col min="5138" max="5138" width="9" bestFit="1" customWidth="1"/>
    <col min="5379" max="5379" width="4.7109375" bestFit="1" customWidth="1"/>
    <col min="5380" max="5380" width="9.7109375" bestFit="1" customWidth="1"/>
    <col min="5381" max="5381" width="10" bestFit="1" customWidth="1"/>
    <col min="5382" max="5382" width="8.85546875" bestFit="1" customWidth="1"/>
    <col min="5383" max="5383" width="22.85546875" customWidth="1"/>
    <col min="5384" max="5384" width="59.7109375" bestFit="1" customWidth="1"/>
    <col min="5385" max="5385" width="57.85546875" bestFit="1" customWidth="1"/>
    <col min="5386" max="5386" width="35.28515625" bestFit="1" customWidth="1"/>
    <col min="5387" max="5387" width="28.140625" bestFit="1" customWidth="1"/>
    <col min="5388" max="5388" width="33.140625" bestFit="1" customWidth="1"/>
    <col min="5389" max="5389" width="26" bestFit="1" customWidth="1"/>
    <col min="5390" max="5390" width="19.140625" bestFit="1" customWidth="1"/>
    <col min="5391" max="5391" width="10.42578125" customWidth="1"/>
    <col min="5392" max="5392" width="11.85546875" customWidth="1"/>
    <col min="5393" max="5393" width="14.7109375" customWidth="1"/>
    <col min="5394" max="5394" width="9" bestFit="1" customWidth="1"/>
    <col min="5635" max="5635" width="4.7109375" bestFit="1" customWidth="1"/>
    <col min="5636" max="5636" width="9.7109375" bestFit="1" customWidth="1"/>
    <col min="5637" max="5637" width="10" bestFit="1" customWidth="1"/>
    <col min="5638" max="5638" width="8.85546875" bestFit="1" customWidth="1"/>
    <col min="5639" max="5639" width="22.85546875" customWidth="1"/>
    <col min="5640" max="5640" width="59.7109375" bestFit="1" customWidth="1"/>
    <col min="5641" max="5641" width="57.85546875" bestFit="1" customWidth="1"/>
    <col min="5642" max="5642" width="35.28515625" bestFit="1" customWidth="1"/>
    <col min="5643" max="5643" width="28.140625" bestFit="1" customWidth="1"/>
    <col min="5644" max="5644" width="33.140625" bestFit="1" customWidth="1"/>
    <col min="5645" max="5645" width="26" bestFit="1" customWidth="1"/>
    <col min="5646" max="5646" width="19.140625" bestFit="1" customWidth="1"/>
    <col min="5647" max="5647" width="10.42578125" customWidth="1"/>
    <col min="5648" max="5648" width="11.85546875" customWidth="1"/>
    <col min="5649" max="5649" width="14.7109375" customWidth="1"/>
    <col min="5650" max="5650" width="9" bestFit="1" customWidth="1"/>
    <col min="5891" max="5891" width="4.7109375" bestFit="1" customWidth="1"/>
    <col min="5892" max="5892" width="9.7109375" bestFit="1" customWidth="1"/>
    <col min="5893" max="5893" width="10" bestFit="1" customWidth="1"/>
    <col min="5894" max="5894" width="8.85546875" bestFit="1" customWidth="1"/>
    <col min="5895" max="5895" width="22.85546875" customWidth="1"/>
    <col min="5896" max="5896" width="59.7109375" bestFit="1" customWidth="1"/>
    <col min="5897" max="5897" width="57.85546875" bestFit="1" customWidth="1"/>
    <col min="5898" max="5898" width="35.28515625" bestFit="1" customWidth="1"/>
    <col min="5899" max="5899" width="28.140625" bestFit="1" customWidth="1"/>
    <col min="5900" max="5900" width="33.140625" bestFit="1" customWidth="1"/>
    <col min="5901" max="5901" width="26" bestFit="1" customWidth="1"/>
    <col min="5902" max="5902" width="19.140625" bestFit="1" customWidth="1"/>
    <col min="5903" max="5903" width="10.42578125" customWidth="1"/>
    <col min="5904" max="5904" width="11.85546875" customWidth="1"/>
    <col min="5905" max="5905" width="14.7109375" customWidth="1"/>
    <col min="5906" max="5906" width="9" bestFit="1" customWidth="1"/>
    <col min="6147" max="6147" width="4.7109375" bestFit="1" customWidth="1"/>
    <col min="6148" max="6148" width="9.7109375" bestFit="1" customWidth="1"/>
    <col min="6149" max="6149" width="10" bestFit="1" customWidth="1"/>
    <col min="6150" max="6150" width="8.85546875" bestFit="1" customWidth="1"/>
    <col min="6151" max="6151" width="22.85546875" customWidth="1"/>
    <col min="6152" max="6152" width="59.7109375" bestFit="1" customWidth="1"/>
    <col min="6153" max="6153" width="57.85546875" bestFit="1" customWidth="1"/>
    <col min="6154" max="6154" width="35.28515625" bestFit="1" customWidth="1"/>
    <col min="6155" max="6155" width="28.140625" bestFit="1" customWidth="1"/>
    <col min="6156" max="6156" width="33.140625" bestFit="1" customWidth="1"/>
    <col min="6157" max="6157" width="26" bestFit="1" customWidth="1"/>
    <col min="6158" max="6158" width="19.140625" bestFit="1" customWidth="1"/>
    <col min="6159" max="6159" width="10.42578125" customWidth="1"/>
    <col min="6160" max="6160" width="11.85546875" customWidth="1"/>
    <col min="6161" max="6161" width="14.7109375" customWidth="1"/>
    <col min="6162" max="6162" width="9" bestFit="1" customWidth="1"/>
    <col min="6403" max="6403" width="4.7109375" bestFit="1" customWidth="1"/>
    <col min="6404" max="6404" width="9.7109375" bestFit="1" customWidth="1"/>
    <col min="6405" max="6405" width="10" bestFit="1" customWidth="1"/>
    <col min="6406" max="6406" width="8.85546875" bestFit="1" customWidth="1"/>
    <col min="6407" max="6407" width="22.85546875" customWidth="1"/>
    <col min="6408" max="6408" width="59.7109375" bestFit="1" customWidth="1"/>
    <col min="6409" max="6409" width="57.85546875" bestFit="1" customWidth="1"/>
    <col min="6410" max="6410" width="35.28515625" bestFit="1" customWidth="1"/>
    <col min="6411" max="6411" width="28.140625" bestFit="1" customWidth="1"/>
    <col min="6412" max="6412" width="33.140625" bestFit="1" customWidth="1"/>
    <col min="6413" max="6413" width="26" bestFit="1" customWidth="1"/>
    <col min="6414" max="6414" width="19.140625" bestFit="1" customWidth="1"/>
    <col min="6415" max="6415" width="10.42578125" customWidth="1"/>
    <col min="6416" max="6416" width="11.85546875" customWidth="1"/>
    <col min="6417" max="6417" width="14.7109375" customWidth="1"/>
    <col min="6418" max="6418" width="9" bestFit="1" customWidth="1"/>
    <col min="6659" max="6659" width="4.7109375" bestFit="1" customWidth="1"/>
    <col min="6660" max="6660" width="9.7109375" bestFit="1" customWidth="1"/>
    <col min="6661" max="6661" width="10" bestFit="1" customWidth="1"/>
    <col min="6662" max="6662" width="8.85546875" bestFit="1" customWidth="1"/>
    <col min="6663" max="6663" width="22.85546875" customWidth="1"/>
    <col min="6664" max="6664" width="59.7109375" bestFit="1" customWidth="1"/>
    <col min="6665" max="6665" width="57.85546875" bestFit="1" customWidth="1"/>
    <col min="6666" max="6666" width="35.28515625" bestFit="1" customWidth="1"/>
    <col min="6667" max="6667" width="28.140625" bestFit="1" customWidth="1"/>
    <col min="6668" max="6668" width="33.140625" bestFit="1" customWidth="1"/>
    <col min="6669" max="6669" width="26" bestFit="1" customWidth="1"/>
    <col min="6670" max="6670" width="19.140625" bestFit="1" customWidth="1"/>
    <col min="6671" max="6671" width="10.42578125" customWidth="1"/>
    <col min="6672" max="6672" width="11.85546875" customWidth="1"/>
    <col min="6673" max="6673" width="14.7109375" customWidth="1"/>
    <col min="6674" max="6674" width="9" bestFit="1" customWidth="1"/>
    <col min="6915" max="6915" width="4.7109375" bestFit="1" customWidth="1"/>
    <col min="6916" max="6916" width="9.7109375" bestFit="1" customWidth="1"/>
    <col min="6917" max="6917" width="10" bestFit="1" customWidth="1"/>
    <col min="6918" max="6918" width="8.85546875" bestFit="1" customWidth="1"/>
    <col min="6919" max="6919" width="22.85546875" customWidth="1"/>
    <col min="6920" max="6920" width="59.7109375" bestFit="1" customWidth="1"/>
    <col min="6921" max="6921" width="57.85546875" bestFit="1" customWidth="1"/>
    <col min="6922" max="6922" width="35.28515625" bestFit="1" customWidth="1"/>
    <col min="6923" max="6923" width="28.140625" bestFit="1" customWidth="1"/>
    <col min="6924" max="6924" width="33.140625" bestFit="1" customWidth="1"/>
    <col min="6925" max="6925" width="26" bestFit="1" customWidth="1"/>
    <col min="6926" max="6926" width="19.140625" bestFit="1" customWidth="1"/>
    <col min="6927" max="6927" width="10.42578125" customWidth="1"/>
    <col min="6928" max="6928" width="11.85546875" customWidth="1"/>
    <col min="6929" max="6929" width="14.7109375" customWidth="1"/>
    <col min="6930" max="6930" width="9" bestFit="1" customWidth="1"/>
    <col min="7171" max="7171" width="4.7109375" bestFit="1" customWidth="1"/>
    <col min="7172" max="7172" width="9.7109375" bestFit="1" customWidth="1"/>
    <col min="7173" max="7173" width="10" bestFit="1" customWidth="1"/>
    <col min="7174" max="7174" width="8.85546875" bestFit="1" customWidth="1"/>
    <col min="7175" max="7175" width="22.85546875" customWidth="1"/>
    <col min="7176" max="7176" width="59.7109375" bestFit="1" customWidth="1"/>
    <col min="7177" max="7177" width="57.85546875" bestFit="1" customWidth="1"/>
    <col min="7178" max="7178" width="35.28515625" bestFit="1" customWidth="1"/>
    <col min="7179" max="7179" width="28.140625" bestFit="1" customWidth="1"/>
    <col min="7180" max="7180" width="33.140625" bestFit="1" customWidth="1"/>
    <col min="7181" max="7181" width="26" bestFit="1" customWidth="1"/>
    <col min="7182" max="7182" width="19.140625" bestFit="1" customWidth="1"/>
    <col min="7183" max="7183" width="10.42578125" customWidth="1"/>
    <col min="7184" max="7184" width="11.85546875" customWidth="1"/>
    <col min="7185" max="7185" width="14.7109375" customWidth="1"/>
    <col min="7186" max="7186" width="9" bestFit="1" customWidth="1"/>
    <col min="7427" max="7427" width="4.7109375" bestFit="1" customWidth="1"/>
    <col min="7428" max="7428" width="9.7109375" bestFit="1" customWidth="1"/>
    <col min="7429" max="7429" width="10" bestFit="1" customWidth="1"/>
    <col min="7430" max="7430" width="8.85546875" bestFit="1" customWidth="1"/>
    <col min="7431" max="7431" width="22.85546875" customWidth="1"/>
    <col min="7432" max="7432" width="59.7109375" bestFit="1" customWidth="1"/>
    <col min="7433" max="7433" width="57.85546875" bestFit="1" customWidth="1"/>
    <col min="7434" max="7434" width="35.28515625" bestFit="1" customWidth="1"/>
    <col min="7435" max="7435" width="28.140625" bestFit="1" customWidth="1"/>
    <col min="7436" max="7436" width="33.140625" bestFit="1" customWidth="1"/>
    <col min="7437" max="7437" width="26" bestFit="1" customWidth="1"/>
    <col min="7438" max="7438" width="19.140625" bestFit="1" customWidth="1"/>
    <col min="7439" max="7439" width="10.42578125" customWidth="1"/>
    <col min="7440" max="7440" width="11.85546875" customWidth="1"/>
    <col min="7441" max="7441" width="14.7109375" customWidth="1"/>
    <col min="7442" max="7442" width="9" bestFit="1" customWidth="1"/>
    <col min="7683" max="7683" width="4.7109375" bestFit="1" customWidth="1"/>
    <col min="7684" max="7684" width="9.7109375" bestFit="1" customWidth="1"/>
    <col min="7685" max="7685" width="10" bestFit="1" customWidth="1"/>
    <col min="7686" max="7686" width="8.85546875" bestFit="1" customWidth="1"/>
    <col min="7687" max="7687" width="22.85546875" customWidth="1"/>
    <col min="7688" max="7688" width="59.7109375" bestFit="1" customWidth="1"/>
    <col min="7689" max="7689" width="57.85546875" bestFit="1" customWidth="1"/>
    <col min="7690" max="7690" width="35.28515625" bestFit="1" customWidth="1"/>
    <col min="7691" max="7691" width="28.140625" bestFit="1" customWidth="1"/>
    <col min="7692" max="7692" width="33.140625" bestFit="1" customWidth="1"/>
    <col min="7693" max="7693" width="26" bestFit="1" customWidth="1"/>
    <col min="7694" max="7694" width="19.140625" bestFit="1" customWidth="1"/>
    <col min="7695" max="7695" width="10.42578125" customWidth="1"/>
    <col min="7696" max="7696" width="11.85546875" customWidth="1"/>
    <col min="7697" max="7697" width="14.7109375" customWidth="1"/>
    <col min="7698" max="7698" width="9" bestFit="1" customWidth="1"/>
    <col min="7939" max="7939" width="4.7109375" bestFit="1" customWidth="1"/>
    <col min="7940" max="7940" width="9.7109375" bestFit="1" customWidth="1"/>
    <col min="7941" max="7941" width="10" bestFit="1" customWidth="1"/>
    <col min="7942" max="7942" width="8.85546875" bestFit="1" customWidth="1"/>
    <col min="7943" max="7943" width="22.85546875" customWidth="1"/>
    <col min="7944" max="7944" width="59.7109375" bestFit="1" customWidth="1"/>
    <col min="7945" max="7945" width="57.85546875" bestFit="1" customWidth="1"/>
    <col min="7946" max="7946" width="35.28515625" bestFit="1" customWidth="1"/>
    <col min="7947" max="7947" width="28.140625" bestFit="1" customWidth="1"/>
    <col min="7948" max="7948" width="33.140625" bestFit="1" customWidth="1"/>
    <col min="7949" max="7949" width="26" bestFit="1" customWidth="1"/>
    <col min="7950" max="7950" width="19.140625" bestFit="1" customWidth="1"/>
    <col min="7951" max="7951" width="10.42578125" customWidth="1"/>
    <col min="7952" max="7952" width="11.85546875" customWidth="1"/>
    <col min="7953" max="7953" width="14.7109375" customWidth="1"/>
    <col min="7954" max="7954" width="9" bestFit="1" customWidth="1"/>
    <col min="8195" max="8195" width="4.7109375" bestFit="1" customWidth="1"/>
    <col min="8196" max="8196" width="9.7109375" bestFit="1" customWidth="1"/>
    <col min="8197" max="8197" width="10" bestFit="1" customWidth="1"/>
    <col min="8198" max="8198" width="8.85546875" bestFit="1" customWidth="1"/>
    <col min="8199" max="8199" width="22.85546875" customWidth="1"/>
    <col min="8200" max="8200" width="59.7109375" bestFit="1" customWidth="1"/>
    <col min="8201" max="8201" width="57.85546875" bestFit="1" customWidth="1"/>
    <col min="8202" max="8202" width="35.28515625" bestFit="1" customWidth="1"/>
    <col min="8203" max="8203" width="28.140625" bestFit="1" customWidth="1"/>
    <col min="8204" max="8204" width="33.140625" bestFit="1" customWidth="1"/>
    <col min="8205" max="8205" width="26" bestFit="1" customWidth="1"/>
    <col min="8206" max="8206" width="19.140625" bestFit="1" customWidth="1"/>
    <col min="8207" max="8207" width="10.42578125" customWidth="1"/>
    <col min="8208" max="8208" width="11.85546875" customWidth="1"/>
    <col min="8209" max="8209" width="14.7109375" customWidth="1"/>
    <col min="8210" max="8210" width="9" bestFit="1" customWidth="1"/>
    <col min="8451" max="8451" width="4.7109375" bestFit="1" customWidth="1"/>
    <col min="8452" max="8452" width="9.7109375" bestFit="1" customWidth="1"/>
    <col min="8453" max="8453" width="10" bestFit="1" customWidth="1"/>
    <col min="8454" max="8454" width="8.85546875" bestFit="1" customWidth="1"/>
    <col min="8455" max="8455" width="22.85546875" customWidth="1"/>
    <col min="8456" max="8456" width="59.7109375" bestFit="1" customWidth="1"/>
    <col min="8457" max="8457" width="57.85546875" bestFit="1" customWidth="1"/>
    <col min="8458" max="8458" width="35.28515625" bestFit="1" customWidth="1"/>
    <col min="8459" max="8459" width="28.140625" bestFit="1" customWidth="1"/>
    <col min="8460" max="8460" width="33.140625" bestFit="1" customWidth="1"/>
    <col min="8461" max="8461" width="26" bestFit="1" customWidth="1"/>
    <col min="8462" max="8462" width="19.140625" bestFit="1" customWidth="1"/>
    <col min="8463" max="8463" width="10.42578125" customWidth="1"/>
    <col min="8464" max="8464" width="11.85546875" customWidth="1"/>
    <col min="8465" max="8465" width="14.7109375" customWidth="1"/>
    <col min="8466" max="8466" width="9" bestFit="1" customWidth="1"/>
    <col min="8707" max="8707" width="4.7109375" bestFit="1" customWidth="1"/>
    <col min="8708" max="8708" width="9.7109375" bestFit="1" customWidth="1"/>
    <col min="8709" max="8709" width="10" bestFit="1" customWidth="1"/>
    <col min="8710" max="8710" width="8.85546875" bestFit="1" customWidth="1"/>
    <col min="8711" max="8711" width="22.85546875" customWidth="1"/>
    <col min="8712" max="8712" width="59.7109375" bestFit="1" customWidth="1"/>
    <col min="8713" max="8713" width="57.85546875" bestFit="1" customWidth="1"/>
    <col min="8714" max="8714" width="35.28515625" bestFit="1" customWidth="1"/>
    <col min="8715" max="8715" width="28.140625" bestFit="1" customWidth="1"/>
    <col min="8716" max="8716" width="33.140625" bestFit="1" customWidth="1"/>
    <col min="8717" max="8717" width="26" bestFit="1" customWidth="1"/>
    <col min="8718" max="8718" width="19.140625" bestFit="1" customWidth="1"/>
    <col min="8719" max="8719" width="10.42578125" customWidth="1"/>
    <col min="8720" max="8720" width="11.85546875" customWidth="1"/>
    <col min="8721" max="8721" width="14.7109375" customWidth="1"/>
    <col min="8722" max="8722" width="9" bestFit="1" customWidth="1"/>
    <col min="8963" max="8963" width="4.7109375" bestFit="1" customWidth="1"/>
    <col min="8964" max="8964" width="9.7109375" bestFit="1" customWidth="1"/>
    <col min="8965" max="8965" width="10" bestFit="1" customWidth="1"/>
    <col min="8966" max="8966" width="8.85546875" bestFit="1" customWidth="1"/>
    <col min="8967" max="8967" width="22.85546875" customWidth="1"/>
    <col min="8968" max="8968" width="59.7109375" bestFit="1" customWidth="1"/>
    <col min="8969" max="8969" width="57.85546875" bestFit="1" customWidth="1"/>
    <col min="8970" max="8970" width="35.28515625" bestFit="1" customWidth="1"/>
    <col min="8971" max="8971" width="28.140625" bestFit="1" customWidth="1"/>
    <col min="8972" max="8972" width="33.140625" bestFit="1" customWidth="1"/>
    <col min="8973" max="8973" width="26" bestFit="1" customWidth="1"/>
    <col min="8974" max="8974" width="19.140625" bestFit="1" customWidth="1"/>
    <col min="8975" max="8975" width="10.42578125" customWidth="1"/>
    <col min="8976" max="8976" width="11.85546875" customWidth="1"/>
    <col min="8977" max="8977" width="14.7109375" customWidth="1"/>
    <col min="8978" max="8978" width="9" bestFit="1" customWidth="1"/>
    <col min="9219" max="9219" width="4.7109375" bestFit="1" customWidth="1"/>
    <col min="9220" max="9220" width="9.7109375" bestFit="1" customWidth="1"/>
    <col min="9221" max="9221" width="10" bestFit="1" customWidth="1"/>
    <col min="9222" max="9222" width="8.85546875" bestFit="1" customWidth="1"/>
    <col min="9223" max="9223" width="22.85546875" customWidth="1"/>
    <col min="9224" max="9224" width="59.7109375" bestFit="1" customWidth="1"/>
    <col min="9225" max="9225" width="57.85546875" bestFit="1" customWidth="1"/>
    <col min="9226" max="9226" width="35.28515625" bestFit="1" customWidth="1"/>
    <col min="9227" max="9227" width="28.140625" bestFit="1" customWidth="1"/>
    <col min="9228" max="9228" width="33.140625" bestFit="1" customWidth="1"/>
    <col min="9229" max="9229" width="26" bestFit="1" customWidth="1"/>
    <col min="9230" max="9230" width="19.140625" bestFit="1" customWidth="1"/>
    <col min="9231" max="9231" width="10.42578125" customWidth="1"/>
    <col min="9232" max="9232" width="11.85546875" customWidth="1"/>
    <col min="9233" max="9233" width="14.7109375" customWidth="1"/>
    <col min="9234" max="9234" width="9" bestFit="1" customWidth="1"/>
    <col min="9475" max="9475" width="4.7109375" bestFit="1" customWidth="1"/>
    <col min="9476" max="9476" width="9.7109375" bestFit="1" customWidth="1"/>
    <col min="9477" max="9477" width="10" bestFit="1" customWidth="1"/>
    <col min="9478" max="9478" width="8.85546875" bestFit="1" customWidth="1"/>
    <col min="9479" max="9479" width="22.85546875" customWidth="1"/>
    <col min="9480" max="9480" width="59.7109375" bestFit="1" customWidth="1"/>
    <col min="9481" max="9481" width="57.85546875" bestFit="1" customWidth="1"/>
    <col min="9482" max="9482" width="35.28515625" bestFit="1" customWidth="1"/>
    <col min="9483" max="9483" width="28.140625" bestFit="1" customWidth="1"/>
    <col min="9484" max="9484" width="33.140625" bestFit="1" customWidth="1"/>
    <col min="9485" max="9485" width="26" bestFit="1" customWidth="1"/>
    <col min="9486" max="9486" width="19.140625" bestFit="1" customWidth="1"/>
    <col min="9487" max="9487" width="10.42578125" customWidth="1"/>
    <col min="9488" max="9488" width="11.85546875" customWidth="1"/>
    <col min="9489" max="9489" width="14.7109375" customWidth="1"/>
    <col min="9490" max="9490" width="9" bestFit="1" customWidth="1"/>
    <col min="9731" max="9731" width="4.7109375" bestFit="1" customWidth="1"/>
    <col min="9732" max="9732" width="9.7109375" bestFit="1" customWidth="1"/>
    <col min="9733" max="9733" width="10" bestFit="1" customWidth="1"/>
    <col min="9734" max="9734" width="8.85546875" bestFit="1" customWidth="1"/>
    <col min="9735" max="9735" width="22.85546875" customWidth="1"/>
    <col min="9736" max="9736" width="59.7109375" bestFit="1" customWidth="1"/>
    <col min="9737" max="9737" width="57.85546875" bestFit="1" customWidth="1"/>
    <col min="9738" max="9738" width="35.28515625" bestFit="1" customWidth="1"/>
    <col min="9739" max="9739" width="28.140625" bestFit="1" customWidth="1"/>
    <col min="9740" max="9740" width="33.140625" bestFit="1" customWidth="1"/>
    <col min="9741" max="9741" width="26" bestFit="1" customWidth="1"/>
    <col min="9742" max="9742" width="19.140625" bestFit="1" customWidth="1"/>
    <col min="9743" max="9743" width="10.42578125" customWidth="1"/>
    <col min="9744" max="9744" width="11.85546875" customWidth="1"/>
    <col min="9745" max="9745" width="14.7109375" customWidth="1"/>
    <col min="9746" max="9746" width="9" bestFit="1" customWidth="1"/>
    <col min="9987" max="9987" width="4.7109375" bestFit="1" customWidth="1"/>
    <col min="9988" max="9988" width="9.7109375" bestFit="1" customWidth="1"/>
    <col min="9989" max="9989" width="10" bestFit="1" customWidth="1"/>
    <col min="9990" max="9990" width="8.85546875" bestFit="1" customWidth="1"/>
    <col min="9991" max="9991" width="22.85546875" customWidth="1"/>
    <col min="9992" max="9992" width="59.7109375" bestFit="1" customWidth="1"/>
    <col min="9993" max="9993" width="57.85546875" bestFit="1" customWidth="1"/>
    <col min="9994" max="9994" width="35.28515625" bestFit="1" customWidth="1"/>
    <col min="9995" max="9995" width="28.140625" bestFit="1" customWidth="1"/>
    <col min="9996" max="9996" width="33.140625" bestFit="1" customWidth="1"/>
    <col min="9997" max="9997" width="26" bestFit="1" customWidth="1"/>
    <col min="9998" max="9998" width="19.140625" bestFit="1" customWidth="1"/>
    <col min="9999" max="9999" width="10.42578125" customWidth="1"/>
    <col min="10000" max="10000" width="11.85546875" customWidth="1"/>
    <col min="10001" max="10001" width="14.7109375" customWidth="1"/>
    <col min="10002" max="10002" width="9" bestFit="1" customWidth="1"/>
    <col min="10243" max="10243" width="4.7109375" bestFit="1" customWidth="1"/>
    <col min="10244" max="10244" width="9.7109375" bestFit="1" customWidth="1"/>
    <col min="10245" max="10245" width="10" bestFit="1" customWidth="1"/>
    <col min="10246" max="10246" width="8.85546875" bestFit="1" customWidth="1"/>
    <col min="10247" max="10247" width="22.85546875" customWidth="1"/>
    <col min="10248" max="10248" width="59.7109375" bestFit="1" customWidth="1"/>
    <col min="10249" max="10249" width="57.85546875" bestFit="1" customWidth="1"/>
    <col min="10250" max="10250" width="35.28515625" bestFit="1" customWidth="1"/>
    <col min="10251" max="10251" width="28.140625" bestFit="1" customWidth="1"/>
    <col min="10252" max="10252" width="33.140625" bestFit="1" customWidth="1"/>
    <col min="10253" max="10253" width="26" bestFit="1" customWidth="1"/>
    <col min="10254" max="10254" width="19.140625" bestFit="1" customWidth="1"/>
    <col min="10255" max="10255" width="10.42578125" customWidth="1"/>
    <col min="10256" max="10256" width="11.85546875" customWidth="1"/>
    <col min="10257" max="10257" width="14.7109375" customWidth="1"/>
    <col min="10258" max="10258" width="9" bestFit="1" customWidth="1"/>
    <col min="10499" max="10499" width="4.7109375" bestFit="1" customWidth="1"/>
    <col min="10500" max="10500" width="9.7109375" bestFit="1" customWidth="1"/>
    <col min="10501" max="10501" width="10" bestFit="1" customWidth="1"/>
    <col min="10502" max="10502" width="8.85546875" bestFit="1" customWidth="1"/>
    <col min="10503" max="10503" width="22.85546875" customWidth="1"/>
    <col min="10504" max="10504" width="59.7109375" bestFit="1" customWidth="1"/>
    <col min="10505" max="10505" width="57.85546875" bestFit="1" customWidth="1"/>
    <col min="10506" max="10506" width="35.28515625" bestFit="1" customWidth="1"/>
    <col min="10507" max="10507" width="28.140625" bestFit="1" customWidth="1"/>
    <col min="10508" max="10508" width="33.140625" bestFit="1" customWidth="1"/>
    <col min="10509" max="10509" width="26" bestFit="1" customWidth="1"/>
    <col min="10510" max="10510" width="19.140625" bestFit="1" customWidth="1"/>
    <col min="10511" max="10511" width="10.42578125" customWidth="1"/>
    <col min="10512" max="10512" width="11.85546875" customWidth="1"/>
    <col min="10513" max="10513" width="14.7109375" customWidth="1"/>
    <col min="10514" max="10514" width="9" bestFit="1" customWidth="1"/>
    <col min="10755" max="10755" width="4.7109375" bestFit="1" customWidth="1"/>
    <col min="10756" max="10756" width="9.7109375" bestFit="1" customWidth="1"/>
    <col min="10757" max="10757" width="10" bestFit="1" customWidth="1"/>
    <col min="10758" max="10758" width="8.85546875" bestFit="1" customWidth="1"/>
    <col min="10759" max="10759" width="22.85546875" customWidth="1"/>
    <col min="10760" max="10760" width="59.7109375" bestFit="1" customWidth="1"/>
    <col min="10761" max="10761" width="57.85546875" bestFit="1" customWidth="1"/>
    <col min="10762" max="10762" width="35.28515625" bestFit="1" customWidth="1"/>
    <col min="10763" max="10763" width="28.140625" bestFit="1" customWidth="1"/>
    <col min="10764" max="10764" width="33.140625" bestFit="1" customWidth="1"/>
    <col min="10765" max="10765" width="26" bestFit="1" customWidth="1"/>
    <col min="10766" max="10766" width="19.140625" bestFit="1" customWidth="1"/>
    <col min="10767" max="10767" width="10.42578125" customWidth="1"/>
    <col min="10768" max="10768" width="11.85546875" customWidth="1"/>
    <col min="10769" max="10769" width="14.7109375" customWidth="1"/>
    <col min="10770" max="10770" width="9" bestFit="1" customWidth="1"/>
    <col min="11011" max="11011" width="4.7109375" bestFit="1" customWidth="1"/>
    <col min="11012" max="11012" width="9.7109375" bestFit="1" customWidth="1"/>
    <col min="11013" max="11013" width="10" bestFit="1" customWidth="1"/>
    <col min="11014" max="11014" width="8.85546875" bestFit="1" customWidth="1"/>
    <col min="11015" max="11015" width="22.85546875" customWidth="1"/>
    <col min="11016" max="11016" width="59.7109375" bestFit="1" customWidth="1"/>
    <col min="11017" max="11017" width="57.85546875" bestFit="1" customWidth="1"/>
    <col min="11018" max="11018" width="35.28515625" bestFit="1" customWidth="1"/>
    <col min="11019" max="11019" width="28.140625" bestFit="1" customWidth="1"/>
    <col min="11020" max="11020" width="33.140625" bestFit="1" customWidth="1"/>
    <col min="11021" max="11021" width="26" bestFit="1" customWidth="1"/>
    <col min="11022" max="11022" width="19.140625" bestFit="1" customWidth="1"/>
    <col min="11023" max="11023" width="10.42578125" customWidth="1"/>
    <col min="11024" max="11024" width="11.85546875" customWidth="1"/>
    <col min="11025" max="11025" width="14.7109375" customWidth="1"/>
    <col min="11026" max="11026" width="9" bestFit="1" customWidth="1"/>
    <col min="11267" max="11267" width="4.7109375" bestFit="1" customWidth="1"/>
    <col min="11268" max="11268" width="9.7109375" bestFit="1" customWidth="1"/>
    <col min="11269" max="11269" width="10" bestFit="1" customWidth="1"/>
    <col min="11270" max="11270" width="8.85546875" bestFit="1" customWidth="1"/>
    <col min="11271" max="11271" width="22.85546875" customWidth="1"/>
    <col min="11272" max="11272" width="59.7109375" bestFit="1" customWidth="1"/>
    <col min="11273" max="11273" width="57.85546875" bestFit="1" customWidth="1"/>
    <col min="11274" max="11274" width="35.28515625" bestFit="1" customWidth="1"/>
    <col min="11275" max="11275" width="28.140625" bestFit="1" customWidth="1"/>
    <col min="11276" max="11276" width="33.140625" bestFit="1" customWidth="1"/>
    <col min="11277" max="11277" width="26" bestFit="1" customWidth="1"/>
    <col min="11278" max="11278" width="19.140625" bestFit="1" customWidth="1"/>
    <col min="11279" max="11279" width="10.42578125" customWidth="1"/>
    <col min="11280" max="11280" width="11.85546875" customWidth="1"/>
    <col min="11281" max="11281" width="14.7109375" customWidth="1"/>
    <col min="11282" max="11282" width="9" bestFit="1" customWidth="1"/>
    <col min="11523" max="11523" width="4.7109375" bestFit="1" customWidth="1"/>
    <col min="11524" max="11524" width="9.7109375" bestFit="1" customWidth="1"/>
    <col min="11525" max="11525" width="10" bestFit="1" customWidth="1"/>
    <col min="11526" max="11526" width="8.85546875" bestFit="1" customWidth="1"/>
    <col min="11527" max="11527" width="22.85546875" customWidth="1"/>
    <col min="11528" max="11528" width="59.7109375" bestFit="1" customWidth="1"/>
    <col min="11529" max="11529" width="57.85546875" bestFit="1" customWidth="1"/>
    <col min="11530" max="11530" width="35.28515625" bestFit="1" customWidth="1"/>
    <col min="11531" max="11531" width="28.140625" bestFit="1" customWidth="1"/>
    <col min="11532" max="11532" width="33.140625" bestFit="1" customWidth="1"/>
    <col min="11533" max="11533" width="26" bestFit="1" customWidth="1"/>
    <col min="11534" max="11534" width="19.140625" bestFit="1" customWidth="1"/>
    <col min="11535" max="11535" width="10.42578125" customWidth="1"/>
    <col min="11536" max="11536" width="11.85546875" customWidth="1"/>
    <col min="11537" max="11537" width="14.7109375" customWidth="1"/>
    <col min="11538" max="11538" width="9" bestFit="1" customWidth="1"/>
    <col min="11779" max="11779" width="4.7109375" bestFit="1" customWidth="1"/>
    <col min="11780" max="11780" width="9.7109375" bestFit="1" customWidth="1"/>
    <col min="11781" max="11781" width="10" bestFit="1" customWidth="1"/>
    <col min="11782" max="11782" width="8.85546875" bestFit="1" customWidth="1"/>
    <col min="11783" max="11783" width="22.85546875" customWidth="1"/>
    <col min="11784" max="11784" width="59.7109375" bestFit="1" customWidth="1"/>
    <col min="11785" max="11785" width="57.85546875" bestFit="1" customWidth="1"/>
    <col min="11786" max="11786" width="35.28515625" bestFit="1" customWidth="1"/>
    <col min="11787" max="11787" width="28.140625" bestFit="1" customWidth="1"/>
    <col min="11788" max="11788" width="33.140625" bestFit="1" customWidth="1"/>
    <col min="11789" max="11789" width="26" bestFit="1" customWidth="1"/>
    <col min="11790" max="11790" width="19.140625" bestFit="1" customWidth="1"/>
    <col min="11791" max="11791" width="10.42578125" customWidth="1"/>
    <col min="11792" max="11792" width="11.85546875" customWidth="1"/>
    <col min="11793" max="11793" width="14.7109375" customWidth="1"/>
    <col min="11794" max="11794" width="9" bestFit="1" customWidth="1"/>
    <col min="12035" max="12035" width="4.7109375" bestFit="1" customWidth="1"/>
    <col min="12036" max="12036" width="9.7109375" bestFit="1" customWidth="1"/>
    <col min="12037" max="12037" width="10" bestFit="1" customWidth="1"/>
    <col min="12038" max="12038" width="8.85546875" bestFit="1" customWidth="1"/>
    <col min="12039" max="12039" width="22.85546875" customWidth="1"/>
    <col min="12040" max="12040" width="59.7109375" bestFit="1" customWidth="1"/>
    <col min="12041" max="12041" width="57.85546875" bestFit="1" customWidth="1"/>
    <col min="12042" max="12042" width="35.28515625" bestFit="1" customWidth="1"/>
    <col min="12043" max="12043" width="28.140625" bestFit="1" customWidth="1"/>
    <col min="12044" max="12044" width="33.140625" bestFit="1" customWidth="1"/>
    <col min="12045" max="12045" width="26" bestFit="1" customWidth="1"/>
    <col min="12046" max="12046" width="19.140625" bestFit="1" customWidth="1"/>
    <col min="12047" max="12047" width="10.42578125" customWidth="1"/>
    <col min="12048" max="12048" width="11.85546875" customWidth="1"/>
    <col min="12049" max="12049" width="14.7109375" customWidth="1"/>
    <col min="12050" max="12050" width="9" bestFit="1" customWidth="1"/>
    <col min="12291" max="12291" width="4.7109375" bestFit="1" customWidth="1"/>
    <col min="12292" max="12292" width="9.7109375" bestFit="1" customWidth="1"/>
    <col min="12293" max="12293" width="10" bestFit="1" customWidth="1"/>
    <col min="12294" max="12294" width="8.85546875" bestFit="1" customWidth="1"/>
    <col min="12295" max="12295" width="22.85546875" customWidth="1"/>
    <col min="12296" max="12296" width="59.7109375" bestFit="1" customWidth="1"/>
    <col min="12297" max="12297" width="57.85546875" bestFit="1" customWidth="1"/>
    <col min="12298" max="12298" width="35.28515625" bestFit="1" customWidth="1"/>
    <col min="12299" max="12299" width="28.140625" bestFit="1" customWidth="1"/>
    <col min="12300" max="12300" width="33.140625" bestFit="1" customWidth="1"/>
    <col min="12301" max="12301" width="26" bestFit="1" customWidth="1"/>
    <col min="12302" max="12302" width="19.140625" bestFit="1" customWidth="1"/>
    <col min="12303" max="12303" width="10.42578125" customWidth="1"/>
    <col min="12304" max="12304" width="11.85546875" customWidth="1"/>
    <col min="12305" max="12305" width="14.7109375" customWidth="1"/>
    <col min="12306" max="12306" width="9" bestFit="1" customWidth="1"/>
    <col min="12547" max="12547" width="4.7109375" bestFit="1" customWidth="1"/>
    <col min="12548" max="12548" width="9.7109375" bestFit="1" customWidth="1"/>
    <col min="12549" max="12549" width="10" bestFit="1" customWidth="1"/>
    <col min="12550" max="12550" width="8.85546875" bestFit="1" customWidth="1"/>
    <col min="12551" max="12551" width="22.85546875" customWidth="1"/>
    <col min="12552" max="12552" width="59.7109375" bestFit="1" customWidth="1"/>
    <col min="12553" max="12553" width="57.85546875" bestFit="1" customWidth="1"/>
    <col min="12554" max="12554" width="35.28515625" bestFit="1" customWidth="1"/>
    <col min="12555" max="12555" width="28.140625" bestFit="1" customWidth="1"/>
    <col min="12556" max="12556" width="33.140625" bestFit="1" customWidth="1"/>
    <col min="12557" max="12557" width="26" bestFit="1" customWidth="1"/>
    <col min="12558" max="12558" width="19.140625" bestFit="1" customWidth="1"/>
    <col min="12559" max="12559" width="10.42578125" customWidth="1"/>
    <col min="12560" max="12560" width="11.85546875" customWidth="1"/>
    <col min="12561" max="12561" width="14.7109375" customWidth="1"/>
    <col min="12562" max="12562" width="9" bestFit="1" customWidth="1"/>
    <col min="12803" max="12803" width="4.7109375" bestFit="1" customWidth="1"/>
    <col min="12804" max="12804" width="9.7109375" bestFit="1" customWidth="1"/>
    <col min="12805" max="12805" width="10" bestFit="1" customWidth="1"/>
    <col min="12806" max="12806" width="8.85546875" bestFit="1" customWidth="1"/>
    <col min="12807" max="12807" width="22.85546875" customWidth="1"/>
    <col min="12808" max="12808" width="59.7109375" bestFit="1" customWidth="1"/>
    <col min="12809" max="12809" width="57.85546875" bestFit="1" customWidth="1"/>
    <col min="12810" max="12810" width="35.28515625" bestFit="1" customWidth="1"/>
    <col min="12811" max="12811" width="28.140625" bestFit="1" customWidth="1"/>
    <col min="12812" max="12812" width="33.140625" bestFit="1" customWidth="1"/>
    <col min="12813" max="12813" width="26" bestFit="1" customWidth="1"/>
    <col min="12814" max="12814" width="19.140625" bestFit="1" customWidth="1"/>
    <col min="12815" max="12815" width="10.42578125" customWidth="1"/>
    <col min="12816" max="12816" width="11.85546875" customWidth="1"/>
    <col min="12817" max="12817" width="14.7109375" customWidth="1"/>
    <col min="12818" max="12818" width="9" bestFit="1" customWidth="1"/>
    <col min="13059" max="13059" width="4.7109375" bestFit="1" customWidth="1"/>
    <col min="13060" max="13060" width="9.7109375" bestFit="1" customWidth="1"/>
    <col min="13061" max="13061" width="10" bestFit="1" customWidth="1"/>
    <col min="13062" max="13062" width="8.85546875" bestFit="1" customWidth="1"/>
    <col min="13063" max="13063" width="22.85546875" customWidth="1"/>
    <col min="13064" max="13064" width="59.7109375" bestFit="1" customWidth="1"/>
    <col min="13065" max="13065" width="57.85546875" bestFit="1" customWidth="1"/>
    <col min="13066" max="13066" width="35.28515625" bestFit="1" customWidth="1"/>
    <col min="13067" max="13067" width="28.140625" bestFit="1" customWidth="1"/>
    <col min="13068" max="13068" width="33.140625" bestFit="1" customWidth="1"/>
    <col min="13069" max="13069" width="26" bestFit="1" customWidth="1"/>
    <col min="13070" max="13070" width="19.140625" bestFit="1" customWidth="1"/>
    <col min="13071" max="13071" width="10.42578125" customWidth="1"/>
    <col min="13072" max="13072" width="11.85546875" customWidth="1"/>
    <col min="13073" max="13073" width="14.7109375" customWidth="1"/>
    <col min="13074" max="13074" width="9" bestFit="1" customWidth="1"/>
    <col min="13315" max="13315" width="4.7109375" bestFit="1" customWidth="1"/>
    <col min="13316" max="13316" width="9.7109375" bestFit="1" customWidth="1"/>
    <col min="13317" max="13317" width="10" bestFit="1" customWidth="1"/>
    <col min="13318" max="13318" width="8.85546875" bestFit="1" customWidth="1"/>
    <col min="13319" max="13319" width="22.85546875" customWidth="1"/>
    <col min="13320" max="13320" width="59.7109375" bestFit="1" customWidth="1"/>
    <col min="13321" max="13321" width="57.85546875" bestFit="1" customWidth="1"/>
    <col min="13322" max="13322" width="35.28515625" bestFit="1" customWidth="1"/>
    <col min="13323" max="13323" width="28.140625" bestFit="1" customWidth="1"/>
    <col min="13324" max="13324" width="33.140625" bestFit="1" customWidth="1"/>
    <col min="13325" max="13325" width="26" bestFit="1" customWidth="1"/>
    <col min="13326" max="13326" width="19.140625" bestFit="1" customWidth="1"/>
    <col min="13327" max="13327" width="10.42578125" customWidth="1"/>
    <col min="13328" max="13328" width="11.85546875" customWidth="1"/>
    <col min="13329" max="13329" width="14.7109375" customWidth="1"/>
    <col min="13330" max="13330" width="9" bestFit="1" customWidth="1"/>
    <col min="13571" max="13571" width="4.7109375" bestFit="1" customWidth="1"/>
    <col min="13572" max="13572" width="9.7109375" bestFit="1" customWidth="1"/>
    <col min="13573" max="13573" width="10" bestFit="1" customWidth="1"/>
    <col min="13574" max="13574" width="8.85546875" bestFit="1" customWidth="1"/>
    <col min="13575" max="13575" width="22.85546875" customWidth="1"/>
    <col min="13576" max="13576" width="59.7109375" bestFit="1" customWidth="1"/>
    <col min="13577" max="13577" width="57.85546875" bestFit="1" customWidth="1"/>
    <col min="13578" max="13578" width="35.28515625" bestFit="1" customWidth="1"/>
    <col min="13579" max="13579" width="28.140625" bestFit="1" customWidth="1"/>
    <col min="13580" max="13580" width="33.140625" bestFit="1" customWidth="1"/>
    <col min="13581" max="13581" width="26" bestFit="1" customWidth="1"/>
    <col min="13582" max="13582" width="19.140625" bestFit="1" customWidth="1"/>
    <col min="13583" max="13583" width="10.42578125" customWidth="1"/>
    <col min="13584" max="13584" width="11.85546875" customWidth="1"/>
    <col min="13585" max="13585" width="14.7109375" customWidth="1"/>
    <col min="13586" max="13586" width="9" bestFit="1" customWidth="1"/>
    <col min="13827" max="13827" width="4.7109375" bestFit="1" customWidth="1"/>
    <col min="13828" max="13828" width="9.7109375" bestFit="1" customWidth="1"/>
    <col min="13829" max="13829" width="10" bestFit="1" customWidth="1"/>
    <col min="13830" max="13830" width="8.85546875" bestFit="1" customWidth="1"/>
    <col min="13831" max="13831" width="22.85546875" customWidth="1"/>
    <col min="13832" max="13832" width="59.7109375" bestFit="1" customWidth="1"/>
    <col min="13833" max="13833" width="57.85546875" bestFit="1" customWidth="1"/>
    <col min="13834" max="13834" width="35.28515625" bestFit="1" customWidth="1"/>
    <col min="13835" max="13835" width="28.140625" bestFit="1" customWidth="1"/>
    <col min="13836" max="13836" width="33.140625" bestFit="1" customWidth="1"/>
    <col min="13837" max="13837" width="26" bestFit="1" customWidth="1"/>
    <col min="13838" max="13838" width="19.140625" bestFit="1" customWidth="1"/>
    <col min="13839" max="13839" width="10.42578125" customWidth="1"/>
    <col min="13840" max="13840" width="11.85546875" customWidth="1"/>
    <col min="13841" max="13841" width="14.7109375" customWidth="1"/>
    <col min="13842" max="13842" width="9" bestFit="1" customWidth="1"/>
    <col min="14083" max="14083" width="4.7109375" bestFit="1" customWidth="1"/>
    <col min="14084" max="14084" width="9.7109375" bestFit="1" customWidth="1"/>
    <col min="14085" max="14085" width="10" bestFit="1" customWidth="1"/>
    <col min="14086" max="14086" width="8.85546875" bestFit="1" customWidth="1"/>
    <col min="14087" max="14087" width="22.85546875" customWidth="1"/>
    <col min="14088" max="14088" width="59.7109375" bestFit="1" customWidth="1"/>
    <col min="14089" max="14089" width="57.85546875" bestFit="1" customWidth="1"/>
    <col min="14090" max="14090" width="35.28515625" bestFit="1" customWidth="1"/>
    <col min="14091" max="14091" width="28.140625" bestFit="1" customWidth="1"/>
    <col min="14092" max="14092" width="33.140625" bestFit="1" customWidth="1"/>
    <col min="14093" max="14093" width="26" bestFit="1" customWidth="1"/>
    <col min="14094" max="14094" width="19.140625" bestFit="1" customWidth="1"/>
    <col min="14095" max="14095" width="10.42578125" customWidth="1"/>
    <col min="14096" max="14096" width="11.85546875" customWidth="1"/>
    <col min="14097" max="14097" width="14.7109375" customWidth="1"/>
    <col min="14098" max="14098" width="9" bestFit="1" customWidth="1"/>
    <col min="14339" max="14339" width="4.7109375" bestFit="1" customWidth="1"/>
    <col min="14340" max="14340" width="9.7109375" bestFit="1" customWidth="1"/>
    <col min="14341" max="14341" width="10" bestFit="1" customWidth="1"/>
    <col min="14342" max="14342" width="8.85546875" bestFit="1" customWidth="1"/>
    <col min="14343" max="14343" width="22.85546875" customWidth="1"/>
    <col min="14344" max="14344" width="59.7109375" bestFit="1" customWidth="1"/>
    <col min="14345" max="14345" width="57.85546875" bestFit="1" customWidth="1"/>
    <col min="14346" max="14346" width="35.28515625" bestFit="1" customWidth="1"/>
    <col min="14347" max="14347" width="28.140625" bestFit="1" customWidth="1"/>
    <col min="14348" max="14348" width="33.140625" bestFit="1" customWidth="1"/>
    <col min="14349" max="14349" width="26" bestFit="1" customWidth="1"/>
    <col min="14350" max="14350" width="19.140625" bestFit="1" customWidth="1"/>
    <col min="14351" max="14351" width="10.42578125" customWidth="1"/>
    <col min="14352" max="14352" width="11.85546875" customWidth="1"/>
    <col min="14353" max="14353" width="14.7109375" customWidth="1"/>
    <col min="14354" max="14354" width="9" bestFit="1" customWidth="1"/>
    <col min="14595" max="14595" width="4.7109375" bestFit="1" customWidth="1"/>
    <col min="14596" max="14596" width="9.7109375" bestFit="1" customWidth="1"/>
    <col min="14597" max="14597" width="10" bestFit="1" customWidth="1"/>
    <col min="14598" max="14598" width="8.85546875" bestFit="1" customWidth="1"/>
    <col min="14599" max="14599" width="22.85546875" customWidth="1"/>
    <col min="14600" max="14600" width="59.7109375" bestFit="1" customWidth="1"/>
    <col min="14601" max="14601" width="57.85546875" bestFit="1" customWidth="1"/>
    <col min="14602" max="14602" width="35.28515625" bestFit="1" customWidth="1"/>
    <col min="14603" max="14603" width="28.140625" bestFit="1" customWidth="1"/>
    <col min="14604" max="14604" width="33.140625" bestFit="1" customWidth="1"/>
    <col min="14605" max="14605" width="26" bestFit="1" customWidth="1"/>
    <col min="14606" max="14606" width="19.140625" bestFit="1" customWidth="1"/>
    <col min="14607" max="14607" width="10.42578125" customWidth="1"/>
    <col min="14608" max="14608" width="11.85546875" customWidth="1"/>
    <col min="14609" max="14609" width="14.7109375" customWidth="1"/>
    <col min="14610" max="14610" width="9" bestFit="1" customWidth="1"/>
    <col min="14851" max="14851" width="4.7109375" bestFit="1" customWidth="1"/>
    <col min="14852" max="14852" width="9.7109375" bestFit="1" customWidth="1"/>
    <col min="14853" max="14853" width="10" bestFit="1" customWidth="1"/>
    <col min="14854" max="14854" width="8.85546875" bestFit="1" customWidth="1"/>
    <col min="14855" max="14855" width="22.85546875" customWidth="1"/>
    <col min="14856" max="14856" width="59.7109375" bestFit="1" customWidth="1"/>
    <col min="14857" max="14857" width="57.85546875" bestFit="1" customWidth="1"/>
    <col min="14858" max="14858" width="35.28515625" bestFit="1" customWidth="1"/>
    <col min="14859" max="14859" width="28.140625" bestFit="1" customWidth="1"/>
    <col min="14860" max="14860" width="33.140625" bestFit="1" customWidth="1"/>
    <col min="14861" max="14861" width="26" bestFit="1" customWidth="1"/>
    <col min="14862" max="14862" width="19.140625" bestFit="1" customWidth="1"/>
    <col min="14863" max="14863" width="10.42578125" customWidth="1"/>
    <col min="14864" max="14864" width="11.85546875" customWidth="1"/>
    <col min="14865" max="14865" width="14.7109375" customWidth="1"/>
    <col min="14866" max="14866" width="9" bestFit="1" customWidth="1"/>
    <col min="15107" max="15107" width="4.7109375" bestFit="1" customWidth="1"/>
    <col min="15108" max="15108" width="9.7109375" bestFit="1" customWidth="1"/>
    <col min="15109" max="15109" width="10" bestFit="1" customWidth="1"/>
    <col min="15110" max="15110" width="8.85546875" bestFit="1" customWidth="1"/>
    <col min="15111" max="15111" width="22.85546875" customWidth="1"/>
    <col min="15112" max="15112" width="59.7109375" bestFit="1" customWidth="1"/>
    <col min="15113" max="15113" width="57.85546875" bestFit="1" customWidth="1"/>
    <col min="15114" max="15114" width="35.28515625" bestFit="1" customWidth="1"/>
    <col min="15115" max="15115" width="28.140625" bestFit="1" customWidth="1"/>
    <col min="15116" max="15116" width="33.140625" bestFit="1" customWidth="1"/>
    <col min="15117" max="15117" width="26" bestFit="1" customWidth="1"/>
    <col min="15118" max="15118" width="19.140625" bestFit="1" customWidth="1"/>
    <col min="15119" max="15119" width="10.42578125" customWidth="1"/>
    <col min="15120" max="15120" width="11.85546875" customWidth="1"/>
    <col min="15121" max="15121" width="14.7109375" customWidth="1"/>
    <col min="15122" max="15122" width="9" bestFit="1" customWidth="1"/>
    <col min="15363" max="15363" width="4.7109375" bestFit="1" customWidth="1"/>
    <col min="15364" max="15364" width="9.7109375" bestFit="1" customWidth="1"/>
    <col min="15365" max="15365" width="10" bestFit="1" customWidth="1"/>
    <col min="15366" max="15366" width="8.85546875" bestFit="1" customWidth="1"/>
    <col min="15367" max="15367" width="22.85546875" customWidth="1"/>
    <col min="15368" max="15368" width="59.7109375" bestFit="1" customWidth="1"/>
    <col min="15369" max="15369" width="57.85546875" bestFit="1" customWidth="1"/>
    <col min="15370" max="15370" width="35.28515625" bestFit="1" customWidth="1"/>
    <col min="15371" max="15371" width="28.140625" bestFit="1" customWidth="1"/>
    <col min="15372" max="15372" width="33.140625" bestFit="1" customWidth="1"/>
    <col min="15373" max="15373" width="26" bestFit="1" customWidth="1"/>
    <col min="15374" max="15374" width="19.140625" bestFit="1" customWidth="1"/>
    <col min="15375" max="15375" width="10.42578125" customWidth="1"/>
    <col min="15376" max="15376" width="11.85546875" customWidth="1"/>
    <col min="15377" max="15377" width="14.7109375" customWidth="1"/>
    <col min="15378" max="15378" width="9" bestFit="1" customWidth="1"/>
    <col min="15619" max="15619" width="4.7109375" bestFit="1" customWidth="1"/>
    <col min="15620" max="15620" width="9.7109375" bestFit="1" customWidth="1"/>
    <col min="15621" max="15621" width="10" bestFit="1" customWidth="1"/>
    <col min="15622" max="15622" width="8.85546875" bestFit="1" customWidth="1"/>
    <col min="15623" max="15623" width="22.85546875" customWidth="1"/>
    <col min="15624" max="15624" width="59.7109375" bestFit="1" customWidth="1"/>
    <col min="15625" max="15625" width="57.85546875" bestFit="1" customWidth="1"/>
    <col min="15626" max="15626" width="35.28515625" bestFit="1" customWidth="1"/>
    <col min="15627" max="15627" width="28.140625" bestFit="1" customWidth="1"/>
    <col min="15628" max="15628" width="33.140625" bestFit="1" customWidth="1"/>
    <col min="15629" max="15629" width="26" bestFit="1" customWidth="1"/>
    <col min="15630" max="15630" width="19.140625" bestFit="1" customWidth="1"/>
    <col min="15631" max="15631" width="10.42578125" customWidth="1"/>
    <col min="15632" max="15632" width="11.85546875" customWidth="1"/>
    <col min="15633" max="15633" width="14.7109375" customWidth="1"/>
    <col min="15634" max="15634" width="9" bestFit="1" customWidth="1"/>
    <col min="15875" max="15875" width="4.7109375" bestFit="1" customWidth="1"/>
    <col min="15876" max="15876" width="9.7109375" bestFit="1" customWidth="1"/>
    <col min="15877" max="15877" width="10" bestFit="1" customWidth="1"/>
    <col min="15878" max="15878" width="8.85546875" bestFit="1" customWidth="1"/>
    <col min="15879" max="15879" width="22.85546875" customWidth="1"/>
    <col min="15880" max="15880" width="59.7109375" bestFit="1" customWidth="1"/>
    <col min="15881" max="15881" width="57.85546875" bestFit="1" customWidth="1"/>
    <col min="15882" max="15882" width="35.28515625" bestFit="1" customWidth="1"/>
    <col min="15883" max="15883" width="28.140625" bestFit="1" customWidth="1"/>
    <col min="15884" max="15884" width="33.140625" bestFit="1" customWidth="1"/>
    <col min="15885" max="15885" width="26" bestFit="1" customWidth="1"/>
    <col min="15886" max="15886" width="19.140625" bestFit="1" customWidth="1"/>
    <col min="15887" max="15887" width="10.42578125" customWidth="1"/>
    <col min="15888" max="15888" width="11.85546875" customWidth="1"/>
    <col min="15889" max="15889" width="14.7109375" customWidth="1"/>
    <col min="15890" max="15890" width="9" bestFit="1" customWidth="1"/>
    <col min="16131" max="16131" width="4.7109375" bestFit="1" customWidth="1"/>
    <col min="16132" max="16132" width="9.7109375" bestFit="1" customWidth="1"/>
    <col min="16133" max="16133" width="10" bestFit="1" customWidth="1"/>
    <col min="16134" max="16134" width="8.85546875" bestFit="1" customWidth="1"/>
    <col min="16135" max="16135" width="22.85546875" customWidth="1"/>
    <col min="16136" max="16136" width="59.7109375" bestFit="1" customWidth="1"/>
    <col min="16137" max="16137" width="57.85546875" bestFit="1" customWidth="1"/>
    <col min="16138" max="16138" width="35.28515625" bestFit="1" customWidth="1"/>
    <col min="16139" max="16139" width="28.140625" bestFit="1" customWidth="1"/>
    <col min="16140" max="16140" width="33.140625" bestFit="1" customWidth="1"/>
    <col min="16141" max="16141" width="26" bestFit="1" customWidth="1"/>
    <col min="16142" max="16142" width="19.140625" bestFit="1" customWidth="1"/>
    <col min="16143" max="16143" width="10.42578125" customWidth="1"/>
    <col min="16144" max="16144" width="11.85546875" customWidth="1"/>
    <col min="16145" max="16145" width="14.7109375" customWidth="1"/>
    <col min="16146" max="16146" width="9" bestFit="1" customWidth="1"/>
  </cols>
  <sheetData>
    <row r="2" spans="1:19">
      <c r="A2" s="1" t="s">
        <v>3504</v>
      </c>
    </row>
    <row r="4" spans="1:19" s="4" customFormat="1" ht="47.25" customHeight="1">
      <c r="A4" s="596" t="s">
        <v>0</v>
      </c>
      <c r="B4" s="598" t="s">
        <v>1</v>
      </c>
      <c r="C4" s="598" t="s">
        <v>2</v>
      </c>
      <c r="D4" s="598" t="s">
        <v>3</v>
      </c>
      <c r="E4" s="596" t="s">
        <v>4</v>
      </c>
      <c r="F4" s="596" t="s">
        <v>5</v>
      </c>
      <c r="G4" s="596" t="s">
        <v>6</v>
      </c>
      <c r="H4" s="601" t="s">
        <v>7</v>
      </c>
      <c r="I4" s="601"/>
      <c r="J4" s="596" t="s">
        <v>8</v>
      </c>
      <c r="K4" s="602" t="s">
        <v>9</v>
      </c>
      <c r="L4" s="603"/>
      <c r="M4" s="604" t="s">
        <v>10</v>
      </c>
      <c r="N4" s="604"/>
      <c r="O4" s="604" t="s">
        <v>11</v>
      </c>
      <c r="P4" s="604"/>
      <c r="Q4" s="596" t="s">
        <v>12</v>
      </c>
      <c r="R4" s="598" t="s">
        <v>13</v>
      </c>
      <c r="S4" s="3"/>
    </row>
    <row r="5" spans="1:19" s="4" customFormat="1" ht="35.25" customHeight="1">
      <c r="A5" s="597"/>
      <c r="B5" s="599"/>
      <c r="C5" s="599"/>
      <c r="D5" s="599"/>
      <c r="E5" s="597"/>
      <c r="F5" s="597"/>
      <c r="G5" s="597"/>
      <c r="H5" s="111" t="s">
        <v>14</v>
      </c>
      <c r="I5" s="111" t="s">
        <v>15</v>
      </c>
      <c r="J5" s="597"/>
      <c r="K5" s="112">
        <v>2018</v>
      </c>
      <c r="L5" s="112">
        <v>2019</v>
      </c>
      <c r="M5" s="13">
        <v>2018</v>
      </c>
      <c r="N5" s="13">
        <v>2019</v>
      </c>
      <c r="O5" s="13">
        <v>2018</v>
      </c>
      <c r="P5" s="13">
        <v>2019</v>
      </c>
      <c r="Q5" s="597"/>
      <c r="R5" s="599"/>
      <c r="S5" s="3"/>
    </row>
    <row r="6" spans="1:19" s="4" customFormat="1" ht="15.75" customHeight="1">
      <c r="A6" s="110" t="s">
        <v>16</v>
      </c>
      <c r="B6" s="111" t="s">
        <v>17</v>
      </c>
      <c r="C6" s="111" t="s">
        <v>18</v>
      </c>
      <c r="D6" s="111" t="s">
        <v>19</v>
      </c>
      <c r="E6" s="110" t="s">
        <v>20</v>
      </c>
      <c r="F6" s="110" t="s">
        <v>21</v>
      </c>
      <c r="G6" s="110" t="s">
        <v>22</v>
      </c>
      <c r="H6" s="111" t="s">
        <v>23</v>
      </c>
      <c r="I6" s="111" t="s">
        <v>24</v>
      </c>
      <c r="J6" s="110" t="s">
        <v>25</v>
      </c>
      <c r="K6" s="112" t="s">
        <v>26</v>
      </c>
      <c r="L6" s="112" t="s">
        <v>27</v>
      </c>
      <c r="M6" s="113" t="s">
        <v>28</v>
      </c>
      <c r="N6" s="113" t="s">
        <v>29</v>
      </c>
      <c r="O6" s="113" t="s">
        <v>30</v>
      </c>
      <c r="P6" s="113" t="s">
        <v>31</v>
      </c>
      <c r="Q6" s="110" t="s">
        <v>32</v>
      </c>
      <c r="R6" s="111" t="s">
        <v>33</v>
      </c>
      <c r="S6" s="3"/>
    </row>
    <row r="7" spans="1:19" s="190" customFormat="1" ht="317.25" customHeight="1">
      <c r="A7" s="258">
        <v>1</v>
      </c>
      <c r="B7" s="258" t="s">
        <v>289</v>
      </c>
      <c r="C7" s="258">
        <v>1</v>
      </c>
      <c r="D7" s="259">
        <v>6</v>
      </c>
      <c r="E7" s="259" t="s">
        <v>1069</v>
      </c>
      <c r="F7" s="259" t="s">
        <v>1070</v>
      </c>
      <c r="G7" s="259" t="s">
        <v>1071</v>
      </c>
      <c r="H7" s="259" t="s">
        <v>1072</v>
      </c>
      <c r="I7" s="69" t="s">
        <v>1073</v>
      </c>
      <c r="J7" s="259" t="s">
        <v>1074</v>
      </c>
      <c r="K7" s="263" t="s">
        <v>43</v>
      </c>
      <c r="L7" s="263"/>
      <c r="M7" s="264">
        <v>40000</v>
      </c>
      <c r="N7" s="264"/>
      <c r="O7" s="264">
        <v>40000</v>
      </c>
      <c r="P7" s="264"/>
      <c r="Q7" s="259" t="s">
        <v>1075</v>
      </c>
      <c r="R7" s="259" t="s">
        <v>1076</v>
      </c>
      <c r="S7" s="189"/>
    </row>
    <row r="8" spans="1:19" s="191" customFormat="1" ht="95.25" customHeight="1">
      <c r="A8" s="63">
        <v>2</v>
      </c>
      <c r="B8" s="258" t="s">
        <v>497</v>
      </c>
      <c r="C8" s="258">
        <v>3</v>
      </c>
      <c r="D8" s="259">
        <v>13</v>
      </c>
      <c r="E8" s="259" t="s">
        <v>1077</v>
      </c>
      <c r="F8" s="259" t="s">
        <v>1078</v>
      </c>
      <c r="G8" s="83" t="s">
        <v>1079</v>
      </c>
      <c r="H8" s="259" t="s">
        <v>1080</v>
      </c>
      <c r="I8" s="69" t="s">
        <v>1081</v>
      </c>
      <c r="J8" s="259" t="s">
        <v>1082</v>
      </c>
      <c r="K8" s="263" t="s">
        <v>43</v>
      </c>
      <c r="L8" s="263"/>
      <c r="M8" s="264">
        <v>50000</v>
      </c>
      <c r="N8" s="264"/>
      <c r="O8" s="264">
        <v>50000</v>
      </c>
      <c r="P8" s="264"/>
      <c r="Q8" s="259" t="s">
        <v>1075</v>
      </c>
      <c r="R8" s="259" t="s">
        <v>1076</v>
      </c>
      <c r="S8" s="189"/>
    </row>
    <row r="9" spans="1:19" s="193" customFormat="1" ht="198" customHeight="1">
      <c r="A9" s="258">
        <v>3</v>
      </c>
      <c r="B9" s="258" t="s">
        <v>497</v>
      </c>
      <c r="C9" s="258">
        <v>5</v>
      </c>
      <c r="D9" s="259">
        <v>11</v>
      </c>
      <c r="E9" s="259" t="s">
        <v>1083</v>
      </c>
      <c r="F9" s="259" t="s">
        <v>1084</v>
      </c>
      <c r="G9" s="259" t="s">
        <v>1085</v>
      </c>
      <c r="H9" s="259" t="s">
        <v>335</v>
      </c>
      <c r="I9" s="69" t="s">
        <v>1086</v>
      </c>
      <c r="J9" s="259" t="s">
        <v>1087</v>
      </c>
      <c r="K9" s="263" t="s">
        <v>50</v>
      </c>
      <c r="L9" s="392"/>
      <c r="M9" s="264">
        <v>50000</v>
      </c>
      <c r="N9" s="393"/>
      <c r="O9" s="264">
        <v>50000</v>
      </c>
      <c r="P9" s="264"/>
      <c r="Q9" s="259" t="s">
        <v>1075</v>
      </c>
      <c r="R9" s="259" t="s">
        <v>1076</v>
      </c>
      <c r="S9" s="192"/>
    </row>
    <row r="10" spans="1:19" s="190" customFormat="1" ht="85.5" customHeight="1">
      <c r="A10" s="258">
        <v>4</v>
      </c>
      <c r="B10" s="258" t="s">
        <v>497</v>
      </c>
      <c r="C10" s="258">
        <v>5</v>
      </c>
      <c r="D10" s="259">
        <v>4</v>
      </c>
      <c r="E10" s="259" t="s">
        <v>1088</v>
      </c>
      <c r="F10" s="259" t="s">
        <v>1089</v>
      </c>
      <c r="G10" s="259" t="s">
        <v>1090</v>
      </c>
      <c r="H10" s="259" t="s">
        <v>1072</v>
      </c>
      <c r="I10" s="69" t="s">
        <v>1091</v>
      </c>
      <c r="J10" s="259" t="s">
        <v>1092</v>
      </c>
      <c r="K10" s="263" t="s">
        <v>43</v>
      </c>
      <c r="L10" s="263"/>
      <c r="M10" s="264">
        <v>25000</v>
      </c>
      <c r="N10" s="264"/>
      <c r="O10" s="264">
        <v>25000</v>
      </c>
      <c r="P10" s="264"/>
      <c r="Q10" s="259" t="s">
        <v>1075</v>
      </c>
      <c r="R10" s="259" t="s">
        <v>1093</v>
      </c>
      <c r="S10" s="189"/>
    </row>
    <row r="11" spans="1:19" s="190" customFormat="1" ht="138" customHeight="1">
      <c r="A11" s="258">
        <v>5</v>
      </c>
      <c r="B11" s="258" t="s">
        <v>667</v>
      </c>
      <c r="C11" s="258">
        <v>3</v>
      </c>
      <c r="D11" s="259">
        <v>13</v>
      </c>
      <c r="E11" s="259" t="s">
        <v>1094</v>
      </c>
      <c r="F11" s="259" t="s">
        <v>1095</v>
      </c>
      <c r="G11" s="259" t="s">
        <v>117</v>
      </c>
      <c r="H11" s="259" t="s">
        <v>1096</v>
      </c>
      <c r="I11" s="69" t="s">
        <v>1097</v>
      </c>
      <c r="J11" s="259" t="s">
        <v>1087</v>
      </c>
      <c r="K11" s="263" t="s">
        <v>43</v>
      </c>
      <c r="L11" s="263"/>
      <c r="M11" s="264">
        <v>50000</v>
      </c>
      <c r="N11" s="264"/>
      <c r="O11" s="264">
        <v>50000</v>
      </c>
      <c r="P11" s="264"/>
      <c r="Q11" s="259" t="s">
        <v>1075</v>
      </c>
      <c r="R11" s="259" t="s">
        <v>1093</v>
      </c>
      <c r="S11" s="189"/>
    </row>
    <row r="12" spans="1:19" s="311" customFormat="1" ht="59.25" customHeight="1">
      <c r="A12" s="574">
        <v>6</v>
      </c>
      <c r="B12" s="574" t="s">
        <v>667</v>
      </c>
      <c r="C12" s="574">
        <v>5</v>
      </c>
      <c r="D12" s="587">
        <v>4</v>
      </c>
      <c r="E12" s="587" t="s">
        <v>1828</v>
      </c>
      <c r="F12" s="587" t="s">
        <v>1829</v>
      </c>
      <c r="G12" s="587" t="s">
        <v>117</v>
      </c>
      <c r="H12" s="259" t="s">
        <v>1572</v>
      </c>
      <c r="I12" s="69">
        <v>1</v>
      </c>
      <c r="J12" s="572" t="s">
        <v>1830</v>
      </c>
      <c r="K12" s="696" t="s">
        <v>137</v>
      </c>
      <c r="L12" s="590"/>
      <c r="M12" s="594">
        <v>39004</v>
      </c>
      <c r="N12" s="594"/>
      <c r="O12" s="594">
        <v>39004</v>
      </c>
      <c r="P12" s="594"/>
      <c r="Q12" s="587" t="s">
        <v>1831</v>
      </c>
      <c r="R12" s="587" t="s">
        <v>1832</v>
      </c>
      <c r="S12" s="310"/>
    </row>
    <row r="13" spans="1:19" s="311" customFormat="1" ht="112.5" customHeight="1">
      <c r="A13" s="574"/>
      <c r="B13" s="574"/>
      <c r="C13" s="574"/>
      <c r="D13" s="587"/>
      <c r="E13" s="587"/>
      <c r="F13" s="587"/>
      <c r="G13" s="587"/>
      <c r="H13" s="259" t="s">
        <v>1833</v>
      </c>
      <c r="I13" s="69" t="s">
        <v>1834</v>
      </c>
      <c r="J13" s="572"/>
      <c r="K13" s="696"/>
      <c r="L13" s="590"/>
      <c r="M13" s="594"/>
      <c r="N13" s="594"/>
      <c r="O13" s="594"/>
      <c r="P13" s="594"/>
      <c r="Q13" s="587"/>
      <c r="R13" s="587"/>
      <c r="S13" s="310"/>
    </row>
    <row r="14" spans="1:19" s="391" customFormat="1" ht="24" customHeight="1">
      <c r="A14" s="585">
        <v>7</v>
      </c>
      <c r="B14" s="585" t="s">
        <v>497</v>
      </c>
      <c r="C14" s="585">
        <v>1</v>
      </c>
      <c r="D14" s="543">
        <v>6</v>
      </c>
      <c r="E14" s="543" t="s">
        <v>1835</v>
      </c>
      <c r="F14" s="543" t="s">
        <v>1836</v>
      </c>
      <c r="G14" s="574" t="s">
        <v>283</v>
      </c>
      <c r="H14" s="267" t="s">
        <v>1638</v>
      </c>
      <c r="I14" s="259">
        <v>1</v>
      </c>
      <c r="J14" s="566" t="s">
        <v>1837</v>
      </c>
      <c r="K14" s="698" t="s">
        <v>43</v>
      </c>
      <c r="L14" s="661"/>
      <c r="M14" s="665">
        <v>28499.98</v>
      </c>
      <c r="N14" s="665"/>
      <c r="O14" s="665">
        <v>28499.98</v>
      </c>
      <c r="P14" s="665"/>
      <c r="Q14" s="543" t="s">
        <v>1838</v>
      </c>
      <c r="R14" s="543" t="s">
        <v>1839</v>
      </c>
      <c r="S14" s="310"/>
    </row>
    <row r="15" spans="1:19" s="391" customFormat="1" ht="24" customHeight="1">
      <c r="A15" s="586"/>
      <c r="B15" s="586"/>
      <c r="C15" s="586"/>
      <c r="D15" s="570"/>
      <c r="E15" s="570"/>
      <c r="F15" s="570"/>
      <c r="G15" s="574"/>
      <c r="H15" s="276" t="s">
        <v>1840</v>
      </c>
      <c r="I15" s="272">
        <v>60</v>
      </c>
      <c r="J15" s="567"/>
      <c r="K15" s="699"/>
      <c r="L15" s="697"/>
      <c r="M15" s="686"/>
      <c r="N15" s="686"/>
      <c r="O15" s="686"/>
      <c r="P15" s="686"/>
      <c r="Q15" s="570"/>
      <c r="R15" s="570"/>
      <c r="S15" s="310"/>
    </row>
    <row r="16" spans="1:19" s="391" customFormat="1" ht="60">
      <c r="A16" s="586"/>
      <c r="B16" s="586"/>
      <c r="C16" s="586"/>
      <c r="D16" s="570"/>
      <c r="E16" s="570"/>
      <c r="F16" s="570"/>
      <c r="G16" s="258" t="s">
        <v>1841</v>
      </c>
      <c r="H16" s="259" t="s">
        <v>1842</v>
      </c>
      <c r="I16" s="259">
        <v>1</v>
      </c>
      <c r="J16" s="567"/>
      <c r="K16" s="699"/>
      <c r="L16" s="697"/>
      <c r="M16" s="686"/>
      <c r="N16" s="686"/>
      <c r="O16" s="686"/>
      <c r="P16" s="686"/>
      <c r="Q16" s="570"/>
      <c r="R16" s="570"/>
      <c r="S16" s="310"/>
    </row>
    <row r="17" spans="1:19" s="391" customFormat="1" ht="21" customHeight="1">
      <c r="A17" s="586"/>
      <c r="B17" s="586"/>
      <c r="C17" s="586"/>
      <c r="D17" s="570"/>
      <c r="E17" s="570"/>
      <c r="F17" s="570"/>
      <c r="G17" s="701" t="s">
        <v>575</v>
      </c>
      <c r="H17" s="259" t="s">
        <v>1843</v>
      </c>
      <c r="I17" s="69" t="s">
        <v>38</v>
      </c>
      <c r="J17" s="567"/>
      <c r="K17" s="699"/>
      <c r="L17" s="697"/>
      <c r="M17" s="686"/>
      <c r="N17" s="686"/>
      <c r="O17" s="686"/>
      <c r="P17" s="686"/>
      <c r="Q17" s="570"/>
      <c r="R17" s="570"/>
      <c r="S17" s="310"/>
    </row>
    <row r="18" spans="1:19" s="391" customFormat="1" ht="30">
      <c r="A18" s="685"/>
      <c r="B18" s="685"/>
      <c r="C18" s="685"/>
      <c r="D18" s="544"/>
      <c r="E18" s="544"/>
      <c r="F18" s="544"/>
      <c r="G18" s="701"/>
      <c r="H18" s="259" t="s">
        <v>1844</v>
      </c>
      <c r="I18" s="207" t="s">
        <v>164</v>
      </c>
      <c r="J18" s="568"/>
      <c r="K18" s="700"/>
      <c r="L18" s="683"/>
      <c r="M18" s="684"/>
      <c r="N18" s="684"/>
      <c r="O18" s="684"/>
      <c r="P18" s="684"/>
      <c r="Q18" s="544"/>
      <c r="R18" s="544"/>
      <c r="S18" s="310"/>
    </row>
    <row r="19" spans="1:19" s="311" customFormat="1" ht="56.25" customHeight="1">
      <c r="A19" s="574">
        <v>8</v>
      </c>
      <c r="B19" s="574" t="s">
        <v>667</v>
      </c>
      <c r="C19" s="574">
        <v>1</v>
      </c>
      <c r="D19" s="587">
        <v>6</v>
      </c>
      <c r="E19" s="587" t="s">
        <v>1845</v>
      </c>
      <c r="F19" s="587" t="s">
        <v>1846</v>
      </c>
      <c r="G19" s="587" t="s">
        <v>1847</v>
      </c>
      <c r="H19" s="543" t="s">
        <v>1848</v>
      </c>
      <c r="I19" s="702" t="s">
        <v>38</v>
      </c>
      <c r="J19" s="572" t="s">
        <v>1849</v>
      </c>
      <c r="K19" s="696" t="s">
        <v>43</v>
      </c>
      <c r="L19" s="590"/>
      <c r="M19" s="594">
        <v>26138.13</v>
      </c>
      <c r="N19" s="594"/>
      <c r="O19" s="594">
        <v>26138.13</v>
      </c>
      <c r="P19" s="594"/>
      <c r="Q19" s="587" t="s">
        <v>1850</v>
      </c>
      <c r="R19" s="587" t="s">
        <v>1851</v>
      </c>
      <c r="S19" s="310"/>
    </row>
    <row r="20" spans="1:19" s="311" customFormat="1" ht="187.5" customHeight="1">
      <c r="A20" s="574"/>
      <c r="B20" s="574"/>
      <c r="C20" s="574"/>
      <c r="D20" s="587"/>
      <c r="E20" s="587"/>
      <c r="F20" s="587"/>
      <c r="G20" s="587"/>
      <c r="H20" s="544"/>
      <c r="I20" s="703"/>
      <c r="J20" s="572"/>
      <c r="K20" s="696"/>
      <c r="L20" s="590"/>
      <c r="M20" s="594"/>
      <c r="N20" s="594"/>
      <c r="O20" s="594"/>
      <c r="P20" s="594"/>
      <c r="Q20" s="587"/>
      <c r="R20" s="587"/>
      <c r="S20" s="310"/>
    </row>
    <row r="21" spans="1:19" s="311" customFormat="1" ht="97.5" customHeight="1">
      <c r="A21" s="574">
        <v>9</v>
      </c>
      <c r="B21" s="574" t="s">
        <v>497</v>
      </c>
      <c r="C21" s="574">
        <v>1</v>
      </c>
      <c r="D21" s="587">
        <v>6</v>
      </c>
      <c r="E21" s="587" t="s">
        <v>1852</v>
      </c>
      <c r="F21" s="587" t="s">
        <v>1890</v>
      </c>
      <c r="G21" s="587" t="s">
        <v>117</v>
      </c>
      <c r="H21" s="259" t="s">
        <v>1572</v>
      </c>
      <c r="I21" s="69" t="s">
        <v>38</v>
      </c>
      <c r="J21" s="572" t="s">
        <v>1853</v>
      </c>
      <c r="K21" s="696" t="s">
        <v>137</v>
      </c>
      <c r="L21" s="590"/>
      <c r="M21" s="594">
        <v>35000</v>
      </c>
      <c r="N21" s="594"/>
      <c r="O21" s="594">
        <v>35000</v>
      </c>
      <c r="P21" s="594"/>
      <c r="Q21" s="587" t="s">
        <v>1854</v>
      </c>
      <c r="R21" s="587" t="s">
        <v>1855</v>
      </c>
      <c r="S21" s="310"/>
    </row>
    <row r="22" spans="1:19" s="311" customFormat="1" ht="120.75" customHeight="1">
      <c r="A22" s="574"/>
      <c r="B22" s="574"/>
      <c r="C22" s="574"/>
      <c r="D22" s="587"/>
      <c r="E22" s="587"/>
      <c r="F22" s="587"/>
      <c r="G22" s="587"/>
      <c r="H22" s="259" t="s">
        <v>1833</v>
      </c>
      <c r="I22" s="69" t="s">
        <v>194</v>
      </c>
      <c r="J22" s="572"/>
      <c r="K22" s="696"/>
      <c r="L22" s="590"/>
      <c r="M22" s="594"/>
      <c r="N22" s="594"/>
      <c r="O22" s="594"/>
      <c r="P22" s="594"/>
      <c r="Q22" s="587"/>
      <c r="R22" s="587"/>
      <c r="S22" s="310"/>
    </row>
    <row r="23" spans="1:19" s="311" customFormat="1" ht="83.25" customHeight="1">
      <c r="A23" s="574">
        <v>10</v>
      </c>
      <c r="B23" s="574" t="s">
        <v>667</v>
      </c>
      <c r="C23" s="574">
        <v>1</v>
      </c>
      <c r="D23" s="587">
        <v>6</v>
      </c>
      <c r="E23" s="587" t="s">
        <v>1856</v>
      </c>
      <c r="F23" s="587" t="s">
        <v>1857</v>
      </c>
      <c r="G23" s="259" t="s">
        <v>1858</v>
      </c>
      <c r="H23" s="259" t="s">
        <v>1413</v>
      </c>
      <c r="I23" s="69" t="s">
        <v>38</v>
      </c>
      <c r="J23" s="572" t="s">
        <v>1859</v>
      </c>
      <c r="K23" s="696" t="s">
        <v>50</v>
      </c>
      <c r="L23" s="590"/>
      <c r="M23" s="594">
        <v>69796.5</v>
      </c>
      <c r="N23" s="594"/>
      <c r="O23" s="594">
        <v>69796.5</v>
      </c>
      <c r="P23" s="594"/>
      <c r="Q23" s="587" t="s">
        <v>1860</v>
      </c>
      <c r="R23" s="587" t="s">
        <v>1861</v>
      </c>
      <c r="S23" s="310"/>
    </row>
    <row r="24" spans="1:19" s="311" customFormat="1" ht="90.75" customHeight="1">
      <c r="A24" s="574"/>
      <c r="B24" s="574"/>
      <c r="C24" s="574"/>
      <c r="D24" s="587"/>
      <c r="E24" s="587"/>
      <c r="F24" s="587"/>
      <c r="G24" s="259" t="s">
        <v>1862</v>
      </c>
      <c r="H24" s="259" t="s">
        <v>1842</v>
      </c>
      <c r="I24" s="69" t="s">
        <v>38</v>
      </c>
      <c r="J24" s="572"/>
      <c r="K24" s="696"/>
      <c r="L24" s="590"/>
      <c r="M24" s="594"/>
      <c r="N24" s="594"/>
      <c r="O24" s="594"/>
      <c r="P24" s="594"/>
      <c r="Q24" s="587"/>
      <c r="R24" s="587"/>
      <c r="S24" s="310"/>
    </row>
    <row r="25" spans="1:19" s="311" customFormat="1" ht="58.5" customHeight="1">
      <c r="A25" s="574">
        <v>11</v>
      </c>
      <c r="B25" s="574" t="s">
        <v>667</v>
      </c>
      <c r="C25" s="574">
        <v>1</v>
      </c>
      <c r="D25" s="587">
        <v>6</v>
      </c>
      <c r="E25" s="587" t="s">
        <v>1863</v>
      </c>
      <c r="F25" s="587" t="s">
        <v>1864</v>
      </c>
      <c r="G25" s="587" t="s">
        <v>117</v>
      </c>
      <c r="H25" s="259" t="s">
        <v>1572</v>
      </c>
      <c r="I25" s="69" t="s">
        <v>38</v>
      </c>
      <c r="J25" s="566" t="s">
        <v>1865</v>
      </c>
      <c r="K25" s="696" t="s">
        <v>43</v>
      </c>
      <c r="L25" s="590"/>
      <c r="M25" s="594">
        <v>42400</v>
      </c>
      <c r="N25" s="594"/>
      <c r="O25" s="594">
        <v>42400</v>
      </c>
      <c r="P25" s="594"/>
      <c r="Q25" s="587" t="s">
        <v>1838</v>
      </c>
      <c r="R25" s="587" t="s">
        <v>1839</v>
      </c>
      <c r="S25" s="310"/>
    </row>
    <row r="26" spans="1:19" s="311" customFormat="1" ht="74.25" customHeight="1">
      <c r="A26" s="574"/>
      <c r="B26" s="574"/>
      <c r="C26" s="574"/>
      <c r="D26" s="587"/>
      <c r="E26" s="587"/>
      <c r="F26" s="587"/>
      <c r="G26" s="587"/>
      <c r="H26" s="259" t="s">
        <v>1833</v>
      </c>
      <c r="I26" s="69" t="s">
        <v>74</v>
      </c>
      <c r="J26" s="568"/>
      <c r="K26" s="696"/>
      <c r="L26" s="590"/>
      <c r="M26" s="594"/>
      <c r="N26" s="594"/>
      <c r="O26" s="594"/>
      <c r="P26" s="594"/>
      <c r="Q26" s="587"/>
      <c r="R26" s="587"/>
      <c r="S26" s="310"/>
    </row>
    <row r="27" spans="1:19" s="391" customFormat="1" ht="33" customHeight="1">
      <c r="A27" s="574">
        <v>12</v>
      </c>
      <c r="B27" s="574" t="s">
        <v>497</v>
      </c>
      <c r="C27" s="574">
        <v>1</v>
      </c>
      <c r="D27" s="587">
        <v>6</v>
      </c>
      <c r="E27" s="587" t="s">
        <v>1866</v>
      </c>
      <c r="F27" s="587" t="s">
        <v>1867</v>
      </c>
      <c r="G27" s="701" t="s">
        <v>1868</v>
      </c>
      <c r="H27" s="259" t="s">
        <v>580</v>
      </c>
      <c r="I27" s="69" t="s">
        <v>38</v>
      </c>
      <c r="J27" s="572" t="s">
        <v>1869</v>
      </c>
      <c r="K27" s="696" t="s">
        <v>318</v>
      </c>
      <c r="L27" s="590"/>
      <c r="M27" s="594">
        <v>94749.06</v>
      </c>
      <c r="N27" s="594"/>
      <c r="O27" s="594">
        <v>94749.06</v>
      </c>
      <c r="P27" s="594"/>
      <c r="Q27" s="587" t="s">
        <v>1870</v>
      </c>
      <c r="R27" s="587" t="s">
        <v>1871</v>
      </c>
      <c r="S27" s="310"/>
    </row>
    <row r="28" spans="1:19" s="391" customFormat="1" ht="39" customHeight="1">
      <c r="A28" s="574"/>
      <c r="B28" s="574"/>
      <c r="C28" s="574"/>
      <c r="D28" s="587"/>
      <c r="E28" s="587"/>
      <c r="F28" s="587"/>
      <c r="G28" s="701"/>
      <c r="H28" s="259" t="s">
        <v>239</v>
      </c>
      <c r="I28" s="69" t="s">
        <v>129</v>
      </c>
      <c r="J28" s="572"/>
      <c r="K28" s="696"/>
      <c r="L28" s="590"/>
      <c r="M28" s="594"/>
      <c r="N28" s="594"/>
      <c r="O28" s="594"/>
      <c r="P28" s="594"/>
      <c r="Q28" s="587"/>
      <c r="R28" s="587"/>
      <c r="S28" s="310"/>
    </row>
    <row r="29" spans="1:19" s="391" customFormat="1" ht="37.5" customHeight="1">
      <c r="A29" s="574"/>
      <c r="B29" s="574"/>
      <c r="C29" s="574"/>
      <c r="D29" s="587"/>
      <c r="E29" s="587"/>
      <c r="F29" s="587"/>
      <c r="G29" s="701" t="s">
        <v>37</v>
      </c>
      <c r="H29" s="259" t="s">
        <v>1872</v>
      </c>
      <c r="I29" s="69" t="s">
        <v>38</v>
      </c>
      <c r="J29" s="572"/>
      <c r="K29" s="696"/>
      <c r="L29" s="590"/>
      <c r="M29" s="594"/>
      <c r="N29" s="594"/>
      <c r="O29" s="594"/>
      <c r="P29" s="594"/>
      <c r="Q29" s="587"/>
      <c r="R29" s="587"/>
      <c r="S29" s="310"/>
    </row>
    <row r="30" spans="1:19" s="391" customFormat="1" ht="33" customHeight="1">
      <c r="A30" s="574"/>
      <c r="B30" s="574"/>
      <c r="C30" s="574"/>
      <c r="D30" s="587"/>
      <c r="E30" s="587"/>
      <c r="F30" s="587"/>
      <c r="G30" s="701"/>
      <c r="H30" s="259" t="s">
        <v>239</v>
      </c>
      <c r="I30" s="69" t="s">
        <v>1873</v>
      </c>
      <c r="J30" s="572"/>
      <c r="K30" s="696"/>
      <c r="L30" s="590"/>
      <c r="M30" s="594"/>
      <c r="N30" s="594"/>
      <c r="O30" s="594"/>
      <c r="P30" s="594"/>
      <c r="Q30" s="587"/>
      <c r="R30" s="587"/>
      <c r="S30" s="310"/>
    </row>
    <row r="31" spans="1:19" s="391" customFormat="1" ht="64.5" customHeight="1">
      <c r="A31" s="574"/>
      <c r="B31" s="574"/>
      <c r="C31" s="574"/>
      <c r="D31" s="587"/>
      <c r="E31" s="587"/>
      <c r="F31" s="587"/>
      <c r="G31" s="276" t="s">
        <v>1862</v>
      </c>
      <c r="H31" s="259" t="s">
        <v>1874</v>
      </c>
      <c r="I31" s="69" t="s">
        <v>38</v>
      </c>
      <c r="J31" s="572"/>
      <c r="K31" s="696"/>
      <c r="L31" s="590"/>
      <c r="M31" s="594"/>
      <c r="N31" s="594"/>
      <c r="O31" s="594"/>
      <c r="P31" s="594"/>
      <c r="Q31" s="587"/>
      <c r="R31" s="587"/>
      <c r="S31" s="310"/>
    </row>
    <row r="32" spans="1:19" s="311" customFormat="1" ht="150.75" customHeight="1">
      <c r="A32" s="585">
        <v>13</v>
      </c>
      <c r="B32" s="574" t="s">
        <v>667</v>
      </c>
      <c r="C32" s="574">
        <v>1</v>
      </c>
      <c r="D32" s="587">
        <v>9</v>
      </c>
      <c r="E32" s="587" t="s">
        <v>1875</v>
      </c>
      <c r="F32" s="587" t="s">
        <v>1876</v>
      </c>
      <c r="G32" s="587" t="s">
        <v>117</v>
      </c>
      <c r="H32" s="259" t="s">
        <v>1572</v>
      </c>
      <c r="I32" s="69">
        <v>1</v>
      </c>
      <c r="J32" s="572" t="s">
        <v>1877</v>
      </c>
      <c r="K32" s="696" t="s">
        <v>43</v>
      </c>
      <c r="L32" s="590"/>
      <c r="M32" s="594">
        <v>28348.799999999999</v>
      </c>
      <c r="N32" s="594"/>
      <c r="O32" s="594">
        <v>28348.799999999999</v>
      </c>
      <c r="P32" s="594"/>
      <c r="Q32" s="587" t="s">
        <v>1878</v>
      </c>
      <c r="R32" s="587" t="s">
        <v>1879</v>
      </c>
      <c r="S32" s="310"/>
    </row>
    <row r="33" spans="1:19" s="311" customFormat="1" ht="202.5" customHeight="1">
      <c r="A33" s="685"/>
      <c r="B33" s="574"/>
      <c r="C33" s="574"/>
      <c r="D33" s="587"/>
      <c r="E33" s="587"/>
      <c r="F33" s="587"/>
      <c r="G33" s="587"/>
      <c r="H33" s="259" t="s">
        <v>1833</v>
      </c>
      <c r="I33" s="69" t="s">
        <v>194</v>
      </c>
      <c r="J33" s="572"/>
      <c r="K33" s="696"/>
      <c r="L33" s="590"/>
      <c r="M33" s="594"/>
      <c r="N33" s="594"/>
      <c r="O33" s="594"/>
      <c r="P33" s="594"/>
      <c r="Q33" s="587"/>
      <c r="R33" s="587"/>
      <c r="S33" s="310"/>
    </row>
    <row r="34" spans="1:19" s="311" customFormat="1" ht="144.75" customHeight="1">
      <c r="A34" s="585">
        <v>14</v>
      </c>
      <c r="B34" s="585" t="s">
        <v>667</v>
      </c>
      <c r="C34" s="585">
        <v>1</v>
      </c>
      <c r="D34" s="543">
        <v>9</v>
      </c>
      <c r="E34" s="587" t="s">
        <v>1880</v>
      </c>
      <c r="F34" s="587" t="s">
        <v>1881</v>
      </c>
      <c r="G34" s="587" t="s">
        <v>1062</v>
      </c>
      <c r="H34" s="259" t="s">
        <v>1882</v>
      </c>
      <c r="I34" s="69" t="s">
        <v>73</v>
      </c>
      <c r="J34" s="572" t="s">
        <v>1883</v>
      </c>
      <c r="K34" s="696" t="s">
        <v>114</v>
      </c>
      <c r="L34" s="590"/>
      <c r="M34" s="594">
        <v>39880</v>
      </c>
      <c r="N34" s="594"/>
      <c r="O34" s="594">
        <v>39880</v>
      </c>
      <c r="P34" s="594"/>
      <c r="Q34" s="587" t="s">
        <v>1884</v>
      </c>
      <c r="R34" s="587" t="s">
        <v>1885</v>
      </c>
      <c r="S34" s="310"/>
    </row>
    <row r="35" spans="1:19" s="311" customFormat="1" ht="106.5" customHeight="1">
      <c r="A35" s="685"/>
      <c r="B35" s="685"/>
      <c r="C35" s="685"/>
      <c r="D35" s="544"/>
      <c r="E35" s="587"/>
      <c r="F35" s="587"/>
      <c r="G35" s="587"/>
      <c r="H35" s="259" t="s">
        <v>42</v>
      </c>
      <c r="I35" s="69" t="s">
        <v>1886</v>
      </c>
      <c r="J35" s="572"/>
      <c r="K35" s="696"/>
      <c r="L35" s="590"/>
      <c r="M35" s="594"/>
      <c r="N35" s="594"/>
      <c r="O35" s="594"/>
      <c r="P35" s="594"/>
      <c r="Q35" s="587"/>
      <c r="R35" s="587"/>
      <c r="S35" s="310"/>
    </row>
    <row r="36" spans="1:19" s="311" customFormat="1" ht="145.5" customHeight="1">
      <c r="A36" s="574">
        <v>15</v>
      </c>
      <c r="B36" s="574" t="s">
        <v>667</v>
      </c>
      <c r="C36" s="574">
        <v>1</v>
      </c>
      <c r="D36" s="587">
        <v>9</v>
      </c>
      <c r="E36" s="587" t="s">
        <v>1887</v>
      </c>
      <c r="F36" s="587" t="s">
        <v>1888</v>
      </c>
      <c r="G36" s="587" t="s">
        <v>117</v>
      </c>
      <c r="H36" s="259" t="s">
        <v>1572</v>
      </c>
      <c r="I36" s="69" t="s">
        <v>38</v>
      </c>
      <c r="J36" s="572" t="s">
        <v>1889</v>
      </c>
      <c r="K36" s="696" t="s">
        <v>114</v>
      </c>
      <c r="L36" s="590" t="s">
        <v>396</v>
      </c>
      <c r="M36" s="594">
        <v>88868.37</v>
      </c>
      <c r="N36" s="704"/>
      <c r="O36" s="594">
        <v>88868.37</v>
      </c>
      <c r="P36" s="594"/>
      <c r="Q36" s="587" t="s">
        <v>1884</v>
      </c>
      <c r="R36" s="587" t="s">
        <v>1885</v>
      </c>
      <c r="S36" s="310"/>
    </row>
    <row r="37" spans="1:19" s="311" customFormat="1" ht="91.5" customHeight="1">
      <c r="A37" s="574"/>
      <c r="B37" s="574"/>
      <c r="C37" s="574"/>
      <c r="D37" s="587"/>
      <c r="E37" s="587"/>
      <c r="F37" s="587"/>
      <c r="G37" s="587"/>
      <c r="H37" s="259" t="s">
        <v>1833</v>
      </c>
      <c r="I37" s="69" t="s">
        <v>156</v>
      </c>
      <c r="J37" s="572"/>
      <c r="K37" s="696"/>
      <c r="L37" s="590"/>
      <c r="M37" s="594"/>
      <c r="N37" s="704"/>
      <c r="O37" s="594"/>
      <c r="P37" s="594"/>
      <c r="Q37" s="587"/>
      <c r="R37" s="587"/>
      <c r="S37" s="310"/>
    </row>
    <row r="38" spans="1:19" s="99" customFormat="1" ht="12">
      <c r="M38" s="194"/>
      <c r="N38" s="194"/>
      <c r="O38" s="194"/>
      <c r="P38" s="194"/>
    </row>
    <row r="39" spans="1:19" s="99" customFormat="1" ht="12">
      <c r="M39" s="194"/>
      <c r="N39" s="194"/>
      <c r="O39" s="194"/>
      <c r="P39" s="194"/>
    </row>
    <row r="40" spans="1:19" s="11" customFormat="1">
      <c r="M40" s="656" t="s">
        <v>130</v>
      </c>
      <c r="N40" s="657"/>
      <c r="O40" s="657" t="s">
        <v>131</v>
      </c>
      <c r="P40" s="658"/>
    </row>
    <row r="41" spans="1:19" s="11" customFormat="1">
      <c r="M41" s="25" t="s">
        <v>107</v>
      </c>
      <c r="N41" s="25" t="s">
        <v>108</v>
      </c>
      <c r="O41" s="25" t="s">
        <v>107</v>
      </c>
      <c r="P41" s="25" t="s">
        <v>108</v>
      </c>
    </row>
    <row r="42" spans="1:19" s="11" customFormat="1">
      <c r="M42" s="26">
        <v>5</v>
      </c>
      <c r="N42" s="27">
        <v>215000</v>
      </c>
      <c r="O42" s="28">
        <v>10</v>
      </c>
      <c r="P42" s="212">
        <v>492684.84</v>
      </c>
    </row>
    <row r="43" spans="1:19" s="11" customFormat="1">
      <c r="M43" s="12"/>
      <c r="N43" s="12"/>
      <c r="O43" s="12"/>
      <c r="P43" s="12"/>
    </row>
    <row r="44" spans="1:19" s="11" customFormat="1">
      <c r="M44" s="12"/>
      <c r="N44" s="12"/>
      <c r="O44" s="12"/>
      <c r="P44" s="12"/>
    </row>
    <row r="45" spans="1:19" s="11" customFormat="1">
      <c r="M45" s="12"/>
      <c r="N45" s="12"/>
      <c r="O45" s="12"/>
      <c r="P45" s="12"/>
    </row>
    <row r="46" spans="1:19" s="11" customFormat="1">
      <c r="M46" s="12"/>
      <c r="N46" s="12"/>
      <c r="O46" s="12"/>
      <c r="P46" s="12"/>
    </row>
    <row r="47" spans="1:19" s="11" customFormat="1">
      <c r="M47" s="12"/>
      <c r="N47" s="12"/>
      <c r="O47" s="12"/>
      <c r="P47" s="12"/>
    </row>
    <row r="48" spans="1:19" s="11" customFormat="1">
      <c r="M48" s="12"/>
      <c r="N48" s="12"/>
      <c r="O48" s="12"/>
      <c r="P48" s="12"/>
    </row>
    <row r="49" spans="13:16" s="11" customFormat="1">
      <c r="M49" s="12"/>
      <c r="N49" s="12"/>
      <c r="O49" s="12"/>
      <c r="P49" s="12"/>
    </row>
    <row r="50" spans="13:16" s="11" customFormat="1">
      <c r="M50" s="12"/>
      <c r="N50" s="12"/>
      <c r="O50" s="12"/>
      <c r="P50" s="12"/>
    </row>
    <row r="51" spans="13:16" s="11" customFormat="1">
      <c r="M51" s="12"/>
      <c r="N51" s="12"/>
      <c r="O51" s="12"/>
      <c r="P51" s="12"/>
    </row>
    <row r="52" spans="13:16" s="11" customFormat="1">
      <c r="M52" s="12"/>
      <c r="N52" s="12"/>
      <c r="O52" s="12"/>
      <c r="P52" s="12"/>
    </row>
    <row r="53" spans="13:16" s="11" customFormat="1">
      <c r="M53" s="12"/>
      <c r="N53" s="12"/>
      <c r="O53" s="12"/>
      <c r="P53" s="12"/>
    </row>
    <row r="54" spans="13:16" s="11" customFormat="1">
      <c r="M54" s="12"/>
      <c r="N54" s="12"/>
      <c r="O54" s="12"/>
      <c r="P54" s="12"/>
    </row>
    <row r="55" spans="13:16" s="11" customFormat="1">
      <c r="M55" s="12"/>
      <c r="N55" s="12"/>
      <c r="O55" s="12"/>
      <c r="P55" s="12"/>
    </row>
    <row r="56" spans="13:16" s="11" customFormat="1">
      <c r="M56" s="12"/>
      <c r="N56" s="12"/>
      <c r="O56" s="12"/>
      <c r="P56" s="12"/>
    </row>
    <row r="57" spans="13:16" s="11" customFormat="1">
      <c r="M57" s="12"/>
      <c r="N57" s="12"/>
      <c r="O57" s="12"/>
      <c r="P57" s="12"/>
    </row>
    <row r="58" spans="13:16" s="11" customFormat="1">
      <c r="M58" s="12"/>
      <c r="N58" s="12"/>
      <c r="O58" s="12"/>
      <c r="P58" s="12"/>
    </row>
    <row r="59" spans="13:16" s="11" customFormat="1">
      <c r="M59" s="12"/>
      <c r="N59" s="12"/>
      <c r="O59" s="12"/>
      <c r="P59" s="12"/>
    </row>
    <row r="60" spans="13:16" s="11" customFormat="1">
      <c r="M60" s="12"/>
      <c r="N60" s="12"/>
      <c r="O60" s="12"/>
      <c r="P60" s="12"/>
    </row>
    <row r="61" spans="13:16" s="11" customFormat="1">
      <c r="M61" s="12"/>
      <c r="N61" s="12"/>
      <c r="O61" s="12"/>
      <c r="P61" s="12"/>
    </row>
    <row r="62" spans="13:16" s="11" customFormat="1">
      <c r="M62" s="12"/>
      <c r="N62" s="12"/>
      <c r="O62" s="12"/>
      <c r="P62" s="12"/>
    </row>
    <row r="63" spans="13:16" s="11" customFormat="1">
      <c r="M63" s="12"/>
      <c r="N63" s="12"/>
      <c r="O63" s="12"/>
      <c r="P63" s="12"/>
    </row>
    <row r="64" spans="13:16" s="11" customFormat="1">
      <c r="M64" s="12"/>
      <c r="N64" s="12"/>
      <c r="O64" s="12"/>
      <c r="P64" s="12"/>
    </row>
    <row r="65" spans="13:16" s="11" customFormat="1">
      <c r="M65" s="12"/>
      <c r="N65" s="12"/>
      <c r="O65" s="12"/>
      <c r="P65" s="12"/>
    </row>
    <row r="66" spans="13:16" s="11" customFormat="1">
      <c r="M66" s="12"/>
      <c r="N66" s="12"/>
      <c r="O66" s="12"/>
      <c r="P66" s="12"/>
    </row>
    <row r="67" spans="13:16" s="11" customFormat="1">
      <c r="M67" s="12"/>
      <c r="N67" s="12"/>
      <c r="O67" s="12"/>
      <c r="P67" s="12"/>
    </row>
    <row r="68" spans="13:16" s="11" customFormat="1">
      <c r="M68" s="12"/>
      <c r="N68" s="12"/>
      <c r="O68" s="12"/>
      <c r="P68" s="12"/>
    </row>
    <row r="69" spans="13:16" s="11" customFormat="1">
      <c r="M69" s="12"/>
      <c r="N69" s="12"/>
      <c r="O69" s="12"/>
      <c r="P69" s="12"/>
    </row>
    <row r="70" spans="13:16" s="11" customFormat="1">
      <c r="M70" s="12"/>
      <c r="N70" s="12"/>
      <c r="O70" s="12"/>
      <c r="P70" s="12"/>
    </row>
    <row r="71" spans="13:16" s="11" customFormat="1">
      <c r="M71" s="12"/>
      <c r="N71" s="12"/>
      <c r="O71" s="12"/>
      <c r="P71" s="12"/>
    </row>
    <row r="72" spans="13:16" s="11" customFormat="1">
      <c r="M72" s="12"/>
      <c r="N72" s="12"/>
      <c r="O72" s="12"/>
      <c r="P72" s="12"/>
    </row>
    <row r="73" spans="13:16" s="11" customFormat="1">
      <c r="M73" s="12"/>
      <c r="N73" s="12"/>
      <c r="O73" s="12"/>
      <c r="P73" s="12"/>
    </row>
    <row r="74" spans="13:16" s="11" customFormat="1">
      <c r="M74" s="12"/>
      <c r="N74" s="12"/>
      <c r="O74" s="12"/>
      <c r="P74" s="12"/>
    </row>
    <row r="75" spans="13:16" s="11" customFormat="1">
      <c r="M75" s="12"/>
      <c r="N75" s="12"/>
      <c r="O75" s="12"/>
      <c r="P75" s="12"/>
    </row>
    <row r="76" spans="13:16" s="11" customFormat="1">
      <c r="M76" s="12"/>
      <c r="N76" s="12"/>
      <c r="O76" s="12"/>
      <c r="P76" s="12"/>
    </row>
    <row r="77" spans="13:16" s="11" customFormat="1">
      <c r="M77" s="12"/>
      <c r="N77" s="12"/>
      <c r="O77" s="12"/>
      <c r="P77" s="12"/>
    </row>
    <row r="78" spans="13:16" s="11" customFormat="1">
      <c r="M78" s="12"/>
      <c r="N78" s="12"/>
      <c r="O78" s="12"/>
      <c r="P78" s="12"/>
    </row>
    <row r="79" spans="13:16" s="11" customFormat="1">
      <c r="M79" s="12"/>
      <c r="N79" s="12"/>
      <c r="O79" s="12"/>
      <c r="P79" s="12"/>
    </row>
    <row r="80" spans="13:16" s="11" customFormat="1">
      <c r="M80" s="12"/>
      <c r="N80" s="12"/>
      <c r="O80" s="12"/>
      <c r="P80" s="12"/>
    </row>
    <row r="81" spans="13:16" s="11" customFormat="1">
      <c r="M81" s="12"/>
      <c r="N81" s="12"/>
      <c r="O81" s="12"/>
      <c r="P81" s="12"/>
    </row>
    <row r="82" spans="13:16" s="11" customFormat="1">
      <c r="M82" s="12"/>
      <c r="N82" s="12"/>
      <c r="O82" s="12"/>
      <c r="P82" s="12"/>
    </row>
    <row r="83" spans="13:16" s="11" customFormat="1">
      <c r="M83" s="12"/>
      <c r="N83" s="12"/>
      <c r="O83" s="12"/>
      <c r="P83" s="12"/>
    </row>
    <row r="84" spans="13:16" s="11" customFormat="1">
      <c r="M84" s="12"/>
      <c r="N84" s="12"/>
      <c r="O84" s="12"/>
      <c r="P84" s="12"/>
    </row>
    <row r="85" spans="13:16" s="11" customFormat="1">
      <c r="M85" s="12"/>
      <c r="N85" s="12"/>
      <c r="O85" s="12"/>
      <c r="P85" s="12"/>
    </row>
    <row r="86" spans="13:16" s="11" customFormat="1">
      <c r="M86" s="12"/>
      <c r="N86" s="12"/>
      <c r="O86" s="12"/>
      <c r="P86" s="12"/>
    </row>
    <row r="87" spans="13:16" s="11" customFormat="1">
      <c r="M87" s="12"/>
      <c r="N87" s="12"/>
      <c r="O87" s="12"/>
      <c r="P87" s="12"/>
    </row>
    <row r="88" spans="13:16" s="11" customFormat="1">
      <c r="M88" s="12"/>
      <c r="N88" s="12"/>
      <c r="O88" s="12"/>
      <c r="P88" s="12"/>
    </row>
    <row r="89" spans="13:16" s="11" customFormat="1">
      <c r="M89" s="12"/>
      <c r="N89" s="12"/>
      <c r="O89" s="12"/>
      <c r="P89" s="12"/>
    </row>
    <row r="90" spans="13:16" s="11" customFormat="1">
      <c r="M90" s="12"/>
      <c r="N90" s="12"/>
      <c r="O90" s="12"/>
      <c r="P90" s="12"/>
    </row>
    <row r="91" spans="13:16" s="11" customFormat="1">
      <c r="M91" s="12"/>
      <c r="N91" s="12"/>
      <c r="O91" s="12"/>
      <c r="P91" s="12"/>
    </row>
    <row r="92" spans="13:16" s="11" customFormat="1">
      <c r="M92" s="12"/>
      <c r="N92" s="12"/>
      <c r="O92" s="12"/>
      <c r="P92" s="12"/>
    </row>
    <row r="93" spans="13:16" s="11" customFormat="1">
      <c r="M93" s="12"/>
      <c r="N93" s="12"/>
      <c r="O93" s="12"/>
      <c r="P93" s="12"/>
    </row>
    <row r="94" spans="13:16" s="11" customFormat="1">
      <c r="M94" s="12"/>
      <c r="N94" s="12"/>
      <c r="O94" s="12"/>
      <c r="P94" s="12"/>
    </row>
    <row r="95" spans="13:16" s="11" customFormat="1">
      <c r="M95" s="12"/>
      <c r="N95" s="12"/>
      <c r="O95" s="12"/>
      <c r="P95" s="12"/>
    </row>
    <row r="96" spans="13:16" s="11" customFormat="1">
      <c r="M96" s="12"/>
      <c r="N96" s="12"/>
      <c r="O96" s="12"/>
      <c r="P96" s="12"/>
    </row>
    <row r="97" spans="13:16" s="11" customFormat="1">
      <c r="M97" s="12"/>
      <c r="N97" s="12"/>
      <c r="O97" s="12"/>
      <c r="P97" s="12"/>
    </row>
    <row r="98" spans="13:16" s="11" customFormat="1">
      <c r="M98" s="12"/>
      <c r="N98" s="12"/>
      <c r="O98" s="12"/>
      <c r="P98" s="12"/>
    </row>
    <row r="99" spans="13:16" s="11" customFormat="1">
      <c r="M99" s="12"/>
      <c r="N99" s="12"/>
      <c r="O99" s="12"/>
      <c r="P99" s="12"/>
    </row>
    <row r="100" spans="13:16" s="11" customFormat="1">
      <c r="M100" s="12"/>
      <c r="N100" s="12"/>
      <c r="O100" s="12"/>
      <c r="P100" s="12"/>
    </row>
    <row r="101" spans="13:16" s="11" customFormat="1">
      <c r="M101" s="12"/>
      <c r="N101" s="12"/>
      <c r="O101" s="12"/>
      <c r="P101" s="12"/>
    </row>
    <row r="102" spans="13:16" s="11" customFormat="1">
      <c r="M102" s="12"/>
      <c r="N102" s="12"/>
      <c r="O102" s="12"/>
      <c r="P102" s="12"/>
    </row>
    <row r="103" spans="13:16" s="11" customFormat="1">
      <c r="M103" s="12"/>
      <c r="N103" s="12"/>
      <c r="O103" s="12"/>
      <c r="P103" s="12"/>
    </row>
    <row r="104" spans="13:16" s="11" customFormat="1">
      <c r="M104" s="12"/>
      <c r="N104" s="12"/>
      <c r="O104" s="12"/>
      <c r="P104" s="12"/>
    </row>
    <row r="105" spans="13:16" s="11" customFormat="1">
      <c r="M105" s="12"/>
      <c r="N105" s="12"/>
      <c r="O105" s="12"/>
      <c r="P105" s="12"/>
    </row>
    <row r="106" spans="13:16" s="11" customFormat="1">
      <c r="M106" s="12"/>
      <c r="N106" s="12"/>
      <c r="O106" s="12"/>
      <c r="P106" s="12"/>
    </row>
    <row r="107" spans="13:16" s="11" customFormat="1">
      <c r="M107" s="12"/>
      <c r="N107" s="12"/>
      <c r="O107" s="12"/>
      <c r="P107" s="12"/>
    </row>
    <row r="108" spans="13:16" s="11" customFormat="1">
      <c r="M108" s="12"/>
      <c r="N108" s="12"/>
      <c r="O108" s="12"/>
      <c r="P108" s="12"/>
    </row>
    <row r="109" spans="13:16" s="11" customFormat="1">
      <c r="M109" s="12"/>
      <c r="N109" s="12"/>
      <c r="O109" s="12"/>
      <c r="P109" s="12"/>
    </row>
    <row r="110" spans="13:16" s="11" customFormat="1">
      <c r="M110" s="12"/>
      <c r="N110" s="12"/>
      <c r="O110" s="12"/>
      <c r="P110" s="12"/>
    </row>
    <row r="111" spans="13:16" s="11" customFormat="1">
      <c r="M111" s="12"/>
      <c r="N111" s="12"/>
      <c r="O111" s="12"/>
      <c r="P111" s="12"/>
    </row>
    <row r="112" spans="13:16" s="11" customFormat="1">
      <c r="M112" s="12"/>
      <c r="N112" s="12"/>
      <c r="O112" s="12"/>
      <c r="P112" s="12"/>
    </row>
    <row r="113" spans="13:16" s="11" customFormat="1">
      <c r="M113" s="12"/>
      <c r="N113" s="12"/>
      <c r="O113" s="12"/>
      <c r="P113" s="12"/>
    </row>
    <row r="114" spans="13:16" s="11" customFormat="1">
      <c r="M114" s="12"/>
      <c r="N114" s="12"/>
      <c r="O114" s="12"/>
      <c r="P114" s="12"/>
    </row>
    <row r="115" spans="13:16" s="11" customFormat="1">
      <c r="M115" s="12"/>
      <c r="N115" s="12"/>
      <c r="O115" s="12"/>
      <c r="P115" s="12"/>
    </row>
    <row r="116" spans="13:16" s="11" customFormat="1">
      <c r="M116" s="12"/>
      <c r="N116" s="12"/>
      <c r="O116" s="12"/>
      <c r="P116" s="12"/>
    </row>
    <row r="117" spans="13:16" s="11" customFormat="1">
      <c r="M117" s="12"/>
      <c r="N117" s="12"/>
      <c r="O117" s="12"/>
      <c r="P117" s="12"/>
    </row>
    <row r="118" spans="13:16" s="11" customFormat="1">
      <c r="M118" s="12"/>
      <c r="N118" s="12"/>
      <c r="O118" s="12"/>
      <c r="P118" s="12"/>
    </row>
    <row r="119" spans="13:16" s="11" customFormat="1">
      <c r="M119" s="12"/>
      <c r="N119" s="12"/>
      <c r="O119" s="12"/>
      <c r="P119" s="12"/>
    </row>
    <row r="120" spans="13:16" s="11" customFormat="1">
      <c r="M120" s="12"/>
      <c r="N120" s="12"/>
      <c r="O120" s="12"/>
      <c r="P120" s="12"/>
    </row>
    <row r="121" spans="13:16" s="11" customFormat="1">
      <c r="M121" s="12"/>
      <c r="N121" s="12"/>
      <c r="O121" s="12"/>
      <c r="P121" s="12"/>
    </row>
    <row r="122" spans="13:16" s="11" customFormat="1">
      <c r="M122" s="12"/>
      <c r="N122" s="12"/>
      <c r="O122" s="12"/>
      <c r="P122" s="12"/>
    </row>
    <row r="123" spans="13:16" s="11" customFormat="1">
      <c r="M123" s="12"/>
      <c r="N123" s="12"/>
      <c r="O123" s="12"/>
      <c r="P123" s="12"/>
    </row>
    <row r="124" spans="13:16" s="11" customFormat="1">
      <c r="M124" s="12"/>
      <c r="N124" s="12"/>
      <c r="O124" s="12"/>
      <c r="P124" s="12"/>
    </row>
    <row r="125" spans="13:16" s="11" customFormat="1">
      <c r="M125" s="12"/>
      <c r="N125" s="12"/>
      <c r="O125" s="12"/>
      <c r="P125" s="12"/>
    </row>
    <row r="126" spans="13:16" s="11" customFormat="1">
      <c r="M126" s="12"/>
      <c r="N126" s="12"/>
      <c r="O126" s="12"/>
      <c r="P126" s="12"/>
    </row>
    <row r="127" spans="13:16" s="11" customFormat="1">
      <c r="M127" s="12"/>
      <c r="N127" s="12"/>
      <c r="O127" s="12"/>
      <c r="P127" s="12"/>
    </row>
    <row r="128" spans="13:16" s="11" customFormat="1">
      <c r="M128" s="12"/>
      <c r="N128" s="12"/>
      <c r="O128" s="12"/>
      <c r="P128" s="12"/>
    </row>
    <row r="129" spans="13:16" s="11" customFormat="1">
      <c r="M129" s="12"/>
      <c r="N129" s="12"/>
      <c r="O129" s="12"/>
      <c r="P129" s="12"/>
    </row>
    <row r="130" spans="13:16" s="11" customFormat="1">
      <c r="M130" s="12"/>
      <c r="N130" s="12"/>
      <c r="O130" s="12"/>
      <c r="P130" s="12"/>
    </row>
    <row r="131" spans="13:16" s="11" customFormat="1">
      <c r="M131" s="12"/>
      <c r="N131" s="12"/>
      <c r="O131" s="12"/>
      <c r="P131" s="12"/>
    </row>
    <row r="132" spans="13:16" s="11" customFormat="1">
      <c r="M132" s="12"/>
      <c r="N132" s="12"/>
      <c r="O132" s="12"/>
      <c r="P132" s="12"/>
    </row>
    <row r="133" spans="13:16" s="11" customFormat="1">
      <c r="M133" s="12"/>
      <c r="N133" s="12"/>
      <c r="O133" s="12"/>
      <c r="P133" s="12"/>
    </row>
    <row r="134" spans="13:16" s="11" customFormat="1">
      <c r="M134" s="12"/>
      <c r="N134" s="12"/>
      <c r="O134" s="12"/>
      <c r="P134" s="12"/>
    </row>
    <row r="135" spans="13:16" s="11" customFormat="1">
      <c r="M135" s="12"/>
      <c r="N135" s="12"/>
      <c r="O135" s="12"/>
      <c r="P135" s="12"/>
    </row>
    <row r="136" spans="13:16" s="11" customFormat="1">
      <c r="M136" s="12"/>
      <c r="N136" s="12"/>
      <c r="O136" s="12"/>
      <c r="P136" s="12"/>
    </row>
    <row r="137" spans="13:16" s="11" customFormat="1">
      <c r="M137" s="12"/>
      <c r="N137" s="12"/>
      <c r="O137" s="12"/>
      <c r="P137" s="12"/>
    </row>
    <row r="138" spans="13:16" s="11" customFormat="1">
      <c r="M138" s="12"/>
      <c r="N138" s="12"/>
      <c r="O138" s="12"/>
      <c r="P138" s="12"/>
    </row>
    <row r="139" spans="13:16" s="11" customFormat="1">
      <c r="M139" s="12"/>
      <c r="N139" s="12"/>
      <c r="O139" s="12"/>
      <c r="P139" s="12"/>
    </row>
    <row r="140" spans="13:16" s="11" customFormat="1">
      <c r="M140" s="12"/>
      <c r="N140" s="12"/>
      <c r="O140" s="12"/>
      <c r="P140" s="12"/>
    </row>
    <row r="141" spans="13:16" s="11" customFormat="1">
      <c r="M141" s="12"/>
      <c r="N141" s="12"/>
      <c r="O141" s="12"/>
      <c r="P141" s="12"/>
    </row>
    <row r="142" spans="13:16" s="11" customFormat="1">
      <c r="M142" s="12"/>
      <c r="N142" s="12"/>
      <c r="O142" s="12"/>
      <c r="P142" s="12"/>
    </row>
    <row r="143" spans="13:16" s="11" customFormat="1">
      <c r="M143" s="12"/>
      <c r="N143" s="12"/>
      <c r="O143" s="12"/>
      <c r="P143" s="12"/>
    </row>
    <row r="144" spans="13:16" s="11" customFormat="1">
      <c r="M144" s="12"/>
      <c r="N144" s="12"/>
      <c r="O144" s="12"/>
      <c r="P144" s="12"/>
    </row>
    <row r="145" spans="13:16" s="11" customFormat="1">
      <c r="M145" s="12"/>
      <c r="N145" s="12"/>
      <c r="O145" s="12"/>
      <c r="P145" s="12"/>
    </row>
    <row r="146" spans="13:16" s="11" customFormat="1">
      <c r="M146" s="12"/>
      <c r="N146" s="12"/>
      <c r="O146" s="12"/>
      <c r="P146" s="12"/>
    </row>
    <row r="147" spans="13:16" s="11" customFormat="1">
      <c r="M147" s="12"/>
      <c r="N147" s="12"/>
      <c r="O147" s="12"/>
      <c r="P147" s="12"/>
    </row>
    <row r="148" spans="13:16" s="11" customFormat="1">
      <c r="M148" s="12"/>
      <c r="N148" s="12"/>
      <c r="O148" s="12"/>
      <c r="P148" s="12"/>
    </row>
    <row r="149" spans="13:16" s="11" customFormat="1">
      <c r="M149" s="12"/>
      <c r="N149" s="12"/>
      <c r="O149" s="12"/>
      <c r="P149" s="12"/>
    </row>
    <row r="150" spans="13:16" s="11" customFormat="1">
      <c r="M150" s="12"/>
      <c r="N150" s="12"/>
      <c r="O150" s="12"/>
      <c r="P150" s="12"/>
    </row>
    <row r="151" spans="13:16" s="11" customFormat="1">
      <c r="M151" s="12"/>
      <c r="N151" s="12"/>
      <c r="O151" s="12"/>
      <c r="P151" s="12"/>
    </row>
    <row r="152" spans="13:16" s="11" customFormat="1">
      <c r="M152" s="12"/>
      <c r="N152" s="12"/>
      <c r="O152" s="12"/>
      <c r="P152" s="12"/>
    </row>
    <row r="153" spans="13:16" s="11" customFormat="1">
      <c r="M153" s="12"/>
      <c r="N153" s="12"/>
      <c r="O153" s="12"/>
      <c r="P153" s="12"/>
    </row>
    <row r="154" spans="13:16" s="11" customFormat="1">
      <c r="M154" s="12"/>
      <c r="N154" s="12"/>
      <c r="O154" s="12"/>
      <c r="P154" s="12"/>
    </row>
    <row r="155" spans="13:16" s="11" customFormat="1">
      <c r="M155" s="12"/>
      <c r="N155" s="12"/>
      <c r="O155" s="12"/>
      <c r="P155" s="12"/>
    </row>
    <row r="156" spans="13:16" s="11" customFormat="1">
      <c r="M156" s="12"/>
      <c r="N156" s="12"/>
      <c r="O156" s="12"/>
      <c r="P156" s="12"/>
    </row>
    <row r="157" spans="13:16" s="11" customFormat="1">
      <c r="M157" s="12"/>
      <c r="N157" s="12"/>
      <c r="O157" s="12"/>
      <c r="P157" s="12"/>
    </row>
    <row r="158" spans="13:16" s="11" customFormat="1">
      <c r="M158" s="12"/>
      <c r="N158" s="12"/>
      <c r="O158" s="12"/>
      <c r="P158" s="12"/>
    </row>
    <row r="159" spans="13:16" s="11" customFormat="1">
      <c r="M159" s="12"/>
      <c r="N159" s="12"/>
      <c r="O159" s="12"/>
      <c r="P159" s="12"/>
    </row>
    <row r="160" spans="13:16" s="11" customFormat="1">
      <c r="M160" s="12"/>
      <c r="N160" s="12"/>
      <c r="O160" s="12"/>
      <c r="P160" s="12"/>
    </row>
    <row r="161" spans="12:16" s="11" customFormat="1">
      <c r="M161" s="12"/>
      <c r="N161" s="12"/>
      <c r="O161" s="12"/>
      <c r="P161" s="12"/>
    </row>
    <row r="162" spans="12:16" s="11" customFormat="1">
      <c r="M162" s="12"/>
      <c r="N162" s="12"/>
      <c r="O162" s="12"/>
      <c r="P162" s="12"/>
    </row>
    <row r="163" spans="12:16" s="11" customFormat="1">
      <c r="M163" s="12"/>
      <c r="N163" s="12"/>
      <c r="O163" s="12"/>
      <c r="P163" s="12"/>
    </row>
    <row r="164" spans="12:16" s="11" customFormat="1">
      <c r="M164" s="12"/>
      <c r="N164" s="12"/>
      <c r="O164" s="12"/>
      <c r="P164" s="12"/>
    </row>
    <row r="165" spans="12:16" s="11" customFormat="1">
      <c r="M165" s="12"/>
      <c r="N165" s="12"/>
      <c r="O165" s="12"/>
      <c r="P165" s="12"/>
    </row>
    <row r="166" spans="12:16" s="11" customFormat="1">
      <c r="M166" s="12"/>
      <c r="N166" s="12"/>
      <c r="O166" s="12"/>
      <c r="P166" s="12"/>
    </row>
    <row r="167" spans="12:16" s="11" customFormat="1">
      <c r="M167" s="12"/>
      <c r="N167" s="12"/>
      <c r="O167" s="12"/>
      <c r="P167" s="12"/>
    </row>
    <row r="168" spans="12:16" s="11" customFormat="1">
      <c r="L168"/>
      <c r="M168" s="12"/>
      <c r="N168" s="12"/>
      <c r="O168" s="12"/>
      <c r="P168" s="12"/>
    </row>
  </sheetData>
  <mergeCells count="179">
    <mergeCell ref="A32:A33"/>
    <mergeCell ref="B32:B33"/>
    <mergeCell ref="C32:C33"/>
    <mergeCell ref="P36:P37"/>
    <mergeCell ref="Q36:Q37"/>
    <mergeCell ref="R36:R37"/>
    <mergeCell ref="Q34:Q35"/>
    <mergeCell ref="R34:R35"/>
    <mergeCell ref="A36:A37"/>
    <mergeCell ref="B36:B37"/>
    <mergeCell ref="C36:C37"/>
    <mergeCell ref="D36:D37"/>
    <mergeCell ref="E36:E37"/>
    <mergeCell ref="F36:F37"/>
    <mergeCell ref="G36:G37"/>
    <mergeCell ref="J36:J37"/>
    <mergeCell ref="K36:K37"/>
    <mergeCell ref="L36:L37"/>
    <mergeCell ref="M36:M37"/>
    <mergeCell ref="N36:N37"/>
    <mergeCell ref="O36:O37"/>
    <mergeCell ref="A34:A35"/>
    <mergeCell ref="B34:B35"/>
    <mergeCell ref="C34:C35"/>
    <mergeCell ref="D34:D35"/>
    <mergeCell ref="E34:E35"/>
    <mergeCell ref="F34:F35"/>
    <mergeCell ref="G34:G35"/>
    <mergeCell ref="J34:J35"/>
    <mergeCell ref="K34:K35"/>
    <mergeCell ref="D32:D33"/>
    <mergeCell ref="E32:E33"/>
    <mergeCell ref="F32:F33"/>
    <mergeCell ref="G32:G33"/>
    <mergeCell ref="J32:J33"/>
    <mergeCell ref="K32:K33"/>
    <mergeCell ref="P27:P31"/>
    <mergeCell ref="Q27:Q31"/>
    <mergeCell ref="R27:R31"/>
    <mergeCell ref="G29:G30"/>
    <mergeCell ref="L32:L33"/>
    <mergeCell ref="M32:M33"/>
    <mergeCell ref="N32:N33"/>
    <mergeCell ref="O32:O33"/>
    <mergeCell ref="P32:P33"/>
    <mergeCell ref="Q32:Q33"/>
    <mergeCell ref="R32:R33"/>
    <mergeCell ref="R25:R26"/>
    <mergeCell ref="L27:L31"/>
    <mergeCell ref="M27:M31"/>
    <mergeCell ref="N27:N31"/>
    <mergeCell ref="L25:L26"/>
    <mergeCell ref="M25:M26"/>
    <mergeCell ref="N25:N26"/>
    <mergeCell ref="O25:O26"/>
    <mergeCell ref="O27:O31"/>
    <mergeCell ref="A27:A31"/>
    <mergeCell ref="B27:B31"/>
    <mergeCell ref="C27:C31"/>
    <mergeCell ref="D27:D31"/>
    <mergeCell ref="E27:E31"/>
    <mergeCell ref="F27:F31"/>
    <mergeCell ref="G27:G28"/>
    <mergeCell ref="J27:J31"/>
    <mergeCell ref="K27:K31"/>
    <mergeCell ref="A25:A26"/>
    <mergeCell ref="B25:B26"/>
    <mergeCell ref="C25:C26"/>
    <mergeCell ref="D25:D26"/>
    <mergeCell ref="E25:E26"/>
    <mergeCell ref="F25:F26"/>
    <mergeCell ref="G25:G26"/>
    <mergeCell ref="J25:J26"/>
    <mergeCell ref="K25:K26"/>
    <mergeCell ref="R21:R22"/>
    <mergeCell ref="A23:A24"/>
    <mergeCell ref="B23:B24"/>
    <mergeCell ref="C23:C24"/>
    <mergeCell ref="D23:D24"/>
    <mergeCell ref="E23:E24"/>
    <mergeCell ref="F23:F24"/>
    <mergeCell ref="J23:J24"/>
    <mergeCell ref="K23:K24"/>
    <mergeCell ref="L23:L24"/>
    <mergeCell ref="M23:M24"/>
    <mergeCell ref="N23:N24"/>
    <mergeCell ref="O23:O24"/>
    <mergeCell ref="P23:P24"/>
    <mergeCell ref="Q23:Q24"/>
    <mergeCell ref="R23:R24"/>
    <mergeCell ref="A21:A22"/>
    <mergeCell ref="B21:B22"/>
    <mergeCell ref="C21:C22"/>
    <mergeCell ref="D21:D22"/>
    <mergeCell ref="E21:E22"/>
    <mergeCell ref="F21:F22"/>
    <mergeCell ref="G21:G22"/>
    <mergeCell ref="J21:J22"/>
    <mergeCell ref="K21:K22"/>
    <mergeCell ref="A19:A20"/>
    <mergeCell ref="B19:B20"/>
    <mergeCell ref="C19:C20"/>
    <mergeCell ref="D19:D20"/>
    <mergeCell ref="E19:E20"/>
    <mergeCell ref="F19:F20"/>
    <mergeCell ref="G19:G20"/>
    <mergeCell ref="H19:H20"/>
    <mergeCell ref="I19:I20"/>
    <mergeCell ref="D14:D18"/>
    <mergeCell ref="E14:E18"/>
    <mergeCell ref="F14:F18"/>
    <mergeCell ref="G14:G15"/>
    <mergeCell ref="J14:J18"/>
    <mergeCell ref="K14:K18"/>
    <mergeCell ref="A12:A13"/>
    <mergeCell ref="B12:B13"/>
    <mergeCell ref="C12:C13"/>
    <mergeCell ref="D12:D13"/>
    <mergeCell ref="E12:E13"/>
    <mergeCell ref="G17:G18"/>
    <mergeCell ref="A14:A18"/>
    <mergeCell ref="B14:B18"/>
    <mergeCell ref="C14:C18"/>
    <mergeCell ref="A4:A5"/>
    <mergeCell ref="B4:B5"/>
    <mergeCell ref="C4:C5"/>
    <mergeCell ref="D4:D5"/>
    <mergeCell ref="E4:E5"/>
    <mergeCell ref="R12:R13"/>
    <mergeCell ref="M12:M13"/>
    <mergeCell ref="N12:N13"/>
    <mergeCell ref="O12:O13"/>
    <mergeCell ref="P12:P13"/>
    <mergeCell ref="Q12:Q13"/>
    <mergeCell ref="F12:F13"/>
    <mergeCell ref="G12:G13"/>
    <mergeCell ref="J12:J13"/>
    <mergeCell ref="F4:F5"/>
    <mergeCell ref="K12:K13"/>
    <mergeCell ref="L12:L13"/>
    <mergeCell ref="R4:R5"/>
    <mergeCell ref="G4:G5"/>
    <mergeCell ref="H4:I4"/>
    <mergeCell ref="J4:J5"/>
    <mergeCell ref="M40:N40"/>
    <mergeCell ref="O40:P40"/>
    <mergeCell ref="Q4:Q5"/>
    <mergeCell ref="K4:L4"/>
    <mergeCell ref="M4:N4"/>
    <mergeCell ref="O4:P4"/>
    <mergeCell ref="L21:L22"/>
    <mergeCell ref="M21:M22"/>
    <mergeCell ref="N21:N22"/>
    <mergeCell ref="O21:O22"/>
    <mergeCell ref="P21:P22"/>
    <mergeCell ref="Q21:Q22"/>
    <mergeCell ref="P25:P26"/>
    <mergeCell ref="Q25:Q26"/>
    <mergeCell ref="L34:L35"/>
    <mergeCell ref="M34:M35"/>
    <mergeCell ref="N34:N35"/>
    <mergeCell ref="O34:O35"/>
    <mergeCell ref="P34:P35"/>
    <mergeCell ref="R14:R18"/>
    <mergeCell ref="J19:J20"/>
    <mergeCell ref="K19:K20"/>
    <mergeCell ref="L19:L20"/>
    <mergeCell ref="R19:R20"/>
    <mergeCell ref="M19:M20"/>
    <mergeCell ref="N19:N20"/>
    <mergeCell ref="O19:O20"/>
    <mergeCell ref="P19:P20"/>
    <mergeCell ref="Q19:Q20"/>
    <mergeCell ref="L14:L18"/>
    <mergeCell ref="M14:M18"/>
    <mergeCell ref="N14:N18"/>
    <mergeCell ref="O14:O18"/>
    <mergeCell ref="P14:P18"/>
    <mergeCell ref="Q14:Q18"/>
  </mergeCells>
  <pageMargins left="0.7" right="0.7" top="0.75" bottom="0.75" header="0.3" footer="0.3"/>
</worksheet>
</file>

<file path=xl/worksheets/sheet6.xml><?xml version="1.0" encoding="utf-8"?>
<worksheet xmlns="http://schemas.openxmlformats.org/spreadsheetml/2006/main" xmlns:r="http://schemas.openxmlformats.org/officeDocument/2006/relationships">
  <sheetPr codeName="Arkusz6"/>
  <dimension ref="A2:S192"/>
  <sheetViews>
    <sheetView topLeftCell="A49" zoomScale="80" zoomScaleNormal="80" workbookViewId="0">
      <selection activeCell="A53" sqref="A53:A55"/>
    </sheetView>
  </sheetViews>
  <sheetFormatPr defaultRowHeight="15"/>
  <cols>
    <col min="1" max="1" width="4.7109375" customWidth="1"/>
    <col min="2" max="2" width="8.85546875" customWidth="1"/>
    <col min="3" max="3" width="11.42578125" customWidth="1"/>
    <col min="4" max="4" width="9.7109375" customWidth="1"/>
    <col min="5" max="5" width="45.7109375" customWidth="1"/>
    <col min="6" max="6" width="57.7109375" customWidth="1"/>
    <col min="7" max="7" width="35.7109375" customWidth="1"/>
    <col min="8" max="8" width="19.28515625" customWidth="1"/>
    <col min="9" max="9" width="10.42578125" customWidth="1"/>
    <col min="10" max="10" width="29.7109375" customWidth="1"/>
    <col min="11" max="11" width="10.7109375" customWidth="1"/>
    <col min="12" max="12" width="12.7109375" customWidth="1"/>
    <col min="13" max="16" width="14.7109375" style="2" customWidth="1"/>
    <col min="17" max="17" width="16.7109375" customWidth="1"/>
    <col min="18" max="18" width="15.7109375" customWidth="1"/>
    <col min="19" max="19" width="19.5703125" customWidth="1"/>
    <col min="259" max="259" width="4.7109375" bestFit="1" customWidth="1"/>
    <col min="260" max="260" width="9.7109375" bestFit="1" customWidth="1"/>
    <col min="261" max="261" width="10" bestFit="1" customWidth="1"/>
    <col min="262" max="262" width="8.85546875" bestFit="1" customWidth="1"/>
    <col min="263" max="263" width="22.85546875" customWidth="1"/>
    <col min="264" max="264" width="59.7109375" bestFit="1" customWidth="1"/>
    <col min="265" max="265" width="57.85546875" bestFit="1" customWidth="1"/>
    <col min="266" max="266" width="35.28515625" bestFit="1" customWidth="1"/>
    <col min="267" max="267" width="28.140625" bestFit="1" customWidth="1"/>
    <col min="268" max="268" width="33.140625" bestFit="1" customWidth="1"/>
    <col min="269" max="269" width="26" bestFit="1" customWidth="1"/>
    <col min="270" max="270" width="19.140625" bestFit="1" customWidth="1"/>
    <col min="271" max="271" width="10.42578125" customWidth="1"/>
    <col min="272" max="272" width="11.85546875" customWidth="1"/>
    <col min="273" max="273" width="14.7109375" customWidth="1"/>
    <col min="274" max="274" width="9" bestFit="1" customWidth="1"/>
    <col min="515" max="515" width="4.7109375" bestFit="1" customWidth="1"/>
    <col min="516" max="516" width="9.7109375" bestFit="1" customWidth="1"/>
    <col min="517" max="517" width="10" bestFit="1" customWidth="1"/>
    <col min="518" max="518" width="8.85546875" bestFit="1" customWidth="1"/>
    <col min="519" max="519" width="22.85546875" customWidth="1"/>
    <col min="520" max="520" width="59.7109375" bestFit="1" customWidth="1"/>
    <col min="521" max="521" width="57.85546875" bestFit="1" customWidth="1"/>
    <col min="522" max="522" width="35.28515625" bestFit="1" customWidth="1"/>
    <col min="523" max="523" width="28.140625" bestFit="1" customWidth="1"/>
    <col min="524" max="524" width="33.140625" bestFit="1" customWidth="1"/>
    <col min="525" max="525" width="26" bestFit="1" customWidth="1"/>
    <col min="526" max="526" width="19.140625" bestFit="1" customWidth="1"/>
    <col min="527" max="527" width="10.42578125" customWidth="1"/>
    <col min="528" max="528" width="11.85546875" customWidth="1"/>
    <col min="529" max="529" width="14.7109375" customWidth="1"/>
    <col min="530" max="530" width="9" bestFit="1" customWidth="1"/>
    <col min="771" max="771" width="4.7109375" bestFit="1" customWidth="1"/>
    <col min="772" max="772" width="9.7109375" bestFit="1" customWidth="1"/>
    <col min="773" max="773" width="10" bestFit="1" customWidth="1"/>
    <col min="774" max="774" width="8.85546875" bestFit="1" customWidth="1"/>
    <col min="775" max="775" width="22.85546875" customWidth="1"/>
    <col min="776" max="776" width="59.7109375" bestFit="1" customWidth="1"/>
    <col min="777" max="777" width="57.85546875" bestFit="1" customWidth="1"/>
    <col min="778" max="778" width="35.28515625" bestFit="1" customWidth="1"/>
    <col min="779" max="779" width="28.140625" bestFit="1" customWidth="1"/>
    <col min="780" max="780" width="33.140625" bestFit="1" customWidth="1"/>
    <col min="781" max="781" width="26" bestFit="1" customWidth="1"/>
    <col min="782" max="782" width="19.140625" bestFit="1" customWidth="1"/>
    <col min="783" max="783" width="10.42578125" customWidth="1"/>
    <col min="784" max="784" width="11.85546875" customWidth="1"/>
    <col min="785" max="785" width="14.7109375" customWidth="1"/>
    <col min="786" max="786" width="9" bestFit="1" customWidth="1"/>
    <col min="1027" max="1027" width="4.7109375" bestFit="1" customWidth="1"/>
    <col min="1028" max="1028" width="9.7109375" bestFit="1" customWidth="1"/>
    <col min="1029" max="1029" width="10" bestFit="1" customWidth="1"/>
    <col min="1030" max="1030" width="8.85546875" bestFit="1" customWidth="1"/>
    <col min="1031" max="1031" width="22.85546875" customWidth="1"/>
    <col min="1032" max="1032" width="59.7109375" bestFit="1" customWidth="1"/>
    <col min="1033" max="1033" width="57.85546875" bestFit="1" customWidth="1"/>
    <col min="1034" max="1034" width="35.28515625" bestFit="1" customWidth="1"/>
    <col min="1035" max="1035" width="28.140625" bestFit="1" customWidth="1"/>
    <col min="1036" max="1036" width="33.140625" bestFit="1" customWidth="1"/>
    <col min="1037" max="1037" width="26" bestFit="1" customWidth="1"/>
    <col min="1038" max="1038" width="19.140625" bestFit="1" customWidth="1"/>
    <col min="1039" max="1039" width="10.42578125" customWidth="1"/>
    <col min="1040" max="1040" width="11.85546875" customWidth="1"/>
    <col min="1041" max="1041" width="14.7109375" customWidth="1"/>
    <col min="1042" max="1042" width="9" bestFit="1" customWidth="1"/>
    <col min="1283" max="1283" width="4.7109375" bestFit="1" customWidth="1"/>
    <col min="1284" max="1284" width="9.7109375" bestFit="1" customWidth="1"/>
    <col min="1285" max="1285" width="10" bestFit="1" customWidth="1"/>
    <col min="1286" max="1286" width="8.85546875" bestFit="1" customWidth="1"/>
    <col min="1287" max="1287" width="22.85546875" customWidth="1"/>
    <col min="1288" max="1288" width="59.7109375" bestFit="1" customWidth="1"/>
    <col min="1289" max="1289" width="57.85546875" bestFit="1" customWidth="1"/>
    <col min="1290" max="1290" width="35.28515625" bestFit="1" customWidth="1"/>
    <col min="1291" max="1291" width="28.140625" bestFit="1" customWidth="1"/>
    <col min="1292" max="1292" width="33.140625" bestFit="1" customWidth="1"/>
    <col min="1293" max="1293" width="26" bestFit="1" customWidth="1"/>
    <col min="1294" max="1294" width="19.140625" bestFit="1" customWidth="1"/>
    <col min="1295" max="1295" width="10.42578125" customWidth="1"/>
    <col min="1296" max="1296" width="11.85546875" customWidth="1"/>
    <col min="1297" max="1297" width="14.7109375" customWidth="1"/>
    <col min="1298" max="1298" width="9" bestFit="1" customWidth="1"/>
    <col min="1539" max="1539" width="4.7109375" bestFit="1" customWidth="1"/>
    <col min="1540" max="1540" width="9.7109375" bestFit="1" customWidth="1"/>
    <col min="1541" max="1541" width="10" bestFit="1" customWidth="1"/>
    <col min="1542" max="1542" width="8.85546875" bestFit="1" customWidth="1"/>
    <col min="1543" max="1543" width="22.85546875" customWidth="1"/>
    <col min="1544" max="1544" width="59.7109375" bestFit="1" customWidth="1"/>
    <col min="1545" max="1545" width="57.85546875" bestFit="1" customWidth="1"/>
    <col min="1546" max="1546" width="35.28515625" bestFit="1" customWidth="1"/>
    <col min="1547" max="1547" width="28.140625" bestFit="1" customWidth="1"/>
    <col min="1548" max="1548" width="33.140625" bestFit="1" customWidth="1"/>
    <col min="1549" max="1549" width="26" bestFit="1" customWidth="1"/>
    <col min="1550" max="1550" width="19.140625" bestFit="1" customWidth="1"/>
    <col min="1551" max="1551" width="10.42578125" customWidth="1"/>
    <col min="1552" max="1552" width="11.85546875" customWidth="1"/>
    <col min="1553" max="1553" width="14.7109375" customWidth="1"/>
    <col min="1554" max="1554" width="9" bestFit="1" customWidth="1"/>
    <col min="1795" max="1795" width="4.7109375" bestFit="1" customWidth="1"/>
    <col min="1796" max="1796" width="9.7109375" bestFit="1" customWidth="1"/>
    <col min="1797" max="1797" width="10" bestFit="1" customWidth="1"/>
    <col min="1798" max="1798" width="8.85546875" bestFit="1" customWidth="1"/>
    <col min="1799" max="1799" width="22.85546875" customWidth="1"/>
    <col min="1800" max="1800" width="59.7109375" bestFit="1" customWidth="1"/>
    <col min="1801" max="1801" width="57.85546875" bestFit="1" customWidth="1"/>
    <col min="1802" max="1802" width="35.28515625" bestFit="1" customWidth="1"/>
    <col min="1803" max="1803" width="28.140625" bestFit="1" customWidth="1"/>
    <col min="1804" max="1804" width="33.140625" bestFit="1" customWidth="1"/>
    <col min="1805" max="1805" width="26" bestFit="1" customWidth="1"/>
    <col min="1806" max="1806" width="19.140625" bestFit="1" customWidth="1"/>
    <col min="1807" max="1807" width="10.42578125" customWidth="1"/>
    <col min="1808" max="1808" width="11.85546875" customWidth="1"/>
    <col min="1809" max="1809" width="14.7109375" customWidth="1"/>
    <col min="1810" max="1810" width="9" bestFit="1" customWidth="1"/>
    <col min="2051" max="2051" width="4.7109375" bestFit="1" customWidth="1"/>
    <col min="2052" max="2052" width="9.7109375" bestFit="1" customWidth="1"/>
    <col min="2053" max="2053" width="10" bestFit="1" customWidth="1"/>
    <col min="2054" max="2054" width="8.85546875" bestFit="1" customWidth="1"/>
    <col min="2055" max="2055" width="22.85546875" customWidth="1"/>
    <col min="2056" max="2056" width="59.7109375" bestFit="1" customWidth="1"/>
    <col min="2057" max="2057" width="57.85546875" bestFit="1" customWidth="1"/>
    <col min="2058" max="2058" width="35.28515625" bestFit="1" customWidth="1"/>
    <col min="2059" max="2059" width="28.140625" bestFit="1" customWidth="1"/>
    <col min="2060" max="2060" width="33.140625" bestFit="1" customWidth="1"/>
    <col min="2061" max="2061" width="26" bestFit="1" customWidth="1"/>
    <col min="2062" max="2062" width="19.140625" bestFit="1" customWidth="1"/>
    <col min="2063" max="2063" width="10.42578125" customWidth="1"/>
    <col min="2064" max="2064" width="11.85546875" customWidth="1"/>
    <col min="2065" max="2065" width="14.7109375" customWidth="1"/>
    <col min="2066" max="2066" width="9" bestFit="1" customWidth="1"/>
    <col min="2307" max="2307" width="4.7109375" bestFit="1" customWidth="1"/>
    <col min="2308" max="2308" width="9.7109375" bestFit="1" customWidth="1"/>
    <col min="2309" max="2309" width="10" bestFit="1" customWidth="1"/>
    <col min="2310" max="2310" width="8.85546875" bestFit="1" customWidth="1"/>
    <col min="2311" max="2311" width="22.85546875" customWidth="1"/>
    <col min="2312" max="2312" width="59.7109375" bestFit="1" customWidth="1"/>
    <col min="2313" max="2313" width="57.85546875" bestFit="1" customWidth="1"/>
    <col min="2314" max="2314" width="35.28515625" bestFit="1" customWidth="1"/>
    <col min="2315" max="2315" width="28.140625" bestFit="1" customWidth="1"/>
    <col min="2316" max="2316" width="33.140625" bestFit="1" customWidth="1"/>
    <col min="2317" max="2317" width="26" bestFit="1" customWidth="1"/>
    <col min="2318" max="2318" width="19.140625" bestFit="1" customWidth="1"/>
    <col min="2319" max="2319" width="10.42578125" customWidth="1"/>
    <col min="2320" max="2320" width="11.85546875" customWidth="1"/>
    <col min="2321" max="2321" width="14.7109375" customWidth="1"/>
    <col min="2322" max="2322" width="9" bestFit="1" customWidth="1"/>
    <col min="2563" max="2563" width="4.7109375" bestFit="1" customWidth="1"/>
    <col min="2564" max="2564" width="9.7109375" bestFit="1" customWidth="1"/>
    <col min="2565" max="2565" width="10" bestFit="1" customWidth="1"/>
    <col min="2566" max="2566" width="8.85546875" bestFit="1" customWidth="1"/>
    <col min="2567" max="2567" width="22.85546875" customWidth="1"/>
    <col min="2568" max="2568" width="59.7109375" bestFit="1" customWidth="1"/>
    <col min="2569" max="2569" width="57.85546875" bestFit="1" customWidth="1"/>
    <col min="2570" max="2570" width="35.28515625" bestFit="1" customWidth="1"/>
    <col min="2571" max="2571" width="28.140625" bestFit="1" customWidth="1"/>
    <col min="2572" max="2572" width="33.140625" bestFit="1" customWidth="1"/>
    <col min="2573" max="2573" width="26" bestFit="1" customWidth="1"/>
    <col min="2574" max="2574" width="19.140625" bestFit="1" customWidth="1"/>
    <col min="2575" max="2575" width="10.42578125" customWidth="1"/>
    <col min="2576" max="2576" width="11.85546875" customWidth="1"/>
    <col min="2577" max="2577" width="14.7109375" customWidth="1"/>
    <col min="2578" max="2578" width="9" bestFit="1" customWidth="1"/>
    <col min="2819" max="2819" width="4.7109375" bestFit="1" customWidth="1"/>
    <col min="2820" max="2820" width="9.7109375" bestFit="1" customWidth="1"/>
    <col min="2821" max="2821" width="10" bestFit="1" customWidth="1"/>
    <col min="2822" max="2822" width="8.85546875" bestFit="1" customWidth="1"/>
    <col min="2823" max="2823" width="22.85546875" customWidth="1"/>
    <col min="2824" max="2824" width="59.7109375" bestFit="1" customWidth="1"/>
    <col min="2825" max="2825" width="57.85546875" bestFit="1" customWidth="1"/>
    <col min="2826" max="2826" width="35.28515625" bestFit="1" customWidth="1"/>
    <col min="2827" max="2827" width="28.140625" bestFit="1" customWidth="1"/>
    <col min="2828" max="2828" width="33.140625" bestFit="1" customWidth="1"/>
    <col min="2829" max="2829" width="26" bestFit="1" customWidth="1"/>
    <col min="2830" max="2830" width="19.140625" bestFit="1" customWidth="1"/>
    <col min="2831" max="2831" width="10.42578125" customWidth="1"/>
    <col min="2832" max="2832" width="11.85546875" customWidth="1"/>
    <col min="2833" max="2833" width="14.7109375" customWidth="1"/>
    <col min="2834" max="2834" width="9" bestFit="1" customWidth="1"/>
    <col min="3075" max="3075" width="4.7109375" bestFit="1" customWidth="1"/>
    <col min="3076" max="3076" width="9.7109375" bestFit="1" customWidth="1"/>
    <col min="3077" max="3077" width="10" bestFit="1" customWidth="1"/>
    <col min="3078" max="3078" width="8.85546875" bestFit="1" customWidth="1"/>
    <col min="3079" max="3079" width="22.85546875" customWidth="1"/>
    <col min="3080" max="3080" width="59.7109375" bestFit="1" customWidth="1"/>
    <col min="3081" max="3081" width="57.85546875" bestFit="1" customWidth="1"/>
    <col min="3082" max="3082" width="35.28515625" bestFit="1" customWidth="1"/>
    <col min="3083" max="3083" width="28.140625" bestFit="1" customWidth="1"/>
    <col min="3084" max="3084" width="33.140625" bestFit="1" customWidth="1"/>
    <col min="3085" max="3085" width="26" bestFit="1" customWidth="1"/>
    <col min="3086" max="3086" width="19.140625" bestFit="1" customWidth="1"/>
    <col min="3087" max="3087" width="10.42578125" customWidth="1"/>
    <col min="3088" max="3088" width="11.85546875" customWidth="1"/>
    <col min="3089" max="3089" width="14.7109375" customWidth="1"/>
    <col min="3090" max="3090" width="9" bestFit="1" customWidth="1"/>
    <col min="3331" max="3331" width="4.7109375" bestFit="1" customWidth="1"/>
    <col min="3332" max="3332" width="9.7109375" bestFit="1" customWidth="1"/>
    <col min="3333" max="3333" width="10" bestFit="1" customWidth="1"/>
    <col min="3334" max="3334" width="8.85546875" bestFit="1" customWidth="1"/>
    <col min="3335" max="3335" width="22.85546875" customWidth="1"/>
    <col min="3336" max="3336" width="59.7109375" bestFit="1" customWidth="1"/>
    <col min="3337" max="3337" width="57.85546875" bestFit="1" customWidth="1"/>
    <col min="3338" max="3338" width="35.28515625" bestFit="1" customWidth="1"/>
    <col min="3339" max="3339" width="28.140625" bestFit="1" customWidth="1"/>
    <col min="3340" max="3340" width="33.140625" bestFit="1" customWidth="1"/>
    <col min="3341" max="3341" width="26" bestFit="1" customWidth="1"/>
    <col min="3342" max="3342" width="19.140625" bestFit="1" customWidth="1"/>
    <col min="3343" max="3343" width="10.42578125" customWidth="1"/>
    <col min="3344" max="3344" width="11.85546875" customWidth="1"/>
    <col min="3345" max="3345" width="14.7109375" customWidth="1"/>
    <col min="3346" max="3346" width="9" bestFit="1" customWidth="1"/>
    <col min="3587" max="3587" width="4.7109375" bestFit="1" customWidth="1"/>
    <col min="3588" max="3588" width="9.7109375" bestFit="1" customWidth="1"/>
    <col min="3589" max="3589" width="10" bestFit="1" customWidth="1"/>
    <col min="3590" max="3590" width="8.85546875" bestFit="1" customWidth="1"/>
    <col min="3591" max="3591" width="22.85546875" customWidth="1"/>
    <col min="3592" max="3592" width="59.7109375" bestFit="1" customWidth="1"/>
    <col min="3593" max="3593" width="57.85546875" bestFit="1" customWidth="1"/>
    <col min="3594" max="3594" width="35.28515625" bestFit="1" customWidth="1"/>
    <col min="3595" max="3595" width="28.140625" bestFit="1" customWidth="1"/>
    <col min="3596" max="3596" width="33.140625" bestFit="1" customWidth="1"/>
    <col min="3597" max="3597" width="26" bestFit="1" customWidth="1"/>
    <col min="3598" max="3598" width="19.140625" bestFit="1" customWidth="1"/>
    <col min="3599" max="3599" width="10.42578125" customWidth="1"/>
    <col min="3600" max="3600" width="11.85546875" customWidth="1"/>
    <col min="3601" max="3601" width="14.7109375" customWidth="1"/>
    <col min="3602" max="3602" width="9" bestFit="1" customWidth="1"/>
    <col min="3843" max="3843" width="4.7109375" bestFit="1" customWidth="1"/>
    <col min="3844" max="3844" width="9.7109375" bestFit="1" customWidth="1"/>
    <col min="3845" max="3845" width="10" bestFit="1" customWidth="1"/>
    <col min="3846" max="3846" width="8.85546875" bestFit="1" customWidth="1"/>
    <col min="3847" max="3847" width="22.85546875" customWidth="1"/>
    <col min="3848" max="3848" width="59.7109375" bestFit="1" customWidth="1"/>
    <col min="3849" max="3849" width="57.85546875" bestFit="1" customWidth="1"/>
    <col min="3850" max="3850" width="35.28515625" bestFit="1" customWidth="1"/>
    <col min="3851" max="3851" width="28.140625" bestFit="1" customWidth="1"/>
    <col min="3852" max="3852" width="33.140625" bestFit="1" customWidth="1"/>
    <col min="3853" max="3853" width="26" bestFit="1" customWidth="1"/>
    <col min="3854" max="3854" width="19.140625" bestFit="1" customWidth="1"/>
    <col min="3855" max="3855" width="10.42578125" customWidth="1"/>
    <col min="3856" max="3856" width="11.85546875" customWidth="1"/>
    <col min="3857" max="3857" width="14.7109375" customWidth="1"/>
    <col min="3858" max="3858" width="9" bestFit="1" customWidth="1"/>
    <col min="4099" max="4099" width="4.7109375" bestFit="1" customWidth="1"/>
    <col min="4100" max="4100" width="9.7109375" bestFit="1" customWidth="1"/>
    <col min="4101" max="4101" width="10" bestFit="1" customWidth="1"/>
    <col min="4102" max="4102" width="8.85546875" bestFit="1" customWidth="1"/>
    <col min="4103" max="4103" width="22.85546875" customWidth="1"/>
    <col min="4104" max="4104" width="59.7109375" bestFit="1" customWidth="1"/>
    <col min="4105" max="4105" width="57.85546875" bestFit="1" customWidth="1"/>
    <col min="4106" max="4106" width="35.28515625" bestFit="1" customWidth="1"/>
    <col min="4107" max="4107" width="28.140625" bestFit="1" customWidth="1"/>
    <col min="4108" max="4108" width="33.140625" bestFit="1" customWidth="1"/>
    <col min="4109" max="4109" width="26" bestFit="1" customWidth="1"/>
    <col min="4110" max="4110" width="19.140625" bestFit="1" customWidth="1"/>
    <col min="4111" max="4111" width="10.42578125" customWidth="1"/>
    <col min="4112" max="4112" width="11.85546875" customWidth="1"/>
    <col min="4113" max="4113" width="14.7109375" customWidth="1"/>
    <col min="4114" max="4114" width="9" bestFit="1" customWidth="1"/>
    <col min="4355" max="4355" width="4.7109375" bestFit="1" customWidth="1"/>
    <col min="4356" max="4356" width="9.7109375" bestFit="1" customWidth="1"/>
    <col min="4357" max="4357" width="10" bestFit="1" customWidth="1"/>
    <col min="4358" max="4358" width="8.85546875" bestFit="1" customWidth="1"/>
    <col min="4359" max="4359" width="22.85546875" customWidth="1"/>
    <col min="4360" max="4360" width="59.7109375" bestFit="1" customWidth="1"/>
    <col min="4361" max="4361" width="57.85546875" bestFit="1" customWidth="1"/>
    <col min="4362" max="4362" width="35.28515625" bestFit="1" customWidth="1"/>
    <col min="4363" max="4363" width="28.140625" bestFit="1" customWidth="1"/>
    <col min="4364" max="4364" width="33.140625" bestFit="1" customWidth="1"/>
    <col min="4365" max="4365" width="26" bestFit="1" customWidth="1"/>
    <col min="4366" max="4366" width="19.140625" bestFit="1" customWidth="1"/>
    <col min="4367" max="4367" width="10.42578125" customWidth="1"/>
    <col min="4368" max="4368" width="11.85546875" customWidth="1"/>
    <col min="4369" max="4369" width="14.7109375" customWidth="1"/>
    <col min="4370" max="4370" width="9" bestFit="1" customWidth="1"/>
    <col min="4611" max="4611" width="4.7109375" bestFit="1" customWidth="1"/>
    <col min="4612" max="4612" width="9.7109375" bestFit="1" customWidth="1"/>
    <col min="4613" max="4613" width="10" bestFit="1" customWidth="1"/>
    <col min="4614" max="4614" width="8.85546875" bestFit="1" customWidth="1"/>
    <col min="4615" max="4615" width="22.85546875" customWidth="1"/>
    <col min="4616" max="4616" width="59.7109375" bestFit="1" customWidth="1"/>
    <col min="4617" max="4617" width="57.85546875" bestFit="1" customWidth="1"/>
    <col min="4618" max="4618" width="35.28515625" bestFit="1" customWidth="1"/>
    <col min="4619" max="4619" width="28.140625" bestFit="1" customWidth="1"/>
    <col min="4620" max="4620" width="33.140625" bestFit="1" customWidth="1"/>
    <col min="4621" max="4621" width="26" bestFit="1" customWidth="1"/>
    <col min="4622" max="4622" width="19.140625" bestFit="1" customWidth="1"/>
    <col min="4623" max="4623" width="10.42578125" customWidth="1"/>
    <col min="4624" max="4624" width="11.85546875" customWidth="1"/>
    <col min="4625" max="4625" width="14.7109375" customWidth="1"/>
    <col min="4626" max="4626" width="9" bestFit="1" customWidth="1"/>
    <col min="4867" max="4867" width="4.7109375" bestFit="1" customWidth="1"/>
    <col min="4868" max="4868" width="9.7109375" bestFit="1" customWidth="1"/>
    <col min="4869" max="4869" width="10" bestFit="1" customWidth="1"/>
    <col min="4870" max="4870" width="8.85546875" bestFit="1" customWidth="1"/>
    <col min="4871" max="4871" width="22.85546875" customWidth="1"/>
    <col min="4872" max="4872" width="59.7109375" bestFit="1" customWidth="1"/>
    <col min="4873" max="4873" width="57.85546875" bestFit="1" customWidth="1"/>
    <col min="4874" max="4874" width="35.28515625" bestFit="1" customWidth="1"/>
    <col min="4875" max="4875" width="28.140625" bestFit="1" customWidth="1"/>
    <col min="4876" max="4876" width="33.140625" bestFit="1" customWidth="1"/>
    <col min="4877" max="4877" width="26" bestFit="1" customWidth="1"/>
    <col min="4878" max="4878" width="19.140625" bestFit="1" customWidth="1"/>
    <col min="4879" max="4879" width="10.42578125" customWidth="1"/>
    <col min="4880" max="4880" width="11.85546875" customWidth="1"/>
    <col min="4881" max="4881" width="14.7109375" customWidth="1"/>
    <col min="4882" max="4882" width="9" bestFit="1" customWidth="1"/>
    <col min="5123" max="5123" width="4.7109375" bestFit="1" customWidth="1"/>
    <col min="5124" max="5124" width="9.7109375" bestFit="1" customWidth="1"/>
    <col min="5125" max="5125" width="10" bestFit="1" customWidth="1"/>
    <col min="5126" max="5126" width="8.85546875" bestFit="1" customWidth="1"/>
    <col min="5127" max="5127" width="22.85546875" customWidth="1"/>
    <col min="5128" max="5128" width="59.7109375" bestFit="1" customWidth="1"/>
    <col min="5129" max="5129" width="57.85546875" bestFit="1" customWidth="1"/>
    <col min="5130" max="5130" width="35.28515625" bestFit="1" customWidth="1"/>
    <col min="5131" max="5131" width="28.140625" bestFit="1" customWidth="1"/>
    <col min="5132" max="5132" width="33.140625" bestFit="1" customWidth="1"/>
    <col min="5133" max="5133" width="26" bestFit="1" customWidth="1"/>
    <col min="5134" max="5134" width="19.140625" bestFit="1" customWidth="1"/>
    <col min="5135" max="5135" width="10.42578125" customWidth="1"/>
    <col min="5136" max="5136" width="11.85546875" customWidth="1"/>
    <col min="5137" max="5137" width="14.7109375" customWidth="1"/>
    <col min="5138" max="5138" width="9" bestFit="1" customWidth="1"/>
    <col min="5379" max="5379" width="4.7109375" bestFit="1" customWidth="1"/>
    <col min="5380" max="5380" width="9.7109375" bestFit="1" customWidth="1"/>
    <col min="5381" max="5381" width="10" bestFit="1" customWidth="1"/>
    <col min="5382" max="5382" width="8.85546875" bestFit="1" customWidth="1"/>
    <col min="5383" max="5383" width="22.85546875" customWidth="1"/>
    <col min="5384" max="5384" width="59.7109375" bestFit="1" customWidth="1"/>
    <col min="5385" max="5385" width="57.85546875" bestFit="1" customWidth="1"/>
    <col min="5386" max="5386" width="35.28515625" bestFit="1" customWidth="1"/>
    <col min="5387" max="5387" width="28.140625" bestFit="1" customWidth="1"/>
    <col min="5388" max="5388" width="33.140625" bestFit="1" customWidth="1"/>
    <col min="5389" max="5389" width="26" bestFit="1" customWidth="1"/>
    <col min="5390" max="5390" width="19.140625" bestFit="1" customWidth="1"/>
    <col min="5391" max="5391" width="10.42578125" customWidth="1"/>
    <col min="5392" max="5392" width="11.85546875" customWidth="1"/>
    <col min="5393" max="5393" width="14.7109375" customWidth="1"/>
    <col min="5394" max="5394" width="9" bestFit="1" customWidth="1"/>
    <col min="5635" max="5635" width="4.7109375" bestFit="1" customWidth="1"/>
    <col min="5636" max="5636" width="9.7109375" bestFit="1" customWidth="1"/>
    <col min="5637" max="5637" width="10" bestFit="1" customWidth="1"/>
    <col min="5638" max="5638" width="8.85546875" bestFit="1" customWidth="1"/>
    <col min="5639" max="5639" width="22.85546875" customWidth="1"/>
    <col min="5640" max="5640" width="59.7109375" bestFit="1" customWidth="1"/>
    <col min="5641" max="5641" width="57.85546875" bestFit="1" customWidth="1"/>
    <col min="5642" max="5642" width="35.28515625" bestFit="1" customWidth="1"/>
    <col min="5643" max="5643" width="28.140625" bestFit="1" customWidth="1"/>
    <col min="5644" max="5644" width="33.140625" bestFit="1" customWidth="1"/>
    <col min="5645" max="5645" width="26" bestFit="1" customWidth="1"/>
    <col min="5646" max="5646" width="19.140625" bestFit="1" customWidth="1"/>
    <col min="5647" max="5647" width="10.42578125" customWidth="1"/>
    <col min="5648" max="5648" width="11.85546875" customWidth="1"/>
    <col min="5649" max="5649" width="14.7109375" customWidth="1"/>
    <col min="5650" max="5650" width="9" bestFit="1" customWidth="1"/>
    <col min="5891" max="5891" width="4.7109375" bestFit="1" customWidth="1"/>
    <col min="5892" max="5892" width="9.7109375" bestFit="1" customWidth="1"/>
    <col min="5893" max="5893" width="10" bestFit="1" customWidth="1"/>
    <col min="5894" max="5894" width="8.85546875" bestFit="1" customWidth="1"/>
    <col min="5895" max="5895" width="22.85546875" customWidth="1"/>
    <col min="5896" max="5896" width="59.7109375" bestFit="1" customWidth="1"/>
    <col min="5897" max="5897" width="57.85546875" bestFit="1" customWidth="1"/>
    <col min="5898" max="5898" width="35.28515625" bestFit="1" customWidth="1"/>
    <col min="5899" max="5899" width="28.140625" bestFit="1" customWidth="1"/>
    <col min="5900" max="5900" width="33.140625" bestFit="1" customWidth="1"/>
    <col min="5901" max="5901" width="26" bestFit="1" customWidth="1"/>
    <col min="5902" max="5902" width="19.140625" bestFit="1" customWidth="1"/>
    <col min="5903" max="5903" width="10.42578125" customWidth="1"/>
    <col min="5904" max="5904" width="11.85546875" customWidth="1"/>
    <col min="5905" max="5905" width="14.7109375" customWidth="1"/>
    <col min="5906" max="5906" width="9" bestFit="1" customWidth="1"/>
    <col min="6147" max="6147" width="4.7109375" bestFit="1" customWidth="1"/>
    <col min="6148" max="6148" width="9.7109375" bestFit="1" customWidth="1"/>
    <col min="6149" max="6149" width="10" bestFit="1" customWidth="1"/>
    <col min="6150" max="6150" width="8.85546875" bestFit="1" customWidth="1"/>
    <col min="6151" max="6151" width="22.85546875" customWidth="1"/>
    <col min="6152" max="6152" width="59.7109375" bestFit="1" customWidth="1"/>
    <col min="6153" max="6153" width="57.85546875" bestFit="1" customWidth="1"/>
    <col min="6154" max="6154" width="35.28515625" bestFit="1" customWidth="1"/>
    <col min="6155" max="6155" width="28.140625" bestFit="1" customWidth="1"/>
    <col min="6156" max="6156" width="33.140625" bestFit="1" customWidth="1"/>
    <col min="6157" max="6157" width="26" bestFit="1" customWidth="1"/>
    <col min="6158" max="6158" width="19.140625" bestFit="1" customWidth="1"/>
    <col min="6159" max="6159" width="10.42578125" customWidth="1"/>
    <col min="6160" max="6160" width="11.85546875" customWidth="1"/>
    <col min="6161" max="6161" width="14.7109375" customWidth="1"/>
    <col min="6162" max="6162" width="9" bestFit="1" customWidth="1"/>
    <col min="6403" max="6403" width="4.7109375" bestFit="1" customWidth="1"/>
    <col min="6404" max="6404" width="9.7109375" bestFit="1" customWidth="1"/>
    <col min="6405" max="6405" width="10" bestFit="1" customWidth="1"/>
    <col min="6406" max="6406" width="8.85546875" bestFit="1" customWidth="1"/>
    <col min="6407" max="6407" width="22.85546875" customWidth="1"/>
    <col min="6408" max="6408" width="59.7109375" bestFit="1" customWidth="1"/>
    <col min="6409" max="6409" width="57.85546875" bestFit="1" customWidth="1"/>
    <col min="6410" max="6410" width="35.28515625" bestFit="1" customWidth="1"/>
    <col min="6411" max="6411" width="28.140625" bestFit="1" customWidth="1"/>
    <col min="6412" max="6412" width="33.140625" bestFit="1" customWidth="1"/>
    <col min="6413" max="6413" width="26" bestFit="1" customWidth="1"/>
    <col min="6414" max="6414" width="19.140625" bestFit="1" customWidth="1"/>
    <col min="6415" max="6415" width="10.42578125" customWidth="1"/>
    <col min="6416" max="6416" width="11.85546875" customWidth="1"/>
    <col min="6417" max="6417" width="14.7109375" customWidth="1"/>
    <col min="6418" max="6418" width="9" bestFit="1" customWidth="1"/>
    <col min="6659" max="6659" width="4.7109375" bestFit="1" customWidth="1"/>
    <col min="6660" max="6660" width="9.7109375" bestFit="1" customWidth="1"/>
    <col min="6661" max="6661" width="10" bestFit="1" customWidth="1"/>
    <col min="6662" max="6662" width="8.85546875" bestFit="1" customWidth="1"/>
    <col min="6663" max="6663" width="22.85546875" customWidth="1"/>
    <col min="6664" max="6664" width="59.7109375" bestFit="1" customWidth="1"/>
    <col min="6665" max="6665" width="57.85546875" bestFit="1" customWidth="1"/>
    <col min="6666" max="6666" width="35.28515625" bestFit="1" customWidth="1"/>
    <col min="6667" max="6667" width="28.140625" bestFit="1" customWidth="1"/>
    <col min="6668" max="6668" width="33.140625" bestFit="1" customWidth="1"/>
    <col min="6669" max="6669" width="26" bestFit="1" customWidth="1"/>
    <col min="6670" max="6670" width="19.140625" bestFit="1" customWidth="1"/>
    <col min="6671" max="6671" width="10.42578125" customWidth="1"/>
    <col min="6672" max="6672" width="11.85546875" customWidth="1"/>
    <col min="6673" max="6673" width="14.7109375" customWidth="1"/>
    <col min="6674" max="6674" width="9" bestFit="1" customWidth="1"/>
    <col min="6915" max="6915" width="4.7109375" bestFit="1" customWidth="1"/>
    <col min="6916" max="6916" width="9.7109375" bestFit="1" customWidth="1"/>
    <col min="6917" max="6917" width="10" bestFit="1" customWidth="1"/>
    <col min="6918" max="6918" width="8.85546875" bestFit="1" customWidth="1"/>
    <col min="6919" max="6919" width="22.85546875" customWidth="1"/>
    <col min="6920" max="6920" width="59.7109375" bestFit="1" customWidth="1"/>
    <col min="6921" max="6921" width="57.85546875" bestFit="1" customWidth="1"/>
    <col min="6922" max="6922" width="35.28515625" bestFit="1" customWidth="1"/>
    <col min="6923" max="6923" width="28.140625" bestFit="1" customWidth="1"/>
    <col min="6924" max="6924" width="33.140625" bestFit="1" customWidth="1"/>
    <col min="6925" max="6925" width="26" bestFit="1" customWidth="1"/>
    <col min="6926" max="6926" width="19.140625" bestFit="1" customWidth="1"/>
    <col min="6927" max="6927" width="10.42578125" customWidth="1"/>
    <col min="6928" max="6928" width="11.85546875" customWidth="1"/>
    <col min="6929" max="6929" width="14.7109375" customWidth="1"/>
    <col min="6930" max="6930" width="9" bestFit="1" customWidth="1"/>
    <col min="7171" max="7171" width="4.7109375" bestFit="1" customWidth="1"/>
    <col min="7172" max="7172" width="9.7109375" bestFit="1" customWidth="1"/>
    <col min="7173" max="7173" width="10" bestFit="1" customWidth="1"/>
    <col min="7174" max="7174" width="8.85546875" bestFit="1" customWidth="1"/>
    <col min="7175" max="7175" width="22.85546875" customWidth="1"/>
    <col min="7176" max="7176" width="59.7109375" bestFit="1" customWidth="1"/>
    <col min="7177" max="7177" width="57.85546875" bestFit="1" customWidth="1"/>
    <col min="7178" max="7178" width="35.28515625" bestFit="1" customWidth="1"/>
    <col min="7179" max="7179" width="28.140625" bestFit="1" customWidth="1"/>
    <col min="7180" max="7180" width="33.140625" bestFit="1" customWidth="1"/>
    <col min="7181" max="7181" width="26" bestFit="1" customWidth="1"/>
    <col min="7182" max="7182" width="19.140625" bestFit="1" customWidth="1"/>
    <col min="7183" max="7183" width="10.42578125" customWidth="1"/>
    <col min="7184" max="7184" width="11.85546875" customWidth="1"/>
    <col min="7185" max="7185" width="14.7109375" customWidth="1"/>
    <col min="7186" max="7186" width="9" bestFit="1" customWidth="1"/>
    <col min="7427" max="7427" width="4.7109375" bestFit="1" customWidth="1"/>
    <col min="7428" max="7428" width="9.7109375" bestFit="1" customWidth="1"/>
    <col min="7429" max="7429" width="10" bestFit="1" customWidth="1"/>
    <col min="7430" max="7430" width="8.85546875" bestFit="1" customWidth="1"/>
    <col min="7431" max="7431" width="22.85546875" customWidth="1"/>
    <col min="7432" max="7432" width="59.7109375" bestFit="1" customWidth="1"/>
    <col min="7433" max="7433" width="57.85546875" bestFit="1" customWidth="1"/>
    <col min="7434" max="7434" width="35.28515625" bestFit="1" customWidth="1"/>
    <col min="7435" max="7435" width="28.140625" bestFit="1" customWidth="1"/>
    <col min="7436" max="7436" width="33.140625" bestFit="1" customWidth="1"/>
    <col min="7437" max="7437" width="26" bestFit="1" customWidth="1"/>
    <col min="7438" max="7438" width="19.140625" bestFit="1" customWidth="1"/>
    <col min="7439" max="7439" width="10.42578125" customWidth="1"/>
    <col min="7440" max="7440" width="11.85546875" customWidth="1"/>
    <col min="7441" max="7441" width="14.7109375" customWidth="1"/>
    <col min="7442" max="7442" width="9" bestFit="1" customWidth="1"/>
    <col min="7683" max="7683" width="4.7109375" bestFit="1" customWidth="1"/>
    <col min="7684" max="7684" width="9.7109375" bestFit="1" customWidth="1"/>
    <col min="7685" max="7685" width="10" bestFit="1" customWidth="1"/>
    <col min="7686" max="7686" width="8.85546875" bestFit="1" customWidth="1"/>
    <col min="7687" max="7687" width="22.85546875" customWidth="1"/>
    <col min="7688" max="7688" width="59.7109375" bestFit="1" customWidth="1"/>
    <col min="7689" max="7689" width="57.85546875" bestFit="1" customWidth="1"/>
    <col min="7690" max="7690" width="35.28515625" bestFit="1" customWidth="1"/>
    <col min="7691" max="7691" width="28.140625" bestFit="1" customWidth="1"/>
    <col min="7692" max="7692" width="33.140625" bestFit="1" customWidth="1"/>
    <col min="7693" max="7693" width="26" bestFit="1" customWidth="1"/>
    <col min="7694" max="7694" width="19.140625" bestFit="1" customWidth="1"/>
    <col min="7695" max="7695" width="10.42578125" customWidth="1"/>
    <col min="7696" max="7696" width="11.85546875" customWidth="1"/>
    <col min="7697" max="7697" width="14.7109375" customWidth="1"/>
    <col min="7698" max="7698" width="9" bestFit="1" customWidth="1"/>
    <col min="7939" max="7939" width="4.7109375" bestFit="1" customWidth="1"/>
    <col min="7940" max="7940" width="9.7109375" bestFit="1" customWidth="1"/>
    <col min="7941" max="7941" width="10" bestFit="1" customWidth="1"/>
    <col min="7942" max="7942" width="8.85546875" bestFit="1" customWidth="1"/>
    <col min="7943" max="7943" width="22.85546875" customWidth="1"/>
    <col min="7944" max="7944" width="59.7109375" bestFit="1" customWidth="1"/>
    <col min="7945" max="7945" width="57.85546875" bestFit="1" customWidth="1"/>
    <col min="7946" max="7946" width="35.28515625" bestFit="1" customWidth="1"/>
    <col min="7947" max="7947" width="28.140625" bestFit="1" customWidth="1"/>
    <col min="7948" max="7948" width="33.140625" bestFit="1" customWidth="1"/>
    <col min="7949" max="7949" width="26" bestFit="1" customWidth="1"/>
    <col min="7950" max="7950" width="19.140625" bestFit="1" customWidth="1"/>
    <col min="7951" max="7951" width="10.42578125" customWidth="1"/>
    <col min="7952" max="7952" width="11.85546875" customWidth="1"/>
    <col min="7953" max="7953" width="14.7109375" customWidth="1"/>
    <col min="7954" max="7954" width="9" bestFit="1" customWidth="1"/>
    <col min="8195" max="8195" width="4.7109375" bestFit="1" customWidth="1"/>
    <col min="8196" max="8196" width="9.7109375" bestFit="1" customWidth="1"/>
    <col min="8197" max="8197" width="10" bestFit="1" customWidth="1"/>
    <col min="8198" max="8198" width="8.85546875" bestFit="1" customWidth="1"/>
    <col min="8199" max="8199" width="22.85546875" customWidth="1"/>
    <col min="8200" max="8200" width="59.7109375" bestFit="1" customWidth="1"/>
    <col min="8201" max="8201" width="57.85546875" bestFit="1" customWidth="1"/>
    <col min="8202" max="8202" width="35.28515625" bestFit="1" customWidth="1"/>
    <col min="8203" max="8203" width="28.140625" bestFit="1" customWidth="1"/>
    <col min="8204" max="8204" width="33.140625" bestFit="1" customWidth="1"/>
    <col min="8205" max="8205" width="26" bestFit="1" customWidth="1"/>
    <col min="8206" max="8206" width="19.140625" bestFit="1" customWidth="1"/>
    <col min="8207" max="8207" width="10.42578125" customWidth="1"/>
    <col min="8208" max="8208" width="11.85546875" customWidth="1"/>
    <col min="8209" max="8209" width="14.7109375" customWidth="1"/>
    <col min="8210" max="8210" width="9" bestFit="1" customWidth="1"/>
    <col min="8451" max="8451" width="4.7109375" bestFit="1" customWidth="1"/>
    <col min="8452" max="8452" width="9.7109375" bestFit="1" customWidth="1"/>
    <col min="8453" max="8453" width="10" bestFit="1" customWidth="1"/>
    <col min="8454" max="8454" width="8.85546875" bestFit="1" customWidth="1"/>
    <col min="8455" max="8455" width="22.85546875" customWidth="1"/>
    <col min="8456" max="8456" width="59.7109375" bestFit="1" customWidth="1"/>
    <col min="8457" max="8457" width="57.85546875" bestFit="1" customWidth="1"/>
    <col min="8458" max="8458" width="35.28515625" bestFit="1" customWidth="1"/>
    <col min="8459" max="8459" width="28.140625" bestFit="1" customWidth="1"/>
    <col min="8460" max="8460" width="33.140625" bestFit="1" customWidth="1"/>
    <col min="8461" max="8461" width="26" bestFit="1" customWidth="1"/>
    <col min="8462" max="8462" width="19.140625" bestFit="1" customWidth="1"/>
    <col min="8463" max="8463" width="10.42578125" customWidth="1"/>
    <col min="8464" max="8464" width="11.85546875" customWidth="1"/>
    <col min="8465" max="8465" width="14.7109375" customWidth="1"/>
    <col min="8466" max="8466" width="9" bestFit="1" customWidth="1"/>
    <col min="8707" max="8707" width="4.7109375" bestFit="1" customWidth="1"/>
    <col min="8708" max="8708" width="9.7109375" bestFit="1" customWidth="1"/>
    <col min="8709" max="8709" width="10" bestFit="1" customWidth="1"/>
    <col min="8710" max="8710" width="8.85546875" bestFit="1" customWidth="1"/>
    <col min="8711" max="8711" width="22.85546875" customWidth="1"/>
    <col min="8712" max="8712" width="59.7109375" bestFit="1" customWidth="1"/>
    <col min="8713" max="8713" width="57.85546875" bestFit="1" customWidth="1"/>
    <col min="8714" max="8714" width="35.28515625" bestFit="1" customWidth="1"/>
    <col min="8715" max="8715" width="28.140625" bestFit="1" customWidth="1"/>
    <col min="8716" max="8716" width="33.140625" bestFit="1" customWidth="1"/>
    <col min="8717" max="8717" width="26" bestFit="1" customWidth="1"/>
    <col min="8718" max="8718" width="19.140625" bestFit="1" customWidth="1"/>
    <col min="8719" max="8719" width="10.42578125" customWidth="1"/>
    <col min="8720" max="8720" width="11.85546875" customWidth="1"/>
    <col min="8721" max="8721" width="14.7109375" customWidth="1"/>
    <col min="8722" max="8722" width="9" bestFit="1" customWidth="1"/>
    <col min="8963" max="8963" width="4.7109375" bestFit="1" customWidth="1"/>
    <col min="8964" max="8964" width="9.7109375" bestFit="1" customWidth="1"/>
    <col min="8965" max="8965" width="10" bestFit="1" customWidth="1"/>
    <col min="8966" max="8966" width="8.85546875" bestFit="1" customWidth="1"/>
    <col min="8967" max="8967" width="22.85546875" customWidth="1"/>
    <col min="8968" max="8968" width="59.7109375" bestFit="1" customWidth="1"/>
    <col min="8969" max="8969" width="57.85546875" bestFit="1" customWidth="1"/>
    <col min="8970" max="8970" width="35.28515625" bestFit="1" customWidth="1"/>
    <col min="8971" max="8971" width="28.140625" bestFit="1" customWidth="1"/>
    <col min="8972" max="8972" width="33.140625" bestFit="1" customWidth="1"/>
    <col min="8973" max="8973" width="26" bestFit="1" customWidth="1"/>
    <col min="8974" max="8974" width="19.140625" bestFit="1" customWidth="1"/>
    <col min="8975" max="8975" width="10.42578125" customWidth="1"/>
    <col min="8976" max="8976" width="11.85546875" customWidth="1"/>
    <col min="8977" max="8977" width="14.7109375" customWidth="1"/>
    <col min="8978" max="8978" width="9" bestFit="1" customWidth="1"/>
    <col min="9219" max="9219" width="4.7109375" bestFit="1" customWidth="1"/>
    <col min="9220" max="9220" width="9.7109375" bestFit="1" customWidth="1"/>
    <col min="9221" max="9221" width="10" bestFit="1" customWidth="1"/>
    <col min="9222" max="9222" width="8.85546875" bestFit="1" customWidth="1"/>
    <col min="9223" max="9223" width="22.85546875" customWidth="1"/>
    <col min="9224" max="9224" width="59.7109375" bestFit="1" customWidth="1"/>
    <col min="9225" max="9225" width="57.85546875" bestFit="1" customWidth="1"/>
    <col min="9226" max="9226" width="35.28515625" bestFit="1" customWidth="1"/>
    <col min="9227" max="9227" width="28.140625" bestFit="1" customWidth="1"/>
    <col min="9228" max="9228" width="33.140625" bestFit="1" customWidth="1"/>
    <col min="9229" max="9229" width="26" bestFit="1" customWidth="1"/>
    <col min="9230" max="9230" width="19.140625" bestFit="1" customWidth="1"/>
    <col min="9231" max="9231" width="10.42578125" customWidth="1"/>
    <col min="9232" max="9232" width="11.85546875" customWidth="1"/>
    <col min="9233" max="9233" width="14.7109375" customWidth="1"/>
    <col min="9234" max="9234" width="9" bestFit="1" customWidth="1"/>
    <col min="9475" max="9475" width="4.7109375" bestFit="1" customWidth="1"/>
    <col min="9476" max="9476" width="9.7109375" bestFit="1" customWidth="1"/>
    <col min="9477" max="9477" width="10" bestFit="1" customWidth="1"/>
    <col min="9478" max="9478" width="8.85546875" bestFit="1" customWidth="1"/>
    <col min="9479" max="9479" width="22.85546875" customWidth="1"/>
    <col min="9480" max="9480" width="59.7109375" bestFit="1" customWidth="1"/>
    <col min="9481" max="9481" width="57.85546875" bestFit="1" customWidth="1"/>
    <col min="9482" max="9482" width="35.28515625" bestFit="1" customWidth="1"/>
    <col min="9483" max="9483" width="28.140625" bestFit="1" customWidth="1"/>
    <col min="9484" max="9484" width="33.140625" bestFit="1" customWidth="1"/>
    <col min="9485" max="9485" width="26" bestFit="1" customWidth="1"/>
    <col min="9486" max="9486" width="19.140625" bestFit="1" customWidth="1"/>
    <col min="9487" max="9487" width="10.42578125" customWidth="1"/>
    <col min="9488" max="9488" width="11.85546875" customWidth="1"/>
    <col min="9489" max="9489" width="14.7109375" customWidth="1"/>
    <col min="9490" max="9490" width="9" bestFit="1" customWidth="1"/>
    <col min="9731" max="9731" width="4.7109375" bestFit="1" customWidth="1"/>
    <col min="9732" max="9732" width="9.7109375" bestFit="1" customWidth="1"/>
    <col min="9733" max="9733" width="10" bestFit="1" customWidth="1"/>
    <col min="9734" max="9734" width="8.85546875" bestFit="1" customWidth="1"/>
    <col min="9735" max="9735" width="22.85546875" customWidth="1"/>
    <col min="9736" max="9736" width="59.7109375" bestFit="1" customWidth="1"/>
    <col min="9737" max="9737" width="57.85546875" bestFit="1" customWidth="1"/>
    <col min="9738" max="9738" width="35.28515625" bestFit="1" customWidth="1"/>
    <col min="9739" max="9739" width="28.140625" bestFit="1" customWidth="1"/>
    <col min="9740" max="9740" width="33.140625" bestFit="1" customWidth="1"/>
    <col min="9741" max="9741" width="26" bestFit="1" customWidth="1"/>
    <col min="9742" max="9742" width="19.140625" bestFit="1" customWidth="1"/>
    <col min="9743" max="9743" width="10.42578125" customWidth="1"/>
    <col min="9744" max="9744" width="11.85546875" customWidth="1"/>
    <col min="9745" max="9745" width="14.7109375" customWidth="1"/>
    <col min="9746" max="9746" width="9" bestFit="1" customWidth="1"/>
    <col min="9987" max="9987" width="4.7109375" bestFit="1" customWidth="1"/>
    <col min="9988" max="9988" width="9.7109375" bestFit="1" customWidth="1"/>
    <col min="9989" max="9989" width="10" bestFit="1" customWidth="1"/>
    <col min="9990" max="9990" width="8.85546875" bestFit="1" customWidth="1"/>
    <col min="9991" max="9991" width="22.85546875" customWidth="1"/>
    <col min="9992" max="9992" width="59.7109375" bestFit="1" customWidth="1"/>
    <col min="9993" max="9993" width="57.85546875" bestFit="1" customWidth="1"/>
    <col min="9994" max="9994" width="35.28515625" bestFit="1" customWidth="1"/>
    <col min="9995" max="9995" width="28.140625" bestFit="1" customWidth="1"/>
    <col min="9996" max="9996" width="33.140625" bestFit="1" customWidth="1"/>
    <col min="9997" max="9997" width="26" bestFit="1" customWidth="1"/>
    <col min="9998" max="9998" width="19.140625" bestFit="1" customWidth="1"/>
    <col min="9999" max="9999" width="10.42578125" customWidth="1"/>
    <col min="10000" max="10000" width="11.85546875" customWidth="1"/>
    <col min="10001" max="10001" width="14.7109375" customWidth="1"/>
    <col min="10002" max="10002" width="9" bestFit="1" customWidth="1"/>
    <col min="10243" max="10243" width="4.7109375" bestFit="1" customWidth="1"/>
    <col min="10244" max="10244" width="9.7109375" bestFit="1" customWidth="1"/>
    <col min="10245" max="10245" width="10" bestFit="1" customWidth="1"/>
    <col min="10246" max="10246" width="8.85546875" bestFit="1" customWidth="1"/>
    <col min="10247" max="10247" width="22.85546875" customWidth="1"/>
    <col min="10248" max="10248" width="59.7109375" bestFit="1" customWidth="1"/>
    <col min="10249" max="10249" width="57.85546875" bestFit="1" customWidth="1"/>
    <col min="10250" max="10250" width="35.28515625" bestFit="1" customWidth="1"/>
    <col min="10251" max="10251" width="28.140625" bestFit="1" customWidth="1"/>
    <col min="10252" max="10252" width="33.140625" bestFit="1" customWidth="1"/>
    <col min="10253" max="10253" width="26" bestFit="1" customWidth="1"/>
    <col min="10254" max="10254" width="19.140625" bestFit="1" customWidth="1"/>
    <col min="10255" max="10255" width="10.42578125" customWidth="1"/>
    <col min="10256" max="10256" width="11.85546875" customWidth="1"/>
    <col min="10257" max="10257" width="14.7109375" customWidth="1"/>
    <col min="10258" max="10258" width="9" bestFit="1" customWidth="1"/>
    <col min="10499" max="10499" width="4.7109375" bestFit="1" customWidth="1"/>
    <col min="10500" max="10500" width="9.7109375" bestFit="1" customWidth="1"/>
    <col min="10501" max="10501" width="10" bestFit="1" customWidth="1"/>
    <col min="10502" max="10502" width="8.85546875" bestFit="1" customWidth="1"/>
    <col min="10503" max="10503" width="22.85546875" customWidth="1"/>
    <col min="10504" max="10504" width="59.7109375" bestFit="1" customWidth="1"/>
    <col min="10505" max="10505" width="57.85546875" bestFit="1" customWidth="1"/>
    <col min="10506" max="10506" width="35.28515625" bestFit="1" customWidth="1"/>
    <col min="10507" max="10507" width="28.140625" bestFit="1" customWidth="1"/>
    <col min="10508" max="10508" width="33.140625" bestFit="1" customWidth="1"/>
    <col min="10509" max="10509" width="26" bestFit="1" customWidth="1"/>
    <col min="10510" max="10510" width="19.140625" bestFit="1" customWidth="1"/>
    <col min="10511" max="10511" width="10.42578125" customWidth="1"/>
    <col min="10512" max="10512" width="11.85546875" customWidth="1"/>
    <col min="10513" max="10513" width="14.7109375" customWidth="1"/>
    <col min="10514" max="10514" width="9" bestFit="1" customWidth="1"/>
    <col min="10755" max="10755" width="4.7109375" bestFit="1" customWidth="1"/>
    <col min="10756" max="10756" width="9.7109375" bestFit="1" customWidth="1"/>
    <col min="10757" max="10757" width="10" bestFit="1" customWidth="1"/>
    <col min="10758" max="10758" width="8.85546875" bestFit="1" customWidth="1"/>
    <col min="10759" max="10759" width="22.85546875" customWidth="1"/>
    <col min="10760" max="10760" width="59.7109375" bestFit="1" customWidth="1"/>
    <col min="10761" max="10761" width="57.85546875" bestFit="1" customWidth="1"/>
    <col min="10762" max="10762" width="35.28515625" bestFit="1" customWidth="1"/>
    <col min="10763" max="10763" width="28.140625" bestFit="1" customWidth="1"/>
    <col min="10764" max="10764" width="33.140625" bestFit="1" customWidth="1"/>
    <col min="10765" max="10765" width="26" bestFit="1" customWidth="1"/>
    <col min="10766" max="10766" width="19.140625" bestFit="1" customWidth="1"/>
    <col min="10767" max="10767" width="10.42578125" customWidth="1"/>
    <col min="10768" max="10768" width="11.85546875" customWidth="1"/>
    <col min="10769" max="10769" width="14.7109375" customWidth="1"/>
    <col min="10770" max="10770" width="9" bestFit="1" customWidth="1"/>
    <col min="11011" max="11011" width="4.7109375" bestFit="1" customWidth="1"/>
    <col min="11012" max="11012" width="9.7109375" bestFit="1" customWidth="1"/>
    <col min="11013" max="11013" width="10" bestFit="1" customWidth="1"/>
    <col min="11014" max="11014" width="8.85546875" bestFit="1" customWidth="1"/>
    <col min="11015" max="11015" width="22.85546875" customWidth="1"/>
    <col min="11016" max="11016" width="59.7109375" bestFit="1" customWidth="1"/>
    <col min="11017" max="11017" width="57.85546875" bestFit="1" customWidth="1"/>
    <col min="11018" max="11018" width="35.28515625" bestFit="1" customWidth="1"/>
    <col min="11019" max="11019" width="28.140625" bestFit="1" customWidth="1"/>
    <col min="11020" max="11020" width="33.140625" bestFit="1" customWidth="1"/>
    <col min="11021" max="11021" width="26" bestFit="1" customWidth="1"/>
    <col min="11022" max="11022" width="19.140625" bestFit="1" customWidth="1"/>
    <col min="11023" max="11023" width="10.42578125" customWidth="1"/>
    <col min="11024" max="11024" width="11.85546875" customWidth="1"/>
    <col min="11025" max="11025" width="14.7109375" customWidth="1"/>
    <col min="11026" max="11026" width="9" bestFit="1" customWidth="1"/>
    <col min="11267" max="11267" width="4.7109375" bestFit="1" customWidth="1"/>
    <col min="11268" max="11268" width="9.7109375" bestFit="1" customWidth="1"/>
    <col min="11269" max="11269" width="10" bestFit="1" customWidth="1"/>
    <col min="11270" max="11270" width="8.85546875" bestFit="1" customWidth="1"/>
    <col min="11271" max="11271" width="22.85546875" customWidth="1"/>
    <col min="11272" max="11272" width="59.7109375" bestFit="1" customWidth="1"/>
    <col min="11273" max="11273" width="57.85546875" bestFit="1" customWidth="1"/>
    <col min="11274" max="11274" width="35.28515625" bestFit="1" customWidth="1"/>
    <col min="11275" max="11275" width="28.140625" bestFit="1" customWidth="1"/>
    <col min="11276" max="11276" width="33.140625" bestFit="1" customWidth="1"/>
    <col min="11277" max="11277" width="26" bestFit="1" customWidth="1"/>
    <col min="11278" max="11278" width="19.140625" bestFit="1" customWidth="1"/>
    <col min="11279" max="11279" width="10.42578125" customWidth="1"/>
    <col min="11280" max="11280" width="11.85546875" customWidth="1"/>
    <col min="11281" max="11281" width="14.7109375" customWidth="1"/>
    <col min="11282" max="11282" width="9" bestFit="1" customWidth="1"/>
    <col min="11523" max="11523" width="4.7109375" bestFit="1" customWidth="1"/>
    <col min="11524" max="11524" width="9.7109375" bestFit="1" customWidth="1"/>
    <col min="11525" max="11525" width="10" bestFit="1" customWidth="1"/>
    <col min="11526" max="11526" width="8.85546875" bestFit="1" customWidth="1"/>
    <col min="11527" max="11527" width="22.85546875" customWidth="1"/>
    <col min="11528" max="11528" width="59.7109375" bestFit="1" customWidth="1"/>
    <col min="11529" max="11529" width="57.85546875" bestFit="1" customWidth="1"/>
    <col min="11530" max="11530" width="35.28515625" bestFit="1" customWidth="1"/>
    <col min="11531" max="11531" width="28.140625" bestFit="1" customWidth="1"/>
    <col min="11532" max="11532" width="33.140625" bestFit="1" customWidth="1"/>
    <col min="11533" max="11533" width="26" bestFit="1" customWidth="1"/>
    <col min="11534" max="11534" width="19.140625" bestFit="1" customWidth="1"/>
    <col min="11535" max="11535" width="10.42578125" customWidth="1"/>
    <col min="11536" max="11536" width="11.85546875" customWidth="1"/>
    <col min="11537" max="11537" width="14.7109375" customWidth="1"/>
    <col min="11538" max="11538" width="9" bestFit="1" customWidth="1"/>
    <col min="11779" max="11779" width="4.7109375" bestFit="1" customWidth="1"/>
    <col min="11780" max="11780" width="9.7109375" bestFit="1" customWidth="1"/>
    <col min="11781" max="11781" width="10" bestFit="1" customWidth="1"/>
    <col min="11782" max="11782" width="8.85546875" bestFit="1" customWidth="1"/>
    <col min="11783" max="11783" width="22.85546875" customWidth="1"/>
    <col min="11784" max="11784" width="59.7109375" bestFit="1" customWidth="1"/>
    <col min="11785" max="11785" width="57.85546875" bestFit="1" customWidth="1"/>
    <col min="11786" max="11786" width="35.28515625" bestFit="1" customWidth="1"/>
    <col min="11787" max="11787" width="28.140625" bestFit="1" customWidth="1"/>
    <col min="11788" max="11788" width="33.140625" bestFit="1" customWidth="1"/>
    <col min="11789" max="11789" width="26" bestFit="1" customWidth="1"/>
    <col min="11790" max="11790" width="19.140625" bestFit="1" customWidth="1"/>
    <col min="11791" max="11791" width="10.42578125" customWidth="1"/>
    <col min="11792" max="11792" width="11.85546875" customWidth="1"/>
    <col min="11793" max="11793" width="14.7109375" customWidth="1"/>
    <col min="11794" max="11794" width="9" bestFit="1" customWidth="1"/>
    <col min="12035" max="12035" width="4.7109375" bestFit="1" customWidth="1"/>
    <col min="12036" max="12036" width="9.7109375" bestFit="1" customWidth="1"/>
    <col min="12037" max="12037" width="10" bestFit="1" customWidth="1"/>
    <col min="12038" max="12038" width="8.85546875" bestFit="1" customWidth="1"/>
    <col min="12039" max="12039" width="22.85546875" customWidth="1"/>
    <col min="12040" max="12040" width="59.7109375" bestFit="1" customWidth="1"/>
    <col min="12041" max="12041" width="57.85546875" bestFit="1" customWidth="1"/>
    <col min="12042" max="12042" width="35.28515625" bestFit="1" customWidth="1"/>
    <col min="12043" max="12043" width="28.140625" bestFit="1" customWidth="1"/>
    <col min="12044" max="12044" width="33.140625" bestFit="1" customWidth="1"/>
    <col min="12045" max="12045" width="26" bestFit="1" customWidth="1"/>
    <col min="12046" max="12046" width="19.140625" bestFit="1" customWidth="1"/>
    <col min="12047" max="12047" width="10.42578125" customWidth="1"/>
    <col min="12048" max="12048" width="11.85546875" customWidth="1"/>
    <col min="12049" max="12049" width="14.7109375" customWidth="1"/>
    <col min="12050" max="12050" width="9" bestFit="1" customWidth="1"/>
    <col min="12291" max="12291" width="4.7109375" bestFit="1" customWidth="1"/>
    <col min="12292" max="12292" width="9.7109375" bestFit="1" customWidth="1"/>
    <col min="12293" max="12293" width="10" bestFit="1" customWidth="1"/>
    <col min="12294" max="12294" width="8.85546875" bestFit="1" customWidth="1"/>
    <col min="12295" max="12295" width="22.85546875" customWidth="1"/>
    <col min="12296" max="12296" width="59.7109375" bestFit="1" customWidth="1"/>
    <col min="12297" max="12297" width="57.85546875" bestFit="1" customWidth="1"/>
    <col min="12298" max="12298" width="35.28515625" bestFit="1" customWidth="1"/>
    <col min="12299" max="12299" width="28.140625" bestFit="1" customWidth="1"/>
    <col min="12300" max="12300" width="33.140625" bestFit="1" customWidth="1"/>
    <col min="12301" max="12301" width="26" bestFit="1" customWidth="1"/>
    <col min="12302" max="12302" width="19.140625" bestFit="1" customWidth="1"/>
    <col min="12303" max="12303" width="10.42578125" customWidth="1"/>
    <col min="12304" max="12304" width="11.85546875" customWidth="1"/>
    <col min="12305" max="12305" width="14.7109375" customWidth="1"/>
    <col min="12306" max="12306" width="9" bestFit="1" customWidth="1"/>
    <col min="12547" max="12547" width="4.7109375" bestFit="1" customWidth="1"/>
    <col min="12548" max="12548" width="9.7109375" bestFit="1" customWidth="1"/>
    <col min="12549" max="12549" width="10" bestFit="1" customWidth="1"/>
    <col min="12550" max="12550" width="8.85546875" bestFit="1" customWidth="1"/>
    <col min="12551" max="12551" width="22.85546875" customWidth="1"/>
    <col min="12552" max="12552" width="59.7109375" bestFit="1" customWidth="1"/>
    <col min="12553" max="12553" width="57.85546875" bestFit="1" customWidth="1"/>
    <col min="12554" max="12554" width="35.28515625" bestFit="1" customWidth="1"/>
    <col min="12555" max="12555" width="28.140625" bestFit="1" customWidth="1"/>
    <col min="12556" max="12556" width="33.140625" bestFit="1" customWidth="1"/>
    <col min="12557" max="12557" width="26" bestFit="1" customWidth="1"/>
    <col min="12558" max="12558" width="19.140625" bestFit="1" customWidth="1"/>
    <col min="12559" max="12559" width="10.42578125" customWidth="1"/>
    <col min="12560" max="12560" width="11.85546875" customWidth="1"/>
    <col min="12561" max="12561" width="14.7109375" customWidth="1"/>
    <col min="12562" max="12562" width="9" bestFit="1" customWidth="1"/>
    <col min="12803" max="12803" width="4.7109375" bestFit="1" customWidth="1"/>
    <col min="12804" max="12804" width="9.7109375" bestFit="1" customWidth="1"/>
    <col min="12805" max="12805" width="10" bestFit="1" customWidth="1"/>
    <col min="12806" max="12806" width="8.85546875" bestFit="1" customWidth="1"/>
    <col min="12807" max="12807" width="22.85546875" customWidth="1"/>
    <col min="12808" max="12808" width="59.7109375" bestFit="1" customWidth="1"/>
    <col min="12809" max="12809" width="57.85546875" bestFit="1" customWidth="1"/>
    <col min="12810" max="12810" width="35.28515625" bestFit="1" customWidth="1"/>
    <col min="12811" max="12811" width="28.140625" bestFit="1" customWidth="1"/>
    <col min="12812" max="12812" width="33.140625" bestFit="1" customWidth="1"/>
    <col min="12813" max="12813" width="26" bestFit="1" customWidth="1"/>
    <col min="12814" max="12814" width="19.140625" bestFit="1" customWidth="1"/>
    <col min="12815" max="12815" width="10.42578125" customWidth="1"/>
    <col min="12816" max="12816" width="11.85546875" customWidth="1"/>
    <col min="12817" max="12817" width="14.7109375" customWidth="1"/>
    <col min="12818" max="12818" width="9" bestFit="1" customWidth="1"/>
    <col min="13059" max="13059" width="4.7109375" bestFit="1" customWidth="1"/>
    <col min="13060" max="13060" width="9.7109375" bestFit="1" customWidth="1"/>
    <col min="13061" max="13061" width="10" bestFit="1" customWidth="1"/>
    <col min="13062" max="13062" width="8.85546875" bestFit="1" customWidth="1"/>
    <col min="13063" max="13063" width="22.85546875" customWidth="1"/>
    <col min="13064" max="13064" width="59.7109375" bestFit="1" customWidth="1"/>
    <col min="13065" max="13065" width="57.85546875" bestFit="1" customWidth="1"/>
    <col min="13066" max="13066" width="35.28515625" bestFit="1" customWidth="1"/>
    <col min="13067" max="13067" width="28.140625" bestFit="1" customWidth="1"/>
    <col min="13068" max="13068" width="33.140625" bestFit="1" customWidth="1"/>
    <col min="13069" max="13069" width="26" bestFit="1" customWidth="1"/>
    <col min="13070" max="13070" width="19.140625" bestFit="1" customWidth="1"/>
    <col min="13071" max="13071" width="10.42578125" customWidth="1"/>
    <col min="13072" max="13072" width="11.85546875" customWidth="1"/>
    <col min="13073" max="13073" width="14.7109375" customWidth="1"/>
    <col min="13074" max="13074" width="9" bestFit="1" customWidth="1"/>
    <col min="13315" max="13315" width="4.7109375" bestFit="1" customWidth="1"/>
    <col min="13316" max="13316" width="9.7109375" bestFit="1" customWidth="1"/>
    <col min="13317" max="13317" width="10" bestFit="1" customWidth="1"/>
    <col min="13318" max="13318" width="8.85546875" bestFit="1" customWidth="1"/>
    <col min="13319" max="13319" width="22.85546875" customWidth="1"/>
    <col min="13320" max="13320" width="59.7109375" bestFit="1" customWidth="1"/>
    <col min="13321" max="13321" width="57.85546875" bestFit="1" customWidth="1"/>
    <col min="13322" max="13322" width="35.28515625" bestFit="1" customWidth="1"/>
    <col min="13323" max="13323" width="28.140625" bestFit="1" customWidth="1"/>
    <col min="13324" max="13324" width="33.140625" bestFit="1" customWidth="1"/>
    <col min="13325" max="13325" width="26" bestFit="1" customWidth="1"/>
    <col min="13326" max="13326" width="19.140625" bestFit="1" customWidth="1"/>
    <col min="13327" max="13327" width="10.42578125" customWidth="1"/>
    <col min="13328" max="13328" width="11.85546875" customWidth="1"/>
    <col min="13329" max="13329" width="14.7109375" customWidth="1"/>
    <col min="13330" max="13330" width="9" bestFit="1" customWidth="1"/>
    <col min="13571" max="13571" width="4.7109375" bestFit="1" customWidth="1"/>
    <col min="13572" max="13572" width="9.7109375" bestFit="1" customWidth="1"/>
    <col min="13573" max="13573" width="10" bestFit="1" customWidth="1"/>
    <col min="13574" max="13574" width="8.85546875" bestFit="1" customWidth="1"/>
    <col min="13575" max="13575" width="22.85546875" customWidth="1"/>
    <col min="13576" max="13576" width="59.7109375" bestFit="1" customWidth="1"/>
    <col min="13577" max="13577" width="57.85546875" bestFit="1" customWidth="1"/>
    <col min="13578" max="13578" width="35.28515625" bestFit="1" customWidth="1"/>
    <col min="13579" max="13579" width="28.140625" bestFit="1" customWidth="1"/>
    <col min="13580" max="13580" width="33.140625" bestFit="1" customWidth="1"/>
    <col min="13581" max="13581" width="26" bestFit="1" customWidth="1"/>
    <col min="13582" max="13582" width="19.140625" bestFit="1" customWidth="1"/>
    <col min="13583" max="13583" width="10.42578125" customWidth="1"/>
    <col min="13584" max="13584" width="11.85546875" customWidth="1"/>
    <col min="13585" max="13585" width="14.7109375" customWidth="1"/>
    <col min="13586" max="13586" width="9" bestFit="1" customWidth="1"/>
    <col min="13827" max="13827" width="4.7109375" bestFit="1" customWidth="1"/>
    <col min="13828" max="13828" width="9.7109375" bestFit="1" customWidth="1"/>
    <col min="13829" max="13829" width="10" bestFit="1" customWidth="1"/>
    <col min="13830" max="13830" width="8.85546875" bestFit="1" customWidth="1"/>
    <col min="13831" max="13831" width="22.85546875" customWidth="1"/>
    <col min="13832" max="13832" width="59.7109375" bestFit="1" customWidth="1"/>
    <col min="13833" max="13833" width="57.85546875" bestFit="1" customWidth="1"/>
    <col min="13834" max="13834" width="35.28515625" bestFit="1" customWidth="1"/>
    <col min="13835" max="13835" width="28.140625" bestFit="1" customWidth="1"/>
    <col min="13836" max="13836" width="33.140625" bestFit="1" customWidth="1"/>
    <col min="13837" max="13837" width="26" bestFit="1" customWidth="1"/>
    <col min="13838" max="13838" width="19.140625" bestFit="1" customWidth="1"/>
    <col min="13839" max="13839" width="10.42578125" customWidth="1"/>
    <col min="13840" max="13840" width="11.85546875" customWidth="1"/>
    <col min="13841" max="13841" width="14.7109375" customWidth="1"/>
    <col min="13842" max="13842" width="9" bestFit="1" customWidth="1"/>
    <col min="14083" max="14083" width="4.7109375" bestFit="1" customWidth="1"/>
    <col min="14084" max="14084" width="9.7109375" bestFit="1" customWidth="1"/>
    <col min="14085" max="14085" width="10" bestFit="1" customWidth="1"/>
    <col min="14086" max="14086" width="8.85546875" bestFit="1" customWidth="1"/>
    <col min="14087" max="14087" width="22.85546875" customWidth="1"/>
    <col min="14088" max="14088" width="59.7109375" bestFit="1" customWidth="1"/>
    <col min="14089" max="14089" width="57.85546875" bestFit="1" customWidth="1"/>
    <col min="14090" max="14090" width="35.28515625" bestFit="1" customWidth="1"/>
    <col min="14091" max="14091" width="28.140625" bestFit="1" customWidth="1"/>
    <col min="14092" max="14092" width="33.140625" bestFit="1" customWidth="1"/>
    <col min="14093" max="14093" width="26" bestFit="1" customWidth="1"/>
    <col min="14094" max="14094" width="19.140625" bestFit="1" customWidth="1"/>
    <col min="14095" max="14095" width="10.42578125" customWidth="1"/>
    <col min="14096" max="14096" width="11.85546875" customWidth="1"/>
    <col min="14097" max="14097" width="14.7109375" customWidth="1"/>
    <col min="14098" max="14098" width="9" bestFit="1" customWidth="1"/>
    <col min="14339" max="14339" width="4.7109375" bestFit="1" customWidth="1"/>
    <col min="14340" max="14340" width="9.7109375" bestFit="1" customWidth="1"/>
    <col min="14341" max="14341" width="10" bestFit="1" customWidth="1"/>
    <col min="14342" max="14342" width="8.85546875" bestFit="1" customWidth="1"/>
    <col min="14343" max="14343" width="22.85546875" customWidth="1"/>
    <col min="14344" max="14344" width="59.7109375" bestFit="1" customWidth="1"/>
    <col min="14345" max="14345" width="57.85546875" bestFit="1" customWidth="1"/>
    <col min="14346" max="14346" width="35.28515625" bestFit="1" customWidth="1"/>
    <col min="14347" max="14347" width="28.140625" bestFit="1" customWidth="1"/>
    <col min="14348" max="14348" width="33.140625" bestFit="1" customWidth="1"/>
    <col min="14349" max="14349" width="26" bestFit="1" customWidth="1"/>
    <col min="14350" max="14350" width="19.140625" bestFit="1" customWidth="1"/>
    <col min="14351" max="14351" width="10.42578125" customWidth="1"/>
    <col min="14352" max="14352" width="11.85546875" customWidth="1"/>
    <col min="14353" max="14353" width="14.7109375" customWidth="1"/>
    <col min="14354" max="14354" width="9" bestFit="1" customWidth="1"/>
    <col min="14595" max="14595" width="4.7109375" bestFit="1" customWidth="1"/>
    <col min="14596" max="14596" width="9.7109375" bestFit="1" customWidth="1"/>
    <col min="14597" max="14597" width="10" bestFit="1" customWidth="1"/>
    <col min="14598" max="14598" width="8.85546875" bestFit="1" customWidth="1"/>
    <col min="14599" max="14599" width="22.85546875" customWidth="1"/>
    <col min="14600" max="14600" width="59.7109375" bestFit="1" customWidth="1"/>
    <col min="14601" max="14601" width="57.85546875" bestFit="1" customWidth="1"/>
    <col min="14602" max="14602" width="35.28515625" bestFit="1" customWidth="1"/>
    <col min="14603" max="14603" width="28.140625" bestFit="1" customWidth="1"/>
    <col min="14604" max="14604" width="33.140625" bestFit="1" customWidth="1"/>
    <col min="14605" max="14605" width="26" bestFit="1" customWidth="1"/>
    <col min="14606" max="14606" width="19.140625" bestFit="1" customWidth="1"/>
    <col min="14607" max="14607" width="10.42578125" customWidth="1"/>
    <col min="14608" max="14608" width="11.85546875" customWidth="1"/>
    <col min="14609" max="14609" width="14.7109375" customWidth="1"/>
    <col min="14610" max="14610" width="9" bestFit="1" customWidth="1"/>
    <col min="14851" max="14851" width="4.7109375" bestFit="1" customWidth="1"/>
    <col min="14852" max="14852" width="9.7109375" bestFit="1" customWidth="1"/>
    <col min="14853" max="14853" width="10" bestFit="1" customWidth="1"/>
    <col min="14854" max="14854" width="8.85546875" bestFit="1" customWidth="1"/>
    <col min="14855" max="14855" width="22.85546875" customWidth="1"/>
    <col min="14856" max="14856" width="59.7109375" bestFit="1" customWidth="1"/>
    <col min="14857" max="14857" width="57.85546875" bestFit="1" customWidth="1"/>
    <col min="14858" max="14858" width="35.28515625" bestFit="1" customWidth="1"/>
    <col min="14859" max="14859" width="28.140625" bestFit="1" customWidth="1"/>
    <col min="14860" max="14860" width="33.140625" bestFit="1" customWidth="1"/>
    <col min="14861" max="14861" width="26" bestFit="1" customWidth="1"/>
    <col min="14862" max="14862" width="19.140625" bestFit="1" customWidth="1"/>
    <col min="14863" max="14863" width="10.42578125" customWidth="1"/>
    <col min="14864" max="14864" width="11.85546875" customWidth="1"/>
    <col min="14865" max="14865" width="14.7109375" customWidth="1"/>
    <col min="14866" max="14866" width="9" bestFit="1" customWidth="1"/>
    <col min="15107" max="15107" width="4.7109375" bestFit="1" customWidth="1"/>
    <col min="15108" max="15108" width="9.7109375" bestFit="1" customWidth="1"/>
    <col min="15109" max="15109" width="10" bestFit="1" customWidth="1"/>
    <col min="15110" max="15110" width="8.85546875" bestFit="1" customWidth="1"/>
    <col min="15111" max="15111" width="22.85546875" customWidth="1"/>
    <col min="15112" max="15112" width="59.7109375" bestFit="1" customWidth="1"/>
    <col min="15113" max="15113" width="57.85546875" bestFit="1" customWidth="1"/>
    <col min="15114" max="15114" width="35.28515625" bestFit="1" customWidth="1"/>
    <col min="15115" max="15115" width="28.140625" bestFit="1" customWidth="1"/>
    <col min="15116" max="15116" width="33.140625" bestFit="1" customWidth="1"/>
    <col min="15117" max="15117" width="26" bestFit="1" customWidth="1"/>
    <col min="15118" max="15118" width="19.140625" bestFit="1" customWidth="1"/>
    <col min="15119" max="15119" width="10.42578125" customWidth="1"/>
    <col min="15120" max="15120" width="11.85546875" customWidth="1"/>
    <col min="15121" max="15121" width="14.7109375" customWidth="1"/>
    <col min="15122" max="15122" width="9" bestFit="1" customWidth="1"/>
    <col min="15363" max="15363" width="4.7109375" bestFit="1" customWidth="1"/>
    <col min="15364" max="15364" width="9.7109375" bestFit="1" customWidth="1"/>
    <col min="15365" max="15365" width="10" bestFit="1" customWidth="1"/>
    <col min="15366" max="15366" width="8.85546875" bestFit="1" customWidth="1"/>
    <col min="15367" max="15367" width="22.85546875" customWidth="1"/>
    <col min="15368" max="15368" width="59.7109375" bestFit="1" customWidth="1"/>
    <col min="15369" max="15369" width="57.85546875" bestFit="1" customWidth="1"/>
    <col min="15370" max="15370" width="35.28515625" bestFit="1" customWidth="1"/>
    <col min="15371" max="15371" width="28.140625" bestFit="1" customWidth="1"/>
    <col min="15372" max="15372" width="33.140625" bestFit="1" customWidth="1"/>
    <col min="15373" max="15373" width="26" bestFit="1" customWidth="1"/>
    <col min="15374" max="15374" width="19.140625" bestFit="1" customWidth="1"/>
    <col min="15375" max="15375" width="10.42578125" customWidth="1"/>
    <col min="15376" max="15376" width="11.85546875" customWidth="1"/>
    <col min="15377" max="15377" width="14.7109375" customWidth="1"/>
    <col min="15378" max="15378" width="9" bestFit="1" customWidth="1"/>
    <col min="15619" max="15619" width="4.7109375" bestFit="1" customWidth="1"/>
    <col min="15620" max="15620" width="9.7109375" bestFit="1" customWidth="1"/>
    <col min="15621" max="15621" width="10" bestFit="1" customWidth="1"/>
    <col min="15622" max="15622" width="8.85546875" bestFit="1" customWidth="1"/>
    <col min="15623" max="15623" width="22.85546875" customWidth="1"/>
    <col min="15624" max="15624" width="59.7109375" bestFit="1" customWidth="1"/>
    <col min="15625" max="15625" width="57.85546875" bestFit="1" customWidth="1"/>
    <col min="15626" max="15626" width="35.28515625" bestFit="1" customWidth="1"/>
    <col min="15627" max="15627" width="28.140625" bestFit="1" customWidth="1"/>
    <col min="15628" max="15628" width="33.140625" bestFit="1" customWidth="1"/>
    <col min="15629" max="15629" width="26" bestFit="1" customWidth="1"/>
    <col min="15630" max="15630" width="19.140625" bestFit="1" customWidth="1"/>
    <col min="15631" max="15631" width="10.42578125" customWidth="1"/>
    <col min="15632" max="15632" width="11.85546875" customWidth="1"/>
    <col min="15633" max="15633" width="14.7109375" customWidth="1"/>
    <col min="15634" max="15634" width="9" bestFit="1" customWidth="1"/>
    <col min="15875" max="15875" width="4.7109375" bestFit="1" customWidth="1"/>
    <col min="15876" max="15876" width="9.7109375" bestFit="1" customWidth="1"/>
    <col min="15877" max="15877" width="10" bestFit="1" customWidth="1"/>
    <col min="15878" max="15878" width="8.85546875" bestFit="1" customWidth="1"/>
    <col min="15879" max="15879" width="22.85546875" customWidth="1"/>
    <col min="15880" max="15880" width="59.7109375" bestFit="1" customWidth="1"/>
    <col min="15881" max="15881" width="57.85546875" bestFit="1" customWidth="1"/>
    <col min="15882" max="15882" width="35.28515625" bestFit="1" customWidth="1"/>
    <col min="15883" max="15883" width="28.140625" bestFit="1" customWidth="1"/>
    <col min="15884" max="15884" width="33.140625" bestFit="1" customWidth="1"/>
    <col min="15885" max="15885" width="26" bestFit="1" customWidth="1"/>
    <col min="15886" max="15886" width="19.140625" bestFit="1" customWidth="1"/>
    <col min="15887" max="15887" width="10.42578125" customWidth="1"/>
    <col min="15888" max="15888" width="11.85546875" customWidth="1"/>
    <col min="15889" max="15889" width="14.7109375" customWidth="1"/>
    <col min="15890" max="15890" width="9" bestFit="1" customWidth="1"/>
    <col min="16131" max="16131" width="4.7109375" bestFit="1" customWidth="1"/>
    <col min="16132" max="16132" width="9.7109375" bestFit="1" customWidth="1"/>
    <col min="16133" max="16133" width="10" bestFit="1" customWidth="1"/>
    <col min="16134" max="16134" width="8.85546875" bestFit="1" customWidth="1"/>
    <col min="16135" max="16135" width="22.85546875" customWidth="1"/>
    <col min="16136" max="16136" width="59.7109375" bestFit="1" customWidth="1"/>
    <col min="16137" max="16137" width="57.85546875" bestFit="1" customWidth="1"/>
    <col min="16138" max="16138" width="35.28515625" bestFit="1" customWidth="1"/>
    <col min="16139" max="16139" width="28.140625" bestFit="1" customWidth="1"/>
    <col min="16140" max="16140" width="33.140625" bestFit="1" customWidth="1"/>
    <col min="16141" max="16141" width="26" bestFit="1" customWidth="1"/>
    <col min="16142" max="16142" width="19.140625" bestFit="1" customWidth="1"/>
    <col min="16143" max="16143" width="10.42578125" customWidth="1"/>
    <col min="16144" max="16144" width="11.85546875" customWidth="1"/>
    <col min="16145" max="16145" width="14.7109375" customWidth="1"/>
    <col min="16146" max="16146" width="9" bestFit="1" customWidth="1"/>
  </cols>
  <sheetData>
    <row r="2" spans="1:19">
      <c r="A2" s="1" t="s">
        <v>3505</v>
      </c>
    </row>
    <row r="4" spans="1:19" s="4" customFormat="1" ht="47.25" customHeight="1">
      <c r="A4" s="596" t="s">
        <v>0</v>
      </c>
      <c r="B4" s="598" t="s">
        <v>1</v>
      </c>
      <c r="C4" s="598" t="s">
        <v>2</v>
      </c>
      <c r="D4" s="598" t="s">
        <v>3</v>
      </c>
      <c r="E4" s="596" t="s">
        <v>4</v>
      </c>
      <c r="F4" s="596" t="s">
        <v>5</v>
      </c>
      <c r="G4" s="596" t="s">
        <v>6</v>
      </c>
      <c r="H4" s="601" t="s">
        <v>7</v>
      </c>
      <c r="I4" s="601"/>
      <c r="J4" s="596" t="s">
        <v>8</v>
      </c>
      <c r="K4" s="602" t="s">
        <v>9</v>
      </c>
      <c r="L4" s="603"/>
      <c r="M4" s="604" t="s">
        <v>10</v>
      </c>
      <c r="N4" s="604"/>
      <c r="O4" s="604" t="s">
        <v>11</v>
      </c>
      <c r="P4" s="604"/>
      <c r="Q4" s="596" t="s">
        <v>12</v>
      </c>
      <c r="R4" s="598" t="s">
        <v>13</v>
      </c>
      <c r="S4" s="3"/>
    </row>
    <row r="5" spans="1:19" s="4" customFormat="1" ht="35.25" customHeight="1">
      <c r="A5" s="597"/>
      <c r="B5" s="599"/>
      <c r="C5" s="599"/>
      <c r="D5" s="599"/>
      <c r="E5" s="597"/>
      <c r="F5" s="597"/>
      <c r="G5" s="597"/>
      <c r="H5" s="236" t="s">
        <v>14</v>
      </c>
      <c r="I5" s="236" t="s">
        <v>15</v>
      </c>
      <c r="J5" s="597"/>
      <c r="K5" s="237">
        <v>2018</v>
      </c>
      <c r="L5" s="237">
        <v>2019</v>
      </c>
      <c r="M5" s="13">
        <v>2018</v>
      </c>
      <c r="N5" s="13">
        <v>2019</v>
      </c>
      <c r="O5" s="13">
        <v>2018</v>
      </c>
      <c r="P5" s="13">
        <v>2019</v>
      </c>
      <c r="Q5" s="597"/>
      <c r="R5" s="599"/>
      <c r="S5" s="3"/>
    </row>
    <row r="6" spans="1:19" s="4" customFormat="1" ht="15.75" customHeight="1">
      <c r="A6" s="235" t="s">
        <v>16</v>
      </c>
      <c r="B6" s="236" t="s">
        <v>17</v>
      </c>
      <c r="C6" s="236" t="s">
        <v>18</v>
      </c>
      <c r="D6" s="236" t="s">
        <v>19</v>
      </c>
      <c r="E6" s="235" t="s">
        <v>20</v>
      </c>
      <c r="F6" s="235" t="s">
        <v>21</v>
      </c>
      <c r="G6" s="235" t="s">
        <v>22</v>
      </c>
      <c r="H6" s="236" t="s">
        <v>23</v>
      </c>
      <c r="I6" s="236" t="s">
        <v>24</v>
      </c>
      <c r="J6" s="235" t="s">
        <v>25</v>
      </c>
      <c r="K6" s="237" t="s">
        <v>26</v>
      </c>
      <c r="L6" s="237" t="s">
        <v>27</v>
      </c>
      <c r="M6" s="238" t="s">
        <v>28</v>
      </c>
      <c r="N6" s="238" t="s">
        <v>29</v>
      </c>
      <c r="O6" s="238" t="s">
        <v>30</v>
      </c>
      <c r="P6" s="238" t="s">
        <v>31</v>
      </c>
      <c r="Q6" s="235" t="s">
        <v>32</v>
      </c>
      <c r="R6" s="236" t="s">
        <v>33</v>
      </c>
      <c r="S6" s="3"/>
    </row>
    <row r="7" spans="1:19" s="10" customFormat="1" ht="63.75" customHeight="1">
      <c r="A7" s="714">
        <v>1</v>
      </c>
      <c r="B7" s="543" t="s">
        <v>497</v>
      </c>
      <c r="C7" s="543">
        <v>5</v>
      </c>
      <c r="D7" s="543">
        <v>4</v>
      </c>
      <c r="E7" s="543" t="s">
        <v>1060</v>
      </c>
      <c r="F7" s="543" t="s">
        <v>1061</v>
      </c>
      <c r="G7" s="543" t="s">
        <v>1062</v>
      </c>
      <c r="H7" s="259" t="s">
        <v>1063</v>
      </c>
      <c r="I7" s="259">
        <v>240</v>
      </c>
      <c r="J7" s="543" t="s">
        <v>741</v>
      </c>
      <c r="K7" s="543" t="s">
        <v>114</v>
      </c>
      <c r="L7" s="543"/>
      <c r="M7" s="705">
        <v>25000</v>
      </c>
      <c r="N7" s="705"/>
      <c r="O7" s="705">
        <v>25000</v>
      </c>
      <c r="P7" s="681"/>
      <c r="Q7" s="543" t="s">
        <v>1064</v>
      </c>
      <c r="R7" s="543" t="s">
        <v>1065</v>
      </c>
      <c r="S7" s="189"/>
    </row>
    <row r="8" spans="1:19" s="10" customFormat="1" ht="59.25" customHeight="1">
      <c r="A8" s="715"/>
      <c r="B8" s="544"/>
      <c r="C8" s="544"/>
      <c r="D8" s="544"/>
      <c r="E8" s="544"/>
      <c r="F8" s="544"/>
      <c r="G8" s="544"/>
      <c r="H8" s="259" t="s">
        <v>580</v>
      </c>
      <c r="I8" s="259">
        <v>4</v>
      </c>
      <c r="J8" s="544"/>
      <c r="K8" s="544"/>
      <c r="L8" s="544"/>
      <c r="M8" s="706"/>
      <c r="N8" s="706"/>
      <c r="O8" s="706"/>
      <c r="P8" s="682"/>
      <c r="Q8" s="544"/>
      <c r="R8" s="544"/>
      <c r="S8" s="189"/>
    </row>
    <row r="9" spans="1:19" s="148" customFormat="1" ht="45" customHeight="1">
      <c r="A9" s="716">
        <v>2</v>
      </c>
      <c r="B9" s="566" t="s">
        <v>497</v>
      </c>
      <c r="C9" s="566">
        <v>5</v>
      </c>
      <c r="D9" s="566">
        <v>4</v>
      </c>
      <c r="E9" s="566" t="s">
        <v>1066</v>
      </c>
      <c r="F9" s="566" t="s">
        <v>1067</v>
      </c>
      <c r="G9" s="566" t="s">
        <v>117</v>
      </c>
      <c r="H9" s="272" t="s">
        <v>1063</v>
      </c>
      <c r="I9" s="272">
        <v>35</v>
      </c>
      <c r="J9" s="566" t="s">
        <v>741</v>
      </c>
      <c r="K9" s="566" t="s">
        <v>137</v>
      </c>
      <c r="L9" s="566"/>
      <c r="M9" s="707">
        <v>152950</v>
      </c>
      <c r="N9" s="707"/>
      <c r="O9" s="707">
        <v>152950</v>
      </c>
      <c r="P9" s="709"/>
      <c r="Q9" s="566" t="s">
        <v>1064</v>
      </c>
      <c r="R9" s="566" t="s">
        <v>1065</v>
      </c>
      <c r="S9" s="239"/>
    </row>
    <row r="10" spans="1:19" s="148" customFormat="1" ht="45" customHeight="1">
      <c r="A10" s="717"/>
      <c r="B10" s="568"/>
      <c r="C10" s="568"/>
      <c r="D10" s="568"/>
      <c r="E10" s="568"/>
      <c r="F10" s="568"/>
      <c r="G10" s="568"/>
      <c r="H10" s="272" t="s">
        <v>1068</v>
      </c>
      <c r="I10" s="272">
        <v>1</v>
      </c>
      <c r="J10" s="568"/>
      <c r="K10" s="568"/>
      <c r="L10" s="568"/>
      <c r="M10" s="708"/>
      <c r="N10" s="708"/>
      <c r="O10" s="708"/>
      <c r="P10" s="710"/>
      <c r="Q10" s="568"/>
      <c r="R10" s="568"/>
      <c r="S10" s="239"/>
    </row>
    <row r="11" spans="1:19" s="311" customFormat="1" ht="39" customHeight="1">
      <c r="A11" s="585">
        <v>3</v>
      </c>
      <c r="B11" s="574">
        <v>6</v>
      </c>
      <c r="C11" s="574">
        <v>1</v>
      </c>
      <c r="D11" s="587">
        <v>6</v>
      </c>
      <c r="E11" s="562" t="s">
        <v>1891</v>
      </c>
      <c r="F11" s="587" t="s">
        <v>1892</v>
      </c>
      <c r="G11" s="587" t="s">
        <v>117</v>
      </c>
      <c r="H11" s="263" t="s">
        <v>399</v>
      </c>
      <c r="I11" s="69" t="s">
        <v>38</v>
      </c>
      <c r="J11" s="587" t="s">
        <v>1893</v>
      </c>
      <c r="K11" s="590" t="s">
        <v>50</v>
      </c>
      <c r="L11" s="590" t="s">
        <v>327</v>
      </c>
      <c r="M11" s="622">
        <v>111568.78</v>
      </c>
      <c r="N11" s="594"/>
      <c r="O11" s="594">
        <v>101350.7</v>
      </c>
      <c r="P11" s="594"/>
      <c r="Q11" s="572" t="s">
        <v>1894</v>
      </c>
      <c r="R11" s="587" t="s">
        <v>1895</v>
      </c>
      <c r="S11" s="310"/>
    </row>
    <row r="12" spans="1:19" s="311" customFormat="1" ht="27.75" customHeight="1">
      <c r="A12" s="586"/>
      <c r="B12" s="574"/>
      <c r="C12" s="574"/>
      <c r="D12" s="587"/>
      <c r="E12" s="562"/>
      <c r="F12" s="587"/>
      <c r="G12" s="587"/>
      <c r="H12" s="263" t="s">
        <v>42</v>
      </c>
      <c r="I12" s="69" t="s">
        <v>226</v>
      </c>
      <c r="J12" s="587"/>
      <c r="K12" s="590"/>
      <c r="L12" s="590"/>
      <c r="M12" s="622"/>
      <c r="N12" s="594"/>
      <c r="O12" s="594"/>
      <c r="P12" s="594"/>
      <c r="Q12" s="572"/>
      <c r="R12" s="587"/>
      <c r="S12" s="310"/>
    </row>
    <row r="13" spans="1:19" s="311" customFormat="1" ht="29.25" customHeight="1">
      <c r="A13" s="586"/>
      <c r="B13" s="574"/>
      <c r="C13" s="574"/>
      <c r="D13" s="587"/>
      <c r="E13" s="562"/>
      <c r="F13" s="587"/>
      <c r="G13" s="587"/>
      <c r="H13" s="263" t="s">
        <v>1896</v>
      </c>
      <c r="I13" s="69" t="s">
        <v>496</v>
      </c>
      <c r="J13" s="587"/>
      <c r="K13" s="590"/>
      <c r="L13" s="590"/>
      <c r="M13" s="622"/>
      <c r="N13" s="594"/>
      <c r="O13" s="594"/>
      <c r="P13" s="594"/>
      <c r="Q13" s="572"/>
      <c r="R13" s="587"/>
      <c r="S13" s="310"/>
    </row>
    <row r="14" spans="1:19" s="311" customFormat="1" ht="27.75" customHeight="1">
      <c r="A14" s="585">
        <v>4</v>
      </c>
      <c r="B14" s="574">
        <v>2</v>
      </c>
      <c r="C14" s="574">
        <v>1</v>
      </c>
      <c r="D14" s="587">
        <v>6</v>
      </c>
      <c r="E14" s="565" t="s">
        <v>1897</v>
      </c>
      <c r="F14" s="587" t="s">
        <v>1898</v>
      </c>
      <c r="G14" s="587" t="s">
        <v>1899</v>
      </c>
      <c r="H14" s="259" t="s">
        <v>1872</v>
      </c>
      <c r="I14" s="69" t="s">
        <v>38</v>
      </c>
      <c r="J14" s="587" t="s">
        <v>1900</v>
      </c>
      <c r="K14" s="590" t="s">
        <v>127</v>
      </c>
      <c r="L14" s="590" t="s">
        <v>327</v>
      </c>
      <c r="M14" s="711">
        <v>54506.65</v>
      </c>
      <c r="N14" s="594"/>
      <c r="O14" s="594">
        <v>45173.95</v>
      </c>
      <c r="P14" s="665"/>
      <c r="Q14" s="572" t="s">
        <v>1894</v>
      </c>
      <c r="R14" s="587" t="s">
        <v>1895</v>
      </c>
      <c r="S14" s="310"/>
    </row>
    <row r="15" spans="1:19" s="311" customFormat="1" ht="30" customHeight="1">
      <c r="A15" s="586"/>
      <c r="B15" s="574"/>
      <c r="C15" s="574"/>
      <c r="D15" s="587"/>
      <c r="E15" s="565"/>
      <c r="F15" s="587"/>
      <c r="G15" s="587"/>
      <c r="H15" s="259" t="s">
        <v>214</v>
      </c>
      <c r="I15" s="69" t="s">
        <v>1901</v>
      </c>
      <c r="J15" s="587"/>
      <c r="K15" s="590"/>
      <c r="L15" s="590"/>
      <c r="M15" s="622"/>
      <c r="N15" s="594"/>
      <c r="O15" s="594"/>
      <c r="P15" s="686"/>
      <c r="Q15" s="572"/>
      <c r="R15" s="587"/>
      <c r="S15" s="310"/>
    </row>
    <row r="16" spans="1:19" s="311" customFormat="1" ht="34.5" customHeight="1">
      <c r="A16" s="586"/>
      <c r="B16" s="574"/>
      <c r="C16" s="574"/>
      <c r="D16" s="587"/>
      <c r="E16" s="565"/>
      <c r="F16" s="587"/>
      <c r="G16" s="587"/>
      <c r="H16" s="259" t="s">
        <v>399</v>
      </c>
      <c r="I16" s="69" t="s">
        <v>66</v>
      </c>
      <c r="J16" s="587"/>
      <c r="K16" s="590"/>
      <c r="L16" s="590"/>
      <c r="M16" s="622"/>
      <c r="N16" s="594"/>
      <c r="O16" s="594"/>
      <c r="P16" s="686"/>
      <c r="Q16" s="572"/>
      <c r="R16" s="587"/>
      <c r="S16" s="310"/>
    </row>
    <row r="17" spans="1:19" s="311" customFormat="1" ht="50.25" customHeight="1">
      <c r="A17" s="586"/>
      <c r="B17" s="574"/>
      <c r="C17" s="574"/>
      <c r="D17" s="587"/>
      <c r="E17" s="565"/>
      <c r="F17" s="587"/>
      <c r="G17" s="587"/>
      <c r="H17" s="259" t="s">
        <v>1494</v>
      </c>
      <c r="I17" s="69" t="s">
        <v>129</v>
      </c>
      <c r="J17" s="587"/>
      <c r="K17" s="590"/>
      <c r="L17" s="590"/>
      <c r="M17" s="622"/>
      <c r="N17" s="594"/>
      <c r="O17" s="594"/>
      <c r="P17" s="686"/>
      <c r="Q17" s="572"/>
      <c r="R17" s="587"/>
      <c r="S17" s="310"/>
    </row>
    <row r="18" spans="1:19" s="311" customFormat="1" ht="31.5" customHeight="1">
      <c r="A18" s="586"/>
      <c r="B18" s="574"/>
      <c r="C18" s="574"/>
      <c r="D18" s="587"/>
      <c r="E18" s="565"/>
      <c r="F18" s="587"/>
      <c r="G18" s="587"/>
      <c r="H18" s="259" t="s">
        <v>1902</v>
      </c>
      <c r="I18" s="69" t="s">
        <v>1901</v>
      </c>
      <c r="J18" s="587"/>
      <c r="K18" s="590"/>
      <c r="L18" s="590"/>
      <c r="M18" s="622"/>
      <c r="N18" s="594"/>
      <c r="O18" s="594"/>
      <c r="P18" s="684"/>
      <c r="Q18" s="572"/>
      <c r="R18" s="587"/>
      <c r="S18" s="310"/>
    </row>
    <row r="19" spans="1:19" s="311" customFormat="1" ht="42" customHeight="1">
      <c r="A19" s="585">
        <v>5</v>
      </c>
      <c r="B19" s="574">
        <v>2</v>
      </c>
      <c r="C19" s="574">
        <v>1</v>
      </c>
      <c r="D19" s="574">
        <v>6</v>
      </c>
      <c r="E19" s="712" t="s">
        <v>1903</v>
      </c>
      <c r="F19" s="587" t="s">
        <v>1904</v>
      </c>
      <c r="G19" s="587" t="s">
        <v>117</v>
      </c>
      <c r="H19" s="259" t="s">
        <v>399</v>
      </c>
      <c r="I19" s="258">
        <v>1</v>
      </c>
      <c r="J19" s="587" t="s">
        <v>1905</v>
      </c>
      <c r="K19" s="574" t="s">
        <v>43</v>
      </c>
      <c r="L19" s="574" t="s">
        <v>327</v>
      </c>
      <c r="M19" s="681">
        <v>131060.27</v>
      </c>
      <c r="N19" s="665"/>
      <c r="O19" s="665">
        <v>118616.59</v>
      </c>
      <c r="P19" s="665"/>
      <c r="Q19" s="587" t="s">
        <v>1894</v>
      </c>
      <c r="R19" s="587" t="s">
        <v>1895</v>
      </c>
      <c r="S19" s="310"/>
    </row>
    <row r="20" spans="1:19" s="311" customFormat="1" ht="54.75" customHeight="1">
      <c r="A20" s="586"/>
      <c r="B20" s="574"/>
      <c r="C20" s="574"/>
      <c r="D20" s="574"/>
      <c r="E20" s="712"/>
      <c r="F20" s="587"/>
      <c r="G20" s="587"/>
      <c r="H20" s="259" t="s">
        <v>230</v>
      </c>
      <c r="I20" s="258">
        <v>25</v>
      </c>
      <c r="J20" s="587"/>
      <c r="K20" s="574"/>
      <c r="L20" s="574"/>
      <c r="M20" s="686"/>
      <c r="N20" s="686"/>
      <c r="O20" s="686"/>
      <c r="P20" s="686"/>
      <c r="Q20" s="587"/>
      <c r="R20" s="574"/>
      <c r="S20" s="310"/>
    </row>
    <row r="21" spans="1:19" s="311" customFormat="1" ht="30.75" customHeight="1">
      <c r="A21" s="586"/>
      <c r="B21" s="574"/>
      <c r="C21" s="574"/>
      <c r="D21" s="574"/>
      <c r="E21" s="712"/>
      <c r="F21" s="587"/>
      <c r="G21" s="587"/>
      <c r="H21" s="259" t="s">
        <v>1902</v>
      </c>
      <c r="I21" s="258">
        <v>500</v>
      </c>
      <c r="J21" s="587"/>
      <c r="K21" s="574"/>
      <c r="L21" s="574"/>
      <c r="M21" s="684"/>
      <c r="N21" s="684"/>
      <c r="O21" s="684"/>
      <c r="P21" s="684"/>
      <c r="Q21" s="587"/>
      <c r="R21" s="574"/>
      <c r="S21" s="310"/>
    </row>
    <row r="22" spans="1:19" s="311" customFormat="1" ht="52.5" customHeight="1">
      <c r="A22" s="585">
        <v>6</v>
      </c>
      <c r="B22" s="585">
        <v>1</v>
      </c>
      <c r="C22" s="585">
        <v>1</v>
      </c>
      <c r="D22" s="585">
        <v>6</v>
      </c>
      <c r="E22" s="541" t="s">
        <v>1906</v>
      </c>
      <c r="F22" s="543" t="s">
        <v>1907</v>
      </c>
      <c r="G22" s="543" t="s">
        <v>1062</v>
      </c>
      <c r="H22" s="259" t="s">
        <v>580</v>
      </c>
      <c r="I22" s="258">
        <v>2</v>
      </c>
      <c r="J22" s="543" t="s">
        <v>1908</v>
      </c>
      <c r="K22" s="585" t="s">
        <v>43</v>
      </c>
      <c r="L22" s="585" t="s">
        <v>327</v>
      </c>
      <c r="M22" s="665">
        <v>74862</v>
      </c>
      <c r="N22" s="665"/>
      <c r="O22" s="665">
        <v>67842</v>
      </c>
      <c r="P22" s="665"/>
      <c r="Q22" s="543" t="s">
        <v>1909</v>
      </c>
      <c r="R22" s="543" t="s">
        <v>1910</v>
      </c>
      <c r="S22" s="310"/>
    </row>
    <row r="23" spans="1:19" s="311" customFormat="1" ht="52.5" customHeight="1">
      <c r="A23" s="586"/>
      <c r="B23" s="586"/>
      <c r="C23" s="586"/>
      <c r="D23" s="586"/>
      <c r="E23" s="569"/>
      <c r="F23" s="570"/>
      <c r="G23" s="570"/>
      <c r="H23" s="259" t="s">
        <v>1911</v>
      </c>
      <c r="I23" s="258">
        <v>64</v>
      </c>
      <c r="J23" s="570"/>
      <c r="K23" s="586"/>
      <c r="L23" s="586"/>
      <c r="M23" s="686"/>
      <c r="N23" s="686"/>
      <c r="O23" s="686"/>
      <c r="P23" s="686"/>
      <c r="Q23" s="570"/>
      <c r="R23" s="586"/>
      <c r="S23" s="310"/>
    </row>
    <row r="24" spans="1:19" s="311" customFormat="1" ht="52.5" customHeight="1">
      <c r="A24" s="586"/>
      <c r="B24" s="586"/>
      <c r="C24" s="586"/>
      <c r="D24" s="586"/>
      <c r="E24" s="569"/>
      <c r="F24" s="570"/>
      <c r="G24" s="570"/>
      <c r="H24" s="259" t="s">
        <v>1912</v>
      </c>
      <c r="I24" s="258">
        <v>1</v>
      </c>
      <c r="J24" s="570"/>
      <c r="K24" s="586"/>
      <c r="L24" s="586"/>
      <c r="M24" s="686"/>
      <c r="N24" s="686"/>
      <c r="O24" s="686"/>
      <c r="P24" s="686"/>
      <c r="Q24" s="570"/>
      <c r="R24" s="586"/>
      <c r="S24" s="310"/>
    </row>
    <row r="25" spans="1:19" s="311" customFormat="1" ht="52.5" customHeight="1">
      <c r="A25" s="586"/>
      <c r="B25" s="586"/>
      <c r="C25" s="586"/>
      <c r="D25" s="586"/>
      <c r="E25" s="569"/>
      <c r="F25" s="570"/>
      <c r="G25" s="570"/>
      <c r="H25" s="259" t="s">
        <v>1913</v>
      </c>
      <c r="I25" s="323">
        <v>200000</v>
      </c>
      <c r="J25" s="570"/>
      <c r="K25" s="586"/>
      <c r="L25" s="586"/>
      <c r="M25" s="686"/>
      <c r="N25" s="686"/>
      <c r="O25" s="686"/>
      <c r="P25" s="686"/>
      <c r="Q25" s="570"/>
      <c r="R25" s="586"/>
      <c r="S25" s="310"/>
    </row>
    <row r="26" spans="1:19" s="311" customFormat="1" ht="52.5" customHeight="1">
      <c r="A26" s="586"/>
      <c r="B26" s="586"/>
      <c r="C26" s="586"/>
      <c r="D26" s="586"/>
      <c r="E26" s="569"/>
      <c r="F26" s="570"/>
      <c r="G26" s="570"/>
      <c r="H26" s="259" t="s">
        <v>626</v>
      </c>
      <c r="I26" s="258">
        <v>1</v>
      </c>
      <c r="J26" s="570"/>
      <c r="K26" s="586"/>
      <c r="L26" s="586"/>
      <c r="M26" s="686"/>
      <c r="N26" s="686"/>
      <c r="O26" s="686"/>
      <c r="P26" s="686"/>
      <c r="Q26" s="570"/>
      <c r="R26" s="586"/>
      <c r="S26" s="310"/>
    </row>
    <row r="27" spans="1:19" s="311" customFormat="1" ht="52.5" customHeight="1">
      <c r="A27" s="586"/>
      <c r="B27" s="685"/>
      <c r="C27" s="685"/>
      <c r="D27" s="685"/>
      <c r="E27" s="542"/>
      <c r="F27" s="544"/>
      <c r="G27" s="544"/>
      <c r="H27" s="259" t="s">
        <v>1000</v>
      </c>
      <c r="I27" s="258">
        <v>80</v>
      </c>
      <c r="J27" s="544"/>
      <c r="K27" s="685"/>
      <c r="L27" s="685"/>
      <c r="M27" s="684"/>
      <c r="N27" s="684"/>
      <c r="O27" s="684"/>
      <c r="P27" s="684"/>
      <c r="Q27" s="544"/>
      <c r="R27" s="685"/>
      <c r="S27" s="310"/>
    </row>
    <row r="28" spans="1:19" s="311" customFormat="1" ht="45" customHeight="1">
      <c r="A28" s="585">
        <v>7</v>
      </c>
      <c r="B28" s="574">
        <v>1</v>
      </c>
      <c r="C28" s="574">
        <v>1</v>
      </c>
      <c r="D28" s="574">
        <v>6</v>
      </c>
      <c r="E28" s="562" t="s">
        <v>1914</v>
      </c>
      <c r="F28" s="587" t="s">
        <v>1915</v>
      </c>
      <c r="G28" s="587" t="s">
        <v>1916</v>
      </c>
      <c r="H28" s="259" t="s">
        <v>399</v>
      </c>
      <c r="I28" s="258">
        <v>3</v>
      </c>
      <c r="J28" s="587" t="s">
        <v>1917</v>
      </c>
      <c r="K28" s="574" t="s">
        <v>43</v>
      </c>
      <c r="L28" s="574" t="s">
        <v>327</v>
      </c>
      <c r="M28" s="665">
        <v>36494.559999999998</v>
      </c>
      <c r="N28" s="665"/>
      <c r="O28" s="665">
        <v>36494.559999999998</v>
      </c>
      <c r="P28" s="665"/>
      <c r="Q28" s="587" t="s">
        <v>1918</v>
      </c>
      <c r="R28" s="587" t="s">
        <v>1919</v>
      </c>
      <c r="S28" s="310"/>
    </row>
    <row r="29" spans="1:19" s="311" customFormat="1" ht="45" customHeight="1">
      <c r="A29" s="586"/>
      <c r="B29" s="574"/>
      <c r="C29" s="574"/>
      <c r="D29" s="574"/>
      <c r="E29" s="562"/>
      <c r="F29" s="587"/>
      <c r="G29" s="587"/>
      <c r="H29" s="259" t="s">
        <v>1494</v>
      </c>
      <c r="I29" s="258">
        <v>120</v>
      </c>
      <c r="J29" s="587"/>
      <c r="K29" s="574"/>
      <c r="L29" s="574"/>
      <c r="M29" s="686"/>
      <c r="N29" s="686"/>
      <c r="O29" s="686"/>
      <c r="P29" s="686"/>
      <c r="Q29" s="587"/>
      <c r="R29" s="574"/>
      <c r="S29" s="310"/>
    </row>
    <row r="30" spans="1:19" s="311" customFormat="1" ht="45" customHeight="1">
      <c r="A30" s="586"/>
      <c r="B30" s="574"/>
      <c r="C30" s="574"/>
      <c r="D30" s="574"/>
      <c r="E30" s="562"/>
      <c r="F30" s="587"/>
      <c r="G30" s="587"/>
      <c r="H30" s="259" t="s">
        <v>1872</v>
      </c>
      <c r="I30" s="258">
        <v>2</v>
      </c>
      <c r="J30" s="587"/>
      <c r="K30" s="574"/>
      <c r="L30" s="574"/>
      <c r="M30" s="686"/>
      <c r="N30" s="686"/>
      <c r="O30" s="686"/>
      <c r="P30" s="686"/>
      <c r="Q30" s="587"/>
      <c r="R30" s="574"/>
      <c r="S30" s="310"/>
    </row>
    <row r="31" spans="1:19" s="311" customFormat="1" ht="45" customHeight="1">
      <c r="A31" s="586"/>
      <c r="B31" s="574"/>
      <c r="C31" s="574"/>
      <c r="D31" s="574"/>
      <c r="E31" s="562"/>
      <c r="F31" s="587"/>
      <c r="G31" s="587"/>
      <c r="H31" s="259" t="s">
        <v>214</v>
      </c>
      <c r="I31" s="258">
        <v>120</v>
      </c>
      <c r="J31" s="587"/>
      <c r="K31" s="574"/>
      <c r="L31" s="574"/>
      <c r="M31" s="686"/>
      <c r="N31" s="686"/>
      <c r="O31" s="686"/>
      <c r="P31" s="686"/>
      <c r="Q31" s="587"/>
      <c r="R31" s="574"/>
      <c r="S31" s="310"/>
    </row>
    <row r="32" spans="1:19" s="311" customFormat="1" ht="45" customHeight="1">
      <c r="A32" s="586"/>
      <c r="B32" s="574"/>
      <c r="C32" s="574"/>
      <c r="D32" s="574"/>
      <c r="E32" s="562"/>
      <c r="F32" s="587"/>
      <c r="G32" s="587"/>
      <c r="H32" s="259" t="s">
        <v>1920</v>
      </c>
      <c r="I32" s="258">
        <v>2000</v>
      </c>
      <c r="J32" s="587"/>
      <c r="K32" s="574"/>
      <c r="L32" s="574"/>
      <c r="M32" s="684"/>
      <c r="N32" s="684"/>
      <c r="O32" s="684"/>
      <c r="P32" s="684"/>
      <c r="Q32" s="587"/>
      <c r="R32" s="574"/>
      <c r="S32" s="310"/>
    </row>
    <row r="33" spans="1:19" s="311" customFormat="1" ht="35.25" customHeight="1">
      <c r="A33" s="585">
        <v>8</v>
      </c>
      <c r="B33" s="574">
        <v>1</v>
      </c>
      <c r="C33" s="574">
        <v>1</v>
      </c>
      <c r="D33" s="574">
        <v>6</v>
      </c>
      <c r="E33" s="565" t="s">
        <v>1921</v>
      </c>
      <c r="F33" s="587" t="s">
        <v>1922</v>
      </c>
      <c r="G33" s="587" t="s">
        <v>1923</v>
      </c>
      <c r="H33" s="259" t="s">
        <v>399</v>
      </c>
      <c r="I33" s="258">
        <v>1</v>
      </c>
      <c r="J33" s="587" t="s">
        <v>1924</v>
      </c>
      <c r="K33" s="574" t="s">
        <v>43</v>
      </c>
      <c r="L33" s="574" t="s">
        <v>327</v>
      </c>
      <c r="M33" s="665">
        <v>209678</v>
      </c>
      <c r="N33" s="665"/>
      <c r="O33" s="665">
        <v>209678</v>
      </c>
      <c r="P33" s="665"/>
      <c r="Q33" s="587" t="s">
        <v>1925</v>
      </c>
      <c r="R33" s="587" t="s">
        <v>1926</v>
      </c>
      <c r="S33" s="310"/>
    </row>
    <row r="34" spans="1:19" s="311" customFormat="1" ht="45" customHeight="1">
      <c r="A34" s="586"/>
      <c r="B34" s="574"/>
      <c r="C34" s="574"/>
      <c r="D34" s="574"/>
      <c r="E34" s="565"/>
      <c r="F34" s="587"/>
      <c r="G34" s="587"/>
      <c r="H34" s="259" t="s">
        <v>230</v>
      </c>
      <c r="I34" s="258">
        <v>40</v>
      </c>
      <c r="J34" s="587"/>
      <c r="K34" s="574"/>
      <c r="L34" s="574"/>
      <c r="M34" s="686"/>
      <c r="N34" s="686"/>
      <c r="O34" s="686"/>
      <c r="P34" s="686"/>
      <c r="Q34" s="587"/>
      <c r="R34" s="574"/>
      <c r="S34" s="310"/>
    </row>
    <row r="35" spans="1:19" s="311" customFormat="1" ht="36" customHeight="1">
      <c r="A35" s="586"/>
      <c r="B35" s="574"/>
      <c r="C35" s="574"/>
      <c r="D35" s="574"/>
      <c r="E35" s="565"/>
      <c r="F35" s="587"/>
      <c r="G35" s="587"/>
      <c r="H35" s="259" t="s">
        <v>1927</v>
      </c>
      <c r="I35" s="258">
        <v>16</v>
      </c>
      <c r="J35" s="587"/>
      <c r="K35" s="574"/>
      <c r="L35" s="574"/>
      <c r="M35" s="686"/>
      <c r="N35" s="686"/>
      <c r="O35" s="686"/>
      <c r="P35" s="686"/>
      <c r="Q35" s="587"/>
      <c r="R35" s="574"/>
      <c r="S35" s="310"/>
    </row>
    <row r="36" spans="1:19" s="311" customFormat="1" ht="33" customHeight="1">
      <c r="A36" s="586"/>
      <c r="B36" s="574"/>
      <c r="C36" s="574"/>
      <c r="D36" s="574"/>
      <c r="E36" s="565"/>
      <c r="F36" s="587"/>
      <c r="G36" s="587"/>
      <c r="H36" s="259" t="s">
        <v>336</v>
      </c>
      <c r="I36" s="258">
        <v>400</v>
      </c>
      <c r="J36" s="587"/>
      <c r="K36" s="574"/>
      <c r="L36" s="574"/>
      <c r="M36" s="686"/>
      <c r="N36" s="686"/>
      <c r="O36" s="686"/>
      <c r="P36" s="686"/>
      <c r="Q36" s="587"/>
      <c r="R36" s="574"/>
      <c r="S36" s="310"/>
    </row>
    <row r="37" spans="1:19" s="311" customFormat="1" ht="30.75" customHeight="1">
      <c r="A37" s="586"/>
      <c r="B37" s="574"/>
      <c r="C37" s="574"/>
      <c r="D37" s="574"/>
      <c r="E37" s="565"/>
      <c r="F37" s="587"/>
      <c r="G37" s="587"/>
      <c r="H37" s="259" t="s">
        <v>1872</v>
      </c>
      <c r="I37" s="258">
        <v>1</v>
      </c>
      <c r="J37" s="587"/>
      <c r="K37" s="574"/>
      <c r="L37" s="574"/>
      <c r="M37" s="686"/>
      <c r="N37" s="686"/>
      <c r="O37" s="686"/>
      <c r="P37" s="686"/>
      <c r="Q37" s="587"/>
      <c r="R37" s="574"/>
      <c r="S37" s="310"/>
    </row>
    <row r="38" spans="1:19" s="311" customFormat="1" ht="33.75" customHeight="1">
      <c r="A38" s="586"/>
      <c r="B38" s="574"/>
      <c r="C38" s="574"/>
      <c r="D38" s="574"/>
      <c r="E38" s="565"/>
      <c r="F38" s="587"/>
      <c r="G38" s="587"/>
      <c r="H38" s="259" t="s">
        <v>214</v>
      </c>
      <c r="I38" s="258">
        <v>100</v>
      </c>
      <c r="J38" s="587"/>
      <c r="K38" s="574"/>
      <c r="L38" s="574"/>
      <c r="M38" s="686"/>
      <c r="N38" s="686"/>
      <c r="O38" s="686"/>
      <c r="P38" s="686"/>
      <c r="Q38" s="587"/>
      <c r="R38" s="574"/>
      <c r="S38" s="310"/>
    </row>
    <row r="39" spans="1:19" s="311" customFormat="1" ht="28.5" customHeight="1">
      <c r="A39" s="586"/>
      <c r="B39" s="574"/>
      <c r="C39" s="574"/>
      <c r="D39" s="574"/>
      <c r="E39" s="565"/>
      <c r="F39" s="587"/>
      <c r="G39" s="587"/>
      <c r="H39" s="259" t="s">
        <v>1928</v>
      </c>
      <c r="I39" s="323">
        <v>50000</v>
      </c>
      <c r="J39" s="587"/>
      <c r="K39" s="574"/>
      <c r="L39" s="574"/>
      <c r="M39" s="686"/>
      <c r="N39" s="686"/>
      <c r="O39" s="686"/>
      <c r="P39" s="686"/>
      <c r="Q39" s="587"/>
      <c r="R39" s="574"/>
      <c r="S39" s="310"/>
    </row>
    <row r="40" spans="1:19" s="311" customFormat="1" ht="29.25" customHeight="1">
      <c r="A40" s="586"/>
      <c r="B40" s="574"/>
      <c r="C40" s="574"/>
      <c r="D40" s="574"/>
      <c r="E40" s="565"/>
      <c r="F40" s="587"/>
      <c r="G40" s="587"/>
      <c r="H40" s="259" t="s">
        <v>1929</v>
      </c>
      <c r="I40" s="323">
        <v>500</v>
      </c>
      <c r="J40" s="587"/>
      <c r="K40" s="574"/>
      <c r="L40" s="574"/>
      <c r="M40" s="686"/>
      <c r="N40" s="686"/>
      <c r="O40" s="686"/>
      <c r="P40" s="686"/>
      <c r="Q40" s="587"/>
      <c r="R40" s="574"/>
      <c r="S40" s="310"/>
    </row>
    <row r="41" spans="1:19" s="311" customFormat="1" ht="33" customHeight="1">
      <c r="A41" s="586"/>
      <c r="B41" s="574"/>
      <c r="C41" s="574"/>
      <c r="D41" s="574"/>
      <c r="E41" s="565"/>
      <c r="F41" s="587"/>
      <c r="G41" s="587"/>
      <c r="H41" s="259" t="s">
        <v>1930</v>
      </c>
      <c r="I41" s="323">
        <v>28</v>
      </c>
      <c r="J41" s="587"/>
      <c r="K41" s="574"/>
      <c r="L41" s="574"/>
      <c r="M41" s="686"/>
      <c r="N41" s="686"/>
      <c r="O41" s="686"/>
      <c r="P41" s="686"/>
      <c r="Q41" s="587"/>
      <c r="R41" s="574"/>
      <c r="S41" s="310"/>
    </row>
    <row r="42" spans="1:19" s="311" customFormat="1" ht="32.25" customHeight="1">
      <c r="A42" s="586"/>
      <c r="B42" s="574"/>
      <c r="C42" s="574"/>
      <c r="D42" s="574"/>
      <c r="E42" s="565"/>
      <c r="F42" s="587"/>
      <c r="G42" s="587"/>
      <c r="H42" s="259" t="s">
        <v>968</v>
      </c>
      <c r="I42" s="323">
        <v>1</v>
      </c>
      <c r="J42" s="587"/>
      <c r="K42" s="574"/>
      <c r="L42" s="574"/>
      <c r="M42" s="684"/>
      <c r="N42" s="684"/>
      <c r="O42" s="684"/>
      <c r="P42" s="684"/>
      <c r="Q42" s="587"/>
      <c r="R42" s="574"/>
      <c r="S42" s="310"/>
    </row>
    <row r="43" spans="1:19" s="311" customFormat="1" ht="45" customHeight="1">
      <c r="A43" s="585">
        <v>9</v>
      </c>
      <c r="B43" s="574">
        <v>6</v>
      </c>
      <c r="C43" s="574">
        <v>1</v>
      </c>
      <c r="D43" s="574">
        <v>6</v>
      </c>
      <c r="E43" s="565" t="s">
        <v>1931</v>
      </c>
      <c r="F43" s="587" t="s">
        <v>1932</v>
      </c>
      <c r="G43" s="587" t="s">
        <v>117</v>
      </c>
      <c r="H43" s="259" t="s">
        <v>399</v>
      </c>
      <c r="I43" s="258">
        <v>1</v>
      </c>
      <c r="J43" s="587" t="s">
        <v>1933</v>
      </c>
      <c r="K43" s="574" t="s">
        <v>50</v>
      </c>
      <c r="L43" s="574" t="s">
        <v>327</v>
      </c>
      <c r="M43" s="713">
        <v>93747.22</v>
      </c>
      <c r="N43" s="594"/>
      <c r="O43" s="594">
        <v>85132.42</v>
      </c>
      <c r="P43" s="594"/>
      <c r="Q43" s="587" t="s">
        <v>1894</v>
      </c>
      <c r="R43" s="587" t="s">
        <v>1895</v>
      </c>
      <c r="S43" s="310"/>
    </row>
    <row r="44" spans="1:19" s="311" customFormat="1" ht="45" customHeight="1">
      <c r="A44" s="586"/>
      <c r="B44" s="574"/>
      <c r="C44" s="574"/>
      <c r="D44" s="574"/>
      <c r="E44" s="565"/>
      <c r="F44" s="587"/>
      <c r="G44" s="587"/>
      <c r="H44" s="259" t="s">
        <v>230</v>
      </c>
      <c r="I44" s="258">
        <v>20</v>
      </c>
      <c r="J44" s="587"/>
      <c r="K44" s="574"/>
      <c r="L44" s="574"/>
      <c r="M44" s="594"/>
      <c r="N44" s="594"/>
      <c r="O44" s="594"/>
      <c r="P44" s="594"/>
      <c r="Q44" s="587"/>
      <c r="R44" s="574"/>
      <c r="S44" s="310"/>
    </row>
    <row r="45" spans="1:19" s="311" customFormat="1" ht="39.75" customHeight="1">
      <c r="A45" s="585">
        <v>10</v>
      </c>
      <c r="B45" s="574">
        <v>6</v>
      </c>
      <c r="C45" s="574">
        <v>1</v>
      </c>
      <c r="D45" s="574">
        <v>6</v>
      </c>
      <c r="E45" s="562" t="s">
        <v>1934</v>
      </c>
      <c r="F45" s="587" t="s">
        <v>1935</v>
      </c>
      <c r="G45" s="587" t="s">
        <v>575</v>
      </c>
      <c r="H45" s="259" t="s">
        <v>626</v>
      </c>
      <c r="I45" s="258">
        <v>1</v>
      </c>
      <c r="J45" s="587" t="s">
        <v>1936</v>
      </c>
      <c r="K45" s="574" t="s">
        <v>137</v>
      </c>
      <c r="L45" s="574" t="s">
        <v>327</v>
      </c>
      <c r="M45" s="594">
        <v>21343.18</v>
      </c>
      <c r="N45" s="594"/>
      <c r="O45" s="594">
        <v>19344.259999999998</v>
      </c>
      <c r="P45" s="594"/>
      <c r="Q45" s="587" t="s">
        <v>1937</v>
      </c>
      <c r="R45" s="587" t="s">
        <v>1938</v>
      </c>
      <c r="S45" s="310"/>
    </row>
    <row r="46" spans="1:19" s="311" customFormat="1" ht="39.75" customHeight="1">
      <c r="A46" s="586"/>
      <c r="B46" s="574"/>
      <c r="C46" s="574"/>
      <c r="D46" s="574"/>
      <c r="E46" s="562"/>
      <c r="F46" s="587"/>
      <c r="G46" s="587"/>
      <c r="H46" s="259" t="s">
        <v>1000</v>
      </c>
      <c r="I46" s="258">
        <v>100</v>
      </c>
      <c r="J46" s="587"/>
      <c r="K46" s="574"/>
      <c r="L46" s="574"/>
      <c r="M46" s="594"/>
      <c r="N46" s="594"/>
      <c r="O46" s="594"/>
      <c r="P46" s="594"/>
      <c r="Q46" s="587"/>
      <c r="R46" s="574"/>
      <c r="S46" s="310"/>
    </row>
    <row r="47" spans="1:19" s="311" customFormat="1" ht="51.75" customHeight="1">
      <c r="A47" s="585">
        <v>11</v>
      </c>
      <c r="B47" s="574">
        <v>2</v>
      </c>
      <c r="C47" s="574">
        <v>1</v>
      </c>
      <c r="D47" s="574">
        <v>6</v>
      </c>
      <c r="E47" s="562" t="s">
        <v>1939</v>
      </c>
      <c r="F47" s="587" t="s">
        <v>1940</v>
      </c>
      <c r="G47" s="587" t="s">
        <v>117</v>
      </c>
      <c r="H47" s="259" t="s">
        <v>399</v>
      </c>
      <c r="I47" s="258">
        <v>1</v>
      </c>
      <c r="J47" s="587" t="s">
        <v>1941</v>
      </c>
      <c r="K47" s="574" t="s">
        <v>43</v>
      </c>
      <c r="L47" s="574" t="s">
        <v>327</v>
      </c>
      <c r="M47" s="594">
        <v>177100</v>
      </c>
      <c r="N47" s="594"/>
      <c r="O47" s="594">
        <v>157500</v>
      </c>
      <c r="P47" s="594"/>
      <c r="Q47" s="587" t="s">
        <v>1942</v>
      </c>
      <c r="R47" s="587" t="s">
        <v>1943</v>
      </c>
      <c r="S47" s="310"/>
    </row>
    <row r="48" spans="1:19" s="311" customFormat="1" ht="51" customHeight="1">
      <c r="A48" s="586"/>
      <c r="B48" s="574"/>
      <c r="C48" s="574"/>
      <c r="D48" s="574"/>
      <c r="E48" s="562"/>
      <c r="F48" s="587"/>
      <c r="G48" s="587"/>
      <c r="H48" s="259" t="s">
        <v>230</v>
      </c>
      <c r="I48" s="258">
        <v>30</v>
      </c>
      <c r="J48" s="587"/>
      <c r="K48" s="574"/>
      <c r="L48" s="574"/>
      <c r="M48" s="594"/>
      <c r="N48" s="594"/>
      <c r="O48" s="594"/>
      <c r="P48" s="594"/>
      <c r="Q48" s="587"/>
      <c r="R48" s="574"/>
      <c r="S48" s="310"/>
    </row>
    <row r="49" spans="1:19" s="311" customFormat="1" ht="39" customHeight="1">
      <c r="A49" s="585">
        <v>12</v>
      </c>
      <c r="B49" s="574">
        <v>3</v>
      </c>
      <c r="C49" s="574">
        <v>1</v>
      </c>
      <c r="D49" s="574">
        <v>6</v>
      </c>
      <c r="E49" s="562" t="s">
        <v>1944</v>
      </c>
      <c r="F49" s="587" t="s">
        <v>1945</v>
      </c>
      <c r="G49" s="587" t="s">
        <v>117</v>
      </c>
      <c r="H49" s="259" t="s">
        <v>399</v>
      </c>
      <c r="I49" s="258">
        <v>1</v>
      </c>
      <c r="J49" s="587" t="s">
        <v>1946</v>
      </c>
      <c r="K49" s="574" t="s">
        <v>43</v>
      </c>
      <c r="L49" s="574" t="s">
        <v>327</v>
      </c>
      <c r="M49" s="594">
        <v>98746.95</v>
      </c>
      <c r="N49" s="594"/>
      <c r="O49" s="594">
        <v>85797.36</v>
      </c>
      <c r="P49" s="594"/>
      <c r="Q49" s="587" t="s">
        <v>1942</v>
      </c>
      <c r="R49" s="587" t="s">
        <v>1943</v>
      </c>
      <c r="S49" s="310"/>
    </row>
    <row r="50" spans="1:19" s="311" customFormat="1" ht="52.5" customHeight="1">
      <c r="A50" s="586"/>
      <c r="B50" s="574"/>
      <c r="C50" s="574"/>
      <c r="D50" s="574"/>
      <c r="E50" s="562"/>
      <c r="F50" s="587"/>
      <c r="G50" s="587"/>
      <c r="H50" s="259" t="s">
        <v>230</v>
      </c>
      <c r="I50" s="258">
        <v>20</v>
      </c>
      <c r="J50" s="587"/>
      <c r="K50" s="574"/>
      <c r="L50" s="574"/>
      <c r="M50" s="594"/>
      <c r="N50" s="594"/>
      <c r="O50" s="594"/>
      <c r="P50" s="594"/>
      <c r="Q50" s="587"/>
      <c r="R50" s="587"/>
      <c r="S50" s="310"/>
    </row>
    <row r="51" spans="1:19" s="311" customFormat="1" ht="41.25" customHeight="1">
      <c r="A51" s="585">
        <v>13</v>
      </c>
      <c r="B51" s="574">
        <v>2</v>
      </c>
      <c r="C51" s="574">
        <v>1</v>
      </c>
      <c r="D51" s="574">
        <v>6</v>
      </c>
      <c r="E51" s="562" t="s">
        <v>1947</v>
      </c>
      <c r="F51" s="587" t="s">
        <v>1948</v>
      </c>
      <c r="G51" s="587" t="s">
        <v>117</v>
      </c>
      <c r="H51" s="259" t="s">
        <v>399</v>
      </c>
      <c r="I51" s="258">
        <v>1</v>
      </c>
      <c r="J51" s="587" t="s">
        <v>1949</v>
      </c>
      <c r="K51" s="574" t="s">
        <v>43</v>
      </c>
      <c r="L51" s="574" t="s">
        <v>327</v>
      </c>
      <c r="M51" s="594">
        <v>23262.21</v>
      </c>
      <c r="N51" s="594"/>
      <c r="O51" s="594">
        <v>19590.75</v>
      </c>
      <c r="P51" s="594"/>
      <c r="Q51" s="587" t="s">
        <v>1942</v>
      </c>
      <c r="R51" s="587" t="s">
        <v>1943</v>
      </c>
      <c r="S51" s="310"/>
    </row>
    <row r="52" spans="1:19" s="311" customFormat="1" ht="63" customHeight="1">
      <c r="A52" s="586"/>
      <c r="B52" s="574"/>
      <c r="C52" s="574"/>
      <c r="D52" s="574"/>
      <c r="E52" s="562"/>
      <c r="F52" s="587"/>
      <c r="G52" s="587"/>
      <c r="H52" s="259" t="s">
        <v>230</v>
      </c>
      <c r="I52" s="258">
        <v>48</v>
      </c>
      <c r="J52" s="587"/>
      <c r="K52" s="574"/>
      <c r="L52" s="574"/>
      <c r="M52" s="594"/>
      <c r="N52" s="594"/>
      <c r="O52" s="594"/>
      <c r="P52" s="594"/>
      <c r="Q52" s="587"/>
      <c r="R52" s="574"/>
      <c r="S52" s="310"/>
    </row>
    <row r="53" spans="1:19" s="311" customFormat="1" ht="39" customHeight="1">
      <c r="A53" s="585">
        <v>14</v>
      </c>
      <c r="B53" s="574">
        <v>3</v>
      </c>
      <c r="C53" s="574">
        <v>1</v>
      </c>
      <c r="D53" s="574">
        <v>9</v>
      </c>
      <c r="E53" s="565" t="s">
        <v>1950</v>
      </c>
      <c r="F53" s="587" t="s">
        <v>1951</v>
      </c>
      <c r="G53" s="587" t="s">
        <v>117</v>
      </c>
      <c r="H53" s="259" t="s">
        <v>399</v>
      </c>
      <c r="I53" s="258">
        <v>1</v>
      </c>
      <c r="J53" s="587" t="s">
        <v>1952</v>
      </c>
      <c r="K53" s="574" t="s">
        <v>43</v>
      </c>
      <c r="L53" s="574" t="s">
        <v>327</v>
      </c>
      <c r="M53" s="713">
        <v>199107.26</v>
      </c>
      <c r="N53" s="594"/>
      <c r="O53" s="594">
        <v>180441.86</v>
      </c>
      <c r="P53" s="594"/>
      <c r="Q53" s="587" t="s">
        <v>1894</v>
      </c>
      <c r="R53" s="587" t="s">
        <v>1895</v>
      </c>
      <c r="S53" s="310"/>
    </row>
    <row r="54" spans="1:19" s="311" customFormat="1" ht="46.5" customHeight="1">
      <c r="A54" s="586"/>
      <c r="B54" s="574"/>
      <c r="C54" s="574"/>
      <c r="D54" s="574"/>
      <c r="E54" s="565"/>
      <c r="F54" s="587"/>
      <c r="G54" s="587"/>
      <c r="H54" s="259" t="s">
        <v>230</v>
      </c>
      <c r="I54" s="258">
        <v>35</v>
      </c>
      <c r="J54" s="587"/>
      <c r="K54" s="574"/>
      <c r="L54" s="574"/>
      <c r="M54" s="574"/>
      <c r="N54" s="594"/>
      <c r="O54" s="594"/>
      <c r="P54" s="594"/>
      <c r="Q54" s="587"/>
      <c r="R54" s="587"/>
      <c r="S54" s="310"/>
    </row>
    <row r="55" spans="1:19" s="311" customFormat="1" ht="39" customHeight="1">
      <c r="A55" s="685"/>
      <c r="B55" s="574"/>
      <c r="C55" s="574"/>
      <c r="D55" s="574"/>
      <c r="E55" s="565"/>
      <c r="F55" s="587"/>
      <c r="G55" s="587"/>
      <c r="H55" s="259" t="s">
        <v>1902</v>
      </c>
      <c r="I55" s="258">
        <v>1000</v>
      </c>
      <c r="J55" s="587"/>
      <c r="K55" s="574"/>
      <c r="L55" s="574"/>
      <c r="M55" s="574"/>
      <c r="N55" s="594"/>
      <c r="O55" s="594"/>
      <c r="P55" s="594"/>
      <c r="Q55" s="587"/>
      <c r="R55" s="587"/>
      <c r="S55" s="310"/>
    </row>
    <row r="56" spans="1:19" s="11" customFormat="1">
      <c r="M56" s="12"/>
      <c r="N56" s="12"/>
      <c r="O56" s="12"/>
      <c r="P56" s="12"/>
    </row>
    <row r="57" spans="1:19" s="11" customFormat="1">
      <c r="M57" s="656" t="s">
        <v>130</v>
      </c>
      <c r="N57" s="657"/>
      <c r="O57" s="657" t="s">
        <v>131</v>
      </c>
      <c r="P57" s="658"/>
    </row>
    <row r="58" spans="1:19" s="11" customFormat="1">
      <c r="M58" s="25" t="s">
        <v>107</v>
      </c>
      <c r="N58" s="25" t="s">
        <v>108</v>
      </c>
      <c r="O58" s="25" t="s">
        <v>107</v>
      </c>
      <c r="P58" s="25" t="s">
        <v>108</v>
      </c>
    </row>
    <row r="59" spans="1:19" s="11" customFormat="1">
      <c r="M59" s="26">
        <v>2</v>
      </c>
      <c r="N59" s="27">
        <v>177950</v>
      </c>
      <c r="O59" s="28">
        <v>12</v>
      </c>
      <c r="P59" s="212">
        <v>1126962.45</v>
      </c>
    </row>
    <row r="60" spans="1:19" s="11" customFormat="1">
      <c r="M60" s="12"/>
      <c r="N60" s="12"/>
      <c r="O60" s="12"/>
      <c r="P60" s="12"/>
    </row>
    <row r="61" spans="1:19" s="11" customFormat="1">
      <c r="M61" s="12"/>
      <c r="N61" s="12"/>
      <c r="O61" s="12"/>
      <c r="P61" s="12"/>
    </row>
    <row r="62" spans="1:19" s="11" customFormat="1">
      <c r="M62" s="12"/>
      <c r="N62" s="12"/>
      <c r="O62" s="12"/>
      <c r="P62" s="12"/>
    </row>
    <row r="63" spans="1:19" s="11" customFormat="1">
      <c r="M63" s="12"/>
      <c r="N63" s="12"/>
      <c r="O63" s="12"/>
      <c r="P63" s="12"/>
    </row>
    <row r="64" spans="1:19" s="11" customFormat="1">
      <c r="M64" s="12"/>
      <c r="N64" s="12"/>
      <c r="O64" s="12"/>
      <c r="P64" s="12"/>
    </row>
    <row r="65" spans="13:16" s="11" customFormat="1">
      <c r="M65" s="12"/>
      <c r="N65" s="12"/>
      <c r="O65" s="12"/>
      <c r="P65" s="12"/>
    </row>
    <row r="66" spans="13:16" s="11" customFormat="1">
      <c r="M66" s="12"/>
      <c r="N66" s="12"/>
      <c r="O66" s="12"/>
      <c r="P66" s="12"/>
    </row>
    <row r="67" spans="13:16" s="11" customFormat="1">
      <c r="M67" s="12"/>
      <c r="N67" s="12"/>
      <c r="O67" s="12"/>
      <c r="P67" s="12"/>
    </row>
    <row r="68" spans="13:16" s="11" customFormat="1">
      <c r="M68" s="12"/>
      <c r="N68" s="12"/>
      <c r="O68" s="12"/>
      <c r="P68" s="12"/>
    </row>
    <row r="69" spans="13:16" s="11" customFormat="1">
      <c r="M69" s="12"/>
      <c r="N69" s="12"/>
      <c r="O69" s="12"/>
      <c r="P69" s="12"/>
    </row>
    <row r="70" spans="13:16" s="11" customFormat="1">
      <c r="M70" s="12"/>
      <c r="N70" s="12"/>
      <c r="O70" s="12"/>
      <c r="P70" s="12"/>
    </row>
    <row r="71" spans="13:16" s="11" customFormat="1">
      <c r="M71" s="12"/>
      <c r="N71" s="12"/>
      <c r="O71" s="12"/>
      <c r="P71" s="12"/>
    </row>
    <row r="72" spans="13:16" s="11" customFormat="1">
      <c r="M72" s="12"/>
      <c r="N72" s="12"/>
      <c r="O72" s="12"/>
      <c r="P72" s="12"/>
    </row>
    <row r="73" spans="13:16" s="11" customFormat="1">
      <c r="M73" s="12"/>
      <c r="N73" s="12"/>
      <c r="O73" s="12"/>
      <c r="P73" s="12"/>
    </row>
    <row r="74" spans="13:16" s="11" customFormat="1">
      <c r="M74" s="12"/>
      <c r="N74" s="12"/>
      <c r="O74" s="12"/>
      <c r="P74" s="12"/>
    </row>
    <row r="75" spans="13:16" s="11" customFormat="1">
      <c r="M75" s="12"/>
      <c r="N75" s="12"/>
      <c r="O75" s="12"/>
      <c r="P75" s="12"/>
    </row>
    <row r="76" spans="13:16" s="11" customFormat="1">
      <c r="M76" s="12"/>
      <c r="N76" s="12"/>
      <c r="O76" s="12"/>
      <c r="P76" s="12"/>
    </row>
    <row r="77" spans="13:16" s="11" customFormat="1">
      <c r="M77" s="12"/>
      <c r="N77" s="12"/>
      <c r="O77" s="12"/>
      <c r="P77" s="12"/>
    </row>
    <row r="78" spans="13:16" s="11" customFormat="1">
      <c r="M78" s="12"/>
      <c r="N78" s="12"/>
      <c r="O78" s="12"/>
      <c r="P78" s="12"/>
    </row>
    <row r="79" spans="13:16" s="11" customFormat="1">
      <c r="M79" s="12"/>
      <c r="N79" s="12"/>
      <c r="O79" s="12"/>
      <c r="P79" s="12"/>
    </row>
    <row r="80" spans="13:16" s="11" customFormat="1">
      <c r="M80" s="12"/>
      <c r="N80" s="12"/>
      <c r="O80" s="12"/>
      <c r="P80" s="12"/>
    </row>
    <row r="81" spans="13:16" s="11" customFormat="1">
      <c r="M81" s="12"/>
      <c r="N81" s="12"/>
      <c r="O81" s="12"/>
      <c r="P81" s="12"/>
    </row>
    <row r="82" spans="13:16" s="11" customFormat="1">
      <c r="M82" s="12"/>
      <c r="N82" s="12"/>
      <c r="O82" s="12"/>
      <c r="P82" s="12"/>
    </row>
    <row r="83" spans="13:16" s="11" customFormat="1">
      <c r="M83" s="12"/>
      <c r="N83" s="12"/>
      <c r="O83" s="12"/>
      <c r="P83" s="12"/>
    </row>
    <row r="84" spans="13:16" s="11" customFormat="1">
      <c r="M84" s="12"/>
      <c r="N84" s="12"/>
      <c r="O84" s="12"/>
      <c r="P84" s="12"/>
    </row>
    <row r="85" spans="13:16" s="11" customFormat="1">
      <c r="M85" s="12"/>
      <c r="N85" s="12"/>
      <c r="O85" s="12"/>
      <c r="P85" s="12"/>
    </row>
    <row r="86" spans="13:16" s="11" customFormat="1">
      <c r="M86" s="12"/>
      <c r="N86" s="12"/>
      <c r="O86" s="12"/>
      <c r="P86" s="12"/>
    </row>
    <row r="87" spans="13:16" s="11" customFormat="1">
      <c r="M87" s="12"/>
      <c r="N87" s="12"/>
      <c r="O87" s="12"/>
      <c r="P87" s="12"/>
    </row>
    <row r="88" spans="13:16" s="11" customFormat="1">
      <c r="M88" s="12"/>
      <c r="N88" s="12"/>
      <c r="O88" s="12"/>
      <c r="P88" s="12"/>
    </row>
    <row r="89" spans="13:16" s="11" customFormat="1">
      <c r="M89" s="12"/>
      <c r="N89" s="12"/>
      <c r="O89" s="12"/>
      <c r="P89" s="12"/>
    </row>
    <row r="90" spans="13:16" s="11" customFormat="1">
      <c r="M90" s="12"/>
      <c r="N90" s="12"/>
      <c r="O90" s="12"/>
      <c r="P90" s="12"/>
    </row>
    <row r="91" spans="13:16" s="11" customFormat="1">
      <c r="M91" s="12"/>
      <c r="N91" s="12"/>
      <c r="O91" s="12"/>
      <c r="P91" s="12"/>
    </row>
    <row r="92" spans="13:16" s="11" customFormat="1">
      <c r="M92" s="12"/>
      <c r="N92" s="12"/>
      <c r="O92" s="12"/>
      <c r="P92" s="12"/>
    </row>
    <row r="93" spans="13:16" s="11" customFormat="1">
      <c r="M93" s="12"/>
      <c r="N93" s="12"/>
      <c r="O93" s="12"/>
      <c r="P93" s="12"/>
    </row>
    <row r="94" spans="13:16" s="11" customFormat="1">
      <c r="M94" s="12"/>
      <c r="N94" s="12"/>
      <c r="O94" s="12"/>
      <c r="P94" s="12"/>
    </row>
    <row r="95" spans="13:16" s="11" customFormat="1">
      <c r="M95" s="12"/>
      <c r="N95" s="12"/>
      <c r="O95" s="12"/>
      <c r="P95" s="12"/>
    </row>
    <row r="96" spans="13:16" s="11" customFormat="1">
      <c r="M96" s="12"/>
      <c r="N96" s="12"/>
      <c r="O96" s="12"/>
      <c r="P96" s="12"/>
    </row>
    <row r="97" spans="13:16" s="11" customFormat="1">
      <c r="M97" s="12"/>
      <c r="N97" s="12"/>
      <c r="O97" s="12"/>
      <c r="P97" s="12"/>
    </row>
    <row r="98" spans="13:16" s="11" customFormat="1">
      <c r="M98" s="12"/>
      <c r="N98" s="12"/>
      <c r="O98" s="12"/>
      <c r="P98" s="12"/>
    </row>
    <row r="99" spans="13:16" s="11" customFormat="1">
      <c r="M99" s="12"/>
      <c r="N99" s="12"/>
      <c r="O99" s="12"/>
      <c r="P99" s="12"/>
    </row>
    <row r="100" spans="13:16" s="11" customFormat="1">
      <c r="M100" s="12"/>
      <c r="N100" s="12"/>
      <c r="O100" s="12"/>
      <c r="P100" s="12"/>
    </row>
    <row r="101" spans="13:16" s="11" customFormat="1">
      <c r="M101" s="12"/>
      <c r="N101" s="12"/>
      <c r="O101" s="12"/>
      <c r="P101" s="12"/>
    </row>
    <row r="102" spans="13:16" s="11" customFormat="1">
      <c r="M102" s="12"/>
      <c r="N102" s="12"/>
      <c r="O102" s="12"/>
      <c r="P102" s="12"/>
    </row>
    <row r="103" spans="13:16" s="11" customFormat="1">
      <c r="M103" s="12"/>
      <c r="N103" s="12"/>
      <c r="O103" s="12"/>
      <c r="P103" s="12"/>
    </row>
    <row r="104" spans="13:16" s="11" customFormat="1">
      <c r="M104" s="12"/>
      <c r="N104" s="12"/>
      <c r="O104" s="12"/>
      <c r="P104" s="12"/>
    </row>
    <row r="105" spans="13:16" s="11" customFormat="1">
      <c r="M105" s="12"/>
      <c r="N105" s="12"/>
      <c r="O105" s="12"/>
      <c r="P105" s="12"/>
    </row>
    <row r="106" spans="13:16" s="11" customFormat="1">
      <c r="M106" s="12"/>
      <c r="N106" s="12"/>
      <c r="O106" s="12"/>
      <c r="P106" s="12"/>
    </row>
    <row r="107" spans="13:16" s="11" customFormat="1">
      <c r="M107" s="12"/>
      <c r="N107" s="12"/>
      <c r="O107" s="12"/>
      <c r="P107" s="12"/>
    </row>
    <row r="108" spans="13:16" s="11" customFormat="1">
      <c r="M108" s="12"/>
      <c r="N108" s="12"/>
      <c r="O108" s="12"/>
      <c r="P108" s="12"/>
    </row>
    <row r="109" spans="13:16" s="11" customFormat="1">
      <c r="M109" s="12"/>
      <c r="N109" s="12"/>
      <c r="O109" s="12"/>
      <c r="P109" s="12"/>
    </row>
    <row r="110" spans="13:16" s="11" customFormat="1">
      <c r="M110" s="12"/>
      <c r="N110" s="12"/>
      <c r="O110" s="12"/>
      <c r="P110" s="12"/>
    </row>
    <row r="111" spans="13:16" s="11" customFormat="1">
      <c r="M111" s="12"/>
      <c r="N111" s="12"/>
      <c r="O111" s="12"/>
      <c r="P111" s="12"/>
    </row>
    <row r="112" spans="13:16" s="11" customFormat="1">
      <c r="M112" s="12"/>
      <c r="N112" s="12"/>
      <c r="O112" s="12"/>
      <c r="P112" s="12"/>
    </row>
    <row r="113" spans="13:16" s="11" customFormat="1">
      <c r="M113" s="12"/>
      <c r="N113" s="12"/>
      <c r="O113" s="12"/>
      <c r="P113" s="12"/>
    </row>
    <row r="114" spans="13:16" s="11" customFormat="1">
      <c r="M114" s="12"/>
      <c r="N114" s="12"/>
      <c r="O114" s="12"/>
      <c r="P114" s="12"/>
    </row>
    <row r="115" spans="13:16" s="11" customFormat="1">
      <c r="M115" s="12"/>
      <c r="N115" s="12"/>
      <c r="O115" s="12"/>
      <c r="P115" s="12"/>
    </row>
    <row r="116" spans="13:16" s="11" customFormat="1">
      <c r="M116" s="12"/>
      <c r="N116" s="12"/>
      <c r="O116" s="12"/>
      <c r="P116" s="12"/>
    </row>
    <row r="117" spans="13:16" s="11" customFormat="1">
      <c r="M117" s="12"/>
      <c r="N117" s="12"/>
      <c r="O117" s="12"/>
      <c r="P117" s="12"/>
    </row>
    <row r="118" spans="13:16" s="11" customFormat="1">
      <c r="M118" s="12"/>
      <c r="N118" s="12"/>
      <c r="O118" s="12"/>
      <c r="P118" s="12"/>
    </row>
    <row r="119" spans="13:16" s="11" customFormat="1">
      <c r="M119" s="12"/>
      <c r="N119" s="12"/>
      <c r="O119" s="12"/>
      <c r="P119" s="12"/>
    </row>
    <row r="120" spans="13:16" s="11" customFormat="1">
      <c r="M120" s="12"/>
      <c r="N120" s="12"/>
      <c r="O120" s="12"/>
      <c r="P120" s="12"/>
    </row>
    <row r="121" spans="13:16" s="11" customFormat="1">
      <c r="M121" s="12"/>
      <c r="N121" s="12"/>
      <c r="O121" s="12"/>
      <c r="P121" s="12"/>
    </row>
    <row r="122" spans="13:16" s="11" customFormat="1">
      <c r="M122" s="12"/>
      <c r="N122" s="12"/>
      <c r="O122" s="12"/>
      <c r="P122" s="12"/>
    </row>
    <row r="123" spans="13:16" s="11" customFormat="1">
      <c r="M123" s="12"/>
      <c r="N123" s="12"/>
      <c r="O123" s="12"/>
      <c r="P123" s="12"/>
    </row>
    <row r="124" spans="13:16" s="11" customFormat="1">
      <c r="M124" s="12"/>
      <c r="N124" s="12"/>
      <c r="O124" s="12"/>
      <c r="P124" s="12"/>
    </row>
    <row r="125" spans="13:16" s="11" customFormat="1">
      <c r="M125" s="12"/>
      <c r="N125" s="12"/>
      <c r="O125" s="12"/>
      <c r="P125" s="12"/>
    </row>
    <row r="126" spans="13:16" s="11" customFormat="1">
      <c r="M126" s="12"/>
      <c r="N126" s="12"/>
      <c r="O126" s="12"/>
      <c r="P126" s="12"/>
    </row>
    <row r="127" spans="13:16" s="11" customFormat="1">
      <c r="M127" s="12"/>
      <c r="N127" s="12"/>
      <c r="O127" s="12"/>
      <c r="P127" s="12"/>
    </row>
    <row r="128" spans="13:16" s="11" customFormat="1">
      <c r="M128" s="12"/>
      <c r="N128" s="12"/>
      <c r="O128" s="12"/>
      <c r="P128" s="12"/>
    </row>
    <row r="129" spans="13:16" s="11" customFormat="1">
      <c r="M129" s="12"/>
      <c r="N129" s="12"/>
      <c r="O129" s="12"/>
      <c r="P129" s="12"/>
    </row>
    <row r="130" spans="13:16" s="11" customFormat="1">
      <c r="M130" s="12"/>
      <c r="N130" s="12"/>
      <c r="O130" s="12"/>
      <c r="P130" s="12"/>
    </row>
    <row r="131" spans="13:16" s="11" customFormat="1">
      <c r="M131" s="12"/>
      <c r="N131" s="12"/>
      <c r="O131" s="12"/>
      <c r="P131" s="12"/>
    </row>
    <row r="132" spans="13:16" s="11" customFormat="1">
      <c r="M132" s="12"/>
      <c r="N132" s="12"/>
      <c r="O132" s="12"/>
      <c r="P132" s="12"/>
    </row>
    <row r="133" spans="13:16" s="11" customFormat="1">
      <c r="M133" s="12"/>
      <c r="N133" s="12"/>
      <c r="O133" s="12"/>
      <c r="P133" s="12"/>
    </row>
    <row r="134" spans="13:16" s="11" customFormat="1">
      <c r="M134" s="12"/>
      <c r="N134" s="12"/>
      <c r="O134" s="12"/>
      <c r="P134" s="12"/>
    </row>
    <row r="135" spans="13:16" s="11" customFormat="1">
      <c r="M135" s="12"/>
      <c r="N135" s="12"/>
      <c r="O135" s="12"/>
      <c r="P135" s="12"/>
    </row>
    <row r="136" spans="13:16" s="11" customFormat="1">
      <c r="M136" s="12"/>
      <c r="N136" s="12"/>
      <c r="O136" s="12"/>
      <c r="P136" s="12"/>
    </row>
    <row r="137" spans="13:16" s="11" customFormat="1">
      <c r="M137" s="12"/>
      <c r="N137" s="12"/>
      <c r="O137" s="12"/>
      <c r="P137" s="12"/>
    </row>
    <row r="138" spans="13:16" s="11" customFormat="1">
      <c r="M138" s="12"/>
      <c r="N138" s="12"/>
      <c r="O138" s="12"/>
      <c r="P138" s="12"/>
    </row>
    <row r="139" spans="13:16" s="11" customFormat="1">
      <c r="M139" s="12"/>
      <c r="N139" s="12"/>
      <c r="O139" s="12"/>
      <c r="P139" s="12"/>
    </row>
    <row r="140" spans="13:16" s="11" customFormat="1">
      <c r="M140" s="12"/>
      <c r="N140" s="12"/>
      <c r="O140" s="12"/>
      <c r="P140" s="12"/>
    </row>
    <row r="141" spans="13:16" s="11" customFormat="1">
      <c r="M141" s="12"/>
      <c r="N141" s="12"/>
      <c r="O141" s="12"/>
      <c r="P141" s="12"/>
    </row>
    <row r="142" spans="13:16" s="11" customFormat="1">
      <c r="M142" s="12"/>
      <c r="N142" s="12"/>
      <c r="O142" s="12"/>
      <c r="P142" s="12"/>
    </row>
    <row r="143" spans="13:16" s="11" customFormat="1">
      <c r="M143" s="12"/>
      <c r="N143" s="12"/>
      <c r="O143" s="12"/>
      <c r="P143" s="12"/>
    </row>
    <row r="144" spans="13:16" s="11" customFormat="1">
      <c r="M144" s="12"/>
      <c r="N144" s="12"/>
      <c r="O144" s="12"/>
      <c r="P144" s="12"/>
    </row>
    <row r="145" spans="13:16" s="11" customFormat="1">
      <c r="M145" s="12"/>
      <c r="N145" s="12"/>
      <c r="O145" s="12"/>
      <c r="P145" s="12"/>
    </row>
    <row r="146" spans="13:16" s="11" customFormat="1">
      <c r="M146" s="12"/>
      <c r="N146" s="12"/>
      <c r="O146" s="12"/>
      <c r="P146" s="12"/>
    </row>
    <row r="147" spans="13:16" s="11" customFormat="1">
      <c r="M147" s="12"/>
      <c r="N147" s="12"/>
      <c r="O147" s="12"/>
      <c r="P147" s="12"/>
    </row>
    <row r="148" spans="13:16" s="11" customFormat="1">
      <c r="M148" s="12"/>
      <c r="N148" s="12"/>
      <c r="O148" s="12"/>
      <c r="P148" s="12"/>
    </row>
    <row r="149" spans="13:16" s="11" customFormat="1">
      <c r="M149" s="12"/>
      <c r="N149" s="12"/>
      <c r="O149" s="12"/>
      <c r="P149" s="12"/>
    </row>
    <row r="150" spans="13:16" s="11" customFormat="1">
      <c r="M150" s="12"/>
      <c r="N150" s="12"/>
      <c r="O150" s="12"/>
      <c r="P150" s="12"/>
    </row>
    <row r="151" spans="13:16" s="11" customFormat="1">
      <c r="M151" s="12"/>
      <c r="N151" s="12"/>
      <c r="O151" s="12"/>
      <c r="P151" s="12"/>
    </row>
    <row r="152" spans="13:16" s="11" customFormat="1">
      <c r="M152" s="12"/>
      <c r="N152" s="12"/>
      <c r="O152" s="12"/>
      <c r="P152" s="12"/>
    </row>
    <row r="153" spans="13:16" s="11" customFormat="1">
      <c r="M153" s="12"/>
      <c r="N153" s="12"/>
      <c r="O153" s="12"/>
      <c r="P153" s="12"/>
    </row>
    <row r="154" spans="13:16" s="11" customFormat="1">
      <c r="M154" s="12"/>
      <c r="N154" s="12"/>
      <c r="O154" s="12"/>
      <c r="P154" s="12"/>
    </row>
    <row r="155" spans="13:16" s="11" customFormat="1">
      <c r="M155" s="12"/>
      <c r="N155" s="12"/>
      <c r="O155" s="12"/>
      <c r="P155" s="12"/>
    </row>
    <row r="156" spans="13:16" s="11" customFormat="1">
      <c r="M156" s="12"/>
      <c r="N156" s="12"/>
      <c r="O156" s="12"/>
      <c r="P156" s="12"/>
    </row>
    <row r="157" spans="13:16" s="11" customFormat="1">
      <c r="M157" s="12"/>
      <c r="N157" s="12"/>
      <c r="O157" s="12"/>
      <c r="P157" s="12"/>
    </row>
    <row r="158" spans="13:16" s="11" customFormat="1">
      <c r="M158" s="12"/>
      <c r="N158" s="12"/>
      <c r="O158" s="12"/>
      <c r="P158" s="12"/>
    </row>
    <row r="159" spans="13:16" s="11" customFormat="1">
      <c r="M159" s="12"/>
      <c r="N159" s="12"/>
      <c r="O159" s="12"/>
      <c r="P159" s="12"/>
    </row>
    <row r="160" spans="13:16" s="11" customFormat="1">
      <c r="M160" s="12"/>
      <c r="N160" s="12"/>
      <c r="O160" s="12"/>
      <c r="P160" s="12"/>
    </row>
    <row r="161" spans="13:16" s="11" customFormat="1">
      <c r="M161" s="12"/>
      <c r="N161" s="12"/>
      <c r="O161" s="12"/>
      <c r="P161" s="12"/>
    </row>
    <row r="162" spans="13:16" s="11" customFormat="1">
      <c r="M162" s="12"/>
      <c r="N162" s="12"/>
      <c r="O162" s="12"/>
      <c r="P162" s="12"/>
    </row>
    <row r="163" spans="13:16" s="11" customFormat="1">
      <c r="M163" s="12"/>
      <c r="N163" s="12"/>
      <c r="O163" s="12"/>
      <c r="P163" s="12"/>
    </row>
    <row r="164" spans="13:16" s="11" customFormat="1">
      <c r="M164" s="12"/>
      <c r="N164" s="12"/>
      <c r="O164" s="12"/>
      <c r="P164" s="12"/>
    </row>
    <row r="165" spans="13:16" s="11" customFormat="1">
      <c r="M165" s="12"/>
      <c r="N165" s="12"/>
      <c r="O165" s="12"/>
      <c r="P165" s="12"/>
    </row>
    <row r="166" spans="13:16" s="11" customFormat="1">
      <c r="M166" s="12"/>
      <c r="N166" s="12"/>
      <c r="O166" s="12"/>
      <c r="P166" s="12"/>
    </row>
    <row r="167" spans="13:16" s="11" customFormat="1">
      <c r="M167" s="12"/>
      <c r="N167" s="12"/>
      <c r="O167" s="12"/>
      <c r="P167" s="12"/>
    </row>
    <row r="168" spans="13:16" s="11" customFormat="1">
      <c r="M168" s="12"/>
      <c r="N168" s="12"/>
      <c r="O168" s="12"/>
      <c r="P168" s="12"/>
    </row>
    <row r="169" spans="13:16" s="11" customFormat="1">
      <c r="M169" s="12"/>
      <c r="N169" s="12"/>
      <c r="O169" s="12"/>
      <c r="P169" s="12"/>
    </row>
    <row r="170" spans="13:16" s="11" customFormat="1">
      <c r="M170" s="12"/>
      <c r="N170" s="12"/>
      <c r="O170" s="12"/>
      <c r="P170" s="12"/>
    </row>
    <row r="171" spans="13:16" s="11" customFormat="1">
      <c r="M171" s="12"/>
      <c r="N171" s="12"/>
      <c r="O171" s="12"/>
      <c r="P171" s="12"/>
    </row>
    <row r="172" spans="13:16" s="11" customFormat="1">
      <c r="M172" s="12"/>
      <c r="N172" s="12"/>
      <c r="O172" s="12"/>
      <c r="P172" s="12"/>
    </row>
    <row r="173" spans="13:16" s="11" customFormat="1">
      <c r="M173" s="12"/>
      <c r="N173" s="12"/>
      <c r="O173" s="12"/>
      <c r="P173" s="12"/>
    </row>
    <row r="174" spans="13:16" s="11" customFormat="1">
      <c r="M174" s="12"/>
      <c r="N174" s="12"/>
      <c r="O174" s="12"/>
      <c r="P174" s="12"/>
    </row>
    <row r="175" spans="13:16" s="11" customFormat="1">
      <c r="M175" s="12"/>
      <c r="N175" s="12"/>
      <c r="O175" s="12"/>
      <c r="P175" s="12"/>
    </row>
    <row r="176" spans="13:16" s="11" customFormat="1">
      <c r="M176" s="12"/>
      <c r="N176" s="12"/>
      <c r="O176" s="12"/>
      <c r="P176" s="12"/>
    </row>
    <row r="177" spans="1:18" s="11" customFormat="1">
      <c r="M177" s="12"/>
      <c r="N177" s="12"/>
      <c r="O177" s="12"/>
      <c r="P177" s="12"/>
    </row>
    <row r="178" spans="1:18" s="11" customFormat="1">
      <c r="M178" s="12"/>
      <c r="N178" s="12"/>
      <c r="O178" s="12"/>
      <c r="P178" s="12"/>
    </row>
    <row r="179" spans="1:18" s="11" customFormat="1">
      <c r="M179" s="12"/>
      <c r="N179" s="12"/>
      <c r="O179" s="12"/>
      <c r="P179" s="12"/>
    </row>
    <row r="180" spans="1:18" s="11" customFormat="1">
      <c r="M180" s="12"/>
      <c r="N180" s="12"/>
      <c r="O180" s="12"/>
      <c r="P180" s="12"/>
    </row>
    <row r="181" spans="1:18" s="11" customFormat="1">
      <c r="M181" s="12"/>
      <c r="N181" s="12"/>
      <c r="O181" s="12"/>
      <c r="P181" s="12"/>
    </row>
    <row r="182" spans="1:18" s="11" customFormat="1">
      <c r="M182" s="12"/>
      <c r="N182" s="12"/>
      <c r="O182" s="12"/>
      <c r="P182" s="12"/>
    </row>
    <row r="183" spans="1:18" s="11" customFormat="1">
      <c r="M183" s="12"/>
      <c r="N183" s="12"/>
      <c r="O183" s="12"/>
      <c r="P183" s="12"/>
    </row>
    <row r="184" spans="1:18" s="11" customFormat="1">
      <c r="M184" s="12"/>
      <c r="N184" s="12"/>
      <c r="O184" s="12"/>
      <c r="P184" s="12"/>
    </row>
    <row r="185" spans="1:18" s="11" customFormat="1">
      <c r="M185" s="12"/>
      <c r="N185" s="12"/>
      <c r="O185" s="12"/>
      <c r="P185" s="12"/>
    </row>
    <row r="186" spans="1:18" s="11" customFormat="1">
      <c r="M186" s="12"/>
      <c r="N186" s="12"/>
      <c r="O186" s="12"/>
      <c r="P186" s="12"/>
    </row>
    <row r="187" spans="1:18" s="11" customFormat="1">
      <c r="M187" s="12"/>
      <c r="N187" s="12"/>
      <c r="O187" s="12"/>
      <c r="P187" s="12"/>
    </row>
    <row r="188" spans="1:18" s="11" customFormat="1">
      <c r="M188" s="12"/>
      <c r="N188" s="12"/>
      <c r="O188" s="12"/>
      <c r="P188" s="12"/>
    </row>
    <row r="189" spans="1:18" s="11" customFormat="1">
      <c r="M189" s="12"/>
      <c r="N189" s="12"/>
      <c r="O189" s="12"/>
      <c r="P189" s="12"/>
    </row>
    <row r="190" spans="1:18" s="11" customFormat="1">
      <c r="M190" s="12"/>
      <c r="N190" s="12"/>
      <c r="O190" s="12"/>
      <c r="P190" s="12"/>
    </row>
    <row r="191" spans="1:18">
      <c r="A191" s="11"/>
      <c r="B191" s="11"/>
      <c r="C191" s="11"/>
      <c r="D191" s="11"/>
      <c r="E191" s="11"/>
      <c r="F191" s="11"/>
      <c r="G191" s="11"/>
      <c r="H191" s="11"/>
      <c r="I191" s="11"/>
      <c r="J191" s="11"/>
      <c r="K191" s="11"/>
      <c r="L191" s="11"/>
      <c r="M191" s="12"/>
      <c r="N191" s="12"/>
      <c r="O191" s="12"/>
      <c r="P191" s="12"/>
      <c r="Q191" s="11"/>
      <c r="R191" s="11"/>
    </row>
    <row r="192" spans="1:18">
      <c r="A192" s="11"/>
      <c r="B192" s="11"/>
      <c r="C192" s="11"/>
      <c r="D192" s="11"/>
      <c r="E192" s="11"/>
      <c r="F192" s="11"/>
      <c r="G192" s="11"/>
      <c r="H192" s="11"/>
      <c r="I192" s="11"/>
      <c r="J192" s="11"/>
      <c r="K192" s="11"/>
      <c r="M192" s="12"/>
      <c r="N192" s="12"/>
      <c r="O192" s="12"/>
      <c r="P192" s="12"/>
      <c r="Q192" s="11"/>
      <c r="R192" s="11"/>
    </row>
  </sheetData>
  <mergeCells count="240">
    <mergeCell ref="Q53:Q55"/>
    <mergeCell ref="R53:R55"/>
    <mergeCell ref="A7:A8"/>
    <mergeCell ref="A9:A10"/>
    <mergeCell ref="R51:R52"/>
    <mergeCell ref="A53:A55"/>
    <mergeCell ref="B53:B55"/>
    <mergeCell ref="C53:C55"/>
    <mergeCell ref="D53:D55"/>
    <mergeCell ref="E53:E55"/>
    <mergeCell ref="F53:F55"/>
    <mergeCell ref="G53:G55"/>
    <mergeCell ref="J53:J55"/>
    <mergeCell ref="K53:K55"/>
    <mergeCell ref="L53:L55"/>
    <mergeCell ref="M53:M55"/>
    <mergeCell ref="N53:N55"/>
    <mergeCell ref="O53:O55"/>
    <mergeCell ref="P53:P55"/>
    <mergeCell ref="M51:M52"/>
    <mergeCell ref="P49:P50"/>
    <mergeCell ref="Q49:Q50"/>
    <mergeCell ref="R49:R50"/>
    <mergeCell ref="N51:N52"/>
    <mergeCell ref="P51:P52"/>
    <mergeCell ref="Q51:Q52"/>
    <mergeCell ref="F51:F52"/>
    <mergeCell ref="G51:G52"/>
    <mergeCell ref="J51:J52"/>
    <mergeCell ref="K51:K52"/>
    <mergeCell ref="L51:L52"/>
    <mergeCell ref="L49:L50"/>
    <mergeCell ref="M49:M50"/>
    <mergeCell ref="N49:N50"/>
    <mergeCell ref="A51:A52"/>
    <mergeCell ref="B51:B52"/>
    <mergeCell ref="C51:C52"/>
    <mergeCell ref="D51:D52"/>
    <mergeCell ref="E51:E52"/>
    <mergeCell ref="O49:O50"/>
    <mergeCell ref="A49:A50"/>
    <mergeCell ref="B49:B50"/>
    <mergeCell ref="C49:C50"/>
    <mergeCell ref="D49:D50"/>
    <mergeCell ref="E49:E50"/>
    <mergeCell ref="F49:F50"/>
    <mergeCell ref="G49:G50"/>
    <mergeCell ref="J49:J50"/>
    <mergeCell ref="K49:K50"/>
    <mergeCell ref="O51:O52"/>
    <mergeCell ref="Q45:Q46"/>
    <mergeCell ref="R45:R46"/>
    <mergeCell ref="A47:A48"/>
    <mergeCell ref="B47:B48"/>
    <mergeCell ref="C47:C48"/>
    <mergeCell ref="D47:D48"/>
    <mergeCell ref="E47:E48"/>
    <mergeCell ref="F47:F48"/>
    <mergeCell ref="G47:G48"/>
    <mergeCell ref="J47:J48"/>
    <mergeCell ref="K47:K48"/>
    <mergeCell ref="L47:L48"/>
    <mergeCell ref="M47:M48"/>
    <mergeCell ref="N47:N48"/>
    <mergeCell ref="O47:O48"/>
    <mergeCell ref="P47:P48"/>
    <mergeCell ref="Q47:Q48"/>
    <mergeCell ref="R47:R48"/>
    <mergeCell ref="N45:N46"/>
    <mergeCell ref="O45:O46"/>
    <mergeCell ref="P45:P46"/>
    <mergeCell ref="A45:A46"/>
    <mergeCell ref="C45:C46"/>
    <mergeCell ref="D45:D46"/>
    <mergeCell ref="E45:E46"/>
    <mergeCell ref="F45:F46"/>
    <mergeCell ref="G45:G46"/>
    <mergeCell ref="J45:J46"/>
    <mergeCell ref="K45:K46"/>
    <mergeCell ref="A43:A44"/>
    <mergeCell ref="B43:B44"/>
    <mergeCell ref="C43:C44"/>
    <mergeCell ref="D43:D44"/>
    <mergeCell ref="E43:E44"/>
    <mergeCell ref="F43:F44"/>
    <mergeCell ref="G43:G44"/>
    <mergeCell ref="J43:J44"/>
    <mergeCell ref="B45:B46"/>
    <mergeCell ref="R43:R44"/>
    <mergeCell ref="Q33:Q42"/>
    <mergeCell ref="R33:R42"/>
    <mergeCell ref="P28:P32"/>
    <mergeCell ref="Q28:Q32"/>
    <mergeCell ref="R28:R32"/>
    <mergeCell ref="L33:L42"/>
    <mergeCell ref="M33:M42"/>
    <mergeCell ref="N33:N42"/>
    <mergeCell ref="M43:M44"/>
    <mergeCell ref="N43:N44"/>
    <mergeCell ref="O43:O44"/>
    <mergeCell ref="P43:P44"/>
    <mergeCell ref="Q43:Q44"/>
    <mergeCell ref="Q22:Q27"/>
    <mergeCell ref="A33:A42"/>
    <mergeCell ref="B33:B42"/>
    <mergeCell ref="C33:C42"/>
    <mergeCell ref="D33:D42"/>
    <mergeCell ref="E33:E42"/>
    <mergeCell ref="F33:F42"/>
    <mergeCell ref="G33:G42"/>
    <mergeCell ref="J33:J42"/>
    <mergeCell ref="K33:K42"/>
    <mergeCell ref="O33:O42"/>
    <mergeCell ref="P33:P42"/>
    <mergeCell ref="L28:L32"/>
    <mergeCell ref="M28:M32"/>
    <mergeCell ref="N28:N32"/>
    <mergeCell ref="O28:O32"/>
    <mergeCell ref="A22:A27"/>
    <mergeCell ref="B22:B27"/>
    <mergeCell ref="C22:C27"/>
    <mergeCell ref="D22:D27"/>
    <mergeCell ref="E22:E27"/>
    <mergeCell ref="F22:F27"/>
    <mergeCell ref="G22:G27"/>
    <mergeCell ref="J22:J27"/>
    <mergeCell ref="K22:K27"/>
    <mergeCell ref="A28:A32"/>
    <mergeCell ref="B28:B32"/>
    <mergeCell ref="C28:C32"/>
    <mergeCell ref="D28:D32"/>
    <mergeCell ref="E28:E32"/>
    <mergeCell ref="F28:F32"/>
    <mergeCell ref="G28:G32"/>
    <mergeCell ref="J28:J32"/>
    <mergeCell ref="K28:K32"/>
    <mergeCell ref="E19:E21"/>
    <mergeCell ref="O14:O18"/>
    <mergeCell ref="P14:P18"/>
    <mergeCell ref="R19:R21"/>
    <mergeCell ref="M19:M21"/>
    <mergeCell ref="N19:N21"/>
    <mergeCell ref="O19:O21"/>
    <mergeCell ref="P19:P21"/>
    <mergeCell ref="Q19:Q21"/>
    <mergeCell ref="F19:F21"/>
    <mergeCell ref="G19:G21"/>
    <mergeCell ref="J19:J21"/>
    <mergeCell ref="Q14:Q18"/>
    <mergeCell ref="R14:R18"/>
    <mergeCell ref="R22:R27"/>
    <mergeCell ref="Q11:Q13"/>
    <mergeCell ref="R11:R13"/>
    <mergeCell ref="A14:A18"/>
    <mergeCell ref="B14:B18"/>
    <mergeCell ref="C14:C18"/>
    <mergeCell ref="D14:D18"/>
    <mergeCell ref="E14:E18"/>
    <mergeCell ref="F14:F18"/>
    <mergeCell ref="G14:G18"/>
    <mergeCell ref="J14:J18"/>
    <mergeCell ref="K14:K18"/>
    <mergeCell ref="L14:L18"/>
    <mergeCell ref="M14:M18"/>
    <mergeCell ref="N14:N18"/>
    <mergeCell ref="K11:K13"/>
    <mergeCell ref="L11:L13"/>
    <mergeCell ref="M11:M13"/>
    <mergeCell ref="N11:N13"/>
    <mergeCell ref="O11:O13"/>
    <mergeCell ref="A19:A21"/>
    <mergeCell ref="B19:B21"/>
    <mergeCell ref="C19:C21"/>
    <mergeCell ref="D19:D21"/>
    <mergeCell ref="M57:N57"/>
    <mergeCell ref="O57:P57"/>
    <mergeCell ref="K9:K10"/>
    <mergeCell ref="L9:L10"/>
    <mergeCell ref="M9:M10"/>
    <mergeCell ref="N9:N10"/>
    <mergeCell ref="O9:O10"/>
    <mergeCell ref="D9:D10"/>
    <mergeCell ref="E9:E10"/>
    <mergeCell ref="F9:F10"/>
    <mergeCell ref="G9:G10"/>
    <mergeCell ref="J9:J10"/>
    <mergeCell ref="P9:P10"/>
    <mergeCell ref="K19:K21"/>
    <mergeCell ref="L19:L21"/>
    <mergeCell ref="L22:L27"/>
    <mergeCell ref="M22:M27"/>
    <mergeCell ref="N22:N27"/>
    <mergeCell ref="O22:O27"/>
    <mergeCell ref="P22:P27"/>
    <mergeCell ref="K43:K44"/>
    <mergeCell ref="L43:L44"/>
    <mergeCell ref="L45:L46"/>
    <mergeCell ref="M45:M46"/>
    <mergeCell ref="P7:P8"/>
    <mergeCell ref="A11:A13"/>
    <mergeCell ref="B11:B13"/>
    <mergeCell ref="C11:C13"/>
    <mergeCell ref="F4:F5"/>
    <mergeCell ref="A4:A5"/>
    <mergeCell ref="B4:B5"/>
    <mergeCell ref="C4:C5"/>
    <mergeCell ref="D4:D5"/>
    <mergeCell ref="E4:E5"/>
    <mergeCell ref="B9:B10"/>
    <mergeCell ref="C9:C10"/>
    <mergeCell ref="D11:D13"/>
    <mergeCell ref="E11:E13"/>
    <mergeCell ref="F11:F13"/>
    <mergeCell ref="G11:G13"/>
    <mergeCell ref="J11:J13"/>
    <mergeCell ref="P11:P13"/>
    <mergeCell ref="Q9:Q10"/>
    <mergeCell ref="R9:R10"/>
    <mergeCell ref="Q4:Q5"/>
    <mergeCell ref="R4:R5"/>
    <mergeCell ref="B7:B8"/>
    <mergeCell ref="C7:C8"/>
    <mergeCell ref="D7:D8"/>
    <mergeCell ref="E7:E8"/>
    <mergeCell ref="F7:F8"/>
    <mergeCell ref="G7:G8"/>
    <mergeCell ref="J7:J8"/>
    <mergeCell ref="G4:G5"/>
    <mergeCell ref="H4:I4"/>
    <mergeCell ref="J4:J5"/>
    <mergeCell ref="K4:L4"/>
    <mergeCell ref="M4:N4"/>
    <mergeCell ref="O4:P4"/>
    <mergeCell ref="Q7:Q8"/>
    <mergeCell ref="R7:R8"/>
    <mergeCell ref="K7:K8"/>
    <mergeCell ref="L7:L8"/>
    <mergeCell ref="M7:M8"/>
    <mergeCell ref="N7:N8"/>
    <mergeCell ref="O7:O8"/>
  </mergeCells>
  <pageMargins left="0.7" right="0.7" top="0.75" bottom="0.75" header="0.3" footer="0.3"/>
</worksheet>
</file>

<file path=xl/worksheets/sheet7.xml><?xml version="1.0" encoding="utf-8"?>
<worksheet xmlns="http://schemas.openxmlformats.org/spreadsheetml/2006/main" xmlns:r="http://schemas.openxmlformats.org/officeDocument/2006/relationships">
  <sheetPr codeName="Arkusz7"/>
  <dimension ref="A2:S249"/>
  <sheetViews>
    <sheetView topLeftCell="A130" zoomScale="70" zoomScaleNormal="70" workbookViewId="0">
      <selection activeCell="A143" sqref="A143:A146"/>
    </sheetView>
  </sheetViews>
  <sheetFormatPr defaultRowHeight="15"/>
  <cols>
    <col min="1" max="1" width="4.7109375" customWidth="1"/>
    <col min="2" max="2" width="8.85546875" customWidth="1"/>
    <col min="3" max="3" width="11.42578125" customWidth="1"/>
    <col min="4" max="4" width="9.7109375" customWidth="1"/>
    <col min="5" max="5" width="45.7109375" customWidth="1"/>
    <col min="6" max="6" width="57.7109375" customWidth="1"/>
    <col min="7" max="7" width="35.7109375" customWidth="1"/>
    <col min="8" max="8" width="19.28515625" customWidth="1"/>
    <col min="9" max="9" width="10.42578125" customWidth="1"/>
    <col min="10" max="10" width="29.7109375" customWidth="1"/>
    <col min="11" max="11" width="10.7109375" customWidth="1"/>
    <col min="12" max="12" width="12.7109375" customWidth="1"/>
    <col min="13" max="16" width="14.7109375" style="2" customWidth="1"/>
    <col min="17" max="17" width="16.7109375" customWidth="1"/>
    <col min="18" max="18" width="15.7109375" customWidth="1"/>
    <col min="19" max="19" width="19.5703125" customWidth="1"/>
    <col min="259" max="259" width="4.7109375" bestFit="1" customWidth="1"/>
    <col min="260" max="260" width="9.7109375" bestFit="1" customWidth="1"/>
    <col min="261" max="261" width="10" bestFit="1" customWidth="1"/>
    <col min="262" max="262" width="8.85546875" bestFit="1" customWidth="1"/>
    <col min="263" max="263" width="22.85546875" customWidth="1"/>
    <col min="264" max="264" width="59.7109375" bestFit="1" customWidth="1"/>
    <col min="265" max="265" width="57.85546875" bestFit="1" customWidth="1"/>
    <col min="266" max="266" width="35.28515625" bestFit="1" customWidth="1"/>
    <col min="267" max="267" width="28.140625" bestFit="1" customWidth="1"/>
    <col min="268" max="268" width="33.140625" bestFit="1" customWidth="1"/>
    <col min="269" max="269" width="26" bestFit="1" customWidth="1"/>
    <col min="270" max="270" width="19.140625" bestFit="1" customWidth="1"/>
    <col min="271" max="271" width="10.42578125" customWidth="1"/>
    <col min="272" max="272" width="11.85546875" customWidth="1"/>
    <col min="273" max="273" width="14.7109375" customWidth="1"/>
    <col min="274" max="274" width="9" bestFit="1" customWidth="1"/>
    <col min="515" max="515" width="4.7109375" bestFit="1" customWidth="1"/>
    <col min="516" max="516" width="9.7109375" bestFit="1" customWidth="1"/>
    <col min="517" max="517" width="10" bestFit="1" customWidth="1"/>
    <col min="518" max="518" width="8.85546875" bestFit="1" customWidth="1"/>
    <col min="519" max="519" width="22.85546875" customWidth="1"/>
    <col min="520" max="520" width="59.7109375" bestFit="1" customWidth="1"/>
    <col min="521" max="521" width="57.85546875" bestFit="1" customWidth="1"/>
    <col min="522" max="522" width="35.28515625" bestFit="1" customWidth="1"/>
    <col min="523" max="523" width="28.140625" bestFit="1" customWidth="1"/>
    <col min="524" max="524" width="33.140625" bestFit="1" customWidth="1"/>
    <col min="525" max="525" width="26" bestFit="1" customWidth="1"/>
    <col min="526" max="526" width="19.140625" bestFit="1" customWidth="1"/>
    <col min="527" max="527" width="10.42578125" customWidth="1"/>
    <col min="528" max="528" width="11.85546875" customWidth="1"/>
    <col min="529" max="529" width="14.7109375" customWidth="1"/>
    <col min="530" max="530" width="9" bestFit="1" customWidth="1"/>
    <col min="771" max="771" width="4.7109375" bestFit="1" customWidth="1"/>
    <col min="772" max="772" width="9.7109375" bestFit="1" customWidth="1"/>
    <col min="773" max="773" width="10" bestFit="1" customWidth="1"/>
    <col min="774" max="774" width="8.85546875" bestFit="1" customWidth="1"/>
    <col min="775" max="775" width="22.85546875" customWidth="1"/>
    <col min="776" max="776" width="59.7109375" bestFit="1" customWidth="1"/>
    <col min="777" max="777" width="57.85546875" bestFit="1" customWidth="1"/>
    <col min="778" max="778" width="35.28515625" bestFit="1" customWidth="1"/>
    <col min="779" max="779" width="28.140625" bestFit="1" customWidth="1"/>
    <col min="780" max="780" width="33.140625" bestFit="1" customWidth="1"/>
    <col min="781" max="781" width="26" bestFit="1" customWidth="1"/>
    <col min="782" max="782" width="19.140625" bestFit="1" customWidth="1"/>
    <col min="783" max="783" width="10.42578125" customWidth="1"/>
    <col min="784" max="784" width="11.85546875" customWidth="1"/>
    <col min="785" max="785" width="14.7109375" customWidth="1"/>
    <col min="786" max="786" width="9" bestFit="1" customWidth="1"/>
    <col min="1027" max="1027" width="4.7109375" bestFit="1" customWidth="1"/>
    <col min="1028" max="1028" width="9.7109375" bestFit="1" customWidth="1"/>
    <col min="1029" max="1029" width="10" bestFit="1" customWidth="1"/>
    <col min="1030" max="1030" width="8.85546875" bestFit="1" customWidth="1"/>
    <col min="1031" max="1031" width="22.85546875" customWidth="1"/>
    <col min="1032" max="1032" width="59.7109375" bestFit="1" customWidth="1"/>
    <col min="1033" max="1033" width="57.85546875" bestFit="1" customWidth="1"/>
    <col min="1034" max="1034" width="35.28515625" bestFit="1" customWidth="1"/>
    <col min="1035" max="1035" width="28.140625" bestFit="1" customWidth="1"/>
    <col min="1036" max="1036" width="33.140625" bestFit="1" customWidth="1"/>
    <col min="1037" max="1037" width="26" bestFit="1" customWidth="1"/>
    <col min="1038" max="1038" width="19.140625" bestFit="1" customWidth="1"/>
    <col min="1039" max="1039" width="10.42578125" customWidth="1"/>
    <col min="1040" max="1040" width="11.85546875" customWidth="1"/>
    <col min="1041" max="1041" width="14.7109375" customWidth="1"/>
    <col min="1042" max="1042" width="9" bestFit="1" customWidth="1"/>
    <col min="1283" max="1283" width="4.7109375" bestFit="1" customWidth="1"/>
    <col min="1284" max="1284" width="9.7109375" bestFit="1" customWidth="1"/>
    <col min="1285" max="1285" width="10" bestFit="1" customWidth="1"/>
    <col min="1286" max="1286" width="8.85546875" bestFit="1" customWidth="1"/>
    <col min="1287" max="1287" width="22.85546875" customWidth="1"/>
    <col min="1288" max="1288" width="59.7109375" bestFit="1" customWidth="1"/>
    <col min="1289" max="1289" width="57.85546875" bestFit="1" customWidth="1"/>
    <col min="1290" max="1290" width="35.28515625" bestFit="1" customWidth="1"/>
    <col min="1291" max="1291" width="28.140625" bestFit="1" customWidth="1"/>
    <col min="1292" max="1292" width="33.140625" bestFit="1" customWidth="1"/>
    <col min="1293" max="1293" width="26" bestFit="1" customWidth="1"/>
    <col min="1294" max="1294" width="19.140625" bestFit="1" customWidth="1"/>
    <col min="1295" max="1295" width="10.42578125" customWidth="1"/>
    <col min="1296" max="1296" width="11.85546875" customWidth="1"/>
    <col min="1297" max="1297" width="14.7109375" customWidth="1"/>
    <col min="1298" max="1298" width="9" bestFit="1" customWidth="1"/>
    <col min="1539" max="1539" width="4.7109375" bestFit="1" customWidth="1"/>
    <col min="1540" max="1540" width="9.7109375" bestFit="1" customWidth="1"/>
    <col min="1541" max="1541" width="10" bestFit="1" customWidth="1"/>
    <col min="1542" max="1542" width="8.85546875" bestFit="1" customWidth="1"/>
    <col min="1543" max="1543" width="22.85546875" customWidth="1"/>
    <col min="1544" max="1544" width="59.7109375" bestFit="1" customWidth="1"/>
    <col min="1545" max="1545" width="57.85546875" bestFit="1" customWidth="1"/>
    <col min="1546" max="1546" width="35.28515625" bestFit="1" customWidth="1"/>
    <col min="1547" max="1547" width="28.140625" bestFit="1" customWidth="1"/>
    <col min="1548" max="1548" width="33.140625" bestFit="1" customWidth="1"/>
    <col min="1549" max="1549" width="26" bestFit="1" customWidth="1"/>
    <col min="1550" max="1550" width="19.140625" bestFit="1" customWidth="1"/>
    <col min="1551" max="1551" width="10.42578125" customWidth="1"/>
    <col min="1552" max="1552" width="11.85546875" customWidth="1"/>
    <col min="1553" max="1553" width="14.7109375" customWidth="1"/>
    <col min="1554" max="1554" width="9" bestFit="1" customWidth="1"/>
    <col min="1795" max="1795" width="4.7109375" bestFit="1" customWidth="1"/>
    <col min="1796" max="1796" width="9.7109375" bestFit="1" customWidth="1"/>
    <col min="1797" max="1797" width="10" bestFit="1" customWidth="1"/>
    <col min="1798" max="1798" width="8.85546875" bestFit="1" customWidth="1"/>
    <col min="1799" max="1799" width="22.85546875" customWidth="1"/>
    <col min="1800" max="1800" width="59.7109375" bestFit="1" customWidth="1"/>
    <col min="1801" max="1801" width="57.85546875" bestFit="1" customWidth="1"/>
    <col min="1802" max="1802" width="35.28515625" bestFit="1" customWidth="1"/>
    <col min="1803" max="1803" width="28.140625" bestFit="1" customWidth="1"/>
    <col min="1804" max="1804" width="33.140625" bestFit="1" customWidth="1"/>
    <col min="1805" max="1805" width="26" bestFit="1" customWidth="1"/>
    <col min="1806" max="1806" width="19.140625" bestFit="1" customWidth="1"/>
    <col min="1807" max="1807" width="10.42578125" customWidth="1"/>
    <col min="1808" max="1808" width="11.85546875" customWidth="1"/>
    <col min="1809" max="1809" width="14.7109375" customWidth="1"/>
    <col min="1810" max="1810" width="9" bestFit="1" customWidth="1"/>
    <col min="2051" max="2051" width="4.7109375" bestFit="1" customWidth="1"/>
    <col min="2052" max="2052" width="9.7109375" bestFit="1" customWidth="1"/>
    <col min="2053" max="2053" width="10" bestFit="1" customWidth="1"/>
    <col min="2054" max="2054" width="8.85546875" bestFit="1" customWidth="1"/>
    <col min="2055" max="2055" width="22.85546875" customWidth="1"/>
    <col min="2056" max="2056" width="59.7109375" bestFit="1" customWidth="1"/>
    <col min="2057" max="2057" width="57.85546875" bestFit="1" customWidth="1"/>
    <col min="2058" max="2058" width="35.28515625" bestFit="1" customWidth="1"/>
    <col min="2059" max="2059" width="28.140625" bestFit="1" customWidth="1"/>
    <col min="2060" max="2060" width="33.140625" bestFit="1" customWidth="1"/>
    <col min="2061" max="2061" width="26" bestFit="1" customWidth="1"/>
    <col min="2062" max="2062" width="19.140625" bestFit="1" customWidth="1"/>
    <col min="2063" max="2063" width="10.42578125" customWidth="1"/>
    <col min="2064" max="2064" width="11.85546875" customWidth="1"/>
    <col min="2065" max="2065" width="14.7109375" customWidth="1"/>
    <col min="2066" max="2066" width="9" bestFit="1" customWidth="1"/>
    <col min="2307" max="2307" width="4.7109375" bestFit="1" customWidth="1"/>
    <col min="2308" max="2308" width="9.7109375" bestFit="1" customWidth="1"/>
    <col min="2309" max="2309" width="10" bestFit="1" customWidth="1"/>
    <col min="2310" max="2310" width="8.85546875" bestFit="1" customWidth="1"/>
    <col min="2311" max="2311" width="22.85546875" customWidth="1"/>
    <col min="2312" max="2312" width="59.7109375" bestFit="1" customWidth="1"/>
    <col min="2313" max="2313" width="57.85546875" bestFit="1" customWidth="1"/>
    <col min="2314" max="2314" width="35.28515625" bestFit="1" customWidth="1"/>
    <col min="2315" max="2315" width="28.140625" bestFit="1" customWidth="1"/>
    <col min="2316" max="2316" width="33.140625" bestFit="1" customWidth="1"/>
    <col min="2317" max="2317" width="26" bestFit="1" customWidth="1"/>
    <col min="2318" max="2318" width="19.140625" bestFit="1" customWidth="1"/>
    <col min="2319" max="2319" width="10.42578125" customWidth="1"/>
    <col min="2320" max="2320" width="11.85546875" customWidth="1"/>
    <col min="2321" max="2321" width="14.7109375" customWidth="1"/>
    <col min="2322" max="2322" width="9" bestFit="1" customWidth="1"/>
    <col min="2563" max="2563" width="4.7109375" bestFit="1" customWidth="1"/>
    <col min="2564" max="2564" width="9.7109375" bestFit="1" customWidth="1"/>
    <col min="2565" max="2565" width="10" bestFit="1" customWidth="1"/>
    <col min="2566" max="2566" width="8.85546875" bestFit="1" customWidth="1"/>
    <col min="2567" max="2567" width="22.85546875" customWidth="1"/>
    <col min="2568" max="2568" width="59.7109375" bestFit="1" customWidth="1"/>
    <col min="2569" max="2569" width="57.85546875" bestFit="1" customWidth="1"/>
    <col min="2570" max="2570" width="35.28515625" bestFit="1" customWidth="1"/>
    <col min="2571" max="2571" width="28.140625" bestFit="1" customWidth="1"/>
    <col min="2572" max="2572" width="33.140625" bestFit="1" customWidth="1"/>
    <col min="2573" max="2573" width="26" bestFit="1" customWidth="1"/>
    <col min="2574" max="2574" width="19.140625" bestFit="1" customWidth="1"/>
    <col min="2575" max="2575" width="10.42578125" customWidth="1"/>
    <col min="2576" max="2576" width="11.85546875" customWidth="1"/>
    <col min="2577" max="2577" width="14.7109375" customWidth="1"/>
    <col min="2578" max="2578" width="9" bestFit="1" customWidth="1"/>
    <col min="2819" max="2819" width="4.7109375" bestFit="1" customWidth="1"/>
    <col min="2820" max="2820" width="9.7109375" bestFit="1" customWidth="1"/>
    <col min="2821" max="2821" width="10" bestFit="1" customWidth="1"/>
    <col min="2822" max="2822" width="8.85546875" bestFit="1" customWidth="1"/>
    <col min="2823" max="2823" width="22.85546875" customWidth="1"/>
    <col min="2824" max="2824" width="59.7109375" bestFit="1" customWidth="1"/>
    <col min="2825" max="2825" width="57.85546875" bestFit="1" customWidth="1"/>
    <col min="2826" max="2826" width="35.28515625" bestFit="1" customWidth="1"/>
    <col min="2827" max="2827" width="28.140625" bestFit="1" customWidth="1"/>
    <col min="2828" max="2828" width="33.140625" bestFit="1" customWidth="1"/>
    <col min="2829" max="2829" width="26" bestFit="1" customWidth="1"/>
    <col min="2830" max="2830" width="19.140625" bestFit="1" customWidth="1"/>
    <col min="2831" max="2831" width="10.42578125" customWidth="1"/>
    <col min="2832" max="2832" width="11.85546875" customWidth="1"/>
    <col min="2833" max="2833" width="14.7109375" customWidth="1"/>
    <col min="2834" max="2834" width="9" bestFit="1" customWidth="1"/>
    <col min="3075" max="3075" width="4.7109375" bestFit="1" customWidth="1"/>
    <col min="3076" max="3076" width="9.7109375" bestFit="1" customWidth="1"/>
    <col min="3077" max="3077" width="10" bestFit="1" customWidth="1"/>
    <col min="3078" max="3078" width="8.85546875" bestFit="1" customWidth="1"/>
    <col min="3079" max="3079" width="22.85546875" customWidth="1"/>
    <col min="3080" max="3080" width="59.7109375" bestFit="1" customWidth="1"/>
    <col min="3081" max="3081" width="57.85546875" bestFit="1" customWidth="1"/>
    <col min="3082" max="3082" width="35.28515625" bestFit="1" customWidth="1"/>
    <col min="3083" max="3083" width="28.140625" bestFit="1" customWidth="1"/>
    <col min="3084" max="3084" width="33.140625" bestFit="1" customWidth="1"/>
    <col min="3085" max="3085" width="26" bestFit="1" customWidth="1"/>
    <col min="3086" max="3086" width="19.140625" bestFit="1" customWidth="1"/>
    <col min="3087" max="3087" width="10.42578125" customWidth="1"/>
    <col min="3088" max="3088" width="11.85546875" customWidth="1"/>
    <col min="3089" max="3089" width="14.7109375" customWidth="1"/>
    <col min="3090" max="3090" width="9" bestFit="1" customWidth="1"/>
    <col min="3331" max="3331" width="4.7109375" bestFit="1" customWidth="1"/>
    <col min="3332" max="3332" width="9.7109375" bestFit="1" customWidth="1"/>
    <col min="3333" max="3333" width="10" bestFit="1" customWidth="1"/>
    <col min="3334" max="3334" width="8.85546875" bestFit="1" customWidth="1"/>
    <col min="3335" max="3335" width="22.85546875" customWidth="1"/>
    <col min="3336" max="3336" width="59.7109375" bestFit="1" customWidth="1"/>
    <col min="3337" max="3337" width="57.85546875" bestFit="1" customWidth="1"/>
    <col min="3338" max="3338" width="35.28515625" bestFit="1" customWidth="1"/>
    <col min="3339" max="3339" width="28.140625" bestFit="1" customWidth="1"/>
    <col min="3340" max="3340" width="33.140625" bestFit="1" customWidth="1"/>
    <col min="3341" max="3341" width="26" bestFit="1" customWidth="1"/>
    <col min="3342" max="3342" width="19.140625" bestFit="1" customWidth="1"/>
    <col min="3343" max="3343" width="10.42578125" customWidth="1"/>
    <col min="3344" max="3344" width="11.85546875" customWidth="1"/>
    <col min="3345" max="3345" width="14.7109375" customWidth="1"/>
    <col min="3346" max="3346" width="9" bestFit="1" customWidth="1"/>
    <col min="3587" max="3587" width="4.7109375" bestFit="1" customWidth="1"/>
    <col min="3588" max="3588" width="9.7109375" bestFit="1" customWidth="1"/>
    <col min="3589" max="3589" width="10" bestFit="1" customWidth="1"/>
    <col min="3590" max="3590" width="8.85546875" bestFit="1" customWidth="1"/>
    <col min="3591" max="3591" width="22.85546875" customWidth="1"/>
    <col min="3592" max="3592" width="59.7109375" bestFit="1" customWidth="1"/>
    <col min="3593" max="3593" width="57.85546875" bestFit="1" customWidth="1"/>
    <col min="3594" max="3594" width="35.28515625" bestFit="1" customWidth="1"/>
    <col min="3595" max="3595" width="28.140625" bestFit="1" customWidth="1"/>
    <col min="3596" max="3596" width="33.140625" bestFit="1" customWidth="1"/>
    <col min="3597" max="3597" width="26" bestFit="1" customWidth="1"/>
    <col min="3598" max="3598" width="19.140625" bestFit="1" customWidth="1"/>
    <col min="3599" max="3599" width="10.42578125" customWidth="1"/>
    <col min="3600" max="3600" width="11.85546875" customWidth="1"/>
    <col min="3601" max="3601" width="14.7109375" customWidth="1"/>
    <col min="3602" max="3602" width="9" bestFit="1" customWidth="1"/>
    <col min="3843" max="3843" width="4.7109375" bestFit="1" customWidth="1"/>
    <col min="3844" max="3844" width="9.7109375" bestFit="1" customWidth="1"/>
    <col min="3845" max="3845" width="10" bestFit="1" customWidth="1"/>
    <col min="3846" max="3846" width="8.85546875" bestFit="1" customWidth="1"/>
    <col min="3847" max="3847" width="22.85546875" customWidth="1"/>
    <col min="3848" max="3848" width="59.7109375" bestFit="1" customWidth="1"/>
    <col min="3849" max="3849" width="57.85546875" bestFit="1" customWidth="1"/>
    <col min="3850" max="3850" width="35.28515625" bestFit="1" customWidth="1"/>
    <col min="3851" max="3851" width="28.140625" bestFit="1" customWidth="1"/>
    <col min="3852" max="3852" width="33.140625" bestFit="1" customWidth="1"/>
    <col min="3853" max="3853" width="26" bestFit="1" customWidth="1"/>
    <col min="3854" max="3854" width="19.140625" bestFit="1" customWidth="1"/>
    <col min="3855" max="3855" width="10.42578125" customWidth="1"/>
    <col min="3856" max="3856" width="11.85546875" customWidth="1"/>
    <col min="3857" max="3857" width="14.7109375" customWidth="1"/>
    <col min="3858" max="3858" width="9" bestFit="1" customWidth="1"/>
    <col min="4099" max="4099" width="4.7109375" bestFit="1" customWidth="1"/>
    <col min="4100" max="4100" width="9.7109375" bestFit="1" customWidth="1"/>
    <col min="4101" max="4101" width="10" bestFit="1" customWidth="1"/>
    <col min="4102" max="4102" width="8.85546875" bestFit="1" customWidth="1"/>
    <col min="4103" max="4103" width="22.85546875" customWidth="1"/>
    <col min="4104" max="4104" width="59.7109375" bestFit="1" customWidth="1"/>
    <col min="4105" max="4105" width="57.85546875" bestFit="1" customWidth="1"/>
    <col min="4106" max="4106" width="35.28515625" bestFit="1" customWidth="1"/>
    <col min="4107" max="4107" width="28.140625" bestFit="1" customWidth="1"/>
    <col min="4108" max="4108" width="33.140625" bestFit="1" customWidth="1"/>
    <col min="4109" max="4109" width="26" bestFit="1" customWidth="1"/>
    <col min="4110" max="4110" width="19.140625" bestFit="1" customWidth="1"/>
    <col min="4111" max="4111" width="10.42578125" customWidth="1"/>
    <col min="4112" max="4112" width="11.85546875" customWidth="1"/>
    <col min="4113" max="4113" width="14.7109375" customWidth="1"/>
    <col min="4114" max="4114" width="9" bestFit="1" customWidth="1"/>
    <col min="4355" max="4355" width="4.7109375" bestFit="1" customWidth="1"/>
    <col min="4356" max="4356" width="9.7109375" bestFit="1" customWidth="1"/>
    <col min="4357" max="4357" width="10" bestFit="1" customWidth="1"/>
    <col min="4358" max="4358" width="8.85546875" bestFit="1" customWidth="1"/>
    <col min="4359" max="4359" width="22.85546875" customWidth="1"/>
    <col min="4360" max="4360" width="59.7109375" bestFit="1" customWidth="1"/>
    <col min="4361" max="4361" width="57.85546875" bestFit="1" customWidth="1"/>
    <col min="4362" max="4362" width="35.28515625" bestFit="1" customWidth="1"/>
    <col min="4363" max="4363" width="28.140625" bestFit="1" customWidth="1"/>
    <col min="4364" max="4364" width="33.140625" bestFit="1" customWidth="1"/>
    <col min="4365" max="4365" width="26" bestFit="1" customWidth="1"/>
    <col min="4366" max="4366" width="19.140625" bestFit="1" customWidth="1"/>
    <col min="4367" max="4367" width="10.42578125" customWidth="1"/>
    <col min="4368" max="4368" width="11.85546875" customWidth="1"/>
    <col min="4369" max="4369" width="14.7109375" customWidth="1"/>
    <col min="4370" max="4370" width="9" bestFit="1" customWidth="1"/>
    <col min="4611" max="4611" width="4.7109375" bestFit="1" customWidth="1"/>
    <col min="4612" max="4612" width="9.7109375" bestFit="1" customWidth="1"/>
    <col min="4613" max="4613" width="10" bestFit="1" customWidth="1"/>
    <col min="4614" max="4614" width="8.85546875" bestFit="1" customWidth="1"/>
    <col min="4615" max="4615" width="22.85546875" customWidth="1"/>
    <col min="4616" max="4616" width="59.7109375" bestFit="1" customWidth="1"/>
    <col min="4617" max="4617" width="57.85546875" bestFit="1" customWidth="1"/>
    <col min="4618" max="4618" width="35.28515625" bestFit="1" customWidth="1"/>
    <col min="4619" max="4619" width="28.140625" bestFit="1" customWidth="1"/>
    <col min="4620" max="4620" width="33.140625" bestFit="1" customWidth="1"/>
    <col min="4621" max="4621" width="26" bestFit="1" customWidth="1"/>
    <col min="4622" max="4622" width="19.140625" bestFit="1" customWidth="1"/>
    <col min="4623" max="4623" width="10.42578125" customWidth="1"/>
    <col min="4624" max="4624" width="11.85546875" customWidth="1"/>
    <col min="4625" max="4625" width="14.7109375" customWidth="1"/>
    <col min="4626" max="4626" width="9" bestFit="1" customWidth="1"/>
    <col min="4867" max="4867" width="4.7109375" bestFit="1" customWidth="1"/>
    <col min="4868" max="4868" width="9.7109375" bestFit="1" customWidth="1"/>
    <col min="4869" max="4869" width="10" bestFit="1" customWidth="1"/>
    <col min="4870" max="4870" width="8.85546875" bestFit="1" customWidth="1"/>
    <col min="4871" max="4871" width="22.85546875" customWidth="1"/>
    <col min="4872" max="4872" width="59.7109375" bestFit="1" customWidth="1"/>
    <col min="4873" max="4873" width="57.85546875" bestFit="1" customWidth="1"/>
    <col min="4874" max="4874" width="35.28515625" bestFit="1" customWidth="1"/>
    <col min="4875" max="4875" width="28.140625" bestFit="1" customWidth="1"/>
    <col min="4876" max="4876" width="33.140625" bestFit="1" customWidth="1"/>
    <col min="4877" max="4877" width="26" bestFit="1" customWidth="1"/>
    <col min="4878" max="4878" width="19.140625" bestFit="1" customWidth="1"/>
    <col min="4879" max="4879" width="10.42578125" customWidth="1"/>
    <col min="4880" max="4880" width="11.85546875" customWidth="1"/>
    <col min="4881" max="4881" width="14.7109375" customWidth="1"/>
    <col min="4882" max="4882" width="9" bestFit="1" customWidth="1"/>
    <col min="5123" max="5123" width="4.7109375" bestFit="1" customWidth="1"/>
    <col min="5124" max="5124" width="9.7109375" bestFit="1" customWidth="1"/>
    <col min="5125" max="5125" width="10" bestFit="1" customWidth="1"/>
    <col min="5126" max="5126" width="8.85546875" bestFit="1" customWidth="1"/>
    <col min="5127" max="5127" width="22.85546875" customWidth="1"/>
    <col min="5128" max="5128" width="59.7109375" bestFit="1" customWidth="1"/>
    <col min="5129" max="5129" width="57.85546875" bestFit="1" customWidth="1"/>
    <col min="5130" max="5130" width="35.28515625" bestFit="1" customWidth="1"/>
    <col min="5131" max="5131" width="28.140625" bestFit="1" customWidth="1"/>
    <col min="5132" max="5132" width="33.140625" bestFit="1" customWidth="1"/>
    <col min="5133" max="5133" width="26" bestFit="1" customWidth="1"/>
    <col min="5134" max="5134" width="19.140625" bestFit="1" customWidth="1"/>
    <col min="5135" max="5135" width="10.42578125" customWidth="1"/>
    <col min="5136" max="5136" width="11.85546875" customWidth="1"/>
    <col min="5137" max="5137" width="14.7109375" customWidth="1"/>
    <col min="5138" max="5138" width="9" bestFit="1" customWidth="1"/>
    <col min="5379" max="5379" width="4.7109375" bestFit="1" customWidth="1"/>
    <col min="5380" max="5380" width="9.7109375" bestFit="1" customWidth="1"/>
    <col min="5381" max="5381" width="10" bestFit="1" customWidth="1"/>
    <col min="5382" max="5382" width="8.85546875" bestFit="1" customWidth="1"/>
    <col min="5383" max="5383" width="22.85546875" customWidth="1"/>
    <col min="5384" max="5384" width="59.7109375" bestFit="1" customWidth="1"/>
    <col min="5385" max="5385" width="57.85546875" bestFit="1" customWidth="1"/>
    <col min="5386" max="5386" width="35.28515625" bestFit="1" customWidth="1"/>
    <col min="5387" max="5387" width="28.140625" bestFit="1" customWidth="1"/>
    <col min="5388" max="5388" width="33.140625" bestFit="1" customWidth="1"/>
    <col min="5389" max="5389" width="26" bestFit="1" customWidth="1"/>
    <col min="5390" max="5390" width="19.140625" bestFit="1" customWidth="1"/>
    <col min="5391" max="5391" width="10.42578125" customWidth="1"/>
    <col min="5392" max="5392" width="11.85546875" customWidth="1"/>
    <col min="5393" max="5393" width="14.7109375" customWidth="1"/>
    <col min="5394" max="5394" width="9" bestFit="1" customWidth="1"/>
    <col min="5635" max="5635" width="4.7109375" bestFit="1" customWidth="1"/>
    <col min="5636" max="5636" width="9.7109375" bestFit="1" customWidth="1"/>
    <col min="5637" max="5637" width="10" bestFit="1" customWidth="1"/>
    <col min="5638" max="5638" width="8.85546875" bestFit="1" customWidth="1"/>
    <col min="5639" max="5639" width="22.85546875" customWidth="1"/>
    <col min="5640" max="5640" width="59.7109375" bestFit="1" customWidth="1"/>
    <col min="5641" max="5641" width="57.85546875" bestFit="1" customWidth="1"/>
    <col min="5642" max="5642" width="35.28515625" bestFit="1" customWidth="1"/>
    <col min="5643" max="5643" width="28.140625" bestFit="1" customWidth="1"/>
    <col min="5644" max="5644" width="33.140625" bestFit="1" customWidth="1"/>
    <col min="5645" max="5645" width="26" bestFit="1" customWidth="1"/>
    <col min="5646" max="5646" width="19.140625" bestFit="1" customWidth="1"/>
    <col min="5647" max="5647" width="10.42578125" customWidth="1"/>
    <col min="5648" max="5648" width="11.85546875" customWidth="1"/>
    <col min="5649" max="5649" width="14.7109375" customWidth="1"/>
    <col min="5650" max="5650" width="9" bestFit="1" customWidth="1"/>
    <col min="5891" max="5891" width="4.7109375" bestFit="1" customWidth="1"/>
    <col min="5892" max="5892" width="9.7109375" bestFit="1" customWidth="1"/>
    <col min="5893" max="5893" width="10" bestFit="1" customWidth="1"/>
    <col min="5894" max="5894" width="8.85546875" bestFit="1" customWidth="1"/>
    <col min="5895" max="5895" width="22.85546875" customWidth="1"/>
    <col min="5896" max="5896" width="59.7109375" bestFit="1" customWidth="1"/>
    <col min="5897" max="5897" width="57.85546875" bestFit="1" customWidth="1"/>
    <col min="5898" max="5898" width="35.28515625" bestFit="1" customWidth="1"/>
    <col min="5899" max="5899" width="28.140625" bestFit="1" customWidth="1"/>
    <col min="5900" max="5900" width="33.140625" bestFit="1" customWidth="1"/>
    <col min="5901" max="5901" width="26" bestFit="1" customWidth="1"/>
    <col min="5902" max="5902" width="19.140625" bestFit="1" customWidth="1"/>
    <col min="5903" max="5903" width="10.42578125" customWidth="1"/>
    <col min="5904" max="5904" width="11.85546875" customWidth="1"/>
    <col min="5905" max="5905" width="14.7109375" customWidth="1"/>
    <col min="5906" max="5906" width="9" bestFit="1" customWidth="1"/>
    <col min="6147" max="6147" width="4.7109375" bestFit="1" customWidth="1"/>
    <col min="6148" max="6148" width="9.7109375" bestFit="1" customWidth="1"/>
    <col min="6149" max="6149" width="10" bestFit="1" customWidth="1"/>
    <col min="6150" max="6150" width="8.85546875" bestFit="1" customWidth="1"/>
    <col min="6151" max="6151" width="22.85546875" customWidth="1"/>
    <col min="6152" max="6152" width="59.7109375" bestFit="1" customWidth="1"/>
    <col min="6153" max="6153" width="57.85546875" bestFit="1" customWidth="1"/>
    <col min="6154" max="6154" width="35.28515625" bestFit="1" customWidth="1"/>
    <col min="6155" max="6155" width="28.140625" bestFit="1" customWidth="1"/>
    <col min="6156" max="6156" width="33.140625" bestFit="1" customWidth="1"/>
    <col min="6157" max="6157" width="26" bestFit="1" customWidth="1"/>
    <col min="6158" max="6158" width="19.140625" bestFit="1" customWidth="1"/>
    <col min="6159" max="6159" width="10.42578125" customWidth="1"/>
    <col min="6160" max="6160" width="11.85546875" customWidth="1"/>
    <col min="6161" max="6161" width="14.7109375" customWidth="1"/>
    <col min="6162" max="6162" width="9" bestFit="1" customWidth="1"/>
    <col min="6403" max="6403" width="4.7109375" bestFit="1" customWidth="1"/>
    <col min="6404" max="6404" width="9.7109375" bestFit="1" customWidth="1"/>
    <col min="6405" max="6405" width="10" bestFit="1" customWidth="1"/>
    <col min="6406" max="6406" width="8.85546875" bestFit="1" customWidth="1"/>
    <col min="6407" max="6407" width="22.85546875" customWidth="1"/>
    <col min="6408" max="6408" width="59.7109375" bestFit="1" customWidth="1"/>
    <col min="6409" max="6409" width="57.85546875" bestFit="1" customWidth="1"/>
    <col min="6410" max="6410" width="35.28515625" bestFit="1" customWidth="1"/>
    <col min="6411" max="6411" width="28.140625" bestFit="1" customWidth="1"/>
    <col min="6412" max="6412" width="33.140625" bestFit="1" customWidth="1"/>
    <col min="6413" max="6413" width="26" bestFit="1" customWidth="1"/>
    <col min="6414" max="6414" width="19.140625" bestFit="1" customWidth="1"/>
    <col min="6415" max="6415" width="10.42578125" customWidth="1"/>
    <col min="6416" max="6416" width="11.85546875" customWidth="1"/>
    <col min="6417" max="6417" width="14.7109375" customWidth="1"/>
    <col min="6418" max="6418" width="9" bestFit="1" customWidth="1"/>
    <col min="6659" max="6659" width="4.7109375" bestFit="1" customWidth="1"/>
    <col min="6660" max="6660" width="9.7109375" bestFit="1" customWidth="1"/>
    <col min="6661" max="6661" width="10" bestFit="1" customWidth="1"/>
    <col min="6662" max="6662" width="8.85546875" bestFit="1" customWidth="1"/>
    <col min="6663" max="6663" width="22.85546875" customWidth="1"/>
    <col min="6664" max="6664" width="59.7109375" bestFit="1" customWidth="1"/>
    <col min="6665" max="6665" width="57.85546875" bestFit="1" customWidth="1"/>
    <col min="6666" max="6666" width="35.28515625" bestFit="1" customWidth="1"/>
    <col min="6667" max="6667" width="28.140625" bestFit="1" customWidth="1"/>
    <col min="6668" max="6668" width="33.140625" bestFit="1" customWidth="1"/>
    <col min="6669" max="6669" width="26" bestFit="1" customWidth="1"/>
    <col min="6670" max="6670" width="19.140625" bestFit="1" customWidth="1"/>
    <col min="6671" max="6671" width="10.42578125" customWidth="1"/>
    <col min="6672" max="6672" width="11.85546875" customWidth="1"/>
    <col min="6673" max="6673" width="14.7109375" customWidth="1"/>
    <col min="6674" max="6674" width="9" bestFit="1" customWidth="1"/>
    <col min="6915" max="6915" width="4.7109375" bestFit="1" customWidth="1"/>
    <col min="6916" max="6916" width="9.7109375" bestFit="1" customWidth="1"/>
    <col min="6917" max="6917" width="10" bestFit="1" customWidth="1"/>
    <col min="6918" max="6918" width="8.85546875" bestFit="1" customWidth="1"/>
    <col min="6919" max="6919" width="22.85546875" customWidth="1"/>
    <col min="6920" max="6920" width="59.7109375" bestFit="1" customWidth="1"/>
    <col min="6921" max="6921" width="57.85546875" bestFit="1" customWidth="1"/>
    <col min="6922" max="6922" width="35.28515625" bestFit="1" customWidth="1"/>
    <col min="6923" max="6923" width="28.140625" bestFit="1" customWidth="1"/>
    <col min="6924" max="6924" width="33.140625" bestFit="1" customWidth="1"/>
    <col min="6925" max="6925" width="26" bestFit="1" customWidth="1"/>
    <col min="6926" max="6926" width="19.140625" bestFit="1" customWidth="1"/>
    <col min="6927" max="6927" width="10.42578125" customWidth="1"/>
    <col min="6928" max="6928" width="11.85546875" customWidth="1"/>
    <col min="6929" max="6929" width="14.7109375" customWidth="1"/>
    <col min="6930" max="6930" width="9" bestFit="1" customWidth="1"/>
    <col min="7171" max="7171" width="4.7109375" bestFit="1" customWidth="1"/>
    <col min="7172" max="7172" width="9.7109375" bestFit="1" customWidth="1"/>
    <col min="7173" max="7173" width="10" bestFit="1" customWidth="1"/>
    <col min="7174" max="7174" width="8.85546875" bestFit="1" customWidth="1"/>
    <col min="7175" max="7175" width="22.85546875" customWidth="1"/>
    <col min="7176" max="7176" width="59.7109375" bestFit="1" customWidth="1"/>
    <col min="7177" max="7177" width="57.85546875" bestFit="1" customWidth="1"/>
    <col min="7178" max="7178" width="35.28515625" bestFit="1" customWidth="1"/>
    <col min="7179" max="7179" width="28.140625" bestFit="1" customWidth="1"/>
    <col min="7180" max="7180" width="33.140625" bestFit="1" customWidth="1"/>
    <col min="7181" max="7181" width="26" bestFit="1" customWidth="1"/>
    <col min="7182" max="7182" width="19.140625" bestFit="1" customWidth="1"/>
    <col min="7183" max="7183" width="10.42578125" customWidth="1"/>
    <col min="7184" max="7184" width="11.85546875" customWidth="1"/>
    <col min="7185" max="7185" width="14.7109375" customWidth="1"/>
    <col min="7186" max="7186" width="9" bestFit="1" customWidth="1"/>
    <col min="7427" max="7427" width="4.7109375" bestFit="1" customWidth="1"/>
    <col min="7428" max="7428" width="9.7109375" bestFit="1" customWidth="1"/>
    <col min="7429" max="7429" width="10" bestFit="1" customWidth="1"/>
    <col min="7430" max="7430" width="8.85546875" bestFit="1" customWidth="1"/>
    <col min="7431" max="7431" width="22.85546875" customWidth="1"/>
    <col min="7432" max="7432" width="59.7109375" bestFit="1" customWidth="1"/>
    <col min="7433" max="7433" width="57.85546875" bestFit="1" customWidth="1"/>
    <col min="7434" max="7434" width="35.28515625" bestFit="1" customWidth="1"/>
    <col min="7435" max="7435" width="28.140625" bestFit="1" customWidth="1"/>
    <col min="7436" max="7436" width="33.140625" bestFit="1" customWidth="1"/>
    <col min="7437" max="7437" width="26" bestFit="1" customWidth="1"/>
    <col min="7438" max="7438" width="19.140625" bestFit="1" customWidth="1"/>
    <col min="7439" max="7439" width="10.42578125" customWidth="1"/>
    <col min="7440" max="7440" width="11.85546875" customWidth="1"/>
    <col min="7441" max="7441" width="14.7109375" customWidth="1"/>
    <col min="7442" max="7442" width="9" bestFit="1" customWidth="1"/>
    <col min="7683" max="7683" width="4.7109375" bestFit="1" customWidth="1"/>
    <col min="7684" max="7684" width="9.7109375" bestFit="1" customWidth="1"/>
    <col min="7685" max="7685" width="10" bestFit="1" customWidth="1"/>
    <col min="7686" max="7686" width="8.85546875" bestFit="1" customWidth="1"/>
    <col min="7687" max="7687" width="22.85546875" customWidth="1"/>
    <col min="7688" max="7688" width="59.7109375" bestFit="1" customWidth="1"/>
    <col min="7689" max="7689" width="57.85546875" bestFit="1" customWidth="1"/>
    <col min="7690" max="7690" width="35.28515625" bestFit="1" customWidth="1"/>
    <col min="7691" max="7691" width="28.140625" bestFit="1" customWidth="1"/>
    <col min="7692" max="7692" width="33.140625" bestFit="1" customWidth="1"/>
    <col min="7693" max="7693" width="26" bestFit="1" customWidth="1"/>
    <col min="7694" max="7694" width="19.140625" bestFit="1" customWidth="1"/>
    <col min="7695" max="7695" width="10.42578125" customWidth="1"/>
    <col min="7696" max="7696" width="11.85546875" customWidth="1"/>
    <col min="7697" max="7697" width="14.7109375" customWidth="1"/>
    <col min="7698" max="7698" width="9" bestFit="1" customWidth="1"/>
    <col min="7939" max="7939" width="4.7109375" bestFit="1" customWidth="1"/>
    <col min="7940" max="7940" width="9.7109375" bestFit="1" customWidth="1"/>
    <col min="7941" max="7941" width="10" bestFit="1" customWidth="1"/>
    <col min="7942" max="7942" width="8.85546875" bestFit="1" customWidth="1"/>
    <col min="7943" max="7943" width="22.85546875" customWidth="1"/>
    <col min="7944" max="7944" width="59.7109375" bestFit="1" customWidth="1"/>
    <col min="7945" max="7945" width="57.85546875" bestFit="1" customWidth="1"/>
    <col min="7946" max="7946" width="35.28515625" bestFit="1" customWidth="1"/>
    <col min="7947" max="7947" width="28.140625" bestFit="1" customWidth="1"/>
    <col min="7948" max="7948" width="33.140625" bestFit="1" customWidth="1"/>
    <col min="7949" max="7949" width="26" bestFit="1" customWidth="1"/>
    <col min="7950" max="7950" width="19.140625" bestFit="1" customWidth="1"/>
    <col min="7951" max="7951" width="10.42578125" customWidth="1"/>
    <col min="7952" max="7952" width="11.85546875" customWidth="1"/>
    <col min="7953" max="7953" width="14.7109375" customWidth="1"/>
    <col min="7954" max="7954" width="9" bestFit="1" customWidth="1"/>
    <col min="8195" max="8195" width="4.7109375" bestFit="1" customWidth="1"/>
    <col min="8196" max="8196" width="9.7109375" bestFit="1" customWidth="1"/>
    <col min="8197" max="8197" width="10" bestFit="1" customWidth="1"/>
    <col min="8198" max="8198" width="8.85546875" bestFit="1" customWidth="1"/>
    <col min="8199" max="8199" width="22.85546875" customWidth="1"/>
    <col min="8200" max="8200" width="59.7109375" bestFit="1" customWidth="1"/>
    <col min="8201" max="8201" width="57.85546875" bestFit="1" customWidth="1"/>
    <col min="8202" max="8202" width="35.28515625" bestFit="1" customWidth="1"/>
    <col min="8203" max="8203" width="28.140625" bestFit="1" customWidth="1"/>
    <col min="8204" max="8204" width="33.140625" bestFit="1" customWidth="1"/>
    <col min="8205" max="8205" width="26" bestFit="1" customWidth="1"/>
    <col min="8206" max="8206" width="19.140625" bestFit="1" customWidth="1"/>
    <col min="8207" max="8207" width="10.42578125" customWidth="1"/>
    <col min="8208" max="8208" width="11.85546875" customWidth="1"/>
    <col min="8209" max="8209" width="14.7109375" customWidth="1"/>
    <col min="8210" max="8210" width="9" bestFit="1" customWidth="1"/>
    <col min="8451" max="8451" width="4.7109375" bestFit="1" customWidth="1"/>
    <col min="8452" max="8452" width="9.7109375" bestFit="1" customWidth="1"/>
    <col min="8453" max="8453" width="10" bestFit="1" customWidth="1"/>
    <col min="8454" max="8454" width="8.85546875" bestFit="1" customWidth="1"/>
    <col min="8455" max="8455" width="22.85546875" customWidth="1"/>
    <col min="8456" max="8456" width="59.7109375" bestFit="1" customWidth="1"/>
    <col min="8457" max="8457" width="57.85546875" bestFit="1" customWidth="1"/>
    <col min="8458" max="8458" width="35.28515625" bestFit="1" customWidth="1"/>
    <col min="8459" max="8459" width="28.140625" bestFit="1" customWidth="1"/>
    <col min="8460" max="8460" width="33.140625" bestFit="1" customWidth="1"/>
    <col min="8461" max="8461" width="26" bestFit="1" customWidth="1"/>
    <col min="8462" max="8462" width="19.140625" bestFit="1" customWidth="1"/>
    <col min="8463" max="8463" width="10.42578125" customWidth="1"/>
    <col min="8464" max="8464" width="11.85546875" customWidth="1"/>
    <col min="8465" max="8465" width="14.7109375" customWidth="1"/>
    <col min="8466" max="8466" width="9" bestFit="1" customWidth="1"/>
    <col min="8707" max="8707" width="4.7109375" bestFit="1" customWidth="1"/>
    <col min="8708" max="8708" width="9.7109375" bestFit="1" customWidth="1"/>
    <col min="8709" max="8709" width="10" bestFit="1" customWidth="1"/>
    <col min="8710" max="8710" width="8.85546875" bestFit="1" customWidth="1"/>
    <col min="8711" max="8711" width="22.85546875" customWidth="1"/>
    <col min="8712" max="8712" width="59.7109375" bestFit="1" customWidth="1"/>
    <col min="8713" max="8713" width="57.85546875" bestFit="1" customWidth="1"/>
    <col min="8714" max="8714" width="35.28515625" bestFit="1" customWidth="1"/>
    <col min="8715" max="8715" width="28.140625" bestFit="1" customWidth="1"/>
    <col min="8716" max="8716" width="33.140625" bestFit="1" customWidth="1"/>
    <col min="8717" max="8717" width="26" bestFit="1" customWidth="1"/>
    <col min="8718" max="8718" width="19.140625" bestFit="1" customWidth="1"/>
    <col min="8719" max="8719" width="10.42578125" customWidth="1"/>
    <col min="8720" max="8720" width="11.85546875" customWidth="1"/>
    <col min="8721" max="8721" width="14.7109375" customWidth="1"/>
    <col min="8722" max="8722" width="9" bestFit="1" customWidth="1"/>
    <col min="8963" max="8963" width="4.7109375" bestFit="1" customWidth="1"/>
    <col min="8964" max="8964" width="9.7109375" bestFit="1" customWidth="1"/>
    <col min="8965" max="8965" width="10" bestFit="1" customWidth="1"/>
    <col min="8966" max="8966" width="8.85546875" bestFit="1" customWidth="1"/>
    <col min="8967" max="8967" width="22.85546875" customWidth="1"/>
    <col min="8968" max="8968" width="59.7109375" bestFit="1" customWidth="1"/>
    <col min="8969" max="8969" width="57.85546875" bestFit="1" customWidth="1"/>
    <col min="8970" max="8970" width="35.28515625" bestFit="1" customWidth="1"/>
    <col min="8971" max="8971" width="28.140625" bestFit="1" customWidth="1"/>
    <col min="8972" max="8972" width="33.140625" bestFit="1" customWidth="1"/>
    <col min="8973" max="8973" width="26" bestFit="1" customWidth="1"/>
    <col min="8974" max="8974" width="19.140625" bestFit="1" customWidth="1"/>
    <col min="8975" max="8975" width="10.42578125" customWidth="1"/>
    <col min="8976" max="8976" width="11.85546875" customWidth="1"/>
    <col min="8977" max="8977" width="14.7109375" customWidth="1"/>
    <col min="8978" max="8978" width="9" bestFit="1" customWidth="1"/>
    <col min="9219" max="9219" width="4.7109375" bestFit="1" customWidth="1"/>
    <col min="9220" max="9220" width="9.7109375" bestFit="1" customWidth="1"/>
    <col min="9221" max="9221" width="10" bestFit="1" customWidth="1"/>
    <col min="9222" max="9222" width="8.85546875" bestFit="1" customWidth="1"/>
    <col min="9223" max="9223" width="22.85546875" customWidth="1"/>
    <col min="9224" max="9224" width="59.7109375" bestFit="1" customWidth="1"/>
    <col min="9225" max="9225" width="57.85546875" bestFit="1" customWidth="1"/>
    <col min="9226" max="9226" width="35.28515625" bestFit="1" customWidth="1"/>
    <col min="9227" max="9227" width="28.140625" bestFit="1" customWidth="1"/>
    <col min="9228" max="9228" width="33.140625" bestFit="1" customWidth="1"/>
    <col min="9229" max="9229" width="26" bestFit="1" customWidth="1"/>
    <col min="9230" max="9230" width="19.140625" bestFit="1" customWidth="1"/>
    <col min="9231" max="9231" width="10.42578125" customWidth="1"/>
    <col min="9232" max="9232" width="11.85546875" customWidth="1"/>
    <col min="9233" max="9233" width="14.7109375" customWidth="1"/>
    <col min="9234" max="9234" width="9" bestFit="1" customWidth="1"/>
    <col min="9475" max="9475" width="4.7109375" bestFit="1" customWidth="1"/>
    <col min="9476" max="9476" width="9.7109375" bestFit="1" customWidth="1"/>
    <col min="9477" max="9477" width="10" bestFit="1" customWidth="1"/>
    <col min="9478" max="9478" width="8.85546875" bestFit="1" customWidth="1"/>
    <col min="9479" max="9479" width="22.85546875" customWidth="1"/>
    <col min="9480" max="9480" width="59.7109375" bestFit="1" customWidth="1"/>
    <col min="9481" max="9481" width="57.85546875" bestFit="1" customWidth="1"/>
    <col min="9482" max="9482" width="35.28515625" bestFit="1" customWidth="1"/>
    <col min="9483" max="9483" width="28.140625" bestFit="1" customWidth="1"/>
    <col min="9484" max="9484" width="33.140625" bestFit="1" customWidth="1"/>
    <col min="9485" max="9485" width="26" bestFit="1" customWidth="1"/>
    <col min="9486" max="9486" width="19.140625" bestFit="1" customWidth="1"/>
    <col min="9487" max="9487" width="10.42578125" customWidth="1"/>
    <col min="9488" max="9488" width="11.85546875" customWidth="1"/>
    <col min="9489" max="9489" width="14.7109375" customWidth="1"/>
    <col min="9490" max="9490" width="9" bestFit="1" customWidth="1"/>
    <col min="9731" max="9731" width="4.7109375" bestFit="1" customWidth="1"/>
    <col min="9732" max="9732" width="9.7109375" bestFit="1" customWidth="1"/>
    <col min="9733" max="9733" width="10" bestFit="1" customWidth="1"/>
    <col min="9734" max="9734" width="8.85546875" bestFit="1" customWidth="1"/>
    <col min="9735" max="9735" width="22.85546875" customWidth="1"/>
    <col min="9736" max="9736" width="59.7109375" bestFit="1" customWidth="1"/>
    <col min="9737" max="9737" width="57.85546875" bestFit="1" customWidth="1"/>
    <col min="9738" max="9738" width="35.28515625" bestFit="1" customWidth="1"/>
    <col min="9739" max="9739" width="28.140625" bestFit="1" customWidth="1"/>
    <col min="9740" max="9740" width="33.140625" bestFit="1" customWidth="1"/>
    <col min="9741" max="9741" width="26" bestFit="1" customWidth="1"/>
    <col min="9742" max="9742" width="19.140625" bestFit="1" customWidth="1"/>
    <col min="9743" max="9743" width="10.42578125" customWidth="1"/>
    <col min="9744" max="9744" width="11.85546875" customWidth="1"/>
    <col min="9745" max="9745" width="14.7109375" customWidth="1"/>
    <col min="9746" max="9746" width="9" bestFit="1" customWidth="1"/>
    <col min="9987" max="9987" width="4.7109375" bestFit="1" customWidth="1"/>
    <col min="9988" max="9988" width="9.7109375" bestFit="1" customWidth="1"/>
    <col min="9989" max="9989" width="10" bestFit="1" customWidth="1"/>
    <col min="9990" max="9990" width="8.85546875" bestFit="1" customWidth="1"/>
    <col min="9991" max="9991" width="22.85546875" customWidth="1"/>
    <col min="9992" max="9992" width="59.7109375" bestFit="1" customWidth="1"/>
    <col min="9993" max="9993" width="57.85546875" bestFit="1" customWidth="1"/>
    <col min="9994" max="9994" width="35.28515625" bestFit="1" customWidth="1"/>
    <col min="9995" max="9995" width="28.140625" bestFit="1" customWidth="1"/>
    <col min="9996" max="9996" width="33.140625" bestFit="1" customWidth="1"/>
    <col min="9997" max="9997" width="26" bestFit="1" customWidth="1"/>
    <col min="9998" max="9998" width="19.140625" bestFit="1" customWidth="1"/>
    <col min="9999" max="9999" width="10.42578125" customWidth="1"/>
    <col min="10000" max="10000" width="11.85546875" customWidth="1"/>
    <col min="10001" max="10001" width="14.7109375" customWidth="1"/>
    <col min="10002" max="10002" width="9" bestFit="1" customWidth="1"/>
    <col min="10243" max="10243" width="4.7109375" bestFit="1" customWidth="1"/>
    <col min="10244" max="10244" width="9.7109375" bestFit="1" customWidth="1"/>
    <col min="10245" max="10245" width="10" bestFit="1" customWidth="1"/>
    <col min="10246" max="10246" width="8.85546875" bestFit="1" customWidth="1"/>
    <col min="10247" max="10247" width="22.85546875" customWidth="1"/>
    <col min="10248" max="10248" width="59.7109375" bestFit="1" customWidth="1"/>
    <col min="10249" max="10249" width="57.85546875" bestFit="1" customWidth="1"/>
    <col min="10250" max="10250" width="35.28515625" bestFit="1" customWidth="1"/>
    <col min="10251" max="10251" width="28.140625" bestFit="1" customWidth="1"/>
    <col min="10252" max="10252" width="33.140625" bestFit="1" customWidth="1"/>
    <col min="10253" max="10253" width="26" bestFit="1" customWidth="1"/>
    <col min="10254" max="10254" width="19.140625" bestFit="1" customWidth="1"/>
    <col min="10255" max="10255" width="10.42578125" customWidth="1"/>
    <col min="10256" max="10256" width="11.85546875" customWidth="1"/>
    <col min="10257" max="10257" width="14.7109375" customWidth="1"/>
    <col min="10258" max="10258" width="9" bestFit="1" customWidth="1"/>
    <col min="10499" max="10499" width="4.7109375" bestFit="1" customWidth="1"/>
    <col min="10500" max="10500" width="9.7109375" bestFit="1" customWidth="1"/>
    <col min="10501" max="10501" width="10" bestFit="1" customWidth="1"/>
    <col min="10502" max="10502" width="8.85546875" bestFit="1" customWidth="1"/>
    <col min="10503" max="10503" width="22.85546875" customWidth="1"/>
    <col min="10504" max="10504" width="59.7109375" bestFit="1" customWidth="1"/>
    <col min="10505" max="10505" width="57.85546875" bestFit="1" customWidth="1"/>
    <col min="10506" max="10506" width="35.28515625" bestFit="1" customWidth="1"/>
    <col min="10507" max="10507" width="28.140625" bestFit="1" customWidth="1"/>
    <col min="10508" max="10508" width="33.140625" bestFit="1" customWidth="1"/>
    <col min="10509" max="10509" width="26" bestFit="1" customWidth="1"/>
    <col min="10510" max="10510" width="19.140625" bestFit="1" customWidth="1"/>
    <col min="10511" max="10511" width="10.42578125" customWidth="1"/>
    <col min="10512" max="10512" width="11.85546875" customWidth="1"/>
    <col min="10513" max="10513" width="14.7109375" customWidth="1"/>
    <col min="10514" max="10514" width="9" bestFit="1" customWidth="1"/>
    <col min="10755" max="10755" width="4.7109375" bestFit="1" customWidth="1"/>
    <col min="10756" max="10756" width="9.7109375" bestFit="1" customWidth="1"/>
    <col min="10757" max="10757" width="10" bestFit="1" customWidth="1"/>
    <col min="10758" max="10758" width="8.85546875" bestFit="1" customWidth="1"/>
    <col min="10759" max="10759" width="22.85546875" customWidth="1"/>
    <col min="10760" max="10760" width="59.7109375" bestFit="1" customWidth="1"/>
    <col min="10761" max="10761" width="57.85546875" bestFit="1" customWidth="1"/>
    <col min="10762" max="10762" width="35.28515625" bestFit="1" customWidth="1"/>
    <col min="10763" max="10763" width="28.140625" bestFit="1" customWidth="1"/>
    <col min="10764" max="10764" width="33.140625" bestFit="1" customWidth="1"/>
    <col min="10765" max="10765" width="26" bestFit="1" customWidth="1"/>
    <col min="10766" max="10766" width="19.140625" bestFit="1" customWidth="1"/>
    <col min="10767" max="10767" width="10.42578125" customWidth="1"/>
    <col min="10768" max="10768" width="11.85546875" customWidth="1"/>
    <col min="10769" max="10769" width="14.7109375" customWidth="1"/>
    <col min="10770" max="10770" width="9" bestFit="1" customWidth="1"/>
    <col min="11011" max="11011" width="4.7109375" bestFit="1" customWidth="1"/>
    <col min="11012" max="11012" width="9.7109375" bestFit="1" customWidth="1"/>
    <col min="11013" max="11013" width="10" bestFit="1" customWidth="1"/>
    <col min="11014" max="11014" width="8.85546875" bestFit="1" customWidth="1"/>
    <col min="11015" max="11015" width="22.85546875" customWidth="1"/>
    <col min="11016" max="11016" width="59.7109375" bestFit="1" customWidth="1"/>
    <col min="11017" max="11017" width="57.85546875" bestFit="1" customWidth="1"/>
    <col min="11018" max="11018" width="35.28515625" bestFit="1" customWidth="1"/>
    <col min="11019" max="11019" width="28.140625" bestFit="1" customWidth="1"/>
    <col min="11020" max="11020" width="33.140625" bestFit="1" customWidth="1"/>
    <col min="11021" max="11021" width="26" bestFit="1" customWidth="1"/>
    <col min="11022" max="11022" width="19.140625" bestFit="1" customWidth="1"/>
    <col min="11023" max="11023" width="10.42578125" customWidth="1"/>
    <col min="11024" max="11024" width="11.85546875" customWidth="1"/>
    <col min="11025" max="11025" width="14.7109375" customWidth="1"/>
    <col min="11026" max="11026" width="9" bestFit="1" customWidth="1"/>
    <col min="11267" max="11267" width="4.7109375" bestFit="1" customWidth="1"/>
    <col min="11268" max="11268" width="9.7109375" bestFit="1" customWidth="1"/>
    <col min="11269" max="11269" width="10" bestFit="1" customWidth="1"/>
    <col min="11270" max="11270" width="8.85546875" bestFit="1" customWidth="1"/>
    <col min="11271" max="11271" width="22.85546875" customWidth="1"/>
    <col min="11272" max="11272" width="59.7109375" bestFit="1" customWidth="1"/>
    <col min="11273" max="11273" width="57.85546875" bestFit="1" customWidth="1"/>
    <col min="11274" max="11274" width="35.28515625" bestFit="1" customWidth="1"/>
    <col min="11275" max="11275" width="28.140625" bestFit="1" customWidth="1"/>
    <col min="11276" max="11276" width="33.140625" bestFit="1" customWidth="1"/>
    <col min="11277" max="11277" width="26" bestFit="1" customWidth="1"/>
    <col min="11278" max="11278" width="19.140625" bestFit="1" customWidth="1"/>
    <col min="11279" max="11279" width="10.42578125" customWidth="1"/>
    <col min="11280" max="11280" width="11.85546875" customWidth="1"/>
    <col min="11281" max="11281" width="14.7109375" customWidth="1"/>
    <col min="11282" max="11282" width="9" bestFit="1" customWidth="1"/>
    <col min="11523" max="11523" width="4.7109375" bestFit="1" customWidth="1"/>
    <col min="11524" max="11524" width="9.7109375" bestFit="1" customWidth="1"/>
    <col min="11525" max="11525" width="10" bestFit="1" customWidth="1"/>
    <col min="11526" max="11526" width="8.85546875" bestFit="1" customWidth="1"/>
    <col min="11527" max="11527" width="22.85546875" customWidth="1"/>
    <col min="11528" max="11528" width="59.7109375" bestFit="1" customWidth="1"/>
    <col min="11529" max="11529" width="57.85546875" bestFit="1" customWidth="1"/>
    <col min="11530" max="11530" width="35.28515625" bestFit="1" customWidth="1"/>
    <col min="11531" max="11531" width="28.140625" bestFit="1" customWidth="1"/>
    <col min="11532" max="11532" width="33.140625" bestFit="1" customWidth="1"/>
    <col min="11533" max="11533" width="26" bestFit="1" customWidth="1"/>
    <col min="11534" max="11534" width="19.140625" bestFit="1" customWidth="1"/>
    <col min="11535" max="11535" width="10.42578125" customWidth="1"/>
    <col min="11536" max="11536" width="11.85546875" customWidth="1"/>
    <col min="11537" max="11537" width="14.7109375" customWidth="1"/>
    <col min="11538" max="11538" width="9" bestFit="1" customWidth="1"/>
    <col min="11779" max="11779" width="4.7109375" bestFit="1" customWidth="1"/>
    <col min="11780" max="11780" width="9.7109375" bestFit="1" customWidth="1"/>
    <col min="11781" max="11781" width="10" bestFit="1" customWidth="1"/>
    <col min="11782" max="11782" width="8.85546875" bestFit="1" customWidth="1"/>
    <col min="11783" max="11783" width="22.85546875" customWidth="1"/>
    <col min="11784" max="11784" width="59.7109375" bestFit="1" customWidth="1"/>
    <col min="11785" max="11785" width="57.85546875" bestFit="1" customWidth="1"/>
    <col min="11786" max="11786" width="35.28515625" bestFit="1" customWidth="1"/>
    <col min="11787" max="11787" width="28.140625" bestFit="1" customWidth="1"/>
    <col min="11788" max="11788" width="33.140625" bestFit="1" customWidth="1"/>
    <col min="11789" max="11789" width="26" bestFit="1" customWidth="1"/>
    <col min="11790" max="11790" width="19.140625" bestFit="1" customWidth="1"/>
    <col min="11791" max="11791" width="10.42578125" customWidth="1"/>
    <col min="11792" max="11792" width="11.85546875" customWidth="1"/>
    <col min="11793" max="11793" width="14.7109375" customWidth="1"/>
    <col min="11794" max="11794" width="9" bestFit="1" customWidth="1"/>
    <col min="12035" max="12035" width="4.7109375" bestFit="1" customWidth="1"/>
    <col min="12036" max="12036" width="9.7109375" bestFit="1" customWidth="1"/>
    <col min="12037" max="12037" width="10" bestFit="1" customWidth="1"/>
    <col min="12038" max="12038" width="8.85546875" bestFit="1" customWidth="1"/>
    <col min="12039" max="12039" width="22.85546875" customWidth="1"/>
    <col min="12040" max="12040" width="59.7109375" bestFit="1" customWidth="1"/>
    <col min="12041" max="12041" width="57.85546875" bestFit="1" customWidth="1"/>
    <col min="12042" max="12042" width="35.28515625" bestFit="1" customWidth="1"/>
    <col min="12043" max="12043" width="28.140625" bestFit="1" customWidth="1"/>
    <col min="12044" max="12044" width="33.140625" bestFit="1" customWidth="1"/>
    <col min="12045" max="12045" width="26" bestFit="1" customWidth="1"/>
    <col min="12046" max="12046" width="19.140625" bestFit="1" customWidth="1"/>
    <col min="12047" max="12047" width="10.42578125" customWidth="1"/>
    <col min="12048" max="12048" width="11.85546875" customWidth="1"/>
    <col min="12049" max="12049" width="14.7109375" customWidth="1"/>
    <col min="12050" max="12050" width="9" bestFit="1" customWidth="1"/>
    <col min="12291" max="12291" width="4.7109375" bestFit="1" customWidth="1"/>
    <col min="12292" max="12292" width="9.7109375" bestFit="1" customWidth="1"/>
    <col min="12293" max="12293" width="10" bestFit="1" customWidth="1"/>
    <col min="12294" max="12294" width="8.85546875" bestFit="1" customWidth="1"/>
    <col min="12295" max="12295" width="22.85546875" customWidth="1"/>
    <col min="12296" max="12296" width="59.7109375" bestFit="1" customWidth="1"/>
    <col min="12297" max="12297" width="57.85546875" bestFit="1" customWidth="1"/>
    <col min="12298" max="12298" width="35.28515625" bestFit="1" customWidth="1"/>
    <col min="12299" max="12299" width="28.140625" bestFit="1" customWidth="1"/>
    <col min="12300" max="12300" width="33.140625" bestFit="1" customWidth="1"/>
    <col min="12301" max="12301" width="26" bestFit="1" customWidth="1"/>
    <col min="12302" max="12302" width="19.140625" bestFit="1" customWidth="1"/>
    <col min="12303" max="12303" width="10.42578125" customWidth="1"/>
    <col min="12304" max="12304" width="11.85546875" customWidth="1"/>
    <col min="12305" max="12305" width="14.7109375" customWidth="1"/>
    <col min="12306" max="12306" width="9" bestFit="1" customWidth="1"/>
    <col min="12547" max="12547" width="4.7109375" bestFit="1" customWidth="1"/>
    <col min="12548" max="12548" width="9.7109375" bestFit="1" customWidth="1"/>
    <col min="12549" max="12549" width="10" bestFit="1" customWidth="1"/>
    <col min="12550" max="12550" width="8.85546875" bestFit="1" customWidth="1"/>
    <col min="12551" max="12551" width="22.85546875" customWidth="1"/>
    <col min="12552" max="12552" width="59.7109375" bestFit="1" customWidth="1"/>
    <col min="12553" max="12553" width="57.85546875" bestFit="1" customWidth="1"/>
    <col min="12554" max="12554" width="35.28515625" bestFit="1" customWidth="1"/>
    <col min="12555" max="12555" width="28.140625" bestFit="1" customWidth="1"/>
    <col min="12556" max="12556" width="33.140625" bestFit="1" customWidth="1"/>
    <col min="12557" max="12557" width="26" bestFit="1" customWidth="1"/>
    <col min="12558" max="12558" width="19.140625" bestFit="1" customWidth="1"/>
    <col min="12559" max="12559" width="10.42578125" customWidth="1"/>
    <col min="12560" max="12560" width="11.85546875" customWidth="1"/>
    <col min="12561" max="12561" width="14.7109375" customWidth="1"/>
    <col min="12562" max="12562" width="9" bestFit="1" customWidth="1"/>
    <col min="12803" max="12803" width="4.7109375" bestFit="1" customWidth="1"/>
    <col min="12804" max="12804" width="9.7109375" bestFit="1" customWidth="1"/>
    <col min="12805" max="12805" width="10" bestFit="1" customWidth="1"/>
    <col min="12806" max="12806" width="8.85546875" bestFit="1" customWidth="1"/>
    <col min="12807" max="12807" width="22.85546875" customWidth="1"/>
    <col min="12808" max="12808" width="59.7109375" bestFit="1" customWidth="1"/>
    <col min="12809" max="12809" width="57.85546875" bestFit="1" customWidth="1"/>
    <col min="12810" max="12810" width="35.28515625" bestFit="1" customWidth="1"/>
    <col min="12811" max="12811" width="28.140625" bestFit="1" customWidth="1"/>
    <col min="12812" max="12812" width="33.140625" bestFit="1" customWidth="1"/>
    <col min="12813" max="12813" width="26" bestFit="1" customWidth="1"/>
    <col min="12814" max="12814" width="19.140625" bestFit="1" customWidth="1"/>
    <col min="12815" max="12815" width="10.42578125" customWidth="1"/>
    <col min="12816" max="12816" width="11.85546875" customWidth="1"/>
    <col min="12817" max="12817" width="14.7109375" customWidth="1"/>
    <col min="12818" max="12818" width="9" bestFit="1" customWidth="1"/>
    <col min="13059" max="13059" width="4.7109375" bestFit="1" customWidth="1"/>
    <col min="13060" max="13060" width="9.7109375" bestFit="1" customWidth="1"/>
    <col min="13061" max="13061" width="10" bestFit="1" customWidth="1"/>
    <col min="13062" max="13062" width="8.85546875" bestFit="1" customWidth="1"/>
    <col min="13063" max="13063" width="22.85546875" customWidth="1"/>
    <col min="13064" max="13064" width="59.7109375" bestFit="1" customWidth="1"/>
    <col min="13065" max="13065" width="57.85546875" bestFit="1" customWidth="1"/>
    <col min="13066" max="13066" width="35.28515625" bestFit="1" customWidth="1"/>
    <col min="13067" max="13067" width="28.140625" bestFit="1" customWidth="1"/>
    <col min="13068" max="13068" width="33.140625" bestFit="1" customWidth="1"/>
    <col min="13069" max="13069" width="26" bestFit="1" customWidth="1"/>
    <col min="13070" max="13070" width="19.140625" bestFit="1" customWidth="1"/>
    <col min="13071" max="13071" width="10.42578125" customWidth="1"/>
    <col min="13072" max="13072" width="11.85546875" customWidth="1"/>
    <col min="13073" max="13073" width="14.7109375" customWidth="1"/>
    <col min="13074" max="13074" width="9" bestFit="1" customWidth="1"/>
    <col min="13315" max="13315" width="4.7109375" bestFit="1" customWidth="1"/>
    <col min="13316" max="13316" width="9.7109375" bestFit="1" customWidth="1"/>
    <col min="13317" max="13317" width="10" bestFit="1" customWidth="1"/>
    <col min="13318" max="13318" width="8.85546875" bestFit="1" customWidth="1"/>
    <col min="13319" max="13319" width="22.85546875" customWidth="1"/>
    <col min="13320" max="13320" width="59.7109375" bestFit="1" customWidth="1"/>
    <col min="13321" max="13321" width="57.85546875" bestFit="1" customWidth="1"/>
    <col min="13322" max="13322" width="35.28515625" bestFit="1" customWidth="1"/>
    <col min="13323" max="13323" width="28.140625" bestFit="1" customWidth="1"/>
    <col min="13324" max="13324" width="33.140625" bestFit="1" customWidth="1"/>
    <col min="13325" max="13325" width="26" bestFit="1" customWidth="1"/>
    <col min="13326" max="13326" width="19.140625" bestFit="1" customWidth="1"/>
    <col min="13327" max="13327" width="10.42578125" customWidth="1"/>
    <col min="13328" max="13328" width="11.85546875" customWidth="1"/>
    <col min="13329" max="13329" width="14.7109375" customWidth="1"/>
    <col min="13330" max="13330" width="9" bestFit="1" customWidth="1"/>
    <col min="13571" max="13571" width="4.7109375" bestFit="1" customWidth="1"/>
    <col min="13572" max="13572" width="9.7109375" bestFit="1" customWidth="1"/>
    <col min="13573" max="13573" width="10" bestFit="1" customWidth="1"/>
    <col min="13574" max="13574" width="8.85546875" bestFit="1" customWidth="1"/>
    <col min="13575" max="13575" width="22.85546875" customWidth="1"/>
    <col min="13576" max="13576" width="59.7109375" bestFit="1" customWidth="1"/>
    <col min="13577" max="13577" width="57.85546875" bestFit="1" customWidth="1"/>
    <col min="13578" max="13578" width="35.28515625" bestFit="1" customWidth="1"/>
    <col min="13579" max="13579" width="28.140625" bestFit="1" customWidth="1"/>
    <col min="13580" max="13580" width="33.140625" bestFit="1" customWidth="1"/>
    <col min="13581" max="13581" width="26" bestFit="1" customWidth="1"/>
    <col min="13582" max="13582" width="19.140625" bestFit="1" customWidth="1"/>
    <col min="13583" max="13583" width="10.42578125" customWidth="1"/>
    <col min="13584" max="13584" width="11.85546875" customWidth="1"/>
    <col min="13585" max="13585" width="14.7109375" customWidth="1"/>
    <col min="13586" max="13586" width="9" bestFit="1" customWidth="1"/>
    <col min="13827" max="13827" width="4.7109375" bestFit="1" customWidth="1"/>
    <col min="13828" max="13828" width="9.7109375" bestFit="1" customWidth="1"/>
    <col min="13829" max="13829" width="10" bestFit="1" customWidth="1"/>
    <col min="13830" max="13830" width="8.85546875" bestFit="1" customWidth="1"/>
    <col min="13831" max="13831" width="22.85546875" customWidth="1"/>
    <col min="13832" max="13832" width="59.7109375" bestFit="1" customWidth="1"/>
    <col min="13833" max="13833" width="57.85546875" bestFit="1" customWidth="1"/>
    <col min="13834" max="13834" width="35.28515625" bestFit="1" customWidth="1"/>
    <col min="13835" max="13835" width="28.140625" bestFit="1" customWidth="1"/>
    <col min="13836" max="13836" width="33.140625" bestFit="1" customWidth="1"/>
    <col min="13837" max="13837" width="26" bestFit="1" customWidth="1"/>
    <col min="13838" max="13838" width="19.140625" bestFit="1" customWidth="1"/>
    <col min="13839" max="13839" width="10.42578125" customWidth="1"/>
    <col min="13840" max="13840" width="11.85546875" customWidth="1"/>
    <col min="13841" max="13841" width="14.7109375" customWidth="1"/>
    <col min="13842" max="13842" width="9" bestFit="1" customWidth="1"/>
    <col min="14083" max="14083" width="4.7109375" bestFit="1" customWidth="1"/>
    <col min="14084" max="14084" width="9.7109375" bestFit="1" customWidth="1"/>
    <col min="14085" max="14085" width="10" bestFit="1" customWidth="1"/>
    <col min="14086" max="14086" width="8.85546875" bestFit="1" customWidth="1"/>
    <col min="14087" max="14087" width="22.85546875" customWidth="1"/>
    <col min="14088" max="14088" width="59.7109375" bestFit="1" customWidth="1"/>
    <col min="14089" max="14089" width="57.85546875" bestFit="1" customWidth="1"/>
    <col min="14090" max="14090" width="35.28515625" bestFit="1" customWidth="1"/>
    <col min="14091" max="14091" width="28.140625" bestFit="1" customWidth="1"/>
    <col min="14092" max="14092" width="33.140625" bestFit="1" customWidth="1"/>
    <col min="14093" max="14093" width="26" bestFit="1" customWidth="1"/>
    <col min="14094" max="14094" width="19.140625" bestFit="1" customWidth="1"/>
    <col min="14095" max="14095" width="10.42578125" customWidth="1"/>
    <col min="14096" max="14096" width="11.85546875" customWidth="1"/>
    <col min="14097" max="14097" width="14.7109375" customWidth="1"/>
    <col min="14098" max="14098" width="9" bestFit="1" customWidth="1"/>
    <col min="14339" max="14339" width="4.7109375" bestFit="1" customWidth="1"/>
    <col min="14340" max="14340" width="9.7109375" bestFit="1" customWidth="1"/>
    <col min="14341" max="14341" width="10" bestFit="1" customWidth="1"/>
    <col min="14342" max="14342" width="8.85546875" bestFit="1" customWidth="1"/>
    <col min="14343" max="14343" width="22.85546875" customWidth="1"/>
    <col min="14344" max="14344" width="59.7109375" bestFit="1" customWidth="1"/>
    <col min="14345" max="14345" width="57.85546875" bestFit="1" customWidth="1"/>
    <col min="14346" max="14346" width="35.28515625" bestFit="1" customWidth="1"/>
    <col min="14347" max="14347" width="28.140625" bestFit="1" customWidth="1"/>
    <col min="14348" max="14348" width="33.140625" bestFit="1" customWidth="1"/>
    <col min="14349" max="14349" width="26" bestFit="1" customWidth="1"/>
    <col min="14350" max="14350" width="19.140625" bestFit="1" customWidth="1"/>
    <col min="14351" max="14351" width="10.42578125" customWidth="1"/>
    <col min="14352" max="14352" width="11.85546875" customWidth="1"/>
    <col min="14353" max="14353" width="14.7109375" customWidth="1"/>
    <col min="14354" max="14354" width="9" bestFit="1" customWidth="1"/>
    <col min="14595" max="14595" width="4.7109375" bestFit="1" customWidth="1"/>
    <col min="14596" max="14596" width="9.7109375" bestFit="1" customWidth="1"/>
    <col min="14597" max="14597" width="10" bestFit="1" customWidth="1"/>
    <col min="14598" max="14598" width="8.85546875" bestFit="1" customWidth="1"/>
    <col min="14599" max="14599" width="22.85546875" customWidth="1"/>
    <col min="14600" max="14600" width="59.7109375" bestFit="1" customWidth="1"/>
    <col min="14601" max="14601" width="57.85546875" bestFit="1" customWidth="1"/>
    <col min="14602" max="14602" width="35.28515625" bestFit="1" customWidth="1"/>
    <col min="14603" max="14603" width="28.140625" bestFit="1" customWidth="1"/>
    <col min="14604" max="14604" width="33.140625" bestFit="1" customWidth="1"/>
    <col min="14605" max="14605" width="26" bestFit="1" customWidth="1"/>
    <col min="14606" max="14606" width="19.140625" bestFit="1" customWidth="1"/>
    <col min="14607" max="14607" width="10.42578125" customWidth="1"/>
    <col min="14608" max="14608" width="11.85546875" customWidth="1"/>
    <col min="14609" max="14609" width="14.7109375" customWidth="1"/>
    <col min="14610" max="14610" width="9" bestFit="1" customWidth="1"/>
    <col min="14851" max="14851" width="4.7109375" bestFit="1" customWidth="1"/>
    <col min="14852" max="14852" width="9.7109375" bestFit="1" customWidth="1"/>
    <col min="14853" max="14853" width="10" bestFit="1" customWidth="1"/>
    <col min="14854" max="14854" width="8.85546875" bestFit="1" customWidth="1"/>
    <col min="14855" max="14855" width="22.85546875" customWidth="1"/>
    <col min="14856" max="14856" width="59.7109375" bestFit="1" customWidth="1"/>
    <col min="14857" max="14857" width="57.85546875" bestFit="1" customWidth="1"/>
    <col min="14858" max="14858" width="35.28515625" bestFit="1" customWidth="1"/>
    <col min="14859" max="14859" width="28.140625" bestFit="1" customWidth="1"/>
    <col min="14860" max="14860" width="33.140625" bestFit="1" customWidth="1"/>
    <col min="14861" max="14861" width="26" bestFit="1" customWidth="1"/>
    <col min="14862" max="14862" width="19.140625" bestFit="1" customWidth="1"/>
    <col min="14863" max="14863" width="10.42578125" customWidth="1"/>
    <col min="14864" max="14864" width="11.85546875" customWidth="1"/>
    <col min="14865" max="14865" width="14.7109375" customWidth="1"/>
    <col min="14866" max="14866" width="9" bestFit="1" customWidth="1"/>
    <col min="15107" max="15107" width="4.7109375" bestFit="1" customWidth="1"/>
    <col min="15108" max="15108" width="9.7109375" bestFit="1" customWidth="1"/>
    <col min="15109" max="15109" width="10" bestFit="1" customWidth="1"/>
    <col min="15110" max="15110" width="8.85546875" bestFit="1" customWidth="1"/>
    <col min="15111" max="15111" width="22.85546875" customWidth="1"/>
    <col min="15112" max="15112" width="59.7109375" bestFit="1" customWidth="1"/>
    <col min="15113" max="15113" width="57.85546875" bestFit="1" customWidth="1"/>
    <col min="15114" max="15114" width="35.28515625" bestFit="1" customWidth="1"/>
    <col min="15115" max="15115" width="28.140625" bestFit="1" customWidth="1"/>
    <col min="15116" max="15116" width="33.140625" bestFit="1" customWidth="1"/>
    <col min="15117" max="15117" width="26" bestFit="1" customWidth="1"/>
    <col min="15118" max="15118" width="19.140625" bestFit="1" customWidth="1"/>
    <col min="15119" max="15119" width="10.42578125" customWidth="1"/>
    <col min="15120" max="15120" width="11.85546875" customWidth="1"/>
    <col min="15121" max="15121" width="14.7109375" customWidth="1"/>
    <col min="15122" max="15122" width="9" bestFit="1" customWidth="1"/>
    <col min="15363" max="15363" width="4.7109375" bestFit="1" customWidth="1"/>
    <col min="15364" max="15364" width="9.7109375" bestFit="1" customWidth="1"/>
    <col min="15365" max="15365" width="10" bestFit="1" customWidth="1"/>
    <col min="15366" max="15366" width="8.85546875" bestFit="1" customWidth="1"/>
    <col min="15367" max="15367" width="22.85546875" customWidth="1"/>
    <col min="15368" max="15368" width="59.7109375" bestFit="1" customWidth="1"/>
    <col min="15369" max="15369" width="57.85546875" bestFit="1" customWidth="1"/>
    <col min="15370" max="15370" width="35.28515625" bestFit="1" customWidth="1"/>
    <col min="15371" max="15371" width="28.140625" bestFit="1" customWidth="1"/>
    <col min="15372" max="15372" width="33.140625" bestFit="1" customWidth="1"/>
    <col min="15373" max="15373" width="26" bestFit="1" customWidth="1"/>
    <col min="15374" max="15374" width="19.140625" bestFit="1" customWidth="1"/>
    <col min="15375" max="15375" width="10.42578125" customWidth="1"/>
    <col min="15376" max="15376" width="11.85546875" customWidth="1"/>
    <col min="15377" max="15377" width="14.7109375" customWidth="1"/>
    <col min="15378" max="15378" width="9" bestFit="1" customWidth="1"/>
    <col min="15619" max="15619" width="4.7109375" bestFit="1" customWidth="1"/>
    <col min="15620" max="15620" width="9.7109375" bestFit="1" customWidth="1"/>
    <col min="15621" max="15621" width="10" bestFit="1" customWidth="1"/>
    <col min="15622" max="15622" width="8.85546875" bestFit="1" customWidth="1"/>
    <col min="15623" max="15623" width="22.85546875" customWidth="1"/>
    <col min="15624" max="15624" width="59.7109375" bestFit="1" customWidth="1"/>
    <col min="15625" max="15625" width="57.85546875" bestFit="1" customWidth="1"/>
    <col min="15626" max="15626" width="35.28515625" bestFit="1" customWidth="1"/>
    <col min="15627" max="15627" width="28.140625" bestFit="1" customWidth="1"/>
    <col min="15628" max="15628" width="33.140625" bestFit="1" customWidth="1"/>
    <col min="15629" max="15629" width="26" bestFit="1" customWidth="1"/>
    <col min="15630" max="15630" width="19.140625" bestFit="1" customWidth="1"/>
    <col min="15631" max="15631" width="10.42578125" customWidth="1"/>
    <col min="15632" max="15632" width="11.85546875" customWidth="1"/>
    <col min="15633" max="15633" width="14.7109375" customWidth="1"/>
    <col min="15634" max="15634" width="9" bestFit="1" customWidth="1"/>
    <col min="15875" max="15875" width="4.7109375" bestFit="1" customWidth="1"/>
    <col min="15876" max="15876" width="9.7109375" bestFit="1" customWidth="1"/>
    <col min="15877" max="15877" width="10" bestFit="1" customWidth="1"/>
    <col min="15878" max="15878" width="8.85546875" bestFit="1" customWidth="1"/>
    <col min="15879" max="15879" width="22.85546875" customWidth="1"/>
    <col min="15880" max="15880" width="59.7109375" bestFit="1" customWidth="1"/>
    <col min="15881" max="15881" width="57.85546875" bestFit="1" customWidth="1"/>
    <col min="15882" max="15882" width="35.28515625" bestFit="1" customWidth="1"/>
    <col min="15883" max="15883" width="28.140625" bestFit="1" customWidth="1"/>
    <col min="15884" max="15884" width="33.140625" bestFit="1" customWidth="1"/>
    <col min="15885" max="15885" width="26" bestFit="1" customWidth="1"/>
    <col min="15886" max="15886" width="19.140625" bestFit="1" customWidth="1"/>
    <col min="15887" max="15887" width="10.42578125" customWidth="1"/>
    <col min="15888" max="15888" width="11.85546875" customWidth="1"/>
    <col min="15889" max="15889" width="14.7109375" customWidth="1"/>
    <col min="15890" max="15890" width="9" bestFit="1" customWidth="1"/>
    <col min="16131" max="16131" width="4.7109375" bestFit="1" customWidth="1"/>
    <col min="16132" max="16132" width="9.7109375" bestFit="1" customWidth="1"/>
    <col min="16133" max="16133" width="10" bestFit="1" customWidth="1"/>
    <col min="16134" max="16134" width="8.85546875" bestFit="1" customWidth="1"/>
    <col min="16135" max="16135" width="22.85546875" customWidth="1"/>
    <col min="16136" max="16136" width="59.7109375" bestFit="1" customWidth="1"/>
    <col min="16137" max="16137" width="57.85546875" bestFit="1" customWidth="1"/>
    <col min="16138" max="16138" width="35.28515625" bestFit="1" customWidth="1"/>
    <col min="16139" max="16139" width="28.140625" bestFit="1" customWidth="1"/>
    <col min="16140" max="16140" width="33.140625" bestFit="1" customWidth="1"/>
    <col min="16141" max="16141" width="26" bestFit="1" customWidth="1"/>
    <col min="16142" max="16142" width="19.140625" bestFit="1" customWidth="1"/>
    <col min="16143" max="16143" width="10.42578125" customWidth="1"/>
    <col min="16144" max="16144" width="11.85546875" customWidth="1"/>
    <col min="16145" max="16145" width="14.7109375" customWidth="1"/>
    <col min="16146" max="16146" width="9" bestFit="1" customWidth="1"/>
  </cols>
  <sheetData>
    <row r="2" spans="1:19">
      <c r="A2" s="1" t="s">
        <v>3506</v>
      </c>
    </row>
    <row r="4" spans="1:19" s="4" customFormat="1" ht="47.25" customHeight="1">
      <c r="A4" s="596" t="s">
        <v>0</v>
      </c>
      <c r="B4" s="598" t="s">
        <v>1</v>
      </c>
      <c r="C4" s="598" t="s">
        <v>2</v>
      </c>
      <c r="D4" s="598" t="s">
        <v>3</v>
      </c>
      <c r="E4" s="596" t="s">
        <v>4</v>
      </c>
      <c r="F4" s="596" t="s">
        <v>5</v>
      </c>
      <c r="G4" s="596" t="s">
        <v>6</v>
      </c>
      <c r="H4" s="601" t="s">
        <v>7</v>
      </c>
      <c r="I4" s="601"/>
      <c r="J4" s="596" t="s">
        <v>8</v>
      </c>
      <c r="K4" s="602" t="s">
        <v>9</v>
      </c>
      <c r="L4" s="603"/>
      <c r="M4" s="604" t="s">
        <v>10</v>
      </c>
      <c r="N4" s="604"/>
      <c r="O4" s="604" t="s">
        <v>11</v>
      </c>
      <c r="P4" s="604"/>
      <c r="Q4" s="596" t="s">
        <v>12</v>
      </c>
      <c r="R4" s="598" t="s">
        <v>13</v>
      </c>
      <c r="S4" s="3"/>
    </row>
    <row r="5" spans="1:19" s="4" customFormat="1" ht="35.25" customHeight="1">
      <c r="A5" s="597"/>
      <c r="B5" s="599"/>
      <c r="C5" s="599"/>
      <c r="D5" s="599"/>
      <c r="E5" s="597"/>
      <c r="F5" s="597"/>
      <c r="G5" s="597"/>
      <c r="H5" s="111" t="s">
        <v>14</v>
      </c>
      <c r="I5" s="111" t="s">
        <v>15</v>
      </c>
      <c r="J5" s="597"/>
      <c r="K5" s="112">
        <v>2018</v>
      </c>
      <c r="L5" s="112">
        <v>2019</v>
      </c>
      <c r="M5" s="13">
        <v>2018</v>
      </c>
      <c r="N5" s="13">
        <v>2019</v>
      </c>
      <c r="O5" s="13">
        <v>2018</v>
      </c>
      <c r="P5" s="13">
        <v>2019</v>
      </c>
      <c r="Q5" s="597"/>
      <c r="R5" s="599"/>
      <c r="S5" s="3"/>
    </row>
    <row r="6" spans="1:19" s="4" customFormat="1" ht="15.75" customHeight="1">
      <c r="A6" s="110" t="s">
        <v>16</v>
      </c>
      <c r="B6" s="111" t="s">
        <v>17</v>
      </c>
      <c r="C6" s="111" t="s">
        <v>18</v>
      </c>
      <c r="D6" s="111" t="s">
        <v>19</v>
      </c>
      <c r="E6" s="110" t="s">
        <v>20</v>
      </c>
      <c r="F6" s="110" t="s">
        <v>21</v>
      </c>
      <c r="G6" s="110" t="s">
        <v>22</v>
      </c>
      <c r="H6" s="111" t="s">
        <v>23</v>
      </c>
      <c r="I6" s="111" t="s">
        <v>24</v>
      </c>
      <c r="J6" s="110" t="s">
        <v>25</v>
      </c>
      <c r="K6" s="112" t="s">
        <v>26</v>
      </c>
      <c r="L6" s="112" t="s">
        <v>27</v>
      </c>
      <c r="M6" s="113" t="s">
        <v>28</v>
      </c>
      <c r="N6" s="113" t="s">
        <v>29</v>
      </c>
      <c r="O6" s="113" t="s">
        <v>30</v>
      </c>
      <c r="P6" s="113" t="s">
        <v>31</v>
      </c>
      <c r="Q6" s="110" t="s">
        <v>32</v>
      </c>
      <c r="R6" s="111" t="s">
        <v>33</v>
      </c>
      <c r="S6" s="3"/>
    </row>
    <row r="7" spans="1:19" s="311" customFormat="1" ht="85.5" customHeight="1">
      <c r="A7" s="258">
        <v>1</v>
      </c>
      <c r="B7" s="258" t="s">
        <v>986</v>
      </c>
      <c r="C7" s="258">
        <v>1</v>
      </c>
      <c r="D7" s="259">
        <v>6</v>
      </c>
      <c r="E7" s="259" t="s">
        <v>987</v>
      </c>
      <c r="F7" s="259" t="s">
        <v>988</v>
      </c>
      <c r="G7" s="259" t="s">
        <v>989</v>
      </c>
      <c r="H7" s="259" t="s">
        <v>990</v>
      </c>
      <c r="I7" s="207" t="s">
        <v>991</v>
      </c>
      <c r="J7" s="259" t="s">
        <v>992</v>
      </c>
      <c r="K7" s="263" t="s">
        <v>43</v>
      </c>
      <c r="L7" s="263"/>
      <c r="M7" s="264">
        <v>20000</v>
      </c>
      <c r="N7" s="264"/>
      <c r="O7" s="264">
        <v>20000</v>
      </c>
      <c r="P7" s="264"/>
      <c r="Q7" s="272" t="s">
        <v>993</v>
      </c>
      <c r="R7" s="259" t="s">
        <v>994</v>
      </c>
      <c r="S7" s="310"/>
    </row>
    <row r="8" spans="1:19" s="311" customFormat="1" ht="52.5" customHeight="1">
      <c r="A8" s="585">
        <v>2</v>
      </c>
      <c r="B8" s="574" t="s">
        <v>986</v>
      </c>
      <c r="C8" s="574">
        <v>1</v>
      </c>
      <c r="D8" s="587">
        <v>9</v>
      </c>
      <c r="E8" s="587" t="s">
        <v>995</v>
      </c>
      <c r="F8" s="587" t="s">
        <v>996</v>
      </c>
      <c r="G8" s="543" t="s">
        <v>997</v>
      </c>
      <c r="H8" s="259" t="s">
        <v>998</v>
      </c>
      <c r="I8" s="69" t="s">
        <v>38</v>
      </c>
      <c r="J8" s="587" t="s">
        <v>999</v>
      </c>
      <c r="K8" s="696" t="s">
        <v>114</v>
      </c>
      <c r="L8" s="590"/>
      <c r="M8" s="594">
        <v>20000</v>
      </c>
      <c r="N8" s="594"/>
      <c r="O8" s="594">
        <v>20000</v>
      </c>
      <c r="P8" s="594"/>
      <c r="Q8" s="587" t="s">
        <v>993</v>
      </c>
      <c r="R8" s="587" t="s">
        <v>994</v>
      </c>
      <c r="S8" s="310"/>
    </row>
    <row r="9" spans="1:19" s="311" customFormat="1" ht="62.25" customHeight="1">
      <c r="A9" s="546"/>
      <c r="B9" s="573"/>
      <c r="C9" s="701"/>
      <c r="D9" s="562"/>
      <c r="E9" s="562"/>
      <c r="F9" s="562"/>
      <c r="G9" s="577"/>
      <c r="H9" s="259" t="s">
        <v>1000</v>
      </c>
      <c r="I9" s="69" t="s">
        <v>1001</v>
      </c>
      <c r="J9" s="562"/>
      <c r="K9" s="565"/>
      <c r="L9" s="562"/>
      <c r="M9" s="573"/>
      <c r="N9" s="573"/>
      <c r="O9" s="573"/>
      <c r="P9" s="573"/>
      <c r="Q9" s="587"/>
      <c r="R9" s="587"/>
      <c r="S9" s="310"/>
    </row>
    <row r="10" spans="1:19" s="311" customFormat="1" ht="52.5" customHeight="1">
      <c r="A10" s="589"/>
      <c r="B10" s="573"/>
      <c r="C10" s="701"/>
      <c r="D10" s="562"/>
      <c r="E10" s="562"/>
      <c r="F10" s="562"/>
      <c r="G10" s="561"/>
      <c r="H10" s="259" t="s">
        <v>1002</v>
      </c>
      <c r="I10" s="207" t="s">
        <v>1003</v>
      </c>
      <c r="J10" s="562"/>
      <c r="K10" s="565"/>
      <c r="L10" s="562"/>
      <c r="M10" s="573"/>
      <c r="N10" s="573"/>
      <c r="O10" s="573"/>
      <c r="P10" s="573"/>
      <c r="Q10" s="562"/>
      <c r="R10" s="562"/>
      <c r="S10" s="310"/>
    </row>
    <row r="11" spans="1:19" s="311" customFormat="1" ht="63" customHeight="1">
      <c r="A11" s="585">
        <v>3</v>
      </c>
      <c r="B11" s="574" t="s">
        <v>289</v>
      </c>
      <c r="C11" s="574">
        <v>1</v>
      </c>
      <c r="D11" s="587">
        <v>9</v>
      </c>
      <c r="E11" s="587" t="s">
        <v>1004</v>
      </c>
      <c r="F11" s="731" t="s">
        <v>1005</v>
      </c>
      <c r="G11" s="587" t="s">
        <v>1006</v>
      </c>
      <c r="H11" s="67" t="s">
        <v>1007</v>
      </c>
      <c r="I11" s="395" t="s">
        <v>38</v>
      </c>
      <c r="J11" s="587" t="s">
        <v>999</v>
      </c>
      <c r="K11" s="590" t="s">
        <v>50</v>
      </c>
      <c r="L11" s="590"/>
      <c r="M11" s="594">
        <v>20000</v>
      </c>
      <c r="N11" s="594"/>
      <c r="O11" s="594">
        <v>20000</v>
      </c>
      <c r="P11" s="594"/>
      <c r="Q11" s="587" t="s">
        <v>993</v>
      </c>
      <c r="R11" s="587" t="s">
        <v>994</v>
      </c>
      <c r="S11" s="310"/>
    </row>
    <row r="12" spans="1:19" s="311" customFormat="1" ht="70.5" customHeight="1">
      <c r="A12" s="589"/>
      <c r="B12" s="573"/>
      <c r="C12" s="573"/>
      <c r="D12" s="562"/>
      <c r="E12" s="562"/>
      <c r="F12" s="732"/>
      <c r="G12" s="562"/>
      <c r="H12" s="388" t="s">
        <v>1008</v>
      </c>
      <c r="I12" s="69" t="s">
        <v>1001</v>
      </c>
      <c r="J12" s="562"/>
      <c r="K12" s="562"/>
      <c r="L12" s="562"/>
      <c r="M12" s="573"/>
      <c r="N12" s="573"/>
      <c r="O12" s="573"/>
      <c r="P12" s="573"/>
      <c r="Q12" s="562"/>
      <c r="R12" s="562"/>
      <c r="S12" s="310"/>
    </row>
    <row r="13" spans="1:19" s="311" customFormat="1" ht="67.5" customHeight="1">
      <c r="A13" s="585">
        <v>4</v>
      </c>
      <c r="B13" s="587" t="s">
        <v>1009</v>
      </c>
      <c r="C13" s="574">
        <v>1</v>
      </c>
      <c r="D13" s="587">
        <v>9</v>
      </c>
      <c r="E13" s="592" t="s">
        <v>1010</v>
      </c>
      <c r="F13" s="587" t="s">
        <v>1011</v>
      </c>
      <c r="G13" s="592" t="s">
        <v>1012</v>
      </c>
      <c r="H13" s="259" t="s">
        <v>1013</v>
      </c>
      <c r="I13" s="69" t="s">
        <v>1014</v>
      </c>
      <c r="J13" s="587" t="s">
        <v>1015</v>
      </c>
      <c r="K13" s="590" t="s">
        <v>43</v>
      </c>
      <c r="L13" s="590"/>
      <c r="M13" s="723">
        <v>160000</v>
      </c>
      <c r="N13" s="723"/>
      <c r="O13" s="723">
        <v>160000</v>
      </c>
      <c r="P13" s="723"/>
      <c r="Q13" s="587" t="s">
        <v>993</v>
      </c>
      <c r="R13" s="587" t="s">
        <v>994</v>
      </c>
      <c r="S13" s="310"/>
    </row>
    <row r="14" spans="1:19" s="311" customFormat="1" ht="156.75" customHeight="1">
      <c r="A14" s="589"/>
      <c r="B14" s="562"/>
      <c r="C14" s="701"/>
      <c r="D14" s="562"/>
      <c r="E14" s="721"/>
      <c r="F14" s="562"/>
      <c r="G14" s="721"/>
      <c r="H14" s="259" t="s">
        <v>1016</v>
      </c>
      <c r="I14" s="69" t="s">
        <v>38</v>
      </c>
      <c r="J14" s="562"/>
      <c r="K14" s="562"/>
      <c r="L14" s="562"/>
      <c r="M14" s="725"/>
      <c r="N14" s="725"/>
      <c r="O14" s="725"/>
      <c r="P14" s="725"/>
      <c r="Q14" s="562"/>
      <c r="R14" s="562"/>
      <c r="S14" s="310"/>
    </row>
    <row r="15" spans="1:19" s="311" customFormat="1" ht="74.25" customHeight="1">
      <c r="A15" s="585">
        <v>5</v>
      </c>
      <c r="B15" s="574" t="s">
        <v>289</v>
      </c>
      <c r="C15" s="574">
        <v>3</v>
      </c>
      <c r="D15" s="587">
        <v>10</v>
      </c>
      <c r="E15" s="587" t="s">
        <v>1017</v>
      </c>
      <c r="F15" s="587" t="s">
        <v>1018</v>
      </c>
      <c r="G15" s="726" t="s">
        <v>1019</v>
      </c>
      <c r="H15" s="263" t="s">
        <v>1020</v>
      </c>
      <c r="I15" s="69" t="s">
        <v>1021</v>
      </c>
      <c r="J15" s="587" t="s">
        <v>1022</v>
      </c>
      <c r="K15" s="590" t="s">
        <v>43</v>
      </c>
      <c r="L15" s="590"/>
      <c r="M15" s="594">
        <v>65000</v>
      </c>
      <c r="N15" s="594"/>
      <c r="O15" s="594">
        <v>65000</v>
      </c>
      <c r="P15" s="594"/>
      <c r="Q15" s="572" t="s">
        <v>993</v>
      </c>
      <c r="R15" s="587" t="s">
        <v>994</v>
      </c>
      <c r="S15" s="310"/>
    </row>
    <row r="16" spans="1:19" s="311" customFormat="1" ht="66" customHeight="1">
      <c r="A16" s="589"/>
      <c r="B16" s="573"/>
      <c r="C16" s="573"/>
      <c r="D16" s="562"/>
      <c r="E16" s="562"/>
      <c r="F16" s="562"/>
      <c r="G16" s="728"/>
      <c r="H16" s="263" t="s">
        <v>1023</v>
      </c>
      <c r="I16" s="207" t="s">
        <v>1024</v>
      </c>
      <c r="J16" s="562"/>
      <c r="K16" s="562"/>
      <c r="L16" s="562"/>
      <c r="M16" s="573"/>
      <c r="N16" s="573"/>
      <c r="O16" s="573"/>
      <c r="P16" s="573"/>
      <c r="Q16" s="562"/>
      <c r="R16" s="562"/>
      <c r="S16" s="310"/>
    </row>
    <row r="17" spans="1:19" s="311" customFormat="1" ht="74.25" customHeight="1">
      <c r="A17" s="258">
        <v>6</v>
      </c>
      <c r="B17" s="258" t="s">
        <v>289</v>
      </c>
      <c r="C17" s="258">
        <v>3</v>
      </c>
      <c r="D17" s="258">
        <v>10</v>
      </c>
      <c r="E17" s="258" t="s">
        <v>1025</v>
      </c>
      <c r="F17" s="259" t="s">
        <v>1026</v>
      </c>
      <c r="G17" s="258" t="s">
        <v>1027</v>
      </c>
      <c r="H17" s="259" t="s">
        <v>990</v>
      </c>
      <c r="I17" s="259" t="s">
        <v>1028</v>
      </c>
      <c r="J17" s="259" t="s">
        <v>992</v>
      </c>
      <c r="K17" s="258" t="s">
        <v>43</v>
      </c>
      <c r="L17" s="258"/>
      <c r="M17" s="264">
        <v>25000</v>
      </c>
      <c r="N17" s="258"/>
      <c r="O17" s="264">
        <v>25000</v>
      </c>
      <c r="P17" s="258"/>
      <c r="Q17" s="259" t="s">
        <v>1029</v>
      </c>
      <c r="R17" s="259" t="s">
        <v>994</v>
      </c>
      <c r="S17" s="310"/>
    </row>
    <row r="18" spans="1:19" s="311" customFormat="1" ht="65.25" customHeight="1">
      <c r="A18" s="585">
        <v>7</v>
      </c>
      <c r="B18" s="574" t="s">
        <v>289</v>
      </c>
      <c r="C18" s="574">
        <v>3</v>
      </c>
      <c r="D18" s="587">
        <v>10</v>
      </c>
      <c r="E18" s="587" t="s">
        <v>1030</v>
      </c>
      <c r="F18" s="587" t="s">
        <v>1031</v>
      </c>
      <c r="G18" s="587" t="s">
        <v>1032</v>
      </c>
      <c r="H18" s="259" t="s">
        <v>1020</v>
      </c>
      <c r="I18" s="69" t="s">
        <v>38</v>
      </c>
      <c r="J18" s="587" t="s">
        <v>1033</v>
      </c>
      <c r="K18" s="590" t="s">
        <v>50</v>
      </c>
      <c r="L18" s="713"/>
      <c r="M18" s="713">
        <v>30000</v>
      </c>
      <c r="N18" s="713"/>
      <c r="O18" s="713">
        <v>30000</v>
      </c>
      <c r="P18" s="713"/>
      <c r="Q18" s="572" t="s">
        <v>993</v>
      </c>
      <c r="R18" s="587" t="s">
        <v>994</v>
      </c>
      <c r="S18" s="310"/>
    </row>
    <row r="19" spans="1:19" s="311" customFormat="1" ht="65.25" customHeight="1">
      <c r="A19" s="589"/>
      <c r="B19" s="573"/>
      <c r="C19" s="573"/>
      <c r="D19" s="562"/>
      <c r="E19" s="562"/>
      <c r="F19" s="562"/>
      <c r="G19" s="562"/>
      <c r="H19" s="259" t="s">
        <v>1034</v>
      </c>
      <c r="I19" s="69" t="s">
        <v>1035</v>
      </c>
      <c r="J19" s="562"/>
      <c r="K19" s="562"/>
      <c r="L19" s="575"/>
      <c r="M19" s="575"/>
      <c r="N19" s="575"/>
      <c r="O19" s="575"/>
      <c r="P19" s="575"/>
      <c r="Q19" s="562"/>
      <c r="R19" s="562"/>
      <c r="S19" s="310"/>
    </row>
    <row r="20" spans="1:19" s="311" customFormat="1" ht="52.5" customHeight="1">
      <c r="A20" s="585">
        <v>8</v>
      </c>
      <c r="B20" s="574" t="s">
        <v>986</v>
      </c>
      <c r="C20" s="574">
        <v>5</v>
      </c>
      <c r="D20" s="587">
        <v>11</v>
      </c>
      <c r="E20" s="587" t="s">
        <v>1036</v>
      </c>
      <c r="F20" s="587" t="s">
        <v>1037</v>
      </c>
      <c r="G20" s="729" t="s">
        <v>997</v>
      </c>
      <c r="H20" s="259" t="s">
        <v>998</v>
      </c>
      <c r="I20" s="69" t="s">
        <v>38</v>
      </c>
      <c r="J20" s="587" t="s">
        <v>1038</v>
      </c>
      <c r="K20" s="722" t="s">
        <v>114</v>
      </c>
      <c r="L20" s="722"/>
      <c r="M20" s="665">
        <v>15000</v>
      </c>
      <c r="N20" s="665"/>
      <c r="O20" s="665">
        <v>15000</v>
      </c>
      <c r="P20" s="665"/>
      <c r="Q20" s="543" t="s">
        <v>993</v>
      </c>
      <c r="R20" s="543" t="s">
        <v>994</v>
      </c>
      <c r="S20" s="310"/>
    </row>
    <row r="21" spans="1:19" s="311" customFormat="1" ht="65.25" customHeight="1">
      <c r="A21" s="546"/>
      <c r="B21" s="573"/>
      <c r="C21" s="573"/>
      <c r="D21" s="562"/>
      <c r="E21" s="562"/>
      <c r="F21" s="562"/>
      <c r="G21" s="564"/>
      <c r="H21" s="259" t="s">
        <v>1039</v>
      </c>
      <c r="I21" s="69" t="s">
        <v>1040</v>
      </c>
      <c r="J21" s="562"/>
      <c r="K21" s="720"/>
      <c r="L21" s="720"/>
      <c r="M21" s="546"/>
      <c r="N21" s="546"/>
      <c r="O21" s="546"/>
      <c r="P21" s="546"/>
      <c r="Q21" s="577"/>
      <c r="R21" s="577"/>
      <c r="S21" s="310"/>
    </row>
    <row r="22" spans="1:19" s="311" customFormat="1" ht="52.5" customHeight="1">
      <c r="A22" s="589"/>
      <c r="B22" s="573"/>
      <c r="C22" s="573"/>
      <c r="D22" s="562"/>
      <c r="E22" s="562"/>
      <c r="F22" s="562"/>
      <c r="G22" s="730"/>
      <c r="H22" s="259" t="s">
        <v>1002</v>
      </c>
      <c r="I22" s="207" t="s">
        <v>221</v>
      </c>
      <c r="J22" s="562"/>
      <c r="K22" s="721"/>
      <c r="L22" s="721"/>
      <c r="M22" s="589"/>
      <c r="N22" s="589"/>
      <c r="O22" s="589"/>
      <c r="P22" s="589"/>
      <c r="Q22" s="561"/>
      <c r="R22" s="561"/>
      <c r="S22" s="310"/>
    </row>
    <row r="23" spans="1:19" s="311" customFormat="1" ht="52.5" customHeight="1">
      <c r="A23" s="585">
        <v>9</v>
      </c>
      <c r="B23" s="574" t="s">
        <v>986</v>
      </c>
      <c r="C23" s="574">
        <v>5</v>
      </c>
      <c r="D23" s="587">
        <v>11</v>
      </c>
      <c r="E23" s="587" t="s">
        <v>1041</v>
      </c>
      <c r="F23" s="587" t="s">
        <v>1042</v>
      </c>
      <c r="G23" s="726" t="s">
        <v>997</v>
      </c>
      <c r="H23" s="259" t="s">
        <v>998</v>
      </c>
      <c r="I23" s="69" t="s">
        <v>38</v>
      </c>
      <c r="J23" s="587" t="s">
        <v>1043</v>
      </c>
      <c r="K23" s="590" t="s">
        <v>114</v>
      </c>
      <c r="L23" s="590"/>
      <c r="M23" s="594">
        <v>25000</v>
      </c>
      <c r="N23" s="594"/>
      <c r="O23" s="594">
        <v>25000</v>
      </c>
      <c r="P23" s="594"/>
      <c r="Q23" s="587" t="s">
        <v>993</v>
      </c>
      <c r="R23" s="587" t="s">
        <v>994</v>
      </c>
      <c r="S23" s="310"/>
    </row>
    <row r="24" spans="1:19" s="311" customFormat="1" ht="66" customHeight="1">
      <c r="A24" s="546"/>
      <c r="B24" s="573"/>
      <c r="C24" s="701"/>
      <c r="D24" s="588"/>
      <c r="E24" s="562"/>
      <c r="F24" s="562"/>
      <c r="G24" s="727"/>
      <c r="H24" s="259" t="s">
        <v>1039</v>
      </c>
      <c r="I24" s="69" t="s">
        <v>1044</v>
      </c>
      <c r="J24" s="562"/>
      <c r="K24" s="562"/>
      <c r="L24" s="562"/>
      <c r="M24" s="573"/>
      <c r="N24" s="573"/>
      <c r="O24" s="573"/>
      <c r="P24" s="573"/>
      <c r="Q24" s="562"/>
      <c r="R24" s="562"/>
      <c r="S24" s="310"/>
    </row>
    <row r="25" spans="1:19" s="311" customFormat="1" ht="52.5" customHeight="1">
      <c r="A25" s="589"/>
      <c r="B25" s="573"/>
      <c r="C25" s="701"/>
      <c r="D25" s="588"/>
      <c r="E25" s="562"/>
      <c r="F25" s="562"/>
      <c r="G25" s="728"/>
      <c r="H25" s="259" t="s">
        <v>1002</v>
      </c>
      <c r="I25" s="207" t="s">
        <v>221</v>
      </c>
      <c r="J25" s="562"/>
      <c r="K25" s="562"/>
      <c r="L25" s="562"/>
      <c r="M25" s="573"/>
      <c r="N25" s="573"/>
      <c r="O25" s="573"/>
      <c r="P25" s="573"/>
      <c r="Q25" s="562"/>
      <c r="R25" s="562"/>
      <c r="S25" s="310"/>
    </row>
    <row r="26" spans="1:19" s="311" customFormat="1" ht="36.75" customHeight="1">
      <c r="A26" s="585">
        <v>10</v>
      </c>
      <c r="B26" s="574" t="s">
        <v>986</v>
      </c>
      <c r="C26" s="574">
        <v>2</v>
      </c>
      <c r="D26" s="587">
        <v>12</v>
      </c>
      <c r="E26" s="587" t="s">
        <v>1045</v>
      </c>
      <c r="F26" s="592" t="s">
        <v>1046</v>
      </c>
      <c r="G26" s="587" t="s">
        <v>1047</v>
      </c>
      <c r="H26" s="259" t="s">
        <v>850</v>
      </c>
      <c r="I26" s="69" t="s">
        <v>38</v>
      </c>
      <c r="J26" s="587" t="s">
        <v>1048</v>
      </c>
      <c r="K26" s="722" t="s">
        <v>50</v>
      </c>
      <c r="L26" s="590"/>
      <c r="M26" s="723">
        <v>100000</v>
      </c>
      <c r="N26" s="723"/>
      <c r="O26" s="723">
        <v>100000</v>
      </c>
      <c r="P26" s="594"/>
      <c r="Q26" s="587" t="s">
        <v>993</v>
      </c>
      <c r="R26" s="587" t="s">
        <v>994</v>
      </c>
      <c r="S26" s="310"/>
    </row>
    <row r="27" spans="1:19" s="311" customFormat="1" ht="69.75" customHeight="1">
      <c r="A27" s="546"/>
      <c r="B27" s="573"/>
      <c r="C27" s="701"/>
      <c r="D27" s="562"/>
      <c r="E27" s="562"/>
      <c r="F27" s="720"/>
      <c r="G27" s="562"/>
      <c r="H27" s="259" t="s">
        <v>1049</v>
      </c>
      <c r="I27" s="69" t="s">
        <v>1050</v>
      </c>
      <c r="J27" s="562"/>
      <c r="K27" s="720"/>
      <c r="L27" s="562"/>
      <c r="M27" s="724"/>
      <c r="N27" s="724"/>
      <c r="O27" s="724"/>
      <c r="P27" s="573"/>
      <c r="Q27" s="562"/>
      <c r="R27" s="562"/>
      <c r="S27" s="310"/>
    </row>
    <row r="28" spans="1:19" s="311" customFormat="1" ht="60" customHeight="1">
      <c r="A28" s="589"/>
      <c r="B28" s="573"/>
      <c r="C28" s="701"/>
      <c r="D28" s="562"/>
      <c r="E28" s="562"/>
      <c r="F28" s="721"/>
      <c r="G28" s="562"/>
      <c r="H28" s="259" t="s">
        <v>1034</v>
      </c>
      <c r="I28" s="69" t="s">
        <v>1050</v>
      </c>
      <c r="J28" s="562"/>
      <c r="K28" s="721"/>
      <c r="L28" s="562"/>
      <c r="M28" s="725"/>
      <c r="N28" s="725"/>
      <c r="O28" s="725"/>
      <c r="P28" s="573"/>
      <c r="Q28" s="562"/>
      <c r="R28" s="562"/>
      <c r="S28" s="310"/>
    </row>
    <row r="29" spans="1:19" s="311" customFormat="1" ht="52.5" customHeight="1">
      <c r="A29" s="258">
        <v>11</v>
      </c>
      <c r="B29" s="258" t="s">
        <v>986</v>
      </c>
      <c r="C29" s="258">
        <v>2</v>
      </c>
      <c r="D29" s="259">
        <v>12</v>
      </c>
      <c r="E29" s="259" t="s">
        <v>1051</v>
      </c>
      <c r="F29" s="259" t="s">
        <v>1052</v>
      </c>
      <c r="G29" s="259" t="s">
        <v>1053</v>
      </c>
      <c r="H29" s="259" t="s">
        <v>1013</v>
      </c>
      <c r="I29" s="69" t="s">
        <v>38</v>
      </c>
      <c r="J29" s="259" t="s">
        <v>1054</v>
      </c>
      <c r="K29" s="263" t="s">
        <v>43</v>
      </c>
      <c r="L29" s="263"/>
      <c r="M29" s="264">
        <v>25000</v>
      </c>
      <c r="N29" s="264"/>
      <c r="O29" s="264">
        <v>25000</v>
      </c>
      <c r="P29" s="264"/>
      <c r="Q29" s="259" t="s">
        <v>993</v>
      </c>
      <c r="R29" s="259" t="s">
        <v>994</v>
      </c>
      <c r="S29" s="310"/>
    </row>
    <row r="30" spans="1:19" s="311" customFormat="1" ht="105.75" customHeight="1">
      <c r="A30" s="585">
        <v>12</v>
      </c>
      <c r="B30" s="587" t="s">
        <v>1009</v>
      </c>
      <c r="C30" s="574">
        <v>1.3</v>
      </c>
      <c r="D30" s="587">
        <v>13</v>
      </c>
      <c r="E30" s="592" t="s">
        <v>1055</v>
      </c>
      <c r="F30" s="587" t="s">
        <v>1056</v>
      </c>
      <c r="G30" s="587" t="s">
        <v>1057</v>
      </c>
      <c r="H30" s="259" t="s">
        <v>1013</v>
      </c>
      <c r="I30" s="69" t="s">
        <v>1058</v>
      </c>
      <c r="J30" s="543" t="s">
        <v>1059</v>
      </c>
      <c r="K30" s="722" t="s">
        <v>43</v>
      </c>
      <c r="L30" s="590"/>
      <c r="M30" s="594">
        <v>55000</v>
      </c>
      <c r="N30" s="594"/>
      <c r="O30" s="594">
        <v>55000</v>
      </c>
      <c r="P30" s="594"/>
      <c r="Q30" s="587" t="s">
        <v>993</v>
      </c>
      <c r="R30" s="587" t="s">
        <v>994</v>
      </c>
      <c r="S30" s="310"/>
    </row>
    <row r="31" spans="1:19" s="311" customFormat="1" ht="153.75" customHeight="1">
      <c r="A31" s="589"/>
      <c r="B31" s="562"/>
      <c r="C31" s="701"/>
      <c r="D31" s="562"/>
      <c r="E31" s="721"/>
      <c r="F31" s="562"/>
      <c r="G31" s="562"/>
      <c r="H31" s="259" t="s">
        <v>1016</v>
      </c>
      <c r="I31" s="69" t="s">
        <v>38</v>
      </c>
      <c r="J31" s="561"/>
      <c r="K31" s="721"/>
      <c r="L31" s="562"/>
      <c r="M31" s="573"/>
      <c r="N31" s="573"/>
      <c r="O31" s="573"/>
      <c r="P31" s="573"/>
      <c r="Q31" s="562"/>
      <c r="R31" s="562"/>
      <c r="S31" s="310"/>
    </row>
    <row r="32" spans="1:19" s="311" customFormat="1" ht="33" customHeight="1">
      <c r="A32" s="585">
        <v>13</v>
      </c>
      <c r="B32" s="585" t="s">
        <v>497</v>
      </c>
      <c r="C32" s="585">
        <v>5</v>
      </c>
      <c r="D32" s="543">
        <v>4</v>
      </c>
      <c r="E32" s="543" t="s">
        <v>1953</v>
      </c>
      <c r="F32" s="543" t="s">
        <v>1954</v>
      </c>
      <c r="G32" s="543" t="s">
        <v>361</v>
      </c>
      <c r="H32" s="259" t="s">
        <v>745</v>
      </c>
      <c r="I32" s="69" t="s">
        <v>38</v>
      </c>
      <c r="J32" s="543" t="s">
        <v>1955</v>
      </c>
      <c r="K32" s="733" t="s">
        <v>50</v>
      </c>
      <c r="L32" s="661"/>
      <c r="M32" s="665">
        <v>58300</v>
      </c>
      <c r="N32" s="665"/>
      <c r="O32" s="665">
        <v>58300</v>
      </c>
      <c r="P32" s="665"/>
      <c r="Q32" s="718" t="s">
        <v>1956</v>
      </c>
      <c r="R32" s="543" t="s">
        <v>1957</v>
      </c>
      <c r="S32" s="310"/>
    </row>
    <row r="33" spans="1:19" s="311" customFormat="1" ht="50.25" customHeight="1">
      <c r="A33" s="685"/>
      <c r="B33" s="685"/>
      <c r="C33" s="685"/>
      <c r="D33" s="544"/>
      <c r="E33" s="544"/>
      <c r="F33" s="544"/>
      <c r="G33" s="544"/>
      <c r="H33" s="259" t="s">
        <v>1958</v>
      </c>
      <c r="I33" s="69" t="s">
        <v>1959</v>
      </c>
      <c r="J33" s="544"/>
      <c r="K33" s="734"/>
      <c r="L33" s="683"/>
      <c r="M33" s="684"/>
      <c r="N33" s="684"/>
      <c r="O33" s="684"/>
      <c r="P33" s="684"/>
      <c r="Q33" s="719"/>
      <c r="R33" s="544"/>
      <c r="S33" s="310"/>
    </row>
    <row r="34" spans="1:19" s="311" customFormat="1" ht="16.5" customHeight="1">
      <c r="A34" s="585">
        <v>14</v>
      </c>
      <c r="B34" s="585" t="s">
        <v>296</v>
      </c>
      <c r="C34" s="585">
        <v>1</v>
      </c>
      <c r="D34" s="543">
        <v>6</v>
      </c>
      <c r="E34" s="543" t="s">
        <v>1960</v>
      </c>
      <c r="F34" s="543" t="s">
        <v>1961</v>
      </c>
      <c r="G34" s="543" t="s">
        <v>1962</v>
      </c>
      <c r="H34" s="259" t="s">
        <v>376</v>
      </c>
      <c r="I34" s="69" t="s">
        <v>38</v>
      </c>
      <c r="J34" s="543" t="s">
        <v>1963</v>
      </c>
      <c r="K34" s="698" t="s">
        <v>43</v>
      </c>
      <c r="L34" s="661"/>
      <c r="M34" s="665">
        <f>15600.27+2728.8</f>
        <v>18329.07</v>
      </c>
      <c r="N34" s="665"/>
      <c r="O34" s="665">
        <v>15600.27</v>
      </c>
      <c r="P34" s="665"/>
      <c r="Q34" s="543" t="s">
        <v>242</v>
      </c>
      <c r="R34" s="543" t="s">
        <v>1964</v>
      </c>
      <c r="S34" s="310"/>
    </row>
    <row r="35" spans="1:19" s="311" customFormat="1" ht="29.25" customHeight="1">
      <c r="A35" s="586"/>
      <c r="B35" s="586"/>
      <c r="C35" s="586"/>
      <c r="D35" s="570"/>
      <c r="E35" s="570"/>
      <c r="F35" s="570"/>
      <c r="G35" s="570"/>
      <c r="H35" s="259" t="s">
        <v>1965</v>
      </c>
      <c r="I35" s="69" t="s">
        <v>194</v>
      </c>
      <c r="J35" s="570"/>
      <c r="K35" s="699"/>
      <c r="L35" s="697"/>
      <c r="M35" s="686"/>
      <c r="N35" s="686"/>
      <c r="O35" s="686"/>
      <c r="P35" s="686"/>
      <c r="Q35" s="570"/>
      <c r="R35" s="570"/>
      <c r="S35" s="310"/>
    </row>
    <row r="36" spans="1:19" s="311" customFormat="1" ht="43.5" customHeight="1">
      <c r="A36" s="685"/>
      <c r="B36" s="685"/>
      <c r="C36" s="685"/>
      <c r="D36" s="544"/>
      <c r="E36" s="544"/>
      <c r="F36" s="544"/>
      <c r="G36" s="544"/>
      <c r="H36" s="259" t="s">
        <v>1966</v>
      </c>
      <c r="I36" s="69" t="s">
        <v>496</v>
      </c>
      <c r="J36" s="544"/>
      <c r="K36" s="700"/>
      <c r="L36" s="683"/>
      <c r="M36" s="684"/>
      <c r="N36" s="684"/>
      <c r="O36" s="684"/>
      <c r="P36" s="684"/>
      <c r="Q36" s="544"/>
      <c r="R36" s="544"/>
      <c r="S36" s="310"/>
    </row>
    <row r="37" spans="1:19" s="311" customFormat="1" ht="16.5" customHeight="1">
      <c r="A37" s="585">
        <v>15</v>
      </c>
      <c r="B37" s="585" t="s">
        <v>296</v>
      </c>
      <c r="C37" s="585">
        <v>1</v>
      </c>
      <c r="D37" s="543">
        <v>6</v>
      </c>
      <c r="E37" s="543" t="s">
        <v>1967</v>
      </c>
      <c r="F37" s="543" t="s">
        <v>1968</v>
      </c>
      <c r="G37" s="543" t="s">
        <v>1969</v>
      </c>
      <c r="H37" s="259" t="s">
        <v>1882</v>
      </c>
      <c r="I37" s="69" t="s">
        <v>38</v>
      </c>
      <c r="J37" s="543" t="s">
        <v>1970</v>
      </c>
      <c r="K37" s="698" t="s">
        <v>43</v>
      </c>
      <c r="L37" s="661"/>
      <c r="M37" s="665">
        <f>13531.52+2728.8</f>
        <v>16260.32</v>
      </c>
      <c r="N37" s="665"/>
      <c r="O37" s="665">
        <v>13531.52</v>
      </c>
      <c r="P37" s="665"/>
      <c r="Q37" s="543" t="s">
        <v>242</v>
      </c>
      <c r="R37" s="543" t="s">
        <v>1964</v>
      </c>
      <c r="S37" s="310"/>
    </row>
    <row r="38" spans="1:19" s="311" customFormat="1" ht="35.25" customHeight="1">
      <c r="A38" s="586"/>
      <c r="B38" s="586"/>
      <c r="C38" s="586"/>
      <c r="D38" s="570"/>
      <c r="E38" s="570"/>
      <c r="F38" s="570"/>
      <c r="G38" s="570"/>
      <c r="H38" s="259" t="s">
        <v>1063</v>
      </c>
      <c r="I38" s="69" t="s">
        <v>129</v>
      </c>
      <c r="J38" s="570"/>
      <c r="K38" s="699"/>
      <c r="L38" s="697"/>
      <c r="M38" s="686"/>
      <c r="N38" s="686"/>
      <c r="O38" s="686"/>
      <c r="P38" s="686"/>
      <c r="Q38" s="570"/>
      <c r="R38" s="570"/>
      <c r="S38" s="310"/>
    </row>
    <row r="39" spans="1:19" s="311" customFormat="1" ht="30.75" customHeight="1">
      <c r="A39" s="586"/>
      <c r="B39" s="586"/>
      <c r="C39" s="586"/>
      <c r="D39" s="570"/>
      <c r="E39" s="570"/>
      <c r="F39" s="570"/>
      <c r="G39" s="570"/>
      <c r="H39" s="259" t="s">
        <v>745</v>
      </c>
      <c r="I39" s="69" t="s">
        <v>38</v>
      </c>
      <c r="J39" s="570"/>
      <c r="K39" s="699"/>
      <c r="L39" s="697"/>
      <c r="M39" s="686"/>
      <c r="N39" s="686"/>
      <c r="O39" s="686"/>
      <c r="P39" s="686"/>
      <c r="Q39" s="570"/>
      <c r="R39" s="570"/>
      <c r="S39" s="310"/>
    </row>
    <row r="40" spans="1:19" s="311" customFormat="1" ht="45.75" customHeight="1">
      <c r="A40" s="685"/>
      <c r="B40" s="685"/>
      <c r="C40" s="685"/>
      <c r="D40" s="544"/>
      <c r="E40" s="544"/>
      <c r="F40" s="544"/>
      <c r="G40" s="544"/>
      <c r="H40" s="259" t="s">
        <v>1958</v>
      </c>
      <c r="I40" s="69" t="s">
        <v>129</v>
      </c>
      <c r="J40" s="544"/>
      <c r="K40" s="700"/>
      <c r="L40" s="683"/>
      <c r="M40" s="684"/>
      <c r="N40" s="684"/>
      <c r="O40" s="684"/>
      <c r="P40" s="684"/>
      <c r="Q40" s="544"/>
      <c r="R40" s="544"/>
      <c r="S40" s="310"/>
    </row>
    <row r="41" spans="1:19" s="311" customFormat="1" ht="16.5" customHeight="1">
      <c r="A41" s="585">
        <v>16</v>
      </c>
      <c r="B41" s="585" t="s">
        <v>289</v>
      </c>
      <c r="C41" s="585">
        <v>1</v>
      </c>
      <c r="D41" s="543">
        <v>6</v>
      </c>
      <c r="E41" s="543" t="s">
        <v>1971</v>
      </c>
      <c r="F41" s="543" t="s">
        <v>1972</v>
      </c>
      <c r="G41" s="543" t="s">
        <v>1973</v>
      </c>
      <c r="H41" s="259" t="s">
        <v>614</v>
      </c>
      <c r="I41" s="69" t="s">
        <v>38</v>
      </c>
      <c r="J41" s="543" t="s">
        <v>1974</v>
      </c>
      <c r="K41" s="698" t="s">
        <v>50</v>
      </c>
      <c r="L41" s="661"/>
      <c r="M41" s="665">
        <f>15175+2980</f>
        <v>18155</v>
      </c>
      <c r="N41" s="665"/>
      <c r="O41" s="665">
        <v>15175</v>
      </c>
      <c r="P41" s="665"/>
      <c r="Q41" s="543" t="s">
        <v>242</v>
      </c>
      <c r="R41" s="543" t="s">
        <v>1964</v>
      </c>
      <c r="S41" s="310"/>
    </row>
    <row r="42" spans="1:19" s="311" customFormat="1" ht="30.75" customHeight="1">
      <c r="A42" s="586"/>
      <c r="B42" s="586"/>
      <c r="C42" s="586"/>
      <c r="D42" s="570"/>
      <c r="E42" s="570"/>
      <c r="F42" s="570"/>
      <c r="G42" s="570"/>
      <c r="H42" s="259" t="s">
        <v>214</v>
      </c>
      <c r="I42" s="69" t="s">
        <v>53</v>
      </c>
      <c r="J42" s="570"/>
      <c r="K42" s="699"/>
      <c r="L42" s="697"/>
      <c r="M42" s="686"/>
      <c r="N42" s="686"/>
      <c r="O42" s="686"/>
      <c r="P42" s="686"/>
      <c r="Q42" s="570"/>
      <c r="R42" s="570"/>
      <c r="S42" s="310"/>
    </row>
    <row r="43" spans="1:19" s="311" customFormat="1" ht="14.25" customHeight="1">
      <c r="A43" s="586"/>
      <c r="B43" s="586"/>
      <c r="C43" s="586"/>
      <c r="D43" s="570"/>
      <c r="E43" s="570"/>
      <c r="F43" s="570"/>
      <c r="G43" s="570"/>
      <c r="H43" s="259" t="s">
        <v>998</v>
      </c>
      <c r="I43" s="69" t="s">
        <v>38</v>
      </c>
      <c r="J43" s="570"/>
      <c r="K43" s="699"/>
      <c r="L43" s="697"/>
      <c r="M43" s="686"/>
      <c r="N43" s="686"/>
      <c r="O43" s="686"/>
      <c r="P43" s="686"/>
      <c r="Q43" s="570"/>
      <c r="R43" s="570"/>
      <c r="S43" s="310"/>
    </row>
    <row r="44" spans="1:19" s="311" customFormat="1" ht="33.75" customHeight="1">
      <c r="A44" s="586"/>
      <c r="B44" s="586"/>
      <c r="C44" s="586"/>
      <c r="D44" s="570"/>
      <c r="E44" s="570"/>
      <c r="F44" s="570"/>
      <c r="G44" s="570"/>
      <c r="H44" s="259" t="s">
        <v>1975</v>
      </c>
      <c r="I44" s="69" t="s">
        <v>57</v>
      </c>
      <c r="J44" s="570"/>
      <c r="K44" s="699"/>
      <c r="L44" s="697"/>
      <c r="M44" s="686"/>
      <c r="N44" s="686"/>
      <c r="O44" s="686"/>
      <c r="P44" s="686"/>
      <c r="Q44" s="570"/>
      <c r="R44" s="570"/>
      <c r="S44" s="310"/>
    </row>
    <row r="45" spans="1:19" s="311" customFormat="1" ht="46.5" customHeight="1">
      <c r="A45" s="685"/>
      <c r="B45" s="685"/>
      <c r="C45" s="685"/>
      <c r="D45" s="544"/>
      <c r="E45" s="544"/>
      <c r="F45" s="544"/>
      <c r="G45" s="544"/>
      <c r="H45" s="259" t="s">
        <v>1976</v>
      </c>
      <c r="I45" s="207" t="s">
        <v>38</v>
      </c>
      <c r="J45" s="544"/>
      <c r="K45" s="700"/>
      <c r="L45" s="683"/>
      <c r="M45" s="684"/>
      <c r="N45" s="684"/>
      <c r="O45" s="684"/>
      <c r="P45" s="684"/>
      <c r="Q45" s="544"/>
      <c r="R45" s="544"/>
      <c r="S45" s="310"/>
    </row>
    <row r="46" spans="1:19" s="311" customFormat="1" ht="75" customHeight="1">
      <c r="A46" s="585">
        <v>17</v>
      </c>
      <c r="B46" s="585" t="s">
        <v>296</v>
      </c>
      <c r="C46" s="585">
        <v>1</v>
      </c>
      <c r="D46" s="543">
        <v>6</v>
      </c>
      <c r="E46" s="543" t="s">
        <v>1977</v>
      </c>
      <c r="F46" s="543" t="s">
        <v>1978</v>
      </c>
      <c r="G46" s="543" t="s">
        <v>1979</v>
      </c>
      <c r="H46" s="259" t="s">
        <v>1980</v>
      </c>
      <c r="I46" s="69" t="s">
        <v>985</v>
      </c>
      <c r="J46" s="543" t="s">
        <v>1981</v>
      </c>
      <c r="K46" s="698" t="s">
        <v>43</v>
      </c>
      <c r="L46" s="661"/>
      <c r="M46" s="665">
        <f>12635.93+2728.8</f>
        <v>15364.73</v>
      </c>
      <c r="N46" s="665"/>
      <c r="O46" s="665">
        <v>12635.93</v>
      </c>
      <c r="P46" s="665"/>
      <c r="Q46" s="543" t="s">
        <v>242</v>
      </c>
      <c r="R46" s="543" t="s">
        <v>1964</v>
      </c>
      <c r="S46" s="310"/>
    </row>
    <row r="47" spans="1:19" s="311" customFormat="1" ht="31.5" customHeight="1">
      <c r="A47" s="685"/>
      <c r="B47" s="685"/>
      <c r="C47" s="685"/>
      <c r="D47" s="544"/>
      <c r="E47" s="544"/>
      <c r="F47" s="544"/>
      <c r="G47" s="544"/>
      <c r="H47" s="259" t="s">
        <v>1982</v>
      </c>
      <c r="I47" s="69" t="s">
        <v>164</v>
      </c>
      <c r="J47" s="544"/>
      <c r="K47" s="700"/>
      <c r="L47" s="683"/>
      <c r="M47" s="684"/>
      <c r="N47" s="684"/>
      <c r="O47" s="684"/>
      <c r="P47" s="684"/>
      <c r="Q47" s="544"/>
      <c r="R47" s="544"/>
      <c r="S47" s="310"/>
    </row>
    <row r="48" spans="1:19" s="311" customFormat="1" ht="34.5" customHeight="1">
      <c r="A48" s="585">
        <v>18</v>
      </c>
      <c r="B48" s="585" t="s">
        <v>217</v>
      </c>
      <c r="C48" s="585">
        <v>1</v>
      </c>
      <c r="D48" s="543">
        <v>6</v>
      </c>
      <c r="E48" s="543" t="s">
        <v>1983</v>
      </c>
      <c r="F48" s="543" t="s">
        <v>1984</v>
      </c>
      <c r="G48" s="543" t="s">
        <v>750</v>
      </c>
      <c r="H48" s="259" t="s">
        <v>614</v>
      </c>
      <c r="I48" s="69" t="s">
        <v>38</v>
      </c>
      <c r="J48" s="543" t="s">
        <v>1985</v>
      </c>
      <c r="K48" s="698" t="s">
        <v>43</v>
      </c>
      <c r="L48" s="661"/>
      <c r="M48" s="665">
        <f>6291.5+1219</f>
        <v>7510.5</v>
      </c>
      <c r="N48" s="665"/>
      <c r="O48" s="665">
        <v>6291.5</v>
      </c>
      <c r="P48" s="665"/>
      <c r="Q48" s="543" t="s">
        <v>242</v>
      </c>
      <c r="R48" s="543" t="s">
        <v>1964</v>
      </c>
      <c r="S48" s="310"/>
    </row>
    <row r="49" spans="1:19" s="311" customFormat="1" ht="54" customHeight="1">
      <c r="A49" s="685"/>
      <c r="B49" s="685"/>
      <c r="C49" s="685"/>
      <c r="D49" s="544"/>
      <c r="E49" s="544"/>
      <c r="F49" s="544"/>
      <c r="G49" s="544"/>
      <c r="H49" s="259" t="s">
        <v>214</v>
      </c>
      <c r="I49" s="69" t="s">
        <v>152</v>
      </c>
      <c r="J49" s="544"/>
      <c r="K49" s="700"/>
      <c r="L49" s="683"/>
      <c r="M49" s="684"/>
      <c r="N49" s="684"/>
      <c r="O49" s="684"/>
      <c r="P49" s="684"/>
      <c r="Q49" s="544"/>
      <c r="R49" s="544"/>
      <c r="S49" s="310"/>
    </row>
    <row r="50" spans="1:19" s="311" customFormat="1" ht="36" customHeight="1">
      <c r="A50" s="585">
        <v>19</v>
      </c>
      <c r="B50" s="585" t="s">
        <v>296</v>
      </c>
      <c r="C50" s="585">
        <v>1</v>
      </c>
      <c r="D50" s="543">
        <v>6</v>
      </c>
      <c r="E50" s="543" t="s">
        <v>1986</v>
      </c>
      <c r="F50" s="543" t="s">
        <v>1987</v>
      </c>
      <c r="G50" s="543" t="s">
        <v>750</v>
      </c>
      <c r="H50" s="259" t="s">
        <v>614</v>
      </c>
      <c r="I50" s="69" t="s">
        <v>66</v>
      </c>
      <c r="J50" s="543" t="s">
        <v>1988</v>
      </c>
      <c r="K50" s="698" t="s">
        <v>43</v>
      </c>
      <c r="L50" s="661"/>
      <c r="M50" s="665">
        <f>11596+2728.8</f>
        <v>14324.8</v>
      </c>
      <c r="N50" s="665"/>
      <c r="O50" s="665">
        <v>11596</v>
      </c>
      <c r="P50" s="665"/>
      <c r="Q50" s="543" t="s">
        <v>242</v>
      </c>
      <c r="R50" s="543" t="s">
        <v>1964</v>
      </c>
      <c r="S50" s="310"/>
    </row>
    <row r="51" spans="1:19" s="311" customFormat="1" ht="57.75" customHeight="1">
      <c r="A51" s="685"/>
      <c r="B51" s="685"/>
      <c r="C51" s="685"/>
      <c r="D51" s="544"/>
      <c r="E51" s="544"/>
      <c r="F51" s="544"/>
      <c r="G51" s="544"/>
      <c r="H51" s="259" t="s">
        <v>214</v>
      </c>
      <c r="I51" s="69" t="s">
        <v>67</v>
      </c>
      <c r="J51" s="544"/>
      <c r="K51" s="700"/>
      <c r="L51" s="683"/>
      <c r="M51" s="684"/>
      <c r="N51" s="684"/>
      <c r="O51" s="684"/>
      <c r="P51" s="684"/>
      <c r="Q51" s="544"/>
      <c r="R51" s="544"/>
      <c r="S51" s="310"/>
    </row>
    <row r="52" spans="1:19" s="311" customFormat="1" ht="27" customHeight="1">
      <c r="A52" s="585">
        <v>20</v>
      </c>
      <c r="B52" s="585" t="s">
        <v>296</v>
      </c>
      <c r="C52" s="585">
        <v>1</v>
      </c>
      <c r="D52" s="543">
        <v>6</v>
      </c>
      <c r="E52" s="543" t="s">
        <v>1989</v>
      </c>
      <c r="F52" s="543" t="s">
        <v>1990</v>
      </c>
      <c r="G52" s="543" t="s">
        <v>1991</v>
      </c>
      <c r="H52" s="259" t="s">
        <v>745</v>
      </c>
      <c r="I52" s="69" t="s">
        <v>38</v>
      </c>
      <c r="J52" s="543" t="s">
        <v>1992</v>
      </c>
      <c r="K52" s="698" t="s">
        <v>43</v>
      </c>
      <c r="L52" s="661"/>
      <c r="M52" s="665">
        <f>22413.4+3377.08</f>
        <v>25790.480000000003</v>
      </c>
      <c r="N52" s="665"/>
      <c r="O52" s="665">
        <v>22413.4</v>
      </c>
      <c r="P52" s="665"/>
      <c r="Q52" s="543" t="s">
        <v>1993</v>
      </c>
      <c r="R52" s="543" t="s">
        <v>1994</v>
      </c>
      <c r="S52" s="310"/>
    </row>
    <row r="53" spans="1:19" s="311" customFormat="1" ht="43.5" customHeight="1">
      <c r="A53" s="685"/>
      <c r="B53" s="685"/>
      <c r="C53" s="685"/>
      <c r="D53" s="544"/>
      <c r="E53" s="544"/>
      <c r="F53" s="544"/>
      <c r="G53" s="544"/>
      <c r="H53" s="259" t="s">
        <v>1958</v>
      </c>
      <c r="I53" s="69" t="s">
        <v>156</v>
      </c>
      <c r="J53" s="544"/>
      <c r="K53" s="700"/>
      <c r="L53" s="683"/>
      <c r="M53" s="684"/>
      <c r="N53" s="684"/>
      <c r="O53" s="684"/>
      <c r="P53" s="684"/>
      <c r="Q53" s="544"/>
      <c r="R53" s="544"/>
      <c r="S53" s="310"/>
    </row>
    <row r="54" spans="1:19" s="311" customFormat="1" ht="16.5" customHeight="1">
      <c r="A54" s="585">
        <v>21</v>
      </c>
      <c r="B54" s="585" t="s">
        <v>296</v>
      </c>
      <c r="C54" s="585">
        <v>1</v>
      </c>
      <c r="D54" s="543">
        <v>6</v>
      </c>
      <c r="E54" s="543" t="s">
        <v>1995</v>
      </c>
      <c r="F54" s="566" t="s">
        <v>1996</v>
      </c>
      <c r="G54" s="543" t="s">
        <v>1997</v>
      </c>
      <c r="H54" s="259" t="s">
        <v>614</v>
      </c>
      <c r="I54" s="69" t="s">
        <v>38</v>
      </c>
      <c r="J54" s="543" t="s">
        <v>1998</v>
      </c>
      <c r="K54" s="698" t="s">
        <v>43</v>
      </c>
      <c r="L54" s="661"/>
      <c r="M54" s="665">
        <f>2602.7+3592.5</f>
        <v>6195.2</v>
      </c>
      <c r="N54" s="665"/>
      <c r="O54" s="665">
        <v>2602.6999999999998</v>
      </c>
      <c r="P54" s="665"/>
      <c r="Q54" s="543" t="s">
        <v>242</v>
      </c>
      <c r="R54" s="543" t="s">
        <v>1964</v>
      </c>
      <c r="S54" s="310"/>
    </row>
    <row r="55" spans="1:19" s="311" customFormat="1" ht="36.75" customHeight="1">
      <c r="A55" s="586"/>
      <c r="B55" s="586"/>
      <c r="C55" s="586"/>
      <c r="D55" s="570"/>
      <c r="E55" s="570"/>
      <c r="F55" s="567"/>
      <c r="G55" s="570"/>
      <c r="H55" s="259" t="s">
        <v>1999</v>
      </c>
      <c r="I55" s="69" t="s">
        <v>53</v>
      </c>
      <c r="J55" s="570"/>
      <c r="K55" s="699"/>
      <c r="L55" s="697"/>
      <c r="M55" s="686"/>
      <c r="N55" s="686"/>
      <c r="O55" s="686"/>
      <c r="P55" s="686"/>
      <c r="Q55" s="570"/>
      <c r="R55" s="570"/>
      <c r="S55" s="310"/>
    </row>
    <row r="56" spans="1:19" s="311" customFormat="1" ht="39.75" customHeight="1">
      <c r="A56" s="685"/>
      <c r="B56" s="685"/>
      <c r="C56" s="685"/>
      <c r="D56" s="544"/>
      <c r="E56" s="544"/>
      <c r="F56" s="568"/>
      <c r="G56" s="544"/>
      <c r="H56" s="259" t="s">
        <v>2000</v>
      </c>
      <c r="I56" s="69" t="s">
        <v>53</v>
      </c>
      <c r="J56" s="544"/>
      <c r="K56" s="700"/>
      <c r="L56" s="683"/>
      <c r="M56" s="684"/>
      <c r="N56" s="684"/>
      <c r="O56" s="684"/>
      <c r="P56" s="684"/>
      <c r="Q56" s="544"/>
      <c r="R56" s="544"/>
      <c r="S56" s="310"/>
    </row>
    <row r="57" spans="1:19" s="311" customFormat="1" ht="16.5" customHeight="1">
      <c r="A57" s="585">
        <v>22</v>
      </c>
      <c r="B57" s="585" t="s">
        <v>667</v>
      </c>
      <c r="C57" s="585">
        <v>1</v>
      </c>
      <c r="D57" s="543">
        <v>6</v>
      </c>
      <c r="E57" s="543" t="s">
        <v>2001</v>
      </c>
      <c r="F57" s="543" t="s">
        <v>2002</v>
      </c>
      <c r="G57" s="543" t="s">
        <v>2003</v>
      </c>
      <c r="H57" s="259" t="s">
        <v>376</v>
      </c>
      <c r="I57" s="69" t="s">
        <v>38</v>
      </c>
      <c r="J57" s="543" t="s">
        <v>2004</v>
      </c>
      <c r="K57" s="698" t="s">
        <v>43</v>
      </c>
      <c r="L57" s="661"/>
      <c r="M57" s="665">
        <v>172220</v>
      </c>
      <c r="N57" s="665"/>
      <c r="O57" s="665">
        <v>172220</v>
      </c>
      <c r="P57" s="665"/>
      <c r="Q57" s="543" t="s">
        <v>2005</v>
      </c>
      <c r="R57" s="543" t="s">
        <v>2006</v>
      </c>
      <c r="S57" s="310"/>
    </row>
    <row r="58" spans="1:19" s="311" customFormat="1" ht="30.75" customHeight="1">
      <c r="A58" s="586"/>
      <c r="B58" s="586"/>
      <c r="C58" s="586"/>
      <c r="D58" s="570"/>
      <c r="E58" s="570"/>
      <c r="F58" s="570"/>
      <c r="G58" s="570"/>
      <c r="H58" s="259" t="s">
        <v>1965</v>
      </c>
      <c r="I58" s="69" t="s">
        <v>53</v>
      </c>
      <c r="J58" s="570"/>
      <c r="K58" s="699"/>
      <c r="L58" s="697"/>
      <c r="M58" s="686"/>
      <c r="N58" s="686"/>
      <c r="O58" s="686"/>
      <c r="P58" s="686"/>
      <c r="Q58" s="570"/>
      <c r="R58" s="570"/>
      <c r="S58" s="310"/>
    </row>
    <row r="59" spans="1:19" s="311" customFormat="1" ht="47.25" customHeight="1">
      <c r="A59" s="586"/>
      <c r="B59" s="586"/>
      <c r="C59" s="586"/>
      <c r="D59" s="570"/>
      <c r="E59" s="570"/>
      <c r="F59" s="570"/>
      <c r="G59" s="570"/>
      <c r="H59" s="259" t="s">
        <v>1976</v>
      </c>
      <c r="I59" s="69" t="s">
        <v>38</v>
      </c>
      <c r="J59" s="570"/>
      <c r="K59" s="699"/>
      <c r="L59" s="697"/>
      <c r="M59" s="686"/>
      <c r="N59" s="686"/>
      <c r="O59" s="686"/>
      <c r="P59" s="686"/>
      <c r="Q59" s="570"/>
      <c r="R59" s="570"/>
      <c r="S59" s="310"/>
    </row>
    <row r="60" spans="1:19" s="311" customFormat="1" ht="16.5" customHeight="1">
      <c r="A60" s="685"/>
      <c r="B60" s="685"/>
      <c r="C60" s="685"/>
      <c r="D60" s="544"/>
      <c r="E60" s="544"/>
      <c r="F60" s="544"/>
      <c r="G60" s="544"/>
      <c r="H60" s="259" t="s">
        <v>2007</v>
      </c>
      <c r="I60" s="69" t="s">
        <v>38</v>
      </c>
      <c r="J60" s="544"/>
      <c r="K60" s="700"/>
      <c r="L60" s="683"/>
      <c r="M60" s="684"/>
      <c r="N60" s="684"/>
      <c r="O60" s="684"/>
      <c r="P60" s="684"/>
      <c r="Q60" s="544"/>
      <c r="R60" s="544"/>
      <c r="S60" s="310"/>
    </row>
    <row r="61" spans="1:19" s="311" customFormat="1" ht="42" customHeight="1">
      <c r="A61" s="585">
        <v>23</v>
      </c>
      <c r="B61" s="574" t="s">
        <v>217</v>
      </c>
      <c r="C61" s="574">
        <v>1</v>
      </c>
      <c r="D61" s="587">
        <v>6</v>
      </c>
      <c r="E61" s="587" t="s">
        <v>2008</v>
      </c>
      <c r="F61" s="587" t="s">
        <v>2009</v>
      </c>
      <c r="G61" s="543" t="s">
        <v>750</v>
      </c>
      <c r="H61" s="259" t="s">
        <v>614</v>
      </c>
      <c r="I61" s="69" t="s">
        <v>38</v>
      </c>
      <c r="J61" s="587" t="s">
        <v>2010</v>
      </c>
      <c r="K61" s="696" t="s">
        <v>50</v>
      </c>
      <c r="L61" s="590"/>
      <c r="M61" s="594">
        <f>7050.48+1020</f>
        <v>8070.48</v>
      </c>
      <c r="N61" s="594"/>
      <c r="O61" s="594">
        <v>7050.48</v>
      </c>
      <c r="P61" s="594"/>
      <c r="Q61" s="587" t="s">
        <v>242</v>
      </c>
      <c r="R61" s="587" t="s">
        <v>1964</v>
      </c>
      <c r="S61" s="310"/>
    </row>
    <row r="62" spans="1:19" s="311" customFormat="1" ht="51" customHeight="1">
      <c r="A62" s="586"/>
      <c r="B62" s="574"/>
      <c r="C62" s="574"/>
      <c r="D62" s="587"/>
      <c r="E62" s="587"/>
      <c r="F62" s="587"/>
      <c r="G62" s="570"/>
      <c r="H62" s="259" t="s">
        <v>1999</v>
      </c>
      <c r="I62" s="69" t="s">
        <v>2011</v>
      </c>
      <c r="J62" s="587"/>
      <c r="K62" s="696"/>
      <c r="L62" s="590"/>
      <c r="M62" s="594"/>
      <c r="N62" s="594"/>
      <c r="O62" s="594"/>
      <c r="P62" s="594"/>
      <c r="Q62" s="587"/>
      <c r="R62" s="587"/>
      <c r="S62" s="310"/>
    </row>
    <row r="63" spans="1:19" s="311" customFormat="1" ht="27" customHeight="1">
      <c r="A63" s="585">
        <v>24</v>
      </c>
      <c r="B63" s="574" t="s">
        <v>497</v>
      </c>
      <c r="C63" s="574">
        <v>1</v>
      </c>
      <c r="D63" s="587">
        <v>6</v>
      </c>
      <c r="E63" s="587" t="s">
        <v>2012</v>
      </c>
      <c r="F63" s="587" t="s">
        <v>2013</v>
      </c>
      <c r="G63" s="543" t="s">
        <v>361</v>
      </c>
      <c r="H63" s="259" t="s">
        <v>745</v>
      </c>
      <c r="I63" s="69" t="s">
        <v>38</v>
      </c>
      <c r="J63" s="587" t="s">
        <v>2014</v>
      </c>
      <c r="K63" s="696" t="s">
        <v>50</v>
      </c>
      <c r="L63" s="590"/>
      <c r="M63" s="594">
        <f>32832.93+4230.77</f>
        <v>37063.699999999997</v>
      </c>
      <c r="N63" s="594"/>
      <c r="O63" s="594">
        <v>32832.93</v>
      </c>
      <c r="P63" s="594"/>
      <c r="Q63" s="587" t="s">
        <v>2015</v>
      </c>
      <c r="R63" s="587" t="s">
        <v>2016</v>
      </c>
      <c r="S63" s="310"/>
    </row>
    <row r="64" spans="1:19" s="311" customFormat="1" ht="46.5" customHeight="1">
      <c r="A64" s="586"/>
      <c r="B64" s="574"/>
      <c r="C64" s="574"/>
      <c r="D64" s="587"/>
      <c r="E64" s="587"/>
      <c r="F64" s="587"/>
      <c r="G64" s="570"/>
      <c r="H64" s="259" t="s">
        <v>1958</v>
      </c>
      <c r="I64" s="69" t="s">
        <v>156</v>
      </c>
      <c r="J64" s="587"/>
      <c r="K64" s="696"/>
      <c r="L64" s="590"/>
      <c r="M64" s="594"/>
      <c r="N64" s="594"/>
      <c r="O64" s="594"/>
      <c r="P64" s="594"/>
      <c r="Q64" s="587"/>
      <c r="R64" s="587"/>
      <c r="S64" s="310"/>
    </row>
    <row r="65" spans="1:19" s="311" customFormat="1" ht="38.25" customHeight="1">
      <c r="A65" s="585">
        <v>25</v>
      </c>
      <c r="B65" s="574" t="s">
        <v>217</v>
      </c>
      <c r="C65" s="574">
        <v>1</v>
      </c>
      <c r="D65" s="587">
        <v>6</v>
      </c>
      <c r="E65" s="587" t="s">
        <v>2017</v>
      </c>
      <c r="F65" s="587" t="s">
        <v>2018</v>
      </c>
      <c r="G65" s="543" t="s">
        <v>48</v>
      </c>
      <c r="H65" s="259" t="s">
        <v>1882</v>
      </c>
      <c r="I65" s="69" t="s">
        <v>38</v>
      </c>
      <c r="J65" s="587" t="s">
        <v>2019</v>
      </c>
      <c r="K65" s="696" t="s">
        <v>50</v>
      </c>
      <c r="L65" s="590"/>
      <c r="M65" s="594">
        <f>5195.07+840</f>
        <v>6035.07</v>
      </c>
      <c r="N65" s="594"/>
      <c r="O65" s="594">
        <v>5195.07</v>
      </c>
      <c r="P65" s="594"/>
      <c r="Q65" s="587" t="s">
        <v>242</v>
      </c>
      <c r="R65" s="587" t="s">
        <v>1964</v>
      </c>
      <c r="S65" s="310"/>
    </row>
    <row r="66" spans="1:19" s="311" customFormat="1" ht="55.5" customHeight="1">
      <c r="A66" s="586"/>
      <c r="B66" s="574"/>
      <c r="C66" s="574"/>
      <c r="D66" s="587"/>
      <c r="E66" s="587"/>
      <c r="F66" s="587"/>
      <c r="G66" s="570"/>
      <c r="H66" s="259" t="s">
        <v>1063</v>
      </c>
      <c r="I66" s="69" t="s">
        <v>194</v>
      </c>
      <c r="J66" s="587"/>
      <c r="K66" s="696"/>
      <c r="L66" s="590"/>
      <c r="M66" s="594"/>
      <c r="N66" s="594"/>
      <c r="O66" s="594"/>
      <c r="P66" s="594"/>
      <c r="Q66" s="587"/>
      <c r="R66" s="587"/>
      <c r="S66" s="310"/>
    </row>
    <row r="67" spans="1:19" s="311" customFormat="1" ht="16.5" customHeight="1">
      <c r="A67" s="585">
        <v>26</v>
      </c>
      <c r="B67" s="574" t="s">
        <v>289</v>
      </c>
      <c r="C67" s="735">
        <v>1</v>
      </c>
      <c r="D67" s="587">
        <v>9</v>
      </c>
      <c r="E67" s="587" t="s">
        <v>2020</v>
      </c>
      <c r="F67" s="587" t="s">
        <v>2021</v>
      </c>
      <c r="G67" s="543" t="s">
        <v>2022</v>
      </c>
      <c r="H67" s="259" t="s">
        <v>1882</v>
      </c>
      <c r="I67" s="69" t="s">
        <v>38</v>
      </c>
      <c r="J67" s="587" t="s">
        <v>2023</v>
      </c>
      <c r="K67" s="696" t="s">
        <v>43</v>
      </c>
      <c r="L67" s="590"/>
      <c r="M67" s="594">
        <f>25118.08+2616.24</f>
        <v>27734.32</v>
      </c>
      <c r="N67" s="594"/>
      <c r="O67" s="594">
        <v>25118.080000000002</v>
      </c>
      <c r="P67" s="594"/>
      <c r="Q67" s="587" t="s">
        <v>2024</v>
      </c>
      <c r="R67" s="587" t="s">
        <v>2025</v>
      </c>
      <c r="S67" s="310"/>
    </row>
    <row r="68" spans="1:19" s="311" customFormat="1" ht="35.25" customHeight="1">
      <c r="A68" s="586"/>
      <c r="B68" s="574"/>
      <c r="C68" s="735"/>
      <c r="D68" s="587"/>
      <c r="E68" s="587"/>
      <c r="F68" s="587"/>
      <c r="G68" s="570"/>
      <c r="H68" s="259" t="s">
        <v>1063</v>
      </c>
      <c r="I68" s="69" t="s">
        <v>125</v>
      </c>
      <c r="J68" s="587"/>
      <c r="K68" s="696"/>
      <c r="L68" s="590"/>
      <c r="M68" s="594"/>
      <c r="N68" s="594"/>
      <c r="O68" s="594"/>
      <c r="P68" s="594"/>
      <c r="Q68" s="587"/>
      <c r="R68" s="587"/>
      <c r="S68" s="310"/>
    </row>
    <row r="69" spans="1:19" s="311" customFormat="1" ht="34.5" customHeight="1">
      <c r="A69" s="586"/>
      <c r="B69" s="574"/>
      <c r="C69" s="735"/>
      <c r="D69" s="587"/>
      <c r="E69" s="587"/>
      <c r="F69" s="587"/>
      <c r="G69" s="570"/>
      <c r="H69" s="259" t="s">
        <v>745</v>
      </c>
      <c r="I69" s="69" t="s">
        <v>38</v>
      </c>
      <c r="J69" s="587"/>
      <c r="K69" s="696"/>
      <c r="L69" s="590"/>
      <c r="M69" s="594"/>
      <c r="N69" s="594"/>
      <c r="O69" s="594"/>
      <c r="P69" s="594"/>
      <c r="Q69" s="587"/>
      <c r="R69" s="587"/>
      <c r="S69" s="310"/>
    </row>
    <row r="70" spans="1:19" s="311" customFormat="1" ht="49.5" customHeight="1">
      <c r="A70" s="546"/>
      <c r="B70" s="573"/>
      <c r="C70" s="691"/>
      <c r="D70" s="562"/>
      <c r="E70" s="562"/>
      <c r="F70" s="562"/>
      <c r="G70" s="577"/>
      <c r="H70" s="259" t="s">
        <v>1958</v>
      </c>
      <c r="I70" s="69" t="s">
        <v>226</v>
      </c>
      <c r="J70" s="562"/>
      <c r="K70" s="565"/>
      <c r="L70" s="562"/>
      <c r="M70" s="573"/>
      <c r="N70" s="573"/>
      <c r="O70" s="573"/>
      <c r="P70" s="573"/>
      <c r="Q70" s="587"/>
      <c r="R70" s="587"/>
      <c r="S70" s="310"/>
    </row>
    <row r="71" spans="1:19" s="311" customFormat="1" ht="51" customHeight="1">
      <c r="A71" s="546"/>
      <c r="B71" s="573"/>
      <c r="C71" s="691"/>
      <c r="D71" s="562"/>
      <c r="E71" s="562"/>
      <c r="F71" s="562"/>
      <c r="G71" s="577"/>
      <c r="H71" s="259" t="s">
        <v>2026</v>
      </c>
      <c r="I71" s="69" t="s">
        <v>38</v>
      </c>
      <c r="J71" s="562"/>
      <c r="K71" s="565"/>
      <c r="L71" s="562"/>
      <c r="M71" s="573"/>
      <c r="N71" s="573"/>
      <c r="O71" s="573"/>
      <c r="P71" s="573"/>
      <c r="Q71" s="587"/>
      <c r="R71" s="587"/>
      <c r="S71" s="310"/>
    </row>
    <row r="72" spans="1:19" s="311" customFormat="1" ht="33" customHeight="1">
      <c r="A72" s="546"/>
      <c r="B72" s="573"/>
      <c r="C72" s="691"/>
      <c r="D72" s="562"/>
      <c r="E72" s="562"/>
      <c r="F72" s="562"/>
      <c r="G72" s="577"/>
      <c r="H72" s="259" t="s">
        <v>2027</v>
      </c>
      <c r="I72" s="69" t="s">
        <v>57</v>
      </c>
      <c r="J72" s="562"/>
      <c r="K72" s="565"/>
      <c r="L72" s="562"/>
      <c r="M72" s="573"/>
      <c r="N72" s="573"/>
      <c r="O72" s="573"/>
      <c r="P72" s="573"/>
      <c r="Q72" s="587"/>
      <c r="R72" s="587"/>
      <c r="S72" s="310"/>
    </row>
    <row r="73" spans="1:19" s="311" customFormat="1" ht="33" customHeight="1">
      <c r="A73" s="546"/>
      <c r="B73" s="573"/>
      <c r="C73" s="691"/>
      <c r="D73" s="562"/>
      <c r="E73" s="562"/>
      <c r="F73" s="562"/>
      <c r="G73" s="577"/>
      <c r="H73" s="259" t="s">
        <v>2028</v>
      </c>
      <c r="I73" s="69" t="s">
        <v>38</v>
      </c>
      <c r="J73" s="562"/>
      <c r="K73" s="565"/>
      <c r="L73" s="562"/>
      <c r="M73" s="573"/>
      <c r="N73" s="573"/>
      <c r="O73" s="573"/>
      <c r="P73" s="573"/>
      <c r="Q73" s="587"/>
      <c r="R73" s="587"/>
      <c r="S73" s="310"/>
    </row>
    <row r="74" spans="1:19" s="311" customFormat="1" ht="28.5" customHeight="1">
      <c r="A74" s="589"/>
      <c r="B74" s="573"/>
      <c r="C74" s="691"/>
      <c r="D74" s="562"/>
      <c r="E74" s="562"/>
      <c r="F74" s="562"/>
      <c r="G74" s="561"/>
      <c r="H74" s="259" t="s">
        <v>2029</v>
      </c>
      <c r="I74" s="207" t="s">
        <v>221</v>
      </c>
      <c r="J74" s="562"/>
      <c r="K74" s="565"/>
      <c r="L74" s="562"/>
      <c r="M74" s="573"/>
      <c r="N74" s="573"/>
      <c r="O74" s="573"/>
      <c r="P74" s="573"/>
      <c r="Q74" s="562"/>
      <c r="R74" s="562"/>
      <c r="S74" s="310"/>
    </row>
    <row r="75" spans="1:19" s="311" customFormat="1" ht="54" customHeight="1">
      <c r="A75" s="585">
        <v>27</v>
      </c>
      <c r="B75" s="574" t="s">
        <v>289</v>
      </c>
      <c r="C75" s="574">
        <v>2.2999999999999998</v>
      </c>
      <c r="D75" s="587">
        <v>10</v>
      </c>
      <c r="E75" s="572" t="s">
        <v>2030</v>
      </c>
      <c r="F75" s="572" t="s">
        <v>2031</v>
      </c>
      <c r="G75" s="718" t="s">
        <v>2032</v>
      </c>
      <c r="H75" s="259" t="s">
        <v>1976</v>
      </c>
      <c r="I75" s="69" t="s">
        <v>38</v>
      </c>
      <c r="J75" s="738" t="s">
        <v>2033</v>
      </c>
      <c r="K75" s="696" t="s">
        <v>289</v>
      </c>
      <c r="L75" s="590"/>
      <c r="M75" s="594">
        <f>39114+50000</f>
        <v>89114</v>
      </c>
      <c r="N75" s="594"/>
      <c r="O75" s="594">
        <v>39114</v>
      </c>
      <c r="P75" s="594"/>
      <c r="Q75" s="587" t="s">
        <v>2034</v>
      </c>
      <c r="R75" s="587" t="s">
        <v>2035</v>
      </c>
      <c r="S75" s="310"/>
    </row>
    <row r="76" spans="1:19" s="311" customFormat="1" ht="42" customHeight="1">
      <c r="A76" s="586"/>
      <c r="B76" s="574"/>
      <c r="C76" s="574"/>
      <c r="D76" s="587"/>
      <c r="E76" s="572"/>
      <c r="F76" s="572"/>
      <c r="G76" s="737"/>
      <c r="H76" s="306" t="s">
        <v>2036</v>
      </c>
      <c r="I76" s="207" t="s">
        <v>38</v>
      </c>
      <c r="J76" s="738"/>
      <c r="K76" s="696"/>
      <c r="L76" s="590"/>
      <c r="M76" s="594"/>
      <c r="N76" s="594"/>
      <c r="O76" s="594"/>
      <c r="P76" s="594"/>
      <c r="Q76" s="587"/>
      <c r="R76" s="587"/>
      <c r="S76" s="310"/>
    </row>
    <row r="77" spans="1:19" s="311" customFormat="1" ht="78.75" customHeight="1">
      <c r="A77" s="586"/>
      <c r="B77" s="574"/>
      <c r="C77" s="574"/>
      <c r="D77" s="587"/>
      <c r="E77" s="572"/>
      <c r="F77" s="572"/>
      <c r="G77" s="737"/>
      <c r="H77" s="272" t="s">
        <v>2037</v>
      </c>
      <c r="I77" s="296">
        <v>10</v>
      </c>
      <c r="J77" s="738"/>
      <c r="K77" s="696"/>
      <c r="L77" s="590"/>
      <c r="M77" s="594"/>
      <c r="N77" s="594"/>
      <c r="O77" s="594"/>
      <c r="P77" s="594"/>
      <c r="Q77" s="587"/>
      <c r="R77" s="587"/>
      <c r="S77" s="310"/>
    </row>
    <row r="78" spans="1:19" s="311" customFormat="1" ht="33" customHeight="1">
      <c r="A78" s="546"/>
      <c r="B78" s="573"/>
      <c r="C78" s="573"/>
      <c r="D78" s="562"/>
      <c r="E78" s="565"/>
      <c r="F78" s="565"/>
      <c r="G78" s="577"/>
      <c r="H78" s="259" t="s">
        <v>1002</v>
      </c>
      <c r="I78" s="69" t="s">
        <v>221</v>
      </c>
      <c r="J78" s="562"/>
      <c r="K78" s="565"/>
      <c r="L78" s="562"/>
      <c r="M78" s="573"/>
      <c r="N78" s="573"/>
      <c r="O78" s="573"/>
      <c r="P78" s="573"/>
      <c r="Q78" s="587"/>
      <c r="R78" s="587"/>
      <c r="S78" s="310"/>
    </row>
    <row r="79" spans="1:19" s="311" customFormat="1" ht="29.25" customHeight="1">
      <c r="A79" s="589"/>
      <c r="B79" s="573"/>
      <c r="C79" s="573"/>
      <c r="D79" s="562"/>
      <c r="E79" s="565"/>
      <c r="F79" s="565"/>
      <c r="G79" s="561"/>
      <c r="H79" s="259" t="s">
        <v>2038</v>
      </c>
      <c r="I79" s="207" t="s">
        <v>2039</v>
      </c>
      <c r="J79" s="562"/>
      <c r="K79" s="565"/>
      <c r="L79" s="562"/>
      <c r="M79" s="573"/>
      <c r="N79" s="573"/>
      <c r="O79" s="573"/>
      <c r="P79" s="573"/>
      <c r="Q79" s="562"/>
      <c r="R79" s="562"/>
      <c r="S79" s="310"/>
    </row>
    <row r="80" spans="1:19" s="311" customFormat="1" ht="123.75" customHeight="1">
      <c r="A80" s="254">
        <v>28</v>
      </c>
      <c r="B80" s="254" t="s">
        <v>667</v>
      </c>
      <c r="C80" s="394">
        <v>3</v>
      </c>
      <c r="D80" s="260">
        <v>10</v>
      </c>
      <c r="E80" s="260" t="s">
        <v>2040</v>
      </c>
      <c r="F80" s="270" t="s">
        <v>2041</v>
      </c>
      <c r="G80" s="260" t="s">
        <v>2042</v>
      </c>
      <c r="H80" s="259" t="s">
        <v>1976</v>
      </c>
      <c r="I80" s="69" t="s">
        <v>38</v>
      </c>
      <c r="J80" s="260" t="s">
        <v>2043</v>
      </c>
      <c r="K80" s="396" t="s">
        <v>114</v>
      </c>
      <c r="L80" s="291"/>
      <c r="M80" s="292">
        <f>6484.95+2632.68</f>
        <v>9117.6299999999992</v>
      </c>
      <c r="N80" s="292"/>
      <c r="O80" s="292">
        <v>6484.95</v>
      </c>
      <c r="P80" s="292"/>
      <c r="Q80" s="260" t="s">
        <v>2044</v>
      </c>
      <c r="R80" s="260" t="s">
        <v>2045</v>
      </c>
      <c r="S80" s="310"/>
    </row>
    <row r="81" spans="1:19" s="311" customFormat="1" ht="46.5" customHeight="1">
      <c r="A81" s="585">
        <v>29</v>
      </c>
      <c r="B81" s="574" t="s">
        <v>296</v>
      </c>
      <c r="C81" s="574">
        <v>2</v>
      </c>
      <c r="D81" s="587">
        <v>10</v>
      </c>
      <c r="E81" s="587" t="s">
        <v>2046</v>
      </c>
      <c r="F81" s="572" t="s">
        <v>2047</v>
      </c>
      <c r="G81" s="543" t="s">
        <v>2048</v>
      </c>
      <c r="H81" s="259" t="s">
        <v>1976</v>
      </c>
      <c r="I81" s="69" t="s">
        <v>38</v>
      </c>
      <c r="J81" s="587" t="s">
        <v>2049</v>
      </c>
      <c r="K81" s="696" t="s">
        <v>50</v>
      </c>
      <c r="L81" s="590"/>
      <c r="M81" s="594">
        <f>10076.5+3056.2</f>
        <v>13132.7</v>
      </c>
      <c r="N81" s="594"/>
      <c r="O81" s="594">
        <v>10076.5</v>
      </c>
      <c r="P81" s="594"/>
      <c r="Q81" s="587" t="s">
        <v>242</v>
      </c>
      <c r="R81" s="587" t="s">
        <v>1964</v>
      </c>
      <c r="S81" s="310"/>
    </row>
    <row r="82" spans="1:19" s="311" customFormat="1" ht="15" customHeight="1">
      <c r="A82" s="586"/>
      <c r="B82" s="574"/>
      <c r="C82" s="574"/>
      <c r="D82" s="587"/>
      <c r="E82" s="587"/>
      <c r="F82" s="572"/>
      <c r="G82" s="570"/>
      <c r="H82" s="259" t="s">
        <v>1002</v>
      </c>
      <c r="I82" s="69" t="s">
        <v>236</v>
      </c>
      <c r="J82" s="587"/>
      <c r="K82" s="696"/>
      <c r="L82" s="590"/>
      <c r="M82" s="594"/>
      <c r="N82" s="594"/>
      <c r="O82" s="594"/>
      <c r="P82" s="594"/>
      <c r="Q82" s="587"/>
      <c r="R82" s="587"/>
      <c r="S82" s="310"/>
    </row>
    <row r="83" spans="1:19" s="311" customFormat="1" ht="14.25" customHeight="1">
      <c r="A83" s="586"/>
      <c r="B83" s="574"/>
      <c r="C83" s="574"/>
      <c r="D83" s="587"/>
      <c r="E83" s="587"/>
      <c r="F83" s="572"/>
      <c r="G83" s="570"/>
      <c r="H83" s="259" t="s">
        <v>2050</v>
      </c>
      <c r="I83" s="69" t="s">
        <v>53</v>
      </c>
      <c r="J83" s="587"/>
      <c r="K83" s="696"/>
      <c r="L83" s="590"/>
      <c r="M83" s="594"/>
      <c r="N83" s="594"/>
      <c r="O83" s="594"/>
      <c r="P83" s="594"/>
      <c r="Q83" s="587"/>
      <c r="R83" s="587"/>
      <c r="S83" s="310"/>
    </row>
    <row r="84" spans="1:19" s="311" customFormat="1" ht="14.25" customHeight="1">
      <c r="A84" s="586"/>
      <c r="B84" s="574"/>
      <c r="C84" s="574"/>
      <c r="D84" s="587"/>
      <c r="E84" s="587"/>
      <c r="F84" s="572"/>
      <c r="G84" s="570"/>
      <c r="H84" s="259" t="s">
        <v>2051</v>
      </c>
      <c r="I84" s="69" t="s">
        <v>221</v>
      </c>
      <c r="J84" s="587"/>
      <c r="K84" s="696"/>
      <c r="L84" s="590"/>
      <c r="M84" s="594"/>
      <c r="N84" s="594"/>
      <c r="O84" s="594"/>
      <c r="P84" s="594"/>
      <c r="Q84" s="587"/>
      <c r="R84" s="587"/>
      <c r="S84" s="310"/>
    </row>
    <row r="85" spans="1:19" s="311" customFormat="1" ht="16.5" customHeight="1">
      <c r="A85" s="546"/>
      <c r="B85" s="573"/>
      <c r="C85" s="573"/>
      <c r="D85" s="562"/>
      <c r="E85" s="562"/>
      <c r="F85" s="565"/>
      <c r="G85" s="577"/>
      <c r="H85" s="259" t="s">
        <v>2052</v>
      </c>
      <c r="I85" s="69" t="s">
        <v>496</v>
      </c>
      <c r="J85" s="562"/>
      <c r="K85" s="565"/>
      <c r="L85" s="562"/>
      <c r="M85" s="573"/>
      <c r="N85" s="573"/>
      <c r="O85" s="573"/>
      <c r="P85" s="573"/>
      <c r="Q85" s="587"/>
      <c r="R85" s="587"/>
      <c r="S85" s="310"/>
    </row>
    <row r="86" spans="1:19" s="311" customFormat="1" ht="16.5" customHeight="1">
      <c r="A86" s="546"/>
      <c r="B86" s="573"/>
      <c r="C86" s="573"/>
      <c r="D86" s="562"/>
      <c r="E86" s="562"/>
      <c r="F86" s="565"/>
      <c r="G86" s="577"/>
      <c r="H86" s="259" t="s">
        <v>998</v>
      </c>
      <c r="I86" s="69" t="s">
        <v>38</v>
      </c>
      <c r="J86" s="562"/>
      <c r="K86" s="565"/>
      <c r="L86" s="562"/>
      <c r="M86" s="573"/>
      <c r="N86" s="573"/>
      <c r="O86" s="573"/>
      <c r="P86" s="573"/>
      <c r="Q86" s="587"/>
      <c r="R86" s="587"/>
      <c r="S86" s="310"/>
    </row>
    <row r="87" spans="1:19" s="311" customFormat="1" ht="29.25" customHeight="1">
      <c r="A87" s="589"/>
      <c r="B87" s="573"/>
      <c r="C87" s="573"/>
      <c r="D87" s="562"/>
      <c r="E87" s="562"/>
      <c r="F87" s="565"/>
      <c r="G87" s="561"/>
      <c r="H87" s="259" t="s">
        <v>1975</v>
      </c>
      <c r="I87" s="207" t="s">
        <v>125</v>
      </c>
      <c r="J87" s="562"/>
      <c r="K87" s="565"/>
      <c r="L87" s="562"/>
      <c r="M87" s="573"/>
      <c r="N87" s="573"/>
      <c r="O87" s="573"/>
      <c r="P87" s="573"/>
      <c r="Q87" s="562"/>
      <c r="R87" s="562"/>
      <c r="S87" s="310"/>
    </row>
    <row r="88" spans="1:19" s="311" customFormat="1" ht="45" customHeight="1">
      <c r="A88" s="585">
        <v>30</v>
      </c>
      <c r="B88" s="574" t="s">
        <v>289</v>
      </c>
      <c r="C88" s="574">
        <v>3</v>
      </c>
      <c r="D88" s="587">
        <v>10</v>
      </c>
      <c r="E88" s="587" t="s">
        <v>2053</v>
      </c>
      <c r="F88" s="572" t="s">
        <v>2054</v>
      </c>
      <c r="G88" s="543" t="s">
        <v>2055</v>
      </c>
      <c r="H88" s="259" t="s">
        <v>1976</v>
      </c>
      <c r="I88" s="69" t="s">
        <v>38</v>
      </c>
      <c r="J88" s="587" t="s">
        <v>2056</v>
      </c>
      <c r="K88" s="736" t="s">
        <v>127</v>
      </c>
      <c r="L88" s="590"/>
      <c r="M88" s="594">
        <f>16405.8+2274</f>
        <v>18679.8</v>
      </c>
      <c r="N88" s="594"/>
      <c r="O88" s="594">
        <v>16405.8</v>
      </c>
      <c r="P88" s="594"/>
      <c r="Q88" s="587" t="s">
        <v>242</v>
      </c>
      <c r="R88" s="587" t="s">
        <v>1964</v>
      </c>
      <c r="S88" s="310"/>
    </row>
    <row r="89" spans="1:19" s="311" customFormat="1" ht="15" customHeight="1">
      <c r="A89" s="586"/>
      <c r="B89" s="574"/>
      <c r="C89" s="574"/>
      <c r="D89" s="587"/>
      <c r="E89" s="587"/>
      <c r="F89" s="572"/>
      <c r="G89" s="570"/>
      <c r="H89" s="259" t="s">
        <v>2051</v>
      </c>
      <c r="I89" s="69" t="s">
        <v>2057</v>
      </c>
      <c r="J89" s="587"/>
      <c r="K89" s="696"/>
      <c r="L89" s="590"/>
      <c r="M89" s="594"/>
      <c r="N89" s="594"/>
      <c r="O89" s="594"/>
      <c r="P89" s="594"/>
      <c r="Q89" s="587"/>
      <c r="R89" s="587"/>
      <c r="S89" s="310"/>
    </row>
    <row r="90" spans="1:19" s="311" customFormat="1" ht="77.25" customHeight="1">
      <c r="A90" s="586"/>
      <c r="B90" s="574"/>
      <c r="C90" s="574"/>
      <c r="D90" s="587"/>
      <c r="E90" s="587"/>
      <c r="F90" s="572"/>
      <c r="G90" s="570"/>
      <c r="H90" s="259" t="s">
        <v>2058</v>
      </c>
      <c r="I90" s="69" t="s">
        <v>236</v>
      </c>
      <c r="J90" s="587"/>
      <c r="K90" s="696"/>
      <c r="L90" s="590"/>
      <c r="M90" s="594"/>
      <c r="N90" s="594"/>
      <c r="O90" s="594"/>
      <c r="P90" s="594"/>
      <c r="Q90" s="587"/>
      <c r="R90" s="587"/>
      <c r="S90" s="310"/>
    </row>
    <row r="91" spans="1:19" s="311" customFormat="1" ht="39.75" customHeight="1">
      <c r="A91" s="585">
        <v>31</v>
      </c>
      <c r="B91" s="574" t="s">
        <v>289</v>
      </c>
      <c r="C91" s="574">
        <v>3</v>
      </c>
      <c r="D91" s="587">
        <v>10</v>
      </c>
      <c r="E91" s="587" t="s">
        <v>2059</v>
      </c>
      <c r="F91" s="572" t="s">
        <v>2060</v>
      </c>
      <c r="G91" s="543" t="s">
        <v>2061</v>
      </c>
      <c r="H91" s="272" t="s">
        <v>2062</v>
      </c>
      <c r="I91" s="207" t="s">
        <v>306</v>
      </c>
      <c r="J91" s="587" t="s">
        <v>2063</v>
      </c>
      <c r="K91" s="696" t="s">
        <v>217</v>
      </c>
      <c r="L91" s="590"/>
      <c r="M91" s="594">
        <f>29400+22915</f>
        <v>52315</v>
      </c>
      <c r="N91" s="594"/>
      <c r="O91" s="594">
        <v>29400</v>
      </c>
      <c r="P91" s="594"/>
      <c r="Q91" s="587" t="s">
        <v>2064</v>
      </c>
      <c r="R91" s="587" t="s">
        <v>2065</v>
      </c>
      <c r="S91" s="310"/>
    </row>
    <row r="92" spans="1:19" s="311" customFormat="1" ht="30.75" customHeight="1">
      <c r="A92" s="586"/>
      <c r="B92" s="574"/>
      <c r="C92" s="574"/>
      <c r="D92" s="587"/>
      <c r="E92" s="587"/>
      <c r="F92" s="572"/>
      <c r="G92" s="570"/>
      <c r="H92" s="272" t="s">
        <v>2066</v>
      </c>
      <c r="I92" s="207" t="s">
        <v>38</v>
      </c>
      <c r="J92" s="587"/>
      <c r="K92" s="696"/>
      <c r="L92" s="590"/>
      <c r="M92" s="594"/>
      <c r="N92" s="594"/>
      <c r="O92" s="594"/>
      <c r="P92" s="594"/>
      <c r="Q92" s="587"/>
      <c r="R92" s="587"/>
      <c r="S92" s="310"/>
    </row>
    <row r="93" spans="1:19" s="311" customFormat="1" ht="27.75" customHeight="1">
      <c r="A93" s="586"/>
      <c r="B93" s="574"/>
      <c r="C93" s="574"/>
      <c r="D93" s="587"/>
      <c r="E93" s="587"/>
      <c r="F93" s="572"/>
      <c r="G93" s="570"/>
      <c r="H93" s="259" t="s">
        <v>1002</v>
      </c>
      <c r="I93" s="69" t="s">
        <v>496</v>
      </c>
      <c r="J93" s="587"/>
      <c r="K93" s="696"/>
      <c r="L93" s="590"/>
      <c r="M93" s="594"/>
      <c r="N93" s="594"/>
      <c r="O93" s="594"/>
      <c r="P93" s="594"/>
      <c r="Q93" s="587"/>
      <c r="R93" s="587"/>
      <c r="S93" s="310"/>
    </row>
    <row r="94" spans="1:19" s="311" customFormat="1" ht="27.75" customHeight="1">
      <c r="A94" s="546"/>
      <c r="B94" s="573"/>
      <c r="C94" s="573"/>
      <c r="D94" s="562"/>
      <c r="E94" s="562"/>
      <c r="F94" s="565"/>
      <c r="G94" s="577"/>
      <c r="H94" s="259" t="s">
        <v>2067</v>
      </c>
      <c r="I94" s="69" t="s">
        <v>38</v>
      </c>
      <c r="J94" s="562"/>
      <c r="K94" s="565"/>
      <c r="L94" s="562"/>
      <c r="M94" s="573"/>
      <c r="N94" s="573"/>
      <c r="O94" s="573"/>
      <c r="P94" s="573"/>
      <c r="Q94" s="587"/>
      <c r="R94" s="587"/>
      <c r="S94" s="310"/>
    </row>
    <row r="95" spans="1:19" s="311" customFormat="1" ht="42" customHeight="1">
      <c r="A95" s="585">
        <v>32</v>
      </c>
      <c r="B95" s="574" t="s">
        <v>497</v>
      </c>
      <c r="C95" s="574" t="s">
        <v>2068</v>
      </c>
      <c r="D95" s="587">
        <v>11</v>
      </c>
      <c r="E95" s="587" t="s">
        <v>2069</v>
      </c>
      <c r="F95" s="587" t="s">
        <v>2070</v>
      </c>
      <c r="G95" s="543" t="s">
        <v>2071</v>
      </c>
      <c r="H95" s="259" t="s">
        <v>1976</v>
      </c>
      <c r="I95" s="69" t="s">
        <v>38</v>
      </c>
      <c r="J95" s="587" t="s">
        <v>2072</v>
      </c>
      <c r="K95" s="696" t="s">
        <v>43</v>
      </c>
      <c r="L95" s="590"/>
      <c r="M95" s="594">
        <f>59487.02+16000</f>
        <v>75487.01999999999</v>
      </c>
      <c r="N95" s="594"/>
      <c r="O95" s="594">
        <v>59487.02</v>
      </c>
      <c r="P95" s="594"/>
      <c r="Q95" s="587" t="s">
        <v>2073</v>
      </c>
      <c r="R95" s="587" t="s">
        <v>2074</v>
      </c>
      <c r="S95" s="310"/>
    </row>
    <row r="96" spans="1:19" s="311" customFormat="1" ht="45" customHeight="1">
      <c r="A96" s="586"/>
      <c r="B96" s="574"/>
      <c r="C96" s="574"/>
      <c r="D96" s="587"/>
      <c r="E96" s="587"/>
      <c r="F96" s="587"/>
      <c r="G96" s="570"/>
      <c r="H96" s="259" t="s">
        <v>2026</v>
      </c>
      <c r="I96" s="69" t="s">
        <v>38</v>
      </c>
      <c r="J96" s="587"/>
      <c r="K96" s="696"/>
      <c r="L96" s="590"/>
      <c r="M96" s="594"/>
      <c r="N96" s="594"/>
      <c r="O96" s="594"/>
      <c r="P96" s="594"/>
      <c r="Q96" s="587"/>
      <c r="R96" s="587"/>
      <c r="S96" s="310"/>
    </row>
    <row r="97" spans="1:19" s="311" customFormat="1" ht="14.25" customHeight="1">
      <c r="A97" s="586"/>
      <c r="B97" s="574"/>
      <c r="C97" s="574"/>
      <c r="D97" s="587"/>
      <c r="E97" s="587"/>
      <c r="F97" s="587"/>
      <c r="G97" s="570"/>
      <c r="H97" s="259" t="s">
        <v>2050</v>
      </c>
      <c r="I97" s="69" t="s">
        <v>2075</v>
      </c>
      <c r="J97" s="587"/>
      <c r="K97" s="696"/>
      <c r="L97" s="590"/>
      <c r="M97" s="594"/>
      <c r="N97" s="594"/>
      <c r="O97" s="594"/>
      <c r="P97" s="594"/>
      <c r="Q97" s="587"/>
      <c r="R97" s="587"/>
      <c r="S97" s="310"/>
    </row>
    <row r="98" spans="1:19" s="311" customFormat="1" ht="12.75" customHeight="1">
      <c r="A98" s="586"/>
      <c r="B98" s="574"/>
      <c r="C98" s="574"/>
      <c r="D98" s="587"/>
      <c r="E98" s="587"/>
      <c r="F98" s="587"/>
      <c r="G98" s="570"/>
      <c r="H98" s="259" t="s">
        <v>1002</v>
      </c>
      <c r="I98" s="69" t="s">
        <v>2075</v>
      </c>
      <c r="J98" s="587"/>
      <c r="K98" s="696"/>
      <c r="L98" s="590"/>
      <c r="M98" s="594"/>
      <c r="N98" s="594"/>
      <c r="O98" s="594"/>
      <c r="P98" s="594"/>
      <c r="Q98" s="587"/>
      <c r="R98" s="587"/>
      <c r="S98" s="310"/>
    </row>
    <row r="99" spans="1:19" s="311" customFormat="1" ht="14.25" customHeight="1">
      <c r="A99" s="586"/>
      <c r="B99" s="574"/>
      <c r="C99" s="574"/>
      <c r="D99" s="587"/>
      <c r="E99" s="587"/>
      <c r="F99" s="587"/>
      <c r="G99" s="570"/>
      <c r="H99" s="259" t="s">
        <v>2076</v>
      </c>
      <c r="I99" s="69" t="s">
        <v>519</v>
      </c>
      <c r="J99" s="587"/>
      <c r="K99" s="696"/>
      <c r="L99" s="590"/>
      <c r="M99" s="594"/>
      <c r="N99" s="594"/>
      <c r="O99" s="594"/>
      <c r="P99" s="594"/>
      <c r="Q99" s="587"/>
      <c r="R99" s="587"/>
      <c r="S99" s="310"/>
    </row>
    <row r="100" spans="1:19" s="311" customFormat="1" ht="16.5" customHeight="1">
      <c r="A100" s="546"/>
      <c r="B100" s="573"/>
      <c r="C100" s="573"/>
      <c r="D100" s="562"/>
      <c r="E100" s="562"/>
      <c r="F100" s="562"/>
      <c r="G100" s="577"/>
      <c r="H100" s="259" t="s">
        <v>2077</v>
      </c>
      <c r="I100" s="69" t="s">
        <v>2078</v>
      </c>
      <c r="J100" s="562"/>
      <c r="K100" s="565"/>
      <c r="L100" s="562"/>
      <c r="M100" s="573"/>
      <c r="N100" s="573"/>
      <c r="O100" s="573"/>
      <c r="P100" s="573"/>
      <c r="Q100" s="587"/>
      <c r="R100" s="587"/>
      <c r="S100" s="310"/>
    </row>
    <row r="101" spans="1:19" s="311" customFormat="1" ht="16.5" customHeight="1">
      <c r="A101" s="546"/>
      <c r="B101" s="573"/>
      <c r="C101" s="573"/>
      <c r="D101" s="562"/>
      <c r="E101" s="562"/>
      <c r="F101" s="562"/>
      <c r="G101" s="577"/>
      <c r="H101" s="259" t="s">
        <v>2079</v>
      </c>
      <c r="I101" s="69" t="s">
        <v>38</v>
      </c>
      <c r="J101" s="562"/>
      <c r="K101" s="565"/>
      <c r="L101" s="562"/>
      <c r="M101" s="573"/>
      <c r="N101" s="573"/>
      <c r="O101" s="573"/>
      <c r="P101" s="573"/>
      <c r="Q101" s="587"/>
      <c r="R101" s="587"/>
      <c r="S101" s="310"/>
    </row>
    <row r="102" spans="1:19" s="311" customFormat="1" ht="16.5" customHeight="1">
      <c r="A102" s="546"/>
      <c r="B102" s="573"/>
      <c r="C102" s="573"/>
      <c r="D102" s="562"/>
      <c r="E102" s="562"/>
      <c r="F102" s="562"/>
      <c r="G102" s="577"/>
      <c r="H102" s="259" t="s">
        <v>2080</v>
      </c>
      <c r="I102" s="69" t="s">
        <v>2081</v>
      </c>
      <c r="J102" s="562"/>
      <c r="K102" s="565"/>
      <c r="L102" s="562"/>
      <c r="M102" s="573"/>
      <c r="N102" s="573"/>
      <c r="O102" s="573"/>
      <c r="P102" s="573"/>
      <c r="Q102" s="587"/>
      <c r="R102" s="587"/>
      <c r="S102" s="310"/>
    </row>
    <row r="103" spans="1:19" s="311" customFormat="1" ht="28.5" customHeight="1">
      <c r="A103" s="589"/>
      <c r="B103" s="573"/>
      <c r="C103" s="573"/>
      <c r="D103" s="562"/>
      <c r="E103" s="562"/>
      <c r="F103" s="562"/>
      <c r="G103" s="561"/>
      <c r="H103" s="259" t="s">
        <v>2082</v>
      </c>
      <c r="I103" s="207" t="s">
        <v>66</v>
      </c>
      <c r="J103" s="562"/>
      <c r="K103" s="565"/>
      <c r="L103" s="562"/>
      <c r="M103" s="573"/>
      <c r="N103" s="573"/>
      <c r="O103" s="573"/>
      <c r="P103" s="573"/>
      <c r="Q103" s="562"/>
      <c r="R103" s="562"/>
      <c r="S103" s="310"/>
    </row>
    <row r="104" spans="1:19" s="311" customFormat="1" ht="55.5" customHeight="1">
      <c r="A104" s="585">
        <v>33</v>
      </c>
      <c r="B104" s="574" t="s">
        <v>497</v>
      </c>
      <c r="C104" s="574">
        <v>5</v>
      </c>
      <c r="D104" s="587">
        <v>11</v>
      </c>
      <c r="E104" s="587" t="s">
        <v>2083</v>
      </c>
      <c r="F104" s="587" t="s">
        <v>2084</v>
      </c>
      <c r="G104" s="543" t="s">
        <v>361</v>
      </c>
      <c r="H104" s="259" t="s">
        <v>745</v>
      </c>
      <c r="I104" s="69" t="s">
        <v>38</v>
      </c>
      <c r="J104" s="587" t="s">
        <v>2085</v>
      </c>
      <c r="K104" s="696" t="s">
        <v>137</v>
      </c>
      <c r="L104" s="590"/>
      <c r="M104" s="594">
        <f>9840+1053.3</f>
        <v>10893.3</v>
      </c>
      <c r="N104" s="594"/>
      <c r="O104" s="594">
        <v>9840</v>
      </c>
      <c r="P104" s="594"/>
      <c r="Q104" s="587" t="s">
        <v>242</v>
      </c>
      <c r="R104" s="587" t="s">
        <v>1964</v>
      </c>
      <c r="S104" s="310"/>
    </row>
    <row r="105" spans="1:19" s="311" customFormat="1" ht="75.75" customHeight="1">
      <c r="A105" s="586"/>
      <c r="B105" s="574"/>
      <c r="C105" s="574"/>
      <c r="D105" s="587"/>
      <c r="E105" s="587"/>
      <c r="F105" s="587"/>
      <c r="G105" s="570"/>
      <c r="H105" s="259" t="s">
        <v>1958</v>
      </c>
      <c r="I105" s="69" t="s">
        <v>2086</v>
      </c>
      <c r="J105" s="587"/>
      <c r="K105" s="696"/>
      <c r="L105" s="590"/>
      <c r="M105" s="594"/>
      <c r="N105" s="594"/>
      <c r="O105" s="594"/>
      <c r="P105" s="594"/>
      <c r="Q105" s="587"/>
      <c r="R105" s="587"/>
      <c r="S105" s="310"/>
    </row>
    <row r="106" spans="1:19" s="311" customFormat="1" ht="34.5" customHeight="1">
      <c r="A106" s="585">
        <v>34</v>
      </c>
      <c r="B106" s="574" t="s">
        <v>296</v>
      </c>
      <c r="C106" s="574">
        <v>5</v>
      </c>
      <c r="D106" s="587">
        <v>11</v>
      </c>
      <c r="E106" s="587" t="s">
        <v>2087</v>
      </c>
      <c r="F106" s="587" t="s">
        <v>2088</v>
      </c>
      <c r="G106" s="543" t="s">
        <v>2089</v>
      </c>
      <c r="H106" s="259" t="s">
        <v>2090</v>
      </c>
      <c r="I106" s="69" t="s">
        <v>38</v>
      </c>
      <c r="J106" s="587" t="s">
        <v>2091</v>
      </c>
      <c r="K106" s="696" t="s">
        <v>50</v>
      </c>
      <c r="L106" s="590"/>
      <c r="M106" s="594">
        <f>7561.96+5280.25</f>
        <v>12842.21</v>
      </c>
      <c r="N106" s="594"/>
      <c r="O106" s="594">
        <v>7561.96</v>
      </c>
      <c r="P106" s="594"/>
      <c r="Q106" s="587" t="s">
        <v>242</v>
      </c>
      <c r="R106" s="587" t="s">
        <v>1964</v>
      </c>
      <c r="S106" s="310"/>
    </row>
    <row r="107" spans="1:19" s="311" customFormat="1" ht="74.25" customHeight="1">
      <c r="A107" s="586"/>
      <c r="B107" s="574"/>
      <c r="C107" s="574"/>
      <c r="D107" s="587"/>
      <c r="E107" s="587"/>
      <c r="F107" s="587"/>
      <c r="G107" s="570"/>
      <c r="H107" s="259" t="s">
        <v>2092</v>
      </c>
      <c r="I107" s="69" t="s">
        <v>2093</v>
      </c>
      <c r="J107" s="587"/>
      <c r="K107" s="696"/>
      <c r="L107" s="590"/>
      <c r="M107" s="594"/>
      <c r="N107" s="594"/>
      <c r="O107" s="594"/>
      <c r="P107" s="594"/>
      <c r="Q107" s="587"/>
      <c r="R107" s="587"/>
      <c r="S107" s="310"/>
    </row>
    <row r="108" spans="1:19" s="311" customFormat="1" ht="36.75" customHeight="1">
      <c r="A108" s="585">
        <v>35</v>
      </c>
      <c r="B108" s="574" t="s">
        <v>497</v>
      </c>
      <c r="C108" s="574">
        <v>5</v>
      </c>
      <c r="D108" s="587">
        <v>11</v>
      </c>
      <c r="E108" s="587" t="s">
        <v>2094</v>
      </c>
      <c r="F108" s="587" t="s">
        <v>2095</v>
      </c>
      <c r="G108" s="543" t="s">
        <v>750</v>
      </c>
      <c r="H108" s="259" t="s">
        <v>614</v>
      </c>
      <c r="I108" s="69" t="s">
        <v>66</v>
      </c>
      <c r="J108" s="587" t="s">
        <v>2004</v>
      </c>
      <c r="K108" s="696" t="s">
        <v>50</v>
      </c>
      <c r="L108" s="590"/>
      <c r="M108" s="594">
        <f>14418.2+3566.5</f>
        <v>17984.7</v>
      </c>
      <c r="N108" s="594"/>
      <c r="O108" s="594">
        <v>14418.2</v>
      </c>
      <c r="P108" s="594"/>
      <c r="Q108" s="587" t="s">
        <v>242</v>
      </c>
      <c r="R108" s="587" t="s">
        <v>1964</v>
      </c>
      <c r="S108" s="310"/>
    </row>
    <row r="109" spans="1:19" s="311" customFormat="1" ht="52.5" customHeight="1">
      <c r="A109" s="586"/>
      <c r="B109" s="574"/>
      <c r="C109" s="574"/>
      <c r="D109" s="587"/>
      <c r="E109" s="587"/>
      <c r="F109" s="587"/>
      <c r="G109" s="570"/>
      <c r="H109" s="259" t="s">
        <v>1999</v>
      </c>
      <c r="I109" s="69" t="s">
        <v>2096</v>
      </c>
      <c r="J109" s="587"/>
      <c r="K109" s="696"/>
      <c r="L109" s="590"/>
      <c r="M109" s="594"/>
      <c r="N109" s="594"/>
      <c r="O109" s="594"/>
      <c r="P109" s="594"/>
      <c r="Q109" s="587"/>
      <c r="R109" s="587"/>
      <c r="S109" s="310"/>
    </row>
    <row r="110" spans="1:19" s="311" customFormat="1" ht="49.5" customHeight="1">
      <c r="A110" s="585">
        <v>36</v>
      </c>
      <c r="B110" s="574" t="s">
        <v>497</v>
      </c>
      <c r="C110" s="574">
        <v>5</v>
      </c>
      <c r="D110" s="587">
        <v>11</v>
      </c>
      <c r="E110" s="587" t="s">
        <v>2097</v>
      </c>
      <c r="F110" s="587" t="s">
        <v>2098</v>
      </c>
      <c r="G110" s="543" t="s">
        <v>2099</v>
      </c>
      <c r="H110" s="259" t="s">
        <v>1976</v>
      </c>
      <c r="I110" s="69" t="s">
        <v>38</v>
      </c>
      <c r="J110" s="587" t="s">
        <v>2100</v>
      </c>
      <c r="K110" s="696" t="s">
        <v>50</v>
      </c>
      <c r="L110" s="590"/>
      <c r="M110" s="594">
        <f>24949.89+11710</f>
        <v>36659.89</v>
      </c>
      <c r="N110" s="594"/>
      <c r="O110" s="594">
        <v>24949.89</v>
      </c>
      <c r="P110" s="594"/>
      <c r="Q110" s="587" t="s">
        <v>2101</v>
      </c>
      <c r="R110" s="587" t="s">
        <v>2102</v>
      </c>
      <c r="S110" s="310"/>
    </row>
    <row r="111" spans="1:19" s="311" customFormat="1" ht="15" customHeight="1">
      <c r="A111" s="586"/>
      <c r="B111" s="574"/>
      <c r="C111" s="574"/>
      <c r="D111" s="587"/>
      <c r="E111" s="587"/>
      <c r="F111" s="587"/>
      <c r="G111" s="570"/>
      <c r="H111" s="259" t="s">
        <v>998</v>
      </c>
      <c r="I111" s="69" t="s">
        <v>66</v>
      </c>
      <c r="J111" s="587"/>
      <c r="K111" s="696"/>
      <c r="L111" s="590"/>
      <c r="M111" s="594"/>
      <c r="N111" s="594"/>
      <c r="O111" s="594"/>
      <c r="P111" s="594"/>
      <c r="Q111" s="587"/>
      <c r="R111" s="587"/>
      <c r="S111" s="310"/>
    </row>
    <row r="112" spans="1:19" s="311" customFormat="1" ht="27.75" customHeight="1">
      <c r="A112" s="586"/>
      <c r="B112" s="574"/>
      <c r="C112" s="574"/>
      <c r="D112" s="587"/>
      <c r="E112" s="587"/>
      <c r="F112" s="587"/>
      <c r="G112" s="570"/>
      <c r="H112" s="259" t="s">
        <v>1039</v>
      </c>
      <c r="I112" s="69" t="s">
        <v>2103</v>
      </c>
      <c r="J112" s="587"/>
      <c r="K112" s="696"/>
      <c r="L112" s="590"/>
      <c r="M112" s="594"/>
      <c r="N112" s="594"/>
      <c r="O112" s="594"/>
      <c r="P112" s="594"/>
      <c r="Q112" s="587"/>
      <c r="R112" s="587"/>
      <c r="S112" s="310"/>
    </row>
    <row r="113" spans="1:19" s="311" customFormat="1" ht="42" customHeight="1">
      <c r="A113" s="585">
        <v>37</v>
      </c>
      <c r="B113" s="574" t="s">
        <v>497</v>
      </c>
      <c r="C113" s="574">
        <v>5</v>
      </c>
      <c r="D113" s="587">
        <v>11</v>
      </c>
      <c r="E113" s="587" t="s">
        <v>2104</v>
      </c>
      <c r="F113" s="587" t="s">
        <v>2105</v>
      </c>
      <c r="G113" s="543" t="s">
        <v>2106</v>
      </c>
      <c r="H113" s="259" t="s">
        <v>1976</v>
      </c>
      <c r="I113" s="69" t="s">
        <v>38</v>
      </c>
      <c r="J113" s="587" t="s">
        <v>2107</v>
      </c>
      <c r="K113" s="696" t="s">
        <v>50</v>
      </c>
      <c r="L113" s="590"/>
      <c r="M113" s="594">
        <v>11935.23</v>
      </c>
      <c r="N113" s="594"/>
      <c r="O113" s="594">
        <v>11935.23</v>
      </c>
      <c r="P113" s="594"/>
      <c r="Q113" s="587" t="s">
        <v>2108</v>
      </c>
      <c r="R113" s="587" t="s">
        <v>2109</v>
      </c>
      <c r="S113" s="310"/>
    </row>
    <row r="114" spans="1:19" s="311" customFormat="1" ht="15" customHeight="1">
      <c r="A114" s="586"/>
      <c r="B114" s="574"/>
      <c r="C114" s="574"/>
      <c r="D114" s="587"/>
      <c r="E114" s="587"/>
      <c r="F114" s="587"/>
      <c r="G114" s="570"/>
      <c r="H114" s="259" t="s">
        <v>998</v>
      </c>
      <c r="I114" s="69" t="s">
        <v>38</v>
      </c>
      <c r="J114" s="587"/>
      <c r="K114" s="696"/>
      <c r="L114" s="590"/>
      <c r="M114" s="594"/>
      <c r="N114" s="594"/>
      <c r="O114" s="594"/>
      <c r="P114" s="594"/>
      <c r="Q114" s="587"/>
      <c r="R114" s="587"/>
      <c r="S114" s="310"/>
    </row>
    <row r="115" spans="1:19" s="311" customFormat="1" ht="29.25" customHeight="1">
      <c r="A115" s="586"/>
      <c r="B115" s="574"/>
      <c r="C115" s="574"/>
      <c r="D115" s="587"/>
      <c r="E115" s="587"/>
      <c r="F115" s="587"/>
      <c r="G115" s="570"/>
      <c r="H115" s="259" t="s">
        <v>1039</v>
      </c>
      <c r="I115" s="207" t="s">
        <v>2110</v>
      </c>
      <c r="J115" s="587"/>
      <c r="K115" s="696"/>
      <c r="L115" s="590"/>
      <c r="M115" s="594"/>
      <c r="N115" s="594"/>
      <c r="O115" s="594"/>
      <c r="P115" s="594"/>
      <c r="Q115" s="587"/>
      <c r="R115" s="587"/>
      <c r="S115" s="310"/>
    </row>
    <row r="116" spans="1:19" s="311" customFormat="1" ht="16.5" customHeight="1">
      <c r="A116" s="546"/>
      <c r="B116" s="573"/>
      <c r="C116" s="573"/>
      <c r="D116" s="562"/>
      <c r="E116" s="562"/>
      <c r="F116" s="562"/>
      <c r="G116" s="577"/>
      <c r="H116" s="259" t="s">
        <v>1002</v>
      </c>
      <c r="I116" s="69" t="s">
        <v>544</v>
      </c>
      <c r="J116" s="562"/>
      <c r="K116" s="565"/>
      <c r="L116" s="562"/>
      <c r="M116" s="573"/>
      <c r="N116" s="573"/>
      <c r="O116" s="573"/>
      <c r="P116" s="573"/>
      <c r="Q116" s="587"/>
      <c r="R116" s="587"/>
      <c r="S116" s="310"/>
    </row>
    <row r="117" spans="1:19" s="311" customFormat="1" ht="78.75" customHeight="1">
      <c r="A117" s="254">
        <v>38</v>
      </c>
      <c r="B117" s="258" t="s">
        <v>497</v>
      </c>
      <c r="C117" s="258">
        <v>5</v>
      </c>
      <c r="D117" s="259">
        <v>11</v>
      </c>
      <c r="E117" s="259" t="s">
        <v>2111</v>
      </c>
      <c r="F117" s="259" t="s">
        <v>2112</v>
      </c>
      <c r="G117" s="260" t="s">
        <v>2113</v>
      </c>
      <c r="H117" s="259" t="s">
        <v>2114</v>
      </c>
      <c r="I117" s="69" t="s">
        <v>38</v>
      </c>
      <c r="J117" s="259" t="s">
        <v>2115</v>
      </c>
      <c r="K117" s="306" t="s">
        <v>43</v>
      </c>
      <c r="L117" s="263"/>
      <c r="M117" s="264">
        <v>18000</v>
      </c>
      <c r="N117" s="264"/>
      <c r="O117" s="264">
        <v>18000</v>
      </c>
      <c r="P117" s="264"/>
      <c r="Q117" s="259" t="s">
        <v>2116</v>
      </c>
      <c r="R117" s="259" t="s">
        <v>2117</v>
      </c>
      <c r="S117" s="310"/>
    </row>
    <row r="118" spans="1:19" s="311" customFormat="1" ht="36.75" customHeight="1">
      <c r="A118" s="585">
        <v>39</v>
      </c>
      <c r="B118" s="574" t="s">
        <v>497</v>
      </c>
      <c r="C118" s="574">
        <v>5</v>
      </c>
      <c r="D118" s="587">
        <v>11</v>
      </c>
      <c r="E118" s="587" t="s">
        <v>2118</v>
      </c>
      <c r="F118" s="587" t="s">
        <v>2119</v>
      </c>
      <c r="G118" s="543" t="s">
        <v>1991</v>
      </c>
      <c r="H118" s="259" t="s">
        <v>745</v>
      </c>
      <c r="I118" s="69" t="s">
        <v>38</v>
      </c>
      <c r="J118" s="587" t="s">
        <v>2120</v>
      </c>
      <c r="K118" s="696" t="s">
        <v>50</v>
      </c>
      <c r="L118" s="590"/>
      <c r="M118" s="594">
        <f>24102+3000</f>
        <v>27102</v>
      </c>
      <c r="N118" s="594"/>
      <c r="O118" s="594">
        <v>24102</v>
      </c>
      <c r="P118" s="594"/>
      <c r="Q118" s="587" t="s">
        <v>2121</v>
      </c>
      <c r="R118" s="587" t="s">
        <v>2122</v>
      </c>
      <c r="S118" s="310"/>
    </row>
    <row r="119" spans="1:19" s="311" customFormat="1" ht="34.5" customHeight="1">
      <c r="A119" s="586"/>
      <c r="B119" s="574"/>
      <c r="C119" s="574"/>
      <c r="D119" s="587"/>
      <c r="E119" s="587"/>
      <c r="F119" s="587"/>
      <c r="G119" s="570"/>
      <c r="H119" s="259" t="s">
        <v>239</v>
      </c>
      <c r="I119" s="69" t="s">
        <v>231</v>
      </c>
      <c r="J119" s="587"/>
      <c r="K119" s="696"/>
      <c r="L119" s="590"/>
      <c r="M119" s="594"/>
      <c r="N119" s="594"/>
      <c r="O119" s="594"/>
      <c r="P119" s="594"/>
      <c r="Q119" s="587"/>
      <c r="R119" s="587"/>
      <c r="S119" s="310"/>
    </row>
    <row r="120" spans="1:19" s="311" customFormat="1" ht="42.75" customHeight="1">
      <c r="A120" s="585">
        <v>40</v>
      </c>
      <c r="B120" s="735" t="s">
        <v>296</v>
      </c>
      <c r="C120" s="735">
        <v>5</v>
      </c>
      <c r="D120" s="572">
        <v>11</v>
      </c>
      <c r="E120" s="587" t="s">
        <v>2123</v>
      </c>
      <c r="F120" s="587" t="s">
        <v>2124</v>
      </c>
      <c r="G120" s="543" t="s">
        <v>2089</v>
      </c>
      <c r="H120" s="259" t="s">
        <v>2090</v>
      </c>
      <c r="I120" s="69" t="s">
        <v>38</v>
      </c>
      <c r="J120" s="572" t="s">
        <v>2125</v>
      </c>
      <c r="K120" s="696" t="s">
        <v>50</v>
      </c>
      <c r="L120" s="590"/>
      <c r="M120" s="594">
        <f>6555.96+876</f>
        <v>7431.96</v>
      </c>
      <c r="N120" s="594"/>
      <c r="O120" s="594">
        <v>6555.96</v>
      </c>
      <c r="P120" s="594"/>
      <c r="Q120" s="587" t="s">
        <v>242</v>
      </c>
      <c r="R120" s="587" t="s">
        <v>1964</v>
      </c>
      <c r="S120" s="310"/>
    </row>
    <row r="121" spans="1:19" s="311" customFormat="1" ht="57.75" customHeight="1">
      <c r="A121" s="586"/>
      <c r="B121" s="735"/>
      <c r="C121" s="735"/>
      <c r="D121" s="572"/>
      <c r="E121" s="587"/>
      <c r="F121" s="587"/>
      <c r="G121" s="570"/>
      <c r="H121" s="259" t="s">
        <v>2092</v>
      </c>
      <c r="I121" s="69" t="s">
        <v>194</v>
      </c>
      <c r="J121" s="572"/>
      <c r="K121" s="696"/>
      <c r="L121" s="590"/>
      <c r="M121" s="594"/>
      <c r="N121" s="594"/>
      <c r="O121" s="594"/>
      <c r="P121" s="594"/>
      <c r="Q121" s="587"/>
      <c r="R121" s="587"/>
      <c r="S121" s="310"/>
    </row>
    <row r="122" spans="1:19" s="311" customFormat="1" ht="42.75" customHeight="1">
      <c r="A122" s="585">
        <v>41</v>
      </c>
      <c r="B122" s="574" t="s">
        <v>296</v>
      </c>
      <c r="C122" s="574">
        <v>2</v>
      </c>
      <c r="D122" s="587">
        <v>12</v>
      </c>
      <c r="E122" s="572" t="s">
        <v>2126</v>
      </c>
      <c r="F122" s="587" t="s">
        <v>2127</v>
      </c>
      <c r="G122" s="543" t="s">
        <v>575</v>
      </c>
      <c r="H122" s="259" t="s">
        <v>998</v>
      </c>
      <c r="I122" s="69" t="s">
        <v>38</v>
      </c>
      <c r="J122" s="587" t="s">
        <v>2128</v>
      </c>
      <c r="K122" s="696" t="s">
        <v>43</v>
      </c>
      <c r="L122" s="590"/>
      <c r="M122" s="594">
        <f>8912.02+1968</f>
        <v>10880.02</v>
      </c>
      <c r="N122" s="594"/>
      <c r="O122" s="594">
        <v>8912.02</v>
      </c>
      <c r="P122" s="594"/>
      <c r="Q122" s="587" t="s">
        <v>242</v>
      </c>
      <c r="R122" s="587" t="s">
        <v>1964</v>
      </c>
      <c r="S122" s="310"/>
    </row>
    <row r="123" spans="1:19" s="311" customFormat="1" ht="52.5" customHeight="1">
      <c r="A123" s="586"/>
      <c r="B123" s="574"/>
      <c r="C123" s="574"/>
      <c r="D123" s="587"/>
      <c r="E123" s="572"/>
      <c r="F123" s="587"/>
      <c r="G123" s="570"/>
      <c r="H123" s="259" t="s">
        <v>2129</v>
      </c>
      <c r="I123" s="69" t="s">
        <v>2130</v>
      </c>
      <c r="J123" s="587"/>
      <c r="K123" s="696"/>
      <c r="L123" s="590"/>
      <c r="M123" s="594"/>
      <c r="N123" s="594"/>
      <c r="O123" s="594"/>
      <c r="P123" s="594"/>
      <c r="Q123" s="587"/>
      <c r="R123" s="587"/>
      <c r="S123" s="310"/>
    </row>
    <row r="124" spans="1:19" s="311" customFormat="1" ht="43.5" customHeight="1">
      <c r="A124" s="585">
        <v>42</v>
      </c>
      <c r="B124" s="574" t="s">
        <v>497</v>
      </c>
      <c r="C124" s="574">
        <v>1</v>
      </c>
      <c r="D124" s="587">
        <v>13</v>
      </c>
      <c r="E124" s="587" t="s">
        <v>2131</v>
      </c>
      <c r="F124" s="587" t="s">
        <v>2132</v>
      </c>
      <c r="G124" s="543" t="s">
        <v>2133</v>
      </c>
      <c r="H124" s="259" t="s">
        <v>1976</v>
      </c>
      <c r="I124" s="69" t="s">
        <v>38</v>
      </c>
      <c r="J124" s="587" t="s">
        <v>2134</v>
      </c>
      <c r="K124" s="696" t="s">
        <v>43</v>
      </c>
      <c r="L124" s="590"/>
      <c r="M124" s="594">
        <f>36008.51+5774.85</f>
        <v>41783.360000000001</v>
      </c>
      <c r="N124" s="594"/>
      <c r="O124" s="594">
        <v>36008.51</v>
      </c>
      <c r="P124" s="594"/>
      <c r="Q124" s="587" t="s">
        <v>2135</v>
      </c>
      <c r="R124" s="587" t="s">
        <v>2136</v>
      </c>
      <c r="S124" s="310"/>
    </row>
    <row r="125" spans="1:19" s="311" customFormat="1" ht="21.75" customHeight="1">
      <c r="A125" s="586"/>
      <c r="B125" s="574"/>
      <c r="C125" s="574"/>
      <c r="D125" s="587"/>
      <c r="E125" s="587"/>
      <c r="F125" s="587"/>
      <c r="G125" s="570"/>
      <c r="H125" s="259" t="s">
        <v>2050</v>
      </c>
      <c r="I125" s="69" t="s">
        <v>2137</v>
      </c>
      <c r="J125" s="587"/>
      <c r="K125" s="696"/>
      <c r="L125" s="590"/>
      <c r="M125" s="594"/>
      <c r="N125" s="594"/>
      <c r="O125" s="594"/>
      <c r="P125" s="594"/>
      <c r="Q125" s="587"/>
      <c r="R125" s="587"/>
      <c r="S125" s="310"/>
    </row>
    <row r="126" spans="1:19" s="311" customFormat="1" ht="23.25" customHeight="1">
      <c r="A126" s="586"/>
      <c r="B126" s="574"/>
      <c r="C126" s="574"/>
      <c r="D126" s="587"/>
      <c r="E126" s="587"/>
      <c r="F126" s="587"/>
      <c r="G126" s="570"/>
      <c r="H126" s="259" t="s">
        <v>1002</v>
      </c>
      <c r="I126" s="69" t="s">
        <v>236</v>
      </c>
      <c r="J126" s="587"/>
      <c r="K126" s="696"/>
      <c r="L126" s="590"/>
      <c r="M126" s="594"/>
      <c r="N126" s="594"/>
      <c r="O126" s="594"/>
      <c r="P126" s="594"/>
      <c r="Q126" s="587"/>
      <c r="R126" s="587"/>
      <c r="S126" s="310"/>
    </row>
    <row r="127" spans="1:19" s="311" customFormat="1" ht="31.5" customHeight="1">
      <c r="A127" s="546"/>
      <c r="B127" s="573"/>
      <c r="C127" s="573"/>
      <c r="D127" s="562"/>
      <c r="E127" s="562"/>
      <c r="F127" s="562"/>
      <c r="G127" s="577"/>
      <c r="H127" s="259" t="s">
        <v>2067</v>
      </c>
      <c r="I127" s="69" t="s">
        <v>1228</v>
      </c>
      <c r="J127" s="562"/>
      <c r="K127" s="572"/>
      <c r="L127" s="562"/>
      <c r="M127" s="573"/>
      <c r="N127" s="573"/>
      <c r="O127" s="573"/>
      <c r="P127" s="573"/>
      <c r="Q127" s="587"/>
      <c r="R127" s="587"/>
      <c r="S127" s="310"/>
    </row>
    <row r="128" spans="1:19" s="311" customFormat="1" ht="59.25" customHeight="1">
      <c r="A128" s="585">
        <v>43</v>
      </c>
      <c r="B128" s="574" t="s">
        <v>289</v>
      </c>
      <c r="C128" s="574">
        <v>1.3</v>
      </c>
      <c r="D128" s="587">
        <v>13</v>
      </c>
      <c r="E128" s="587" t="s">
        <v>2138</v>
      </c>
      <c r="F128" s="587" t="s">
        <v>2139</v>
      </c>
      <c r="G128" s="543" t="s">
        <v>1997</v>
      </c>
      <c r="H128" s="259" t="s">
        <v>614</v>
      </c>
      <c r="I128" s="69" t="s">
        <v>38</v>
      </c>
      <c r="J128" s="587" t="s">
        <v>2140</v>
      </c>
      <c r="K128" s="696" t="s">
        <v>50</v>
      </c>
      <c r="L128" s="590"/>
      <c r="M128" s="594">
        <f>6517.15+2842.5</f>
        <v>9359.65</v>
      </c>
      <c r="N128" s="594"/>
      <c r="O128" s="594">
        <v>6517.15</v>
      </c>
      <c r="P128" s="594"/>
      <c r="Q128" s="587" t="s">
        <v>242</v>
      </c>
      <c r="R128" s="587" t="s">
        <v>1964</v>
      </c>
      <c r="S128" s="310"/>
    </row>
    <row r="129" spans="1:19" s="311" customFormat="1" ht="56.25" customHeight="1">
      <c r="A129" s="586"/>
      <c r="B129" s="574"/>
      <c r="C129" s="574"/>
      <c r="D129" s="587"/>
      <c r="E129" s="587"/>
      <c r="F129" s="587"/>
      <c r="G129" s="570"/>
      <c r="H129" s="259" t="s">
        <v>1999</v>
      </c>
      <c r="I129" s="69" t="s">
        <v>152</v>
      </c>
      <c r="J129" s="587"/>
      <c r="K129" s="696"/>
      <c r="L129" s="590"/>
      <c r="M129" s="594"/>
      <c r="N129" s="594"/>
      <c r="O129" s="594"/>
      <c r="P129" s="594"/>
      <c r="Q129" s="587"/>
      <c r="R129" s="587"/>
      <c r="S129" s="310"/>
    </row>
    <row r="130" spans="1:19" s="311" customFormat="1" ht="53.25" customHeight="1">
      <c r="A130" s="586"/>
      <c r="B130" s="574"/>
      <c r="C130" s="574"/>
      <c r="D130" s="587"/>
      <c r="E130" s="587"/>
      <c r="F130" s="587"/>
      <c r="G130" s="570"/>
      <c r="H130" s="259" t="s">
        <v>2050</v>
      </c>
      <c r="I130" s="69" t="s">
        <v>57</v>
      </c>
      <c r="J130" s="587"/>
      <c r="K130" s="696"/>
      <c r="L130" s="590"/>
      <c r="M130" s="594"/>
      <c r="N130" s="594"/>
      <c r="O130" s="594"/>
      <c r="P130" s="594"/>
      <c r="Q130" s="587"/>
      <c r="R130" s="587"/>
      <c r="S130" s="310"/>
    </row>
    <row r="131" spans="1:19" s="311" customFormat="1" ht="28.5" customHeight="1">
      <c r="A131" s="585">
        <v>44</v>
      </c>
      <c r="B131" s="574" t="s">
        <v>667</v>
      </c>
      <c r="C131" s="735">
        <v>1</v>
      </c>
      <c r="D131" s="587">
        <v>13</v>
      </c>
      <c r="E131" s="587" t="s">
        <v>2141</v>
      </c>
      <c r="F131" s="587" t="s">
        <v>2142</v>
      </c>
      <c r="G131" s="543" t="s">
        <v>48</v>
      </c>
      <c r="H131" s="259" t="s">
        <v>1882</v>
      </c>
      <c r="I131" s="69" t="s">
        <v>38</v>
      </c>
      <c r="J131" s="587" t="s">
        <v>2143</v>
      </c>
      <c r="K131" s="696" t="s">
        <v>50</v>
      </c>
      <c r="L131" s="590"/>
      <c r="M131" s="594">
        <f>16834.5+3147.04</f>
        <v>19981.54</v>
      </c>
      <c r="N131" s="594"/>
      <c r="O131" s="594">
        <v>16834.5</v>
      </c>
      <c r="P131" s="594"/>
      <c r="Q131" s="587" t="s">
        <v>2044</v>
      </c>
      <c r="R131" s="587" t="s">
        <v>2045</v>
      </c>
      <c r="S131" s="310"/>
    </row>
    <row r="132" spans="1:19" s="311" customFormat="1" ht="51.75" customHeight="1">
      <c r="A132" s="586"/>
      <c r="B132" s="574"/>
      <c r="C132" s="735"/>
      <c r="D132" s="587"/>
      <c r="E132" s="587"/>
      <c r="F132" s="587"/>
      <c r="G132" s="570"/>
      <c r="H132" s="259" t="s">
        <v>1063</v>
      </c>
      <c r="I132" s="69" t="s">
        <v>194</v>
      </c>
      <c r="J132" s="587"/>
      <c r="K132" s="696"/>
      <c r="L132" s="590"/>
      <c r="M132" s="594"/>
      <c r="N132" s="594"/>
      <c r="O132" s="594"/>
      <c r="P132" s="594"/>
      <c r="Q132" s="587"/>
      <c r="R132" s="587"/>
      <c r="S132" s="310"/>
    </row>
    <row r="133" spans="1:19" s="311" customFormat="1" ht="49.5" customHeight="1">
      <c r="A133" s="585">
        <v>45</v>
      </c>
      <c r="B133" s="574" t="s">
        <v>497</v>
      </c>
      <c r="C133" s="574">
        <v>1.3</v>
      </c>
      <c r="D133" s="587">
        <v>13</v>
      </c>
      <c r="E133" s="587" t="s">
        <v>2144</v>
      </c>
      <c r="F133" s="587" t="s">
        <v>2145</v>
      </c>
      <c r="G133" s="543" t="s">
        <v>2146</v>
      </c>
      <c r="H133" s="259" t="s">
        <v>1976</v>
      </c>
      <c r="I133" s="69" t="s">
        <v>38</v>
      </c>
      <c r="J133" s="587" t="s">
        <v>2147</v>
      </c>
      <c r="K133" s="696" t="s">
        <v>50</v>
      </c>
      <c r="L133" s="590"/>
      <c r="M133" s="594">
        <f>36827+19000</f>
        <v>55827</v>
      </c>
      <c r="N133" s="594"/>
      <c r="O133" s="594">
        <v>36827</v>
      </c>
      <c r="P133" s="594"/>
      <c r="Q133" s="587" t="s">
        <v>2148</v>
      </c>
      <c r="R133" s="587" t="s">
        <v>2149</v>
      </c>
      <c r="S133" s="310"/>
    </row>
    <row r="134" spans="1:19" s="311" customFormat="1" ht="21" customHeight="1">
      <c r="A134" s="586"/>
      <c r="B134" s="574"/>
      <c r="C134" s="574"/>
      <c r="D134" s="587"/>
      <c r="E134" s="587"/>
      <c r="F134" s="587"/>
      <c r="G134" s="570"/>
      <c r="H134" s="259" t="s">
        <v>1002</v>
      </c>
      <c r="I134" s="69" t="s">
        <v>53</v>
      </c>
      <c r="J134" s="587"/>
      <c r="K134" s="696"/>
      <c r="L134" s="590"/>
      <c r="M134" s="594"/>
      <c r="N134" s="594"/>
      <c r="O134" s="594"/>
      <c r="P134" s="594"/>
      <c r="Q134" s="587"/>
      <c r="R134" s="587"/>
      <c r="S134" s="310"/>
    </row>
    <row r="135" spans="1:19" s="311" customFormat="1" ht="24" customHeight="1">
      <c r="A135" s="586"/>
      <c r="B135" s="574"/>
      <c r="C135" s="574"/>
      <c r="D135" s="587"/>
      <c r="E135" s="587"/>
      <c r="F135" s="587"/>
      <c r="G135" s="570"/>
      <c r="H135" s="259" t="s">
        <v>998</v>
      </c>
      <c r="I135" s="69" t="s">
        <v>66</v>
      </c>
      <c r="J135" s="587"/>
      <c r="K135" s="696"/>
      <c r="L135" s="590"/>
      <c r="M135" s="594"/>
      <c r="N135" s="594"/>
      <c r="O135" s="594"/>
      <c r="P135" s="594"/>
      <c r="Q135" s="587"/>
      <c r="R135" s="587"/>
      <c r="S135" s="310"/>
    </row>
    <row r="136" spans="1:19" s="311" customFormat="1" ht="30" customHeight="1">
      <c r="A136" s="546"/>
      <c r="B136" s="573"/>
      <c r="C136" s="573"/>
      <c r="D136" s="562"/>
      <c r="E136" s="562"/>
      <c r="F136" s="562"/>
      <c r="G136" s="577"/>
      <c r="H136" s="397" t="s">
        <v>1039</v>
      </c>
      <c r="I136" s="258">
        <v>15</v>
      </c>
      <c r="J136" s="562"/>
      <c r="K136" s="565"/>
      <c r="L136" s="562"/>
      <c r="M136" s="573"/>
      <c r="N136" s="573"/>
      <c r="O136" s="573"/>
      <c r="P136" s="573"/>
      <c r="Q136" s="587"/>
      <c r="R136" s="587"/>
      <c r="S136" s="310"/>
    </row>
    <row r="137" spans="1:19" s="311" customFormat="1" ht="15" customHeight="1">
      <c r="A137" s="589"/>
      <c r="B137" s="573"/>
      <c r="C137" s="573"/>
      <c r="D137" s="562"/>
      <c r="E137" s="562"/>
      <c r="F137" s="562"/>
      <c r="G137" s="561"/>
      <c r="H137" s="259" t="s">
        <v>2076</v>
      </c>
      <c r="I137" s="69" t="s">
        <v>66</v>
      </c>
      <c r="J137" s="562"/>
      <c r="K137" s="565"/>
      <c r="L137" s="562"/>
      <c r="M137" s="573"/>
      <c r="N137" s="573"/>
      <c r="O137" s="573"/>
      <c r="P137" s="573"/>
      <c r="Q137" s="562"/>
      <c r="R137" s="562"/>
      <c r="S137" s="310"/>
    </row>
    <row r="138" spans="1:19" s="311" customFormat="1" ht="43.5" customHeight="1">
      <c r="A138" s="585">
        <v>46</v>
      </c>
      <c r="B138" s="574" t="s">
        <v>2150</v>
      </c>
      <c r="C138" s="574">
        <v>1.3</v>
      </c>
      <c r="D138" s="587">
        <v>13</v>
      </c>
      <c r="E138" s="587" t="s">
        <v>2151</v>
      </c>
      <c r="F138" s="587" t="s">
        <v>2152</v>
      </c>
      <c r="G138" s="543" t="s">
        <v>750</v>
      </c>
      <c r="H138" s="259" t="s">
        <v>614</v>
      </c>
      <c r="I138" s="69" t="s">
        <v>38</v>
      </c>
      <c r="J138" s="587" t="s">
        <v>2153</v>
      </c>
      <c r="K138" s="696" t="s">
        <v>43</v>
      </c>
      <c r="L138" s="590"/>
      <c r="M138" s="594">
        <f>4989.84+758</f>
        <v>5747.84</v>
      </c>
      <c r="N138" s="594"/>
      <c r="O138" s="594">
        <v>4989.84</v>
      </c>
      <c r="P138" s="594"/>
      <c r="Q138" s="587" t="s">
        <v>242</v>
      </c>
      <c r="R138" s="587" t="s">
        <v>1964</v>
      </c>
      <c r="S138" s="310"/>
    </row>
    <row r="139" spans="1:19" s="311" customFormat="1" ht="48" customHeight="1">
      <c r="A139" s="586"/>
      <c r="B139" s="574"/>
      <c r="C139" s="574"/>
      <c r="D139" s="587"/>
      <c r="E139" s="587"/>
      <c r="F139" s="587"/>
      <c r="G139" s="570"/>
      <c r="H139" s="259" t="s">
        <v>1999</v>
      </c>
      <c r="I139" s="69" t="s">
        <v>164</v>
      </c>
      <c r="J139" s="587"/>
      <c r="K139" s="696"/>
      <c r="L139" s="590"/>
      <c r="M139" s="594"/>
      <c r="N139" s="594"/>
      <c r="O139" s="594"/>
      <c r="P139" s="594"/>
      <c r="Q139" s="587"/>
      <c r="R139" s="587"/>
      <c r="S139" s="310"/>
    </row>
    <row r="140" spans="1:19" s="311" customFormat="1" ht="16.5" customHeight="1">
      <c r="A140" s="585">
        <v>47</v>
      </c>
      <c r="B140" s="574" t="s">
        <v>667</v>
      </c>
      <c r="C140" s="574">
        <v>3</v>
      </c>
      <c r="D140" s="587">
        <v>13</v>
      </c>
      <c r="E140" s="587" t="s">
        <v>2154</v>
      </c>
      <c r="F140" s="587" t="s">
        <v>2155</v>
      </c>
      <c r="G140" s="543" t="s">
        <v>37</v>
      </c>
      <c r="H140" s="259" t="s">
        <v>614</v>
      </c>
      <c r="I140" s="69" t="s">
        <v>38</v>
      </c>
      <c r="J140" s="587" t="s">
        <v>2156</v>
      </c>
      <c r="K140" s="696" t="s">
        <v>43</v>
      </c>
      <c r="L140" s="590"/>
      <c r="M140" s="594">
        <f>24806.65+2786.1</f>
        <v>27592.75</v>
      </c>
      <c r="N140" s="594"/>
      <c r="O140" s="594">
        <v>24806.65</v>
      </c>
      <c r="P140" s="594"/>
      <c r="Q140" s="587" t="s">
        <v>1993</v>
      </c>
      <c r="R140" s="587" t="s">
        <v>1994</v>
      </c>
      <c r="S140" s="310"/>
    </row>
    <row r="141" spans="1:19" s="311" customFormat="1" ht="32.25" customHeight="1">
      <c r="A141" s="586"/>
      <c r="B141" s="574"/>
      <c r="C141" s="574"/>
      <c r="D141" s="587"/>
      <c r="E141" s="587"/>
      <c r="F141" s="587"/>
      <c r="G141" s="570"/>
      <c r="H141" s="259" t="s">
        <v>214</v>
      </c>
      <c r="I141" s="69" t="s">
        <v>2157</v>
      </c>
      <c r="J141" s="587"/>
      <c r="K141" s="696"/>
      <c r="L141" s="590"/>
      <c r="M141" s="594"/>
      <c r="N141" s="594"/>
      <c r="O141" s="594"/>
      <c r="P141" s="594"/>
      <c r="Q141" s="587"/>
      <c r="R141" s="587"/>
      <c r="S141" s="310"/>
    </row>
    <row r="142" spans="1:19" s="311" customFormat="1" ht="51" customHeight="1">
      <c r="A142" s="586"/>
      <c r="B142" s="574"/>
      <c r="C142" s="574"/>
      <c r="D142" s="587"/>
      <c r="E142" s="587"/>
      <c r="F142" s="587"/>
      <c r="G142" s="570"/>
      <c r="H142" s="259" t="s">
        <v>2158</v>
      </c>
      <c r="I142" s="69" t="s">
        <v>2157</v>
      </c>
      <c r="J142" s="587"/>
      <c r="K142" s="696"/>
      <c r="L142" s="590"/>
      <c r="M142" s="594"/>
      <c r="N142" s="594"/>
      <c r="O142" s="594"/>
      <c r="P142" s="594"/>
      <c r="Q142" s="587"/>
      <c r="R142" s="587"/>
      <c r="S142" s="310"/>
    </row>
    <row r="143" spans="1:19" s="311" customFormat="1" ht="49.5" customHeight="1">
      <c r="A143" s="585">
        <v>48</v>
      </c>
      <c r="B143" s="574" t="s">
        <v>497</v>
      </c>
      <c r="C143" s="574">
        <v>1.3</v>
      </c>
      <c r="D143" s="587">
        <v>13</v>
      </c>
      <c r="E143" s="587" t="s">
        <v>2159</v>
      </c>
      <c r="F143" s="587" t="s">
        <v>2160</v>
      </c>
      <c r="G143" s="543" t="s">
        <v>2161</v>
      </c>
      <c r="H143" s="259" t="s">
        <v>1976</v>
      </c>
      <c r="I143" s="69" t="s">
        <v>38</v>
      </c>
      <c r="J143" s="587" t="s">
        <v>2162</v>
      </c>
      <c r="K143" s="696" t="s">
        <v>43</v>
      </c>
      <c r="L143" s="590"/>
      <c r="M143" s="594">
        <f>18700+4360</f>
        <v>23060</v>
      </c>
      <c r="N143" s="594"/>
      <c r="O143" s="594">
        <v>18700</v>
      </c>
      <c r="P143" s="594"/>
      <c r="Q143" s="587" t="s">
        <v>2148</v>
      </c>
      <c r="R143" s="587" t="s">
        <v>2149</v>
      </c>
      <c r="S143" s="310"/>
    </row>
    <row r="144" spans="1:19" s="311" customFormat="1" ht="36.75" customHeight="1">
      <c r="A144" s="586"/>
      <c r="B144" s="574"/>
      <c r="C144" s="574"/>
      <c r="D144" s="587"/>
      <c r="E144" s="587"/>
      <c r="F144" s="587"/>
      <c r="G144" s="570"/>
      <c r="H144" s="259" t="s">
        <v>2163</v>
      </c>
      <c r="I144" s="391">
        <v>2</v>
      </c>
      <c r="J144" s="587"/>
      <c r="K144" s="696"/>
      <c r="L144" s="590"/>
      <c r="M144" s="594"/>
      <c r="N144" s="594"/>
      <c r="O144" s="594"/>
      <c r="P144" s="594"/>
      <c r="Q144" s="587"/>
      <c r="R144" s="587"/>
      <c r="S144" s="310"/>
    </row>
    <row r="145" spans="1:19" s="311" customFormat="1" ht="24.75" customHeight="1">
      <c r="A145" s="586"/>
      <c r="B145" s="574"/>
      <c r="C145" s="574"/>
      <c r="D145" s="587"/>
      <c r="E145" s="587"/>
      <c r="F145" s="587"/>
      <c r="G145" s="570"/>
      <c r="H145" s="259" t="s">
        <v>1002</v>
      </c>
      <c r="I145" s="69" t="s">
        <v>53</v>
      </c>
      <c r="J145" s="587"/>
      <c r="K145" s="696"/>
      <c r="L145" s="590"/>
      <c r="M145" s="594"/>
      <c r="N145" s="594"/>
      <c r="O145" s="594"/>
      <c r="P145" s="594"/>
      <c r="Q145" s="587"/>
      <c r="R145" s="587"/>
      <c r="S145" s="310"/>
    </row>
    <row r="146" spans="1:19" s="311" customFormat="1" ht="54" customHeight="1">
      <c r="A146" s="589"/>
      <c r="B146" s="573"/>
      <c r="C146" s="573"/>
      <c r="D146" s="562"/>
      <c r="E146" s="562"/>
      <c r="F146" s="562"/>
      <c r="G146" s="577"/>
      <c r="H146" s="259" t="s">
        <v>2076</v>
      </c>
      <c r="I146" s="69" t="s">
        <v>66</v>
      </c>
      <c r="J146" s="562"/>
      <c r="K146" s="565"/>
      <c r="L146" s="562"/>
      <c r="M146" s="573"/>
      <c r="N146" s="573"/>
      <c r="O146" s="573"/>
      <c r="P146" s="573"/>
      <c r="Q146" s="587"/>
      <c r="R146" s="587"/>
      <c r="S146" s="310"/>
    </row>
    <row r="148" spans="1:19">
      <c r="M148" s="656" t="s">
        <v>130</v>
      </c>
      <c r="N148" s="657"/>
      <c r="O148" s="657" t="s">
        <v>131</v>
      </c>
      <c r="P148" s="658"/>
      <c r="Q148" s="11"/>
    </row>
    <row r="149" spans="1:19">
      <c r="M149" s="25" t="s">
        <v>107</v>
      </c>
      <c r="N149" s="25" t="s">
        <v>108</v>
      </c>
      <c r="O149" s="25" t="s">
        <v>107</v>
      </c>
      <c r="P149" s="25" t="s">
        <v>108</v>
      </c>
      <c r="Q149" s="11"/>
    </row>
    <row r="150" spans="1:19">
      <c r="M150" s="26">
        <v>12</v>
      </c>
      <c r="N150" s="27">
        <v>560000</v>
      </c>
      <c r="O150" s="28">
        <v>36</v>
      </c>
      <c r="P150" s="212">
        <v>832490.06</v>
      </c>
      <c r="Q150" s="11"/>
    </row>
    <row r="151" spans="1:19">
      <c r="M151" s="12"/>
      <c r="N151" s="12"/>
      <c r="O151" s="12"/>
      <c r="P151" s="12"/>
      <c r="Q151" s="11"/>
    </row>
    <row r="152" spans="1:19">
      <c r="M152" s="12"/>
      <c r="N152" s="12"/>
      <c r="O152" s="12"/>
      <c r="P152" s="12"/>
      <c r="Q152" s="11"/>
    </row>
    <row r="175" spans="13:16" s="11" customFormat="1">
      <c r="M175" s="12"/>
      <c r="N175" s="12"/>
      <c r="O175" s="12"/>
      <c r="P175" s="12"/>
    </row>
    <row r="176" spans="13:16" s="11" customFormat="1">
      <c r="M176" s="12"/>
      <c r="N176" s="12"/>
      <c r="O176" s="12"/>
      <c r="P176" s="12"/>
    </row>
    <row r="177" spans="13:16" s="11" customFormat="1">
      <c r="M177" s="12"/>
      <c r="N177" s="12"/>
      <c r="O177" s="12"/>
      <c r="P177" s="12"/>
    </row>
    <row r="178" spans="13:16" s="11" customFormat="1">
      <c r="M178" s="12"/>
      <c r="N178" s="12"/>
      <c r="O178" s="12"/>
      <c r="P178" s="12"/>
    </row>
    <row r="179" spans="13:16" s="11" customFormat="1">
      <c r="M179" s="12"/>
      <c r="N179" s="12"/>
      <c r="O179" s="12"/>
      <c r="P179" s="12"/>
    </row>
    <row r="180" spans="13:16" s="11" customFormat="1">
      <c r="M180" s="12"/>
      <c r="N180" s="12"/>
      <c r="O180" s="12"/>
      <c r="P180" s="12"/>
    </row>
    <row r="181" spans="13:16" s="11" customFormat="1"/>
    <row r="182" spans="13:16" s="11" customFormat="1"/>
    <row r="183" spans="13:16" s="11" customFormat="1"/>
    <row r="184" spans="13:16" s="11" customFormat="1"/>
    <row r="185" spans="13:16" s="11" customFormat="1"/>
    <row r="186" spans="13:16" s="11" customFormat="1"/>
    <row r="187" spans="13:16" s="11" customFormat="1"/>
    <row r="188" spans="13:16" s="11" customFormat="1"/>
    <row r="203" spans="13:16" s="11" customFormat="1">
      <c r="M203" s="12"/>
      <c r="N203" s="12"/>
      <c r="O203" s="12"/>
      <c r="P203" s="12"/>
    </row>
    <row r="204" spans="13:16" s="11" customFormat="1">
      <c r="M204" s="12"/>
      <c r="N204" s="12"/>
      <c r="O204" s="12"/>
      <c r="P204" s="12"/>
    </row>
    <row r="205" spans="13:16" s="11" customFormat="1">
      <c r="M205" s="12"/>
      <c r="N205" s="12"/>
      <c r="O205" s="12"/>
      <c r="P205" s="12"/>
    </row>
    <row r="206" spans="13:16" s="11" customFormat="1">
      <c r="M206" s="12"/>
      <c r="N206" s="12"/>
      <c r="O206" s="12"/>
      <c r="P206" s="12"/>
    </row>
    <row r="207" spans="13:16" s="11" customFormat="1">
      <c r="M207" s="12"/>
      <c r="N207" s="12"/>
      <c r="O207" s="12"/>
      <c r="P207" s="12"/>
    </row>
    <row r="208" spans="13:16" s="11" customFormat="1">
      <c r="M208" s="12"/>
      <c r="N208" s="12"/>
      <c r="O208" s="12"/>
      <c r="P208" s="12"/>
    </row>
    <row r="230" spans="13:16" s="11" customFormat="1">
      <c r="M230" s="12"/>
      <c r="N230" s="12"/>
      <c r="O230" s="12"/>
      <c r="P230" s="12"/>
    </row>
    <row r="231" spans="13:16" s="11" customFormat="1">
      <c r="M231" s="12"/>
      <c r="N231" s="12"/>
      <c r="O231" s="12"/>
      <c r="P231" s="12"/>
    </row>
    <row r="232" spans="13:16" s="11" customFormat="1">
      <c r="M232" s="12"/>
      <c r="N232" s="12"/>
      <c r="O232" s="12"/>
      <c r="P232" s="12"/>
    </row>
    <row r="233" spans="13:16" s="11" customFormat="1">
      <c r="M233" s="12"/>
      <c r="N233" s="12"/>
      <c r="O233" s="12"/>
      <c r="P233" s="12"/>
    </row>
    <row r="234" spans="13:16" s="11" customFormat="1">
      <c r="M234" s="12"/>
      <c r="N234" s="12"/>
      <c r="O234" s="12"/>
      <c r="P234" s="12"/>
    </row>
    <row r="235" spans="13:16" s="11" customFormat="1">
      <c r="M235" s="12"/>
      <c r="N235" s="12"/>
      <c r="O235" s="12"/>
      <c r="P235" s="12"/>
    </row>
    <row r="236" spans="13:16" s="11" customFormat="1">
      <c r="M236" s="12"/>
      <c r="N236" s="12"/>
      <c r="O236" s="12"/>
      <c r="P236" s="12"/>
    </row>
    <row r="237" spans="13:16" s="11" customFormat="1">
      <c r="M237" s="12"/>
      <c r="N237" s="12"/>
      <c r="O237" s="12"/>
      <c r="P237" s="12"/>
    </row>
    <row r="238" spans="13:16" s="11" customFormat="1">
      <c r="M238" s="12"/>
      <c r="N238" s="12"/>
      <c r="O238" s="12"/>
      <c r="P238" s="12"/>
    </row>
    <row r="239" spans="13:16" s="11" customFormat="1">
      <c r="M239" s="12"/>
      <c r="N239" s="12"/>
      <c r="O239" s="12"/>
      <c r="P239" s="12"/>
    </row>
    <row r="240" spans="13:16" s="11" customFormat="1">
      <c r="M240" s="12"/>
      <c r="N240" s="12"/>
      <c r="O240" s="12"/>
      <c r="P240" s="12"/>
    </row>
    <row r="241" spans="12:16" s="11" customFormat="1">
      <c r="M241" s="12"/>
      <c r="N241" s="12"/>
      <c r="O241" s="12"/>
      <c r="P241" s="12"/>
    </row>
    <row r="242" spans="12:16" s="11" customFormat="1">
      <c r="M242" s="12"/>
      <c r="N242" s="12"/>
      <c r="O242" s="12"/>
      <c r="P242" s="12"/>
    </row>
    <row r="243" spans="12:16" s="11" customFormat="1">
      <c r="M243" s="12"/>
      <c r="N243" s="12"/>
      <c r="O243" s="12"/>
      <c r="P243" s="12"/>
    </row>
    <row r="244" spans="12:16" s="11" customFormat="1">
      <c r="M244" s="12"/>
      <c r="N244" s="12"/>
      <c r="O244" s="12"/>
      <c r="P244" s="12"/>
    </row>
    <row r="245" spans="12:16" s="11" customFormat="1">
      <c r="M245" s="12"/>
      <c r="N245" s="12"/>
      <c r="O245" s="12"/>
      <c r="P245" s="12"/>
    </row>
    <row r="246" spans="12:16" s="11" customFormat="1">
      <c r="M246" s="12"/>
      <c r="N246" s="12"/>
      <c r="O246" s="12"/>
      <c r="P246" s="12"/>
    </row>
    <row r="247" spans="12:16" s="11" customFormat="1">
      <c r="M247" s="12"/>
      <c r="N247" s="12"/>
      <c r="O247" s="12"/>
      <c r="P247" s="12"/>
    </row>
    <row r="248" spans="12:16" s="11" customFormat="1">
      <c r="M248" s="12"/>
      <c r="N248" s="12"/>
      <c r="O248" s="12"/>
      <c r="P248" s="12"/>
    </row>
    <row r="249" spans="12:16" s="11" customFormat="1">
      <c r="L249"/>
      <c r="M249" s="12"/>
      <c r="N249" s="12"/>
      <c r="O249" s="12"/>
      <c r="P249" s="12"/>
    </row>
  </sheetData>
  <mergeCells count="704">
    <mergeCell ref="M140:M142"/>
    <mergeCell ref="N140:N142"/>
    <mergeCell ref="O140:O142"/>
    <mergeCell ref="P140:P142"/>
    <mergeCell ref="Q140:Q142"/>
    <mergeCell ref="R140:R142"/>
    <mergeCell ref="A143:A146"/>
    <mergeCell ref="B143:B146"/>
    <mergeCell ref="C143:C146"/>
    <mergeCell ref="D143:D146"/>
    <mergeCell ref="E143:E146"/>
    <mergeCell ref="F143:F146"/>
    <mergeCell ref="G143:G146"/>
    <mergeCell ref="J143:J146"/>
    <mergeCell ref="K143:K146"/>
    <mergeCell ref="L143:L146"/>
    <mergeCell ref="M143:M146"/>
    <mergeCell ref="N143:N146"/>
    <mergeCell ref="O143:O146"/>
    <mergeCell ref="P143:P146"/>
    <mergeCell ref="Q143:Q146"/>
    <mergeCell ref="R143:R146"/>
    <mergeCell ref="A140:A142"/>
    <mergeCell ref="B140:B142"/>
    <mergeCell ref="C140:C142"/>
    <mergeCell ref="D140:D142"/>
    <mergeCell ref="E140:E142"/>
    <mergeCell ref="F140:F142"/>
    <mergeCell ref="G140:G142"/>
    <mergeCell ref="J140:J142"/>
    <mergeCell ref="K140:K142"/>
    <mergeCell ref="L133:L137"/>
    <mergeCell ref="C133:C137"/>
    <mergeCell ref="D133:D137"/>
    <mergeCell ref="E133:E137"/>
    <mergeCell ref="F133:F137"/>
    <mergeCell ref="G133:G137"/>
    <mergeCell ref="J133:J137"/>
    <mergeCell ref="K133:K137"/>
    <mergeCell ref="L140:L142"/>
    <mergeCell ref="M133:M137"/>
    <mergeCell ref="N133:N137"/>
    <mergeCell ref="O133:O137"/>
    <mergeCell ref="P133:P137"/>
    <mergeCell ref="Q133:Q137"/>
    <mergeCell ref="R133:R137"/>
    <mergeCell ref="A138:A139"/>
    <mergeCell ref="B138:B139"/>
    <mergeCell ref="C138:C139"/>
    <mergeCell ref="D138:D139"/>
    <mergeCell ref="E138:E139"/>
    <mergeCell ref="F138:F139"/>
    <mergeCell ref="G138:G139"/>
    <mergeCell ref="J138:J139"/>
    <mergeCell ref="K138:K139"/>
    <mergeCell ref="L138:L139"/>
    <mergeCell ref="M138:M139"/>
    <mergeCell ref="N138:N139"/>
    <mergeCell ref="O138:O139"/>
    <mergeCell ref="P138:P139"/>
    <mergeCell ref="Q138:Q139"/>
    <mergeCell ref="R138:R139"/>
    <mergeCell ref="A133:A137"/>
    <mergeCell ref="B133:B137"/>
    <mergeCell ref="M128:M130"/>
    <mergeCell ref="N128:N130"/>
    <mergeCell ref="O128:O130"/>
    <mergeCell ref="P128:P130"/>
    <mergeCell ref="Q128:Q130"/>
    <mergeCell ref="R128:R130"/>
    <mergeCell ref="A131:A132"/>
    <mergeCell ref="B131:B132"/>
    <mergeCell ref="C131:C132"/>
    <mergeCell ref="D131:D132"/>
    <mergeCell ref="E131:E132"/>
    <mergeCell ref="F131:F132"/>
    <mergeCell ref="G131:G132"/>
    <mergeCell ref="J131:J132"/>
    <mergeCell ref="K131:K132"/>
    <mergeCell ref="L131:L132"/>
    <mergeCell ref="M131:M132"/>
    <mergeCell ref="N131:N132"/>
    <mergeCell ref="O131:O132"/>
    <mergeCell ref="P131:P132"/>
    <mergeCell ref="Q131:Q132"/>
    <mergeCell ref="R131:R132"/>
    <mergeCell ref="A128:A130"/>
    <mergeCell ref="B128:B130"/>
    <mergeCell ref="C128:C130"/>
    <mergeCell ref="D128:D130"/>
    <mergeCell ref="E128:E130"/>
    <mergeCell ref="F128:F130"/>
    <mergeCell ref="G128:G130"/>
    <mergeCell ref="J128:J130"/>
    <mergeCell ref="K128:K130"/>
    <mergeCell ref="L122:L123"/>
    <mergeCell ref="C122:C123"/>
    <mergeCell ref="D122:D123"/>
    <mergeCell ref="E122:E123"/>
    <mergeCell ref="F122:F123"/>
    <mergeCell ref="G122:G123"/>
    <mergeCell ref="J122:J123"/>
    <mergeCell ref="K122:K123"/>
    <mergeCell ref="L128:L130"/>
    <mergeCell ref="M122:M123"/>
    <mergeCell ref="N122:N123"/>
    <mergeCell ref="O122:O123"/>
    <mergeCell ref="P122:P123"/>
    <mergeCell ref="Q122:Q123"/>
    <mergeCell ref="R122:R123"/>
    <mergeCell ref="A124:A127"/>
    <mergeCell ref="B124:B127"/>
    <mergeCell ref="C124:C127"/>
    <mergeCell ref="D124:D127"/>
    <mergeCell ref="E124:E127"/>
    <mergeCell ref="F124:F127"/>
    <mergeCell ref="G124:G127"/>
    <mergeCell ref="J124:J127"/>
    <mergeCell ref="K124:K127"/>
    <mergeCell ref="L124:L127"/>
    <mergeCell ref="M124:M127"/>
    <mergeCell ref="N124:N127"/>
    <mergeCell ref="O124:O127"/>
    <mergeCell ref="P124:P127"/>
    <mergeCell ref="Q124:Q127"/>
    <mergeCell ref="R124:R127"/>
    <mergeCell ref="A122:A123"/>
    <mergeCell ref="B122:B123"/>
    <mergeCell ref="M118:M119"/>
    <mergeCell ref="N118:N119"/>
    <mergeCell ref="O118:O119"/>
    <mergeCell ref="P118:P119"/>
    <mergeCell ref="Q118:Q119"/>
    <mergeCell ref="R118:R119"/>
    <mergeCell ref="A120:A121"/>
    <mergeCell ref="B120:B121"/>
    <mergeCell ref="C120:C121"/>
    <mergeCell ref="D120:D121"/>
    <mergeCell ref="E120:E121"/>
    <mergeCell ref="F120:F121"/>
    <mergeCell ref="G120:G121"/>
    <mergeCell ref="J120:J121"/>
    <mergeCell ref="K120:K121"/>
    <mergeCell ref="L120:L121"/>
    <mergeCell ref="M120:M121"/>
    <mergeCell ref="N120:N121"/>
    <mergeCell ref="O120:O121"/>
    <mergeCell ref="P120:P121"/>
    <mergeCell ref="Q120:Q121"/>
    <mergeCell ref="R120:R121"/>
    <mergeCell ref="A118:A119"/>
    <mergeCell ref="B118:B119"/>
    <mergeCell ref="C118:C119"/>
    <mergeCell ref="D118:D119"/>
    <mergeCell ref="E118:E119"/>
    <mergeCell ref="F118:F119"/>
    <mergeCell ref="G118:G119"/>
    <mergeCell ref="J118:J119"/>
    <mergeCell ref="K118:K119"/>
    <mergeCell ref="L110:L112"/>
    <mergeCell ref="C110:C112"/>
    <mergeCell ref="D110:D112"/>
    <mergeCell ref="E110:E112"/>
    <mergeCell ref="F110:F112"/>
    <mergeCell ref="G110:G112"/>
    <mergeCell ref="J110:J112"/>
    <mergeCell ref="K110:K112"/>
    <mergeCell ref="L118:L119"/>
    <mergeCell ref="M110:M112"/>
    <mergeCell ref="N110:N112"/>
    <mergeCell ref="O110:O112"/>
    <mergeCell ref="P110:P112"/>
    <mergeCell ref="Q110:Q112"/>
    <mergeCell ref="R110:R112"/>
    <mergeCell ref="A113:A116"/>
    <mergeCell ref="B113:B116"/>
    <mergeCell ref="C113:C116"/>
    <mergeCell ref="D113:D116"/>
    <mergeCell ref="E113:E116"/>
    <mergeCell ref="F113:F116"/>
    <mergeCell ref="G113:G116"/>
    <mergeCell ref="J113:J116"/>
    <mergeCell ref="K113:K116"/>
    <mergeCell ref="L113:L116"/>
    <mergeCell ref="M113:M116"/>
    <mergeCell ref="N113:N116"/>
    <mergeCell ref="O113:O116"/>
    <mergeCell ref="P113:P116"/>
    <mergeCell ref="Q113:Q116"/>
    <mergeCell ref="R113:R116"/>
    <mergeCell ref="A110:A112"/>
    <mergeCell ref="B110:B112"/>
    <mergeCell ref="M106:M107"/>
    <mergeCell ref="N106:N107"/>
    <mergeCell ref="O106:O107"/>
    <mergeCell ref="P106:P107"/>
    <mergeCell ref="Q106:Q107"/>
    <mergeCell ref="R106:R107"/>
    <mergeCell ref="A108:A109"/>
    <mergeCell ref="B108:B109"/>
    <mergeCell ref="C108:C109"/>
    <mergeCell ref="D108:D109"/>
    <mergeCell ref="E108:E109"/>
    <mergeCell ref="F108:F109"/>
    <mergeCell ref="G108:G109"/>
    <mergeCell ref="J108:J109"/>
    <mergeCell ref="K108:K109"/>
    <mergeCell ref="L108:L109"/>
    <mergeCell ref="M108:M109"/>
    <mergeCell ref="N108:N109"/>
    <mergeCell ref="O108:O109"/>
    <mergeCell ref="P108:P109"/>
    <mergeCell ref="Q108:Q109"/>
    <mergeCell ref="R108:R109"/>
    <mergeCell ref="A106:A107"/>
    <mergeCell ref="B106:B107"/>
    <mergeCell ref="C106:C107"/>
    <mergeCell ref="D106:D107"/>
    <mergeCell ref="E106:E107"/>
    <mergeCell ref="F106:F107"/>
    <mergeCell ref="G106:G107"/>
    <mergeCell ref="J106:J107"/>
    <mergeCell ref="K106:K107"/>
    <mergeCell ref="L95:L103"/>
    <mergeCell ref="C95:C103"/>
    <mergeCell ref="D95:D103"/>
    <mergeCell ref="E95:E103"/>
    <mergeCell ref="F95:F103"/>
    <mergeCell ref="G95:G103"/>
    <mergeCell ref="J95:J103"/>
    <mergeCell ref="K95:K103"/>
    <mergeCell ref="L106:L107"/>
    <mergeCell ref="M95:M103"/>
    <mergeCell ref="N95:N103"/>
    <mergeCell ref="O95:O103"/>
    <mergeCell ref="P95:P103"/>
    <mergeCell ref="Q95:Q103"/>
    <mergeCell ref="R95:R103"/>
    <mergeCell ref="A104:A105"/>
    <mergeCell ref="B104:B105"/>
    <mergeCell ref="C104:C105"/>
    <mergeCell ref="D104:D105"/>
    <mergeCell ref="E104:E105"/>
    <mergeCell ref="F104:F105"/>
    <mergeCell ref="G104:G105"/>
    <mergeCell ref="J104:J105"/>
    <mergeCell ref="K104:K105"/>
    <mergeCell ref="L104:L105"/>
    <mergeCell ref="M104:M105"/>
    <mergeCell ref="N104:N105"/>
    <mergeCell ref="O104:O105"/>
    <mergeCell ref="P104:P105"/>
    <mergeCell ref="Q104:Q105"/>
    <mergeCell ref="R104:R105"/>
    <mergeCell ref="A95:A103"/>
    <mergeCell ref="B95:B103"/>
    <mergeCell ref="M88:M90"/>
    <mergeCell ref="N88:N90"/>
    <mergeCell ref="O88:O90"/>
    <mergeCell ref="P88:P90"/>
    <mergeCell ref="Q88:Q90"/>
    <mergeCell ref="R88:R90"/>
    <mergeCell ref="A91:A94"/>
    <mergeCell ref="B91:B94"/>
    <mergeCell ref="C91:C94"/>
    <mergeCell ref="D91:D94"/>
    <mergeCell ref="E91:E94"/>
    <mergeCell ref="F91:F94"/>
    <mergeCell ref="G91:G94"/>
    <mergeCell ref="J91:J94"/>
    <mergeCell ref="K91:K94"/>
    <mergeCell ref="L91:L94"/>
    <mergeCell ref="M91:M94"/>
    <mergeCell ref="N91:N94"/>
    <mergeCell ref="O91:O94"/>
    <mergeCell ref="P91:P94"/>
    <mergeCell ref="Q91:Q94"/>
    <mergeCell ref="R91:R94"/>
    <mergeCell ref="A88:A90"/>
    <mergeCell ref="B88:B90"/>
    <mergeCell ref="C88:C90"/>
    <mergeCell ref="D88:D90"/>
    <mergeCell ref="E88:E90"/>
    <mergeCell ref="F88:F90"/>
    <mergeCell ref="G88:G90"/>
    <mergeCell ref="J88:J90"/>
    <mergeCell ref="K88:K90"/>
    <mergeCell ref="L75:L79"/>
    <mergeCell ref="C75:C79"/>
    <mergeCell ref="D75:D79"/>
    <mergeCell ref="E75:E79"/>
    <mergeCell ref="F75:F79"/>
    <mergeCell ref="G75:G79"/>
    <mergeCell ref="J75:J79"/>
    <mergeCell ref="K75:K79"/>
    <mergeCell ref="L88:L90"/>
    <mergeCell ref="M75:M79"/>
    <mergeCell ref="N75:N79"/>
    <mergeCell ref="O75:O79"/>
    <mergeCell ref="P75:P79"/>
    <mergeCell ref="Q75:Q79"/>
    <mergeCell ref="R75:R79"/>
    <mergeCell ref="A81:A87"/>
    <mergeCell ref="B81:B87"/>
    <mergeCell ref="C81:C87"/>
    <mergeCell ref="D81:D87"/>
    <mergeCell ref="E81:E87"/>
    <mergeCell ref="F81:F87"/>
    <mergeCell ref="G81:G87"/>
    <mergeCell ref="J81:J87"/>
    <mergeCell ref="K81:K87"/>
    <mergeCell ref="L81:L87"/>
    <mergeCell ref="M81:M87"/>
    <mergeCell ref="N81:N87"/>
    <mergeCell ref="O81:O87"/>
    <mergeCell ref="P81:P87"/>
    <mergeCell ref="Q81:Q87"/>
    <mergeCell ref="R81:R87"/>
    <mergeCell ref="A75:A79"/>
    <mergeCell ref="B75:B79"/>
    <mergeCell ref="M65:M66"/>
    <mergeCell ref="N65:N66"/>
    <mergeCell ref="O65:O66"/>
    <mergeCell ref="P65:P66"/>
    <mergeCell ref="Q65:Q66"/>
    <mergeCell ref="R65:R66"/>
    <mergeCell ref="A67:A74"/>
    <mergeCell ref="B67:B74"/>
    <mergeCell ref="C67:C74"/>
    <mergeCell ref="D67:D74"/>
    <mergeCell ref="E67:E74"/>
    <mergeCell ref="F67:F74"/>
    <mergeCell ref="G67:G74"/>
    <mergeCell ref="J67:J74"/>
    <mergeCell ref="K67:K74"/>
    <mergeCell ref="L67:L74"/>
    <mergeCell ref="M67:M74"/>
    <mergeCell ref="N67:N74"/>
    <mergeCell ref="O67:O74"/>
    <mergeCell ref="P67:P74"/>
    <mergeCell ref="Q67:Q74"/>
    <mergeCell ref="R67:R74"/>
    <mergeCell ref="A65:A66"/>
    <mergeCell ref="B65:B66"/>
    <mergeCell ref="C65:C66"/>
    <mergeCell ref="D65:D66"/>
    <mergeCell ref="E65:E66"/>
    <mergeCell ref="F65:F66"/>
    <mergeCell ref="G65:G66"/>
    <mergeCell ref="J65:J66"/>
    <mergeCell ref="K65:K66"/>
    <mergeCell ref="L61:L62"/>
    <mergeCell ref="C61:C62"/>
    <mergeCell ref="D61:D62"/>
    <mergeCell ref="E61:E62"/>
    <mergeCell ref="F61:F62"/>
    <mergeCell ref="G61:G62"/>
    <mergeCell ref="J61:J62"/>
    <mergeCell ref="K61:K62"/>
    <mergeCell ref="L65:L66"/>
    <mergeCell ref="M61:M62"/>
    <mergeCell ref="N61:N62"/>
    <mergeCell ref="O61:O62"/>
    <mergeCell ref="P61:P62"/>
    <mergeCell ref="Q61:Q62"/>
    <mergeCell ref="R61:R62"/>
    <mergeCell ref="A63:A64"/>
    <mergeCell ref="B63:B64"/>
    <mergeCell ref="C63:C64"/>
    <mergeCell ref="D63:D64"/>
    <mergeCell ref="E63:E64"/>
    <mergeCell ref="F63:F64"/>
    <mergeCell ref="G63:G64"/>
    <mergeCell ref="J63:J64"/>
    <mergeCell ref="K63:K64"/>
    <mergeCell ref="L63:L64"/>
    <mergeCell ref="M63:M64"/>
    <mergeCell ref="N63:N64"/>
    <mergeCell ref="O63:O64"/>
    <mergeCell ref="P63:P64"/>
    <mergeCell ref="Q63:Q64"/>
    <mergeCell ref="R63:R64"/>
    <mergeCell ref="A61:A62"/>
    <mergeCell ref="B61:B62"/>
    <mergeCell ref="M54:M56"/>
    <mergeCell ref="N54:N56"/>
    <mergeCell ref="O54:O56"/>
    <mergeCell ref="P54:P56"/>
    <mergeCell ref="Q54:Q56"/>
    <mergeCell ref="R54:R56"/>
    <mergeCell ref="A57:A60"/>
    <mergeCell ref="B57:B60"/>
    <mergeCell ref="C57:C60"/>
    <mergeCell ref="D57:D60"/>
    <mergeCell ref="E57:E60"/>
    <mergeCell ref="F57:F60"/>
    <mergeCell ref="G57:G60"/>
    <mergeCell ref="J57:J60"/>
    <mergeCell ref="K57:K60"/>
    <mergeCell ref="L57:L60"/>
    <mergeCell ref="M57:M60"/>
    <mergeCell ref="N57:N60"/>
    <mergeCell ref="O57:O60"/>
    <mergeCell ref="P57:P60"/>
    <mergeCell ref="Q57:Q60"/>
    <mergeCell ref="R57:R60"/>
    <mergeCell ref="A54:A56"/>
    <mergeCell ref="B54:B56"/>
    <mergeCell ref="C54:C56"/>
    <mergeCell ref="D54:D56"/>
    <mergeCell ref="E54:E56"/>
    <mergeCell ref="F54:F56"/>
    <mergeCell ref="G54:G56"/>
    <mergeCell ref="J54:J56"/>
    <mergeCell ref="K54:K56"/>
    <mergeCell ref="L50:L51"/>
    <mergeCell ref="C50:C51"/>
    <mergeCell ref="D50:D51"/>
    <mergeCell ref="E50:E51"/>
    <mergeCell ref="F50:F51"/>
    <mergeCell ref="G50:G51"/>
    <mergeCell ref="J50:J51"/>
    <mergeCell ref="K50:K51"/>
    <mergeCell ref="L54:L56"/>
    <mergeCell ref="M50:M51"/>
    <mergeCell ref="N50:N51"/>
    <mergeCell ref="O50:O51"/>
    <mergeCell ref="P50:P51"/>
    <mergeCell ref="Q50:Q51"/>
    <mergeCell ref="R50:R51"/>
    <mergeCell ref="A52:A53"/>
    <mergeCell ref="B52:B53"/>
    <mergeCell ref="C52:C53"/>
    <mergeCell ref="D52:D53"/>
    <mergeCell ref="E52:E53"/>
    <mergeCell ref="F52:F53"/>
    <mergeCell ref="G52:G53"/>
    <mergeCell ref="J52:J53"/>
    <mergeCell ref="K52:K53"/>
    <mergeCell ref="L52:L53"/>
    <mergeCell ref="M52:M53"/>
    <mergeCell ref="N52:N53"/>
    <mergeCell ref="O52:O53"/>
    <mergeCell ref="P52:P53"/>
    <mergeCell ref="Q52:Q53"/>
    <mergeCell ref="R52:R53"/>
    <mergeCell ref="A50:A51"/>
    <mergeCell ref="B50:B51"/>
    <mergeCell ref="P46:P47"/>
    <mergeCell ref="Q46:Q47"/>
    <mergeCell ref="R46:R47"/>
    <mergeCell ref="A48:A49"/>
    <mergeCell ref="B48:B49"/>
    <mergeCell ref="C48:C49"/>
    <mergeCell ref="D48:D49"/>
    <mergeCell ref="E48:E49"/>
    <mergeCell ref="F48:F49"/>
    <mergeCell ref="G48:G49"/>
    <mergeCell ref="J48:J49"/>
    <mergeCell ref="K48:K49"/>
    <mergeCell ref="L48:L49"/>
    <mergeCell ref="M48:M49"/>
    <mergeCell ref="N48:N49"/>
    <mergeCell ref="O48:O49"/>
    <mergeCell ref="P48:P49"/>
    <mergeCell ref="Q48:Q49"/>
    <mergeCell ref="R48:R49"/>
    <mergeCell ref="A46:A47"/>
    <mergeCell ref="B46:B47"/>
    <mergeCell ref="C46:C47"/>
    <mergeCell ref="D46:D47"/>
    <mergeCell ref="E46:E47"/>
    <mergeCell ref="F46:F47"/>
    <mergeCell ref="G46:G47"/>
    <mergeCell ref="J46:J47"/>
    <mergeCell ref="K46:K47"/>
    <mergeCell ref="R37:R40"/>
    <mergeCell ref="A41:A45"/>
    <mergeCell ref="B41:B45"/>
    <mergeCell ref="C41:C45"/>
    <mergeCell ref="D41:D45"/>
    <mergeCell ref="E41:E45"/>
    <mergeCell ref="F41:F45"/>
    <mergeCell ref="G41:G45"/>
    <mergeCell ref="J41:J45"/>
    <mergeCell ref="K41:K45"/>
    <mergeCell ref="L41:L45"/>
    <mergeCell ref="M41:M45"/>
    <mergeCell ref="N41:N45"/>
    <mergeCell ref="O41:O45"/>
    <mergeCell ref="P41:P45"/>
    <mergeCell ref="Q41:Q45"/>
    <mergeCell ref="R41:R45"/>
    <mergeCell ref="A37:A40"/>
    <mergeCell ref="B37:B40"/>
    <mergeCell ref="C37:C40"/>
    <mergeCell ref="D37:D40"/>
    <mergeCell ref="E37:E40"/>
    <mergeCell ref="F37:F40"/>
    <mergeCell ref="G37:G40"/>
    <mergeCell ref="J37:J40"/>
    <mergeCell ref="K37:K40"/>
    <mergeCell ref="A34:A36"/>
    <mergeCell ref="B34:B36"/>
    <mergeCell ref="C34:C36"/>
    <mergeCell ref="D34:D36"/>
    <mergeCell ref="E34:E36"/>
    <mergeCell ref="F34:F36"/>
    <mergeCell ref="G34:G36"/>
    <mergeCell ref="J34:J36"/>
    <mergeCell ref="K34:K36"/>
    <mergeCell ref="A32:A33"/>
    <mergeCell ref="B32:B33"/>
    <mergeCell ref="C32:C33"/>
    <mergeCell ref="D32:D33"/>
    <mergeCell ref="E32:E33"/>
    <mergeCell ref="F32:F33"/>
    <mergeCell ref="G32:G33"/>
    <mergeCell ref="J32:J33"/>
    <mergeCell ref="K32:K33"/>
    <mergeCell ref="Q4:Q5"/>
    <mergeCell ref="R4:R5"/>
    <mergeCell ref="A8:A10"/>
    <mergeCell ref="B8:B10"/>
    <mergeCell ref="C8:C10"/>
    <mergeCell ref="D8:D10"/>
    <mergeCell ref="E8:E10"/>
    <mergeCell ref="F8:F10"/>
    <mergeCell ref="G8:G10"/>
    <mergeCell ref="G4:G5"/>
    <mergeCell ref="H4:I4"/>
    <mergeCell ref="J4:J5"/>
    <mergeCell ref="K4:L4"/>
    <mergeCell ref="M4:N4"/>
    <mergeCell ref="O4:P4"/>
    <mergeCell ref="A4:A5"/>
    <mergeCell ref="B4:B5"/>
    <mergeCell ref="C4:C5"/>
    <mergeCell ref="D4:D5"/>
    <mergeCell ref="E4:E5"/>
    <mergeCell ref="F4:F5"/>
    <mergeCell ref="P8:P10"/>
    <mergeCell ref="Q8:Q10"/>
    <mergeCell ref="A11:A12"/>
    <mergeCell ref="B11:B12"/>
    <mergeCell ref="C11:C12"/>
    <mergeCell ref="D11:D12"/>
    <mergeCell ref="E11:E12"/>
    <mergeCell ref="F11:F12"/>
    <mergeCell ref="J8:J10"/>
    <mergeCell ref="K8:K10"/>
    <mergeCell ref="L8:L10"/>
    <mergeCell ref="G11:G12"/>
    <mergeCell ref="J11:J12"/>
    <mergeCell ref="K11:K12"/>
    <mergeCell ref="L11:L12"/>
    <mergeCell ref="M11:M12"/>
    <mergeCell ref="N11:N12"/>
    <mergeCell ref="Q13:Q14"/>
    <mergeCell ref="R13:R14"/>
    <mergeCell ref="R8:R10"/>
    <mergeCell ref="M8:M10"/>
    <mergeCell ref="N8:N10"/>
    <mergeCell ref="O8:O10"/>
    <mergeCell ref="O11:O12"/>
    <mergeCell ref="P11:P12"/>
    <mergeCell ref="Q11:Q12"/>
    <mergeCell ref="R11:R12"/>
    <mergeCell ref="N13:N14"/>
    <mergeCell ref="O13:O14"/>
    <mergeCell ref="P13:P14"/>
    <mergeCell ref="O15:O16"/>
    <mergeCell ref="P15:P16"/>
    <mergeCell ref="Q15:Q16"/>
    <mergeCell ref="R15:R16"/>
    <mergeCell ref="A13:A14"/>
    <mergeCell ref="B13:B14"/>
    <mergeCell ref="C13:C14"/>
    <mergeCell ref="D13:D14"/>
    <mergeCell ref="E13:E14"/>
    <mergeCell ref="F13:F14"/>
    <mergeCell ref="G13:G14"/>
    <mergeCell ref="J13:J14"/>
    <mergeCell ref="K13:K14"/>
    <mergeCell ref="L13:L14"/>
    <mergeCell ref="M13:M14"/>
    <mergeCell ref="A15:A16"/>
    <mergeCell ref="B15:B16"/>
    <mergeCell ref="C15:C16"/>
    <mergeCell ref="D15:D16"/>
    <mergeCell ref="E15:E16"/>
    <mergeCell ref="F15:F16"/>
    <mergeCell ref="G15:G16"/>
    <mergeCell ref="J15:J16"/>
    <mergeCell ref="K15:K16"/>
    <mergeCell ref="L15:L16"/>
    <mergeCell ref="M15:M16"/>
    <mergeCell ref="N15:N16"/>
    <mergeCell ref="O18:O19"/>
    <mergeCell ref="P18:P19"/>
    <mergeCell ref="Q18:Q19"/>
    <mergeCell ref="R23:R25"/>
    <mergeCell ref="A20:A22"/>
    <mergeCell ref="B20:B22"/>
    <mergeCell ref="C20:C22"/>
    <mergeCell ref="D20:D22"/>
    <mergeCell ref="E20:E22"/>
    <mergeCell ref="G18:G19"/>
    <mergeCell ref="J18:J19"/>
    <mergeCell ref="K18:K19"/>
    <mergeCell ref="L18:L19"/>
    <mergeCell ref="M18:M19"/>
    <mergeCell ref="N18:N19"/>
    <mergeCell ref="A18:A19"/>
    <mergeCell ref="B18:B19"/>
    <mergeCell ref="C18:C19"/>
    <mergeCell ref="D18:D19"/>
    <mergeCell ref="E18:E19"/>
    <mergeCell ref="F18:F19"/>
    <mergeCell ref="N20:N22"/>
    <mergeCell ref="O20:O22"/>
    <mergeCell ref="P20:P22"/>
    <mergeCell ref="Q20:Q22"/>
    <mergeCell ref="R20:R22"/>
    <mergeCell ref="R18:R19"/>
    <mergeCell ref="F20:F22"/>
    <mergeCell ref="G20:G22"/>
    <mergeCell ref="J20:J22"/>
    <mergeCell ref="K20:K22"/>
    <mergeCell ref="L20:L22"/>
    <mergeCell ref="M20:M22"/>
    <mergeCell ref="O23:O25"/>
    <mergeCell ref="P23:P25"/>
    <mergeCell ref="Q23:Q25"/>
    <mergeCell ref="M23:M25"/>
    <mergeCell ref="N23:N25"/>
    <mergeCell ref="A23:A25"/>
    <mergeCell ref="B23:B25"/>
    <mergeCell ref="C23:C25"/>
    <mergeCell ref="D23:D25"/>
    <mergeCell ref="E23:E25"/>
    <mergeCell ref="F23:F25"/>
    <mergeCell ref="A26:A28"/>
    <mergeCell ref="B26:B28"/>
    <mergeCell ref="C26:C28"/>
    <mergeCell ref="D26:D28"/>
    <mergeCell ref="E26:E28"/>
    <mergeCell ref="G23:G25"/>
    <mergeCell ref="J23:J25"/>
    <mergeCell ref="K23:K25"/>
    <mergeCell ref="L23:L25"/>
    <mergeCell ref="A30:A31"/>
    <mergeCell ref="B30:B31"/>
    <mergeCell ref="C30:C31"/>
    <mergeCell ref="D30:D31"/>
    <mergeCell ref="E30:E31"/>
    <mergeCell ref="F30:F31"/>
    <mergeCell ref="G30:G31"/>
    <mergeCell ref="J30:J31"/>
    <mergeCell ref="K30:K31"/>
    <mergeCell ref="R32:R33"/>
    <mergeCell ref="L34:L36"/>
    <mergeCell ref="M34:M36"/>
    <mergeCell ref="N34:N36"/>
    <mergeCell ref="O34:O36"/>
    <mergeCell ref="P34:P36"/>
    <mergeCell ref="Q34:Q36"/>
    <mergeCell ref="R34:R36"/>
    <mergeCell ref="F26:F28"/>
    <mergeCell ref="G26:G28"/>
    <mergeCell ref="J26:J28"/>
    <mergeCell ref="K26:K28"/>
    <mergeCell ref="L26:L28"/>
    <mergeCell ref="M26:M28"/>
    <mergeCell ref="R30:R31"/>
    <mergeCell ref="O26:O28"/>
    <mergeCell ref="P26:P28"/>
    <mergeCell ref="Q26:Q28"/>
    <mergeCell ref="R26:R28"/>
    <mergeCell ref="N26:N28"/>
    <mergeCell ref="M148:N148"/>
    <mergeCell ref="O148:P148"/>
    <mergeCell ref="L30:L31"/>
    <mergeCell ref="M30:M31"/>
    <mergeCell ref="N30:N31"/>
    <mergeCell ref="O30:O31"/>
    <mergeCell ref="P30:P31"/>
    <mergeCell ref="Q30:Q31"/>
    <mergeCell ref="L32:L33"/>
    <mergeCell ref="M32:M33"/>
    <mergeCell ref="N32:N33"/>
    <mergeCell ref="O32:O33"/>
    <mergeCell ref="P32:P33"/>
    <mergeCell ref="Q32:Q33"/>
    <mergeCell ref="L37:L40"/>
    <mergeCell ref="M37:M40"/>
    <mergeCell ref="N37:N40"/>
    <mergeCell ref="O37:O40"/>
    <mergeCell ref="P37:P40"/>
    <mergeCell ref="Q37:Q40"/>
    <mergeCell ref="L46:L47"/>
    <mergeCell ref="M46:M47"/>
    <mergeCell ref="N46:N47"/>
    <mergeCell ref="O46:O47"/>
  </mergeCells>
  <pageMargins left="0.7" right="0.7" top="0.75" bottom="0.75" header="0.3" footer="0.3"/>
</worksheet>
</file>

<file path=xl/worksheets/sheet8.xml><?xml version="1.0" encoding="utf-8"?>
<worksheet xmlns="http://schemas.openxmlformats.org/spreadsheetml/2006/main" xmlns:r="http://schemas.openxmlformats.org/officeDocument/2006/relationships">
  <sheetPr codeName="Arkusz8"/>
  <dimension ref="A2:S202"/>
  <sheetViews>
    <sheetView topLeftCell="A64" zoomScale="80" zoomScaleNormal="80" workbookViewId="0">
      <selection activeCell="M73" sqref="M73"/>
    </sheetView>
  </sheetViews>
  <sheetFormatPr defaultRowHeight="15"/>
  <cols>
    <col min="1" max="1" width="4.7109375" customWidth="1"/>
    <col min="2" max="2" width="8.85546875" customWidth="1"/>
    <col min="3" max="3" width="11.42578125" customWidth="1"/>
    <col min="4" max="4" width="9.7109375" customWidth="1"/>
    <col min="5" max="5" width="45.7109375" customWidth="1"/>
    <col min="6" max="6" width="45.42578125" customWidth="1"/>
    <col min="7" max="7" width="35.7109375" customWidth="1"/>
    <col min="8" max="8" width="19.28515625" customWidth="1"/>
    <col min="9" max="9" width="10.42578125" customWidth="1"/>
    <col min="10" max="10" width="29.7109375" customWidth="1"/>
    <col min="11" max="12" width="8.85546875" customWidth="1"/>
    <col min="13" max="14" width="11.7109375" style="2" customWidth="1"/>
    <col min="15" max="16" width="12.5703125" style="2" customWidth="1"/>
    <col min="17" max="17" width="20.140625" customWidth="1"/>
    <col min="18" max="18" width="14.140625" customWidth="1"/>
    <col min="19" max="19" width="19.5703125" customWidth="1"/>
    <col min="259" max="259" width="4.7109375" bestFit="1" customWidth="1"/>
    <col min="260" max="260" width="9.7109375" bestFit="1" customWidth="1"/>
    <col min="261" max="261" width="10" bestFit="1" customWidth="1"/>
    <col min="262" max="262" width="8.85546875" bestFit="1" customWidth="1"/>
    <col min="263" max="263" width="22.85546875" customWidth="1"/>
    <col min="264" max="264" width="59.7109375" bestFit="1" customWidth="1"/>
    <col min="265" max="265" width="57.85546875" bestFit="1" customWidth="1"/>
    <col min="266" max="266" width="35.28515625" bestFit="1" customWidth="1"/>
    <col min="267" max="267" width="28.140625" bestFit="1" customWidth="1"/>
    <col min="268" max="268" width="33.140625" bestFit="1" customWidth="1"/>
    <col min="269" max="269" width="26" bestFit="1" customWidth="1"/>
    <col min="270" max="270" width="19.140625" bestFit="1" customWidth="1"/>
    <col min="271" max="271" width="10.42578125" customWidth="1"/>
    <col min="272" max="272" width="11.85546875" customWidth="1"/>
    <col min="273" max="273" width="14.7109375" customWidth="1"/>
    <col min="274" max="274" width="9" bestFit="1" customWidth="1"/>
    <col min="515" max="515" width="4.7109375" bestFit="1" customWidth="1"/>
    <col min="516" max="516" width="9.7109375" bestFit="1" customWidth="1"/>
    <col min="517" max="517" width="10" bestFit="1" customWidth="1"/>
    <col min="518" max="518" width="8.85546875" bestFit="1" customWidth="1"/>
    <col min="519" max="519" width="22.85546875" customWidth="1"/>
    <col min="520" max="520" width="59.7109375" bestFit="1" customWidth="1"/>
    <col min="521" max="521" width="57.85546875" bestFit="1" customWidth="1"/>
    <col min="522" max="522" width="35.28515625" bestFit="1" customWidth="1"/>
    <col min="523" max="523" width="28.140625" bestFit="1" customWidth="1"/>
    <col min="524" max="524" width="33.140625" bestFit="1" customWidth="1"/>
    <col min="525" max="525" width="26" bestFit="1" customWidth="1"/>
    <col min="526" max="526" width="19.140625" bestFit="1" customWidth="1"/>
    <col min="527" max="527" width="10.42578125" customWidth="1"/>
    <col min="528" max="528" width="11.85546875" customWidth="1"/>
    <col min="529" max="529" width="14.7109375" customWidth="1"/>
    <col min="530" max="530" width="9" bestFit="1" customWidth="1"/>
    <col min="771" max="771" width="4.7109375" bestFit="1" customWidth="1"/>
    <col min="772" max="772" width="9.7109375" bestFit="1" customWidth="1"/>
    <col min="773" max="773" width="10" bestFit="1" customWidth="1"/>
    <col min="774" max="774" width="8.85546875" bestFit="1" customWidth="1"/>
    <col min="775" max="775" width="22.85546875" customWidth="1"/>
    <col min="776" max="776" width="59.7109375" bestFit="1" customWidth="1"/>
    <col min="777" max="777" width="57.85546875" bestFit="1" customWidth="1"/>
    <col min="778" max="778" width="35.28515625" bestFit="1" customWidth="1"/>
    <col min="779" max="779" width="28.140625" bestFit="1" customWidth="1"/>
    <col min="780" max="780" width="33.140625" bestFit="1" customWidth="1"/>
    <col min="781" max="781" width="26" bestFit="1" customWidth="1"/>
    <col min="782" max="782" width="19.140625" bestFit="1" customWidth="1"/>
    <col min="783" max="783" width="10.42578125" customWidth="1"/>
    <col min="784" max="784" width="11.85546875" customWidth="1"/>
    <col min="785" max="785" width="14.7109375" customWidth="1"/>
    <col min="786" max="786" width="9" bestFit="1" customWidth="1"/>
    <col min="1027" max="1027" width="4.7109375" bestFit="1" customWidth="1"/>
    <col min="1028" max="1028" width="9.7109375" bestFit="1" customWidth="1"/>
    <col min="1029" max="1029" width="10" bestFit="1" customWidth="1"/>
    <col min="1030" max="1030" width="8.85546875" bestFit="1" customWidth="1"/>
    <col min="1031" max="1031" width="22.85546875" customWidth="1"/>
    <col min="1032" max="1032" width="59.7109375" bestFit="1" customWidth="1"/>
    <col min="1033" max="1033" width="57.85546875" bestFit="1" customWidth="1"/>
    <col min="1034" max="1034" width="35.28515625" bestFit="1" customWidth="1"/>
    <col min="1035" max="1035" width="28.140625" bestFit="1" customWidth="1"/>
    <col min="1036" max="1036" width="33.140625" bestFit="1" customWidth="1"/>
    <col min="1037" max="1037" width="26" bestFit="1" customWidth="1"/>
    <col min="1038" max="1038" width="19.140625" bestFit="1" customWidth="1"/>
    <col min="1039" max="1039" width="10.42578125" customWidth="1"/>
    <col min="1040" max="1040" width="11.85546875" customWidth="1"/>
    <col min="1041" max="1041" width="14.7109375" customWidth="1"/>
    <col min="1042" max="1042" width="9" bestFit="1" customWidth="1"/>
    <col min="1283" max="1283" width="4.7109375" bestFit="1" customWidth="1"/>
    <col min="1284" max="1284" width="9.7109375" bestFit="1" customWidth="1"/>
    <col min="1285" max="1285" width="10" bestFit="1" customWidth="1"/>
    <col min="1286" max="1286" width="8.85546875" bestFit="1" customWidth="1"/>
    <col min="1287" max="1287" width="22.85546875" customWidth="1"/>
    <col min="1288" max="1288" width="59.7109375" bestFit="1" customWidth="1"/>
    <col min="1289" max="1289" width="57.85546875" bestFit="1" customWidth="1"/>
    <col min="1290" max="1290" width="35.28515625" bestFit="1" customWidth="1"/>
    <col min="1291" max="1291" width="28.140625" bestFit="1" customWidth="1"/>
    <col min="1292" max="1292" width="33.140625" bestFit="1" customWidth="1"/>
    <col min="1293" max="1293" width="26" bestFit="1" customWidth="1"/>
    <col min="1294" max="1294" width="19.140625" bestFit="1" customWidth="1"/>
    <col min="1295" max="1295" width="10.42578125" customWidth="1"/>
    <col min="1296" max="1296" width="11.85546875" customWidth="1"/>
    <col min="1297" max="1297" width="14.7109375" customWidth="1"/>
    <col min="1298" max="1298" width="9" bestFit="1" customWidth="1"/>
    <col min="1539" max="1539" width="4.7109375" bestFit="1" customWidth="1"/>
    <col min="1540" max="1540" width="9.7109375" bestFit="1" customWidth="1"/>
    <col min="1541" max="1541" width="10" bestFit="1" customWidth="1"/>
    <col min="1542" max="1542" width="8.85546875" bestFit="1" customWidth="1"/>
    <col min="1543" max="1543" width="22.85546875" customWidth="1"/>
    <col min="1544" max="1544" width="59.7109375" bestFit="1" customWidth="1"/>
    <col min="1545" max="1545" width="57.85546875" bestFit="1" customWidth="1"/>
    <col min="1546" max="1546" width="35.28515625" bestFit="1" customWidth="1"/>
    <col min="1547" max="1547" width="28.140625" bestFit="1" customWidth="1"/>
    <col min="1548" max="1548" width="33.140625" bestFit="1" customWidth="1"/>
    <col min="1549" max="1549" width="26" bestFit="1" customWidth="1"/>
    <col min="1550" max="1550" width="19.140625" bestFit="1" customWidth="1"/>
    <col min="1551" max="1551" width="10.42578125" customWidth="1"/>
    <col min="1552" max="1552" width="11.85546875" customWidth="1"/>
    <col min="1553" max="1553" width="14.7109375" customWidth="1"/>
    <col min="1554" max="1554" width="9" bestFit="1" customWidth="1"/>
    <col min="1795" max="1795" width="4.7109375" bestFit="1" customWidth="1"/>
    <col min="1796" max="1796" width="9.7109375" bestFit="1" customWidth="1"/>
    <col min="1797" max="1797" width="10" bestFit="1" customWidth="1"/>
    <col min="1798" max="1798" width="8.85546875" bestFit="1" customWidth="1"/>
    <col min="1799" max="1799" width="22.85546875" customWidth="1"/>
    <col min="1800" max="1800" width="59.7109375" bestFit="1" customWidth="1"/>
    <col min="1801" max="1801" width="57.85546875" bestFit="1" customWidth="1"/>
    <col min="1802" max="1802" width="35.28515625" bestFit="1" customWidth="1"/>
    <col min="1803" max="1803" width="28.140625" bestFit="1" customWidth="1"/>
    <col min="1804" max="1804" width="33.140625" bestFit="1" customWidth="1"/>
    <col min="1805" max="1805" width="26" bestFit="1" customWidth="1"/>
    <col min="1806" max="1806" width="19.140625" bestFit="1" customWidth="1"/>
    <col min="1807" max="1807" width="10.42578125" customWidth="1"/>
    <col min="1808" max="1808" width="11.85546875" customWidth="1"/>
    <col min="1809" max="1809" width="14.7109375" customWidth="1"/>
    <col min="1810" max="1810" width="9" bestFit="1" customWidth="1"/>
    <col min="2051" max="2051" width="4.7109375" bestFit="1" customWidth="1"/>
    <col min="2052" max="2052" width="9.7109375" bestFit="1" customWidth="1"/>
    <col min="2053" max="2053" width="10" bestFit="1" customWidth="1"/>
    <col min="2054" max="2054" width="8.85546875" bestFit="1" customWidth="1"/>
    <col min="2055" max="2055" width="22.85546875" customWidth="1"/>
    <col min="2056" max="2056" width="59.7109375" bestFit="1" customWidth="1"/>
    <col min="2057" max="2057" width="57.85546875" bestFit="1" customWidth="1"/>
    <col min="2058" max="2058" width="35.28515625" bestFit="1" customWidth="1"/>
    <col min="2059" max="2059" width="28.140625" bestFit="1" customWidth="1"/>
    <col min="2060" max="2060" width="33.140625" bestFit="1" customWidth="1"/>
    <col min="2061" max="2061" width="26" bestFit="1" customWidth="1"/>
    <col min="2062" max="2062" width="19.140625" bestFit="1" customWidth="1"/>
    <col min="2063" max="2063" width="10.42578125" customWidth="1"/>
    <col min="2064" max="2064" width="11.85546875" customWidth="1"/>
    <col min="2065" max="2065" width="14.7109375" customWidth="1"/>
    <col min="2066" max="2066" width="9" bestFit="1" customWidth="1"/>
    <col min="2307" max="2307" width="4.7109375" bestFit="1" customWidth="1"/>
    <col min="2308" max="2308" width="9.7109375" bestFit="1" customWidth="1"/>
    <col min="2309" max="2309" width="10" bestFit="1" customWidth="1"/>
    <col min="2310" max="2310" width="8.85546875" bestFit="1" customWidth="1"/>
    <col min="2311" max="2311" width="22.85546875" customWidth="1"/>
    <col min="2312" max="2312" width="59.7109375" bestFit="1" customWidth="1"/>
    <col min="2313" max="2313" width="57.85546875" bestFit="1" customWidth="1"/>
    <col min="2314" max="2314" width="35.28515625" bestFit="1" customWidth="1"/>
    <col min="2315" max="2315" width="28.140625" bestFit="1" customWidth="1"/>
    <col min="2316" max="2316" width="33.140625" bestFit="1" customWidth="1"/>
    <col min="2317" max="2317" width="26" bestFit="1" customWidth="1"/>
    <col min="2318" max="2318" width="19.140625" bestFit="1" customWidth="1"/>
    <col min="2319" max="2319" width="10.42578125" customWidth="1"/>
    <col min="2320" max="2320" width="11.85546875" customWidth="1"/>
    <col min="2321" max="2321" width="14.7109375" customWidth="1"/>
    <col min="2322" max="2322" width="9" bestFit="1" customWidth="1"/>
    <col min="2563" max="2563" width="4.7109375" bestFit="1" customWidth="1"/>
    <col min="2564" max="2564" width="9.7109375" bestFit="1" customWidth="1"/>
    <col min="2565" max="2565" width="10" bestFit="1" customWidth="1"/>
    <col min="2566" max="2566" width="8.85546875" bestFit="1" customWidth="1"/>
    <col min="2567" max="2567" width="22.85546875" customWidth="1"/>
    <col min="2568" max="2568" width="59.7109375" bestFit="1" customWidth="1"/>
    <col min="2569" max="2569" width="57.85546875" bestFit="1" customWidth="1"/>
    <col min="2570" max="2570" width="35.28515625" bestFit="1" customWidth="1"/>
    <col min="2571" max="2571" width="28.140625" bestFit="1" customWidth="1"/>
    <col min="2572" max="2572" width="33.140625" bestFit="1" customWidth="1"/>
    <col min="2573" max="2573" width="26" bestFit="1" customWidth="1"/>
    <col min="2574" max="2574" width="19.140625" bestFit="1" customWidth="1"/>
    <col min="2575" max="2575" width="10.42578125" customWidth="1"/>
    <col min="2576" max="2576" width="11.85546875" customWidth="1"/>
    <col min="2577" max="2577" width="14.7109375" customWidth="1"/>
    <col min="2578" max="2578" width="9" bestFit="1" customWidth="1"/>
    <col min="2819" max="2819" width="4.7109375" bestFit="1" customWidth="1"/>
    <col min="2820" max="2820" width="9.7109375" bestFit="1" customWidth="1"/>
    <col min="2821" max="2821" width="10" bestFit="1" customWidth="1"/>
    <col min="2822" max="2822" width="8.85546875" bestFit="1" customWidth="1"/>
    <col min="2823" max="2823" width="22.85546875" customWidth="1"/>
    <col min="2824" max="2824" width="59.7109375" bestFit="1" customWidth="1"/>
    <col min="2825" max="2825" width="57.85546875" bestFit="1" customWidth="1"/>
    <col min="2826" max="2826" width="35.28515625" bestFit="1" customWidth="1"/>
    <col min="2827" max="2827" width="28.140625" bestFit="1" customWidth="1"/>
    <col min="2828" max="2828" width="33.140625" bestFit="1" customWidth="1"/>
    <col min="2829" max="2829" width="26" bestFit="1" customWidth="1"/>
    <col min="2830" max="2830" width="19.140625" bestFit="1" customWidth="1"/>
    <col min="2831" max="2831" width="10.42578125" customWidth="1"/>
    <col min="2832" max="2832" width="11.85546875" customWidth="1"/>
    <col min="2833" max="2833" width="14.7109375" customWidth="1"/>
    <col min="2834" max="2834" width="9" bestFit="1" customWidth="1"/>
    <col min="3075" max="3075" width="4.7109375" bestFit="1" customWidth="1"/>
    <col min="3076" max="3076" width="9.7109375" bestFit="1" customWidth="1"/>
    <col min="3077" max="3077" width="10" bestFit="1" customWidth="1"/>
    <col min="3078" max="3078" width="8.85546875" bestFit="1" customWidth="1"/>
    <col min="3079" max="3079" width="22.85546875" customWidth="1"/>
    <col min="3080" max="3080" width="59.7109375" bestFit="1" customWidth="1"/>
    <col min="3081" max="3081" width="57.85546875" bestFit="1" customWidth="1"/>
    <col min="3082" max="3082" width="35.28515625" bestFit="1" customWidth="1"/>
    <col min="3083" max="3083" width="28.140625" bestFit="1" customWidth="1"/>
    <col min="3084" max="3084" width="33.140625" bestFit="1" customWidth="1"/>
    <col min="3085" max="3085" width="26" bestFit="1" customWidth="1"/>
    <col min="3086" max="3086" width="19.140625" bestFit="1" customWidth="1"/>
    <col min="3087" max="3087" width="10.42578125" customWidth="1"/>
    <col min="3088" max="3088" width="11.85546875" customWidth="1"/>
    <col min="3089" max="3089" width="14.7109375" customWidth="1"/>
    <col min="3090" max="3090" width="9" bestFit="1" customWidth="1"/>
    <col min="3331" max="3331" width="4.7109375" bestFit="1" customWidth="1"/>
    <col min="3332" max="3332" width="9.7109375" bestFit="1" customWidth="1"/>
    <col min="3333" max="3333" width="10" bestFit="1" customWidth="1"/>
    <col min="3334" max="3334" width="8.85546875" bestFit="1" customWidth="1"/>
    <col min="3335" max="3335" width="22.85546875" customWidth="1"/>
    <col min="3336" max="3336" width="59.7109375" bestFit="1" customWidth="1"/>
    <col min="3337" max="3337" width="57.85546875" bestFit="1" customWidth="1"/>
    <col min="3338" max="3338" width="35.28515625" bestFit="1" customWidth="1"/>
    <col min="3339" max="3339" width="28.140625" bestFit="1" customWidth="1"/>
    <col min="3340" max="3340" width="33.140625" bestFit="1" customWidth="1"/>
    <col min="3341" max="3341" width="26" bestFit="1" customWidth="1"/>
    <col min="3342" max="3342" width="19.140625" bestFit="1" customWidth="1"/>
    <col min="3343" max="3343" width="10.42578125" customWidth="1"/>
    <col min="3344" max="3344" width="11.85546875" customWidth="1"/>
    <col min="3345" max="3345" width="14.7109375" customWidth="1"/>
    <col min="3346" max="3346" width="9" bestFit="1" customWidth="1"/>
    <col min="3587" max="3587" width="4.7109375" bestFit="1" customWidth="1"/>
    <col min="3588" max="3588" width="9.7109375" bestFit="1" customWidth="1"/>
    <col min="3589" max="3589" width="10" bestFit="1" customWidth="1"/>
    <col min="3590" max="3590" width="8.85546875" bestFit="1" customWidth="1"/>
    <col min="3591" max="3591" width="22.85546875" customWidth="1"/>
    <col min="3592" max="3592" width="59.7109375" bestFit="1" customWidth="1"/>
    <col min="3593" max="3593" width="57.85546875" bestFit="1" customWidth="1"/>
    <col min="3594" max="3594" width="35.28515625" bestFit="1" customWidth="1"/>
    <col min="3595" max="3595" width="28.140625" bestFit="1" customWidth="1"/>
    <col min="3596" max="3596" width="33.140625" bestFit="1" customWidth="1"/>
    <col min="3597" max="3597" width="26" bestFit="1" customWidth="1"/>
    <col min="3598" max="3598" width="19.140625" bestFit="1" customWidth="1"/>
    <col min="3599" max="3599" width="10.42578125" customWidth="1"/>
    <col min="3600" max="3600" width="11.85546875" customWidth="1"/>
    <col min="3601" max="3601" width="14.7109375" customWidth="1"/>
    <col min="3602" max="3602" width="9" bestFit="1" customWidth="1"/>
    <col min="3843" max="3843" width="4.7109375" bestFit="1" customWidth="1"/>
    <col min="3844" max="3844" width="9.7109375" bestFit="1" customWidth="1"/>
    <col min="3845" max="3845" width="10" bestFit="1" customWidth="1"/>
    <col min="3846" max="3846" width="8.85546875" bestFit="1" customWidth="1"/>
    <col min="3847" max="3847" width="22.85546875" customWidth="1"/>
    <col min="3848" max="3848" width="59.7109375" bestFit="1" customWidth="1"/>
    <col min="3849" max="3849" width="57.85546875" bestFit="1" customWidth="1"/>
    <col min="3850" max="3850" width="35.28515625" bestFit="1" customWidth="1"/>
    <col min="3851" max="3851" width="28.140625" bestFit="1" customWidth="1"/>
    <col min="3852" max="3852" width="33.140625" bestFit="1" customWidth="1"/>
    <col min="3853" max="3853" width="26" bestFit="1" customWidth="1"/>
    <col min="3854" max="3854" width="19.140625" bestFit="1" customWidth="1"/>
    <col min="3855" max="3855" width="10.42578125" customWidth="1"/>
    <col min="3856" max="3856" width="11.85546875" customWidth="1"/>
    <col min="3857" max="3857" width="14.7109375" customWidth="1"/>
    <col min="3858" max="3858" width="9" bestFit="1" customWidth="1"/>
    <col min="4099" max="4099" width="4.7109375" bestFit="1" customWidth="1"/>
    <col min="4100" max="4100" width="9.7109375" bestFit="1" customWidth="1"/>
    <col min="4101" max="4101" width="10" bestFit="1" customWidth="1"/>
    <col min="4102" max="4102" width="8.85546875" bestFit="1" customWidth="1"/>
    <col min="4103" max="4103" width="22.85546875" customWidth="1"/>
    <col min="4104" max="4104" width="59.7109375" bestFit="1" customWidth="1"/>
    <col min="4105" max="4105" width="57.85546875" bestFit="1" customWidth="1"/>
    <col min="4106" max="4106" width="35.28515625" bestFit="1" customWidth="1"/>
    <col min="4107" max="4107" width="28.140625" bestFit="1" customWidth="1"/>
    <col min="4108" max="4108" width="33.140625" bestFit="1" customWidth="1"/>
    <col min="4109" max="4109" width="26" bestFit="1" customWidth="1"/>
    <col min="4110" max="4110" width="19.140625" bestFit="1" customWidth="1"/>
    <col min="4111" max="4111" width="10.42578125" customWidth="1"/>
    <col min="4112" max="4112" width="11.85546875" customWidth="1"/>
    <col min="4113" max="4113" width="14.7109375" customWidth="1"/>
    <col min="4114" max="4114" width="9" bestFit="1" customWidth="1"/>
    <col min="4355" max="4355" width="4.7109375" bestFit="1" customWidth="1"/>
    <col min="4356" max="4356" width="9.7109375" bestFit="1" customWidth="1"/>
    <col min="4357" max="4357" width="10" bestFit="1" customWidth="1"/>
    <col min="4358" max="4358" width="8.85546875" bestFit="1" customWidth="1"/>
    <col min="4359" max="4359" width="22.85546875" customWidth="1"/>
    <col min="4360" max="4360" width="59.7109375" bestFit="1" customWidth="1"/>
    <col min="4361" max="4361" width="57.85546875" bestFit="1" customWidth="1"/>
    <col min="4362" max="4362" width="35.28515625" bestFit="1" customWidth="1"/>
    <col min="4363" max="4363" width="28.140625" bestFit="1" customWidth="1"/>
    <col min="4364" max="4364" width="33.140625" bestFit="1" customWidth="1"/>
    <col min="4365" max="4365" width="26" bestFit="1" customWidth="1"/>
    <col min="4366" max="4366" width="19.140625" bestFit="1" customWidth="1"/>
    <col min="4367" max="4367" width="10.42578125" customWidth="1"/>
    <col min="4368" max="4368" width="11.85546875" customWidth="1"/>
    <col min="4369" max="4369" width="14.7109375" customWidth="1"/>
    <col min="4370" max="4370" width="9" bestFit="1" customWidth="1"/>
    <col min="4611" max="4611" width="4.7109375" bestFit="1" customWidth="1"/>
    <col min="4612" max="4612" width="9.7109375" bestFit="1" customWidth="1"/>
    <col min="4613" max="4613" width="10" bestFit="1" customWidth="1"/>
    <col min="4614" max="4614" width="8.85546875" bestFit="1" customWidth="1"/>
    <col min="4615" max="4615" width="22.85546875" customWidth="1"/>
    <col min="4616" max="4616" width="59.7109375" bestFit="1" customWidth="1"/>
    <col min="4617" max="4617" width="57.85546875" bestFit="1" customWidth="1"/>
    <col min="4618" max="4618" width="35.28515625" bestFit="1" customWidth="1"/>
    <col min="4619" max="4619" width="28.140625" bestFit="1" customWidth="1"/>
    <col min="4620" max="4620" width="33.140625" bestFit="1" customWidth="1"/>
    <col min="4621" max="4621" width="26" bestFit="1" customWidth="1"/>
    <col min="4622" max="4622" width="19.140625" bestFit="1" customWidth="1"/>
    <col min="4623" max="4623" width="10.42578125" customWidth="1"/>
    <col min="4624" max="4624" width="11.85546875" customWidth="1"/>
    <col min="4625" max="4625" width="14.7109375" customWidth="1"/>
    <col min="4626" max="4626" width="9" bestFit="1" customWidth="1"/>
    <col min="4867" max="4867" width="4.7109375" bestFit="1" customWidth="1"/>
    <col min="4868" max="4868" width="9.7109375" bestFit="1" customWidth="1"/>
    <col min="4869" max="4869" width="10" bestFit="1" customWidth="1"/>
    <col min="4870" max="4870" width="8.85546875" bestFit="1" customWidth="1"/>
    <col min="4871" max="4871" width="22.85546875" customWidth="1"/>
    <col min="4872" max="4872" width="59.7109375" bestFit="1" customWidth="1"/>
    <col min="4873" max="4873" width="57.85546875" bestFit="1" customWidth="1"/>
    <col min="4874" max="4874" width="35.28515625" bestFit="1" customWidth="1"/>
    <col min="4875" max="4875" width="28.140625" bestFit="1" customWidth="1"/>
    <col min="4876" max="4876" width="33.140625" bestFit="1" customWidth="1"/>
    <col min="4877" max="4877" width="26" bestFit="1" customWidth="1"/>
    <col min="4878" max="4878" width="19.140625" bestFit="1" customWidth="1"/>
    <col min="4879" max="4879" width="10.42578125" customWidth="1"/>
    <col min="4880" max="4880" width="11.85546875" customWidth="1"/>
    <col min="4881" max="4881" width="14.7109375" customWidth="1"/>
    <col min="4882" max="4882" width="9" bestFit="1" customWidth="1"/>
    <col min="5123" max="5123" width="4.7109375" bestFit="1" customWidth="1"/>
    <col min="5124" max="5124" width="9.7109375" bestFit="1" customWidth="1"/>
    <col min="5125" max="5125" width="10" bestFit="1" customWidth="1"/>
    <col min="5126" max="5126" width="8.85546875" bestFit="1" customWidth="1"/>
    <col min="5127" max="5127" width="22.85546875" customWidth="1"/>
    <col min="5128" max="5128" width="59.7109375" bestFit="1" customWidth="1"/>
    <col min="5129" max="5129" width="57.85546875" bestFit="1" customWidth="1"/>
    <col min="5130" max="5130" width="35.28515625" bestFit="1" customWidth="1"/>
    <col min="5131" max="5131" width="28.140625" bestFit="1" customWidth="1"/>
    <col min="5132" max="5132" width="33.140625" bestFit="1" customWidth="1"/>
    <col min="5133" max="5133" width="26" bestFit="1" customWidth="1"/>
    <col min="5134" max="5134" width="19.140625" bestFit="1" customWidth="1"/>
    <col min="5135" max="5135" width="10.42578125" customWidth="1"/>
    <col min="5136" max="5136" width="11.85546875" customWidth="1"/>
    <col min="5137" max="5137" width="14.7109375" customWidth="1"/>
    <col min="5138" max="5138" width="9" bestFit="1" customWidth="1"/>
    <col min="5379" max="5379" width="4.7109375" bestFit="1" customWidth="1"/>
    <col min="5380" max="5380" width="9.7109375" bestFit="1" customWidth="1"/>
    <col min="5381" max="5381" width="10" bestFit="1" customWidth="1"/>
    <col min="5382" max="5382" width="8.85546875" bestFit="1" customWidth="1"/>
    <col min="5383" max="5383" width="22.85546875" customWidth="1"/>
    <col min="5384" max="5384" width="59.7109375" bestFit="1" customWidth="1"/>
    <col min="5385" max="5385" width="57.85546875" bestFit="1" customWidth="1"/>
    <col min="5386" max="5386" width="35.28515625" bestFit="1" customWidth="1"/>
    <col min="5387" max="5387" width="28.140625" bestFit="1" customWidth="1"/>
    <col min="5388" max="5388" width="33.140625" bestFit="1" customWidth="1"/>
    <col min="5389" max="5389" width="26" bestFit="1" customWidth="1"/>
    <col min="5390" max="5390" width="19.140625" bestFit="1" customWidth="1"/>
    <col min="5391" max="5391" width="10.42578125" customWidth="1"/>
    <col min="5392" max="5392" width="11.85546875" customWidth="1"/>
    <col min="5393" max="5393" width="14.7109375" customWidth="1"/>
    <col min="5394" max="5394" width="9" bestFit="1" customWidth="1"/>
    <col min="5635" max="5635" width="4.7109375" bestFit="1" customWidth="1"/>
    <col min="5636" max="5636" width="9.7109375" bestFit="1" customWidth="1"/>
    <col min="5637" max="5637" width="10" bestFit="1" customWidth="1"/>
    <col min="5638" max="5638" width="8.85546875" bestFit="1" customWidth="1"/>
    <col min="5639" max="5639" width="22.85546875" customWidth="1"/>
    <col min="5640" max="5640" width="59.7109375" bestFit="1" customWidth="1"/>
    <col min="5641" max="5641" width="57.85546875" bestFit="1" customWidth="1"/>
    <col min="5642" max="5642" width="35.28515625" bestFit="1" customWidth="1"/>
    <col min="5643" max="5643" width="28.140625" bestFit="1" customWidth="1"/>
    <col min="5644" max="5644" width="33.140625" bestFit="1" customWidth="1"/>
    <col min="5645" max="5645" width="26" bestFit="1" customWidth="1"/>
    <col min="5646" max="5646" width="19.140625" bestFit="1" customWidth="1"/>
    <col min="5647" max="5647" width="10.42578125" customWidth="1"/>
    <col min="5648" max="5648" width="11.85546875" customWidth="1"/>
    <col min="5649" max="5649" width="14.7109375" customWidth="1"/>
    <col min="5650" max="5650" width="9" bestFit="1" customWidth="1"/>
    <col min="5891" max="5891" width="4.7109375" bestFit="1" customWidth="1"/>
    <col min="5892" max="5892" width="9.7109375" bestFit="1" customWidth="1"/>
    <col min="5893" max="5893" width="10" bestFit="1" customWidth="1"/>
    <col min="5894" max="5894" width="8.85546875" bestFit="1" customWidth="1"/>
    <col min="5895" max="5895" width="22.85546875" customWidth="1"/>
    <col min="5896" max="5896" width="59.7109375" bestFit="1" customWidth="1"/>
    <col min="5897" max="5897" width="57.85546875" bestFit="1" customWidth="1"/>
    <col min="5898" max="5898" width="35.28515625" bestFit="1" customWidth="1"/>
    <col min="5899" max="5899" width="28.140625" bestFit="1" customWidth="1"/>
    <col min="5900" max="5900" width="33.140625" bestFit="1" customWidth="1"/>
    <col min="5901" max="5901" width="26" bestFit="1" customWidth="1"/>
    <col min="5902" max="5902" width="19.140625" bestFit="1" customWidth="1"/>
    <col min="5903" max="5903" width="10.42578125" customWidth="1"/>
    <col min="5904" max="5904" width="11.85546875" customWidth="1"/>
    <col min="5905" max="5905" width="14.7109375" customWidth="1"/>
    <col min="5906" max="5906" width="9" bestFit="1" customWidth="1"/>
    <col min="6147" max="6147" width="4.7109375" bestFit="1" customWidth="1"/>
    <col min="6148" max="6148" width="9.7109375" bestFit="1" customWidth="1"/>
    <col min="6149" max="6149" width="10" bestFit="1" customWidth="1"/>
    <col min="6150" max="6150" width="8.85546875" bestFit="1" customWidth="1"/>
    <col min="6151" max="6151" width="22.85546875" customWidth="1"/>
    <col min="6152" max="6152" width="59.7109375" bestFit="1" customWidth="1"/>
    <col min="6153" max="6153" width="57.85546875" bestFit="1" customWidth="1"/>
    <col min="6154" max="6154" width="35.28515625" bestFit="1" customWidth="1"/>
    <col min="6155" max="6155" width="28.140625" bestFit="1" customWidth="1"/>
    <col min="6156" max="6156" width="33.140625" bestFit="1" customWidth="1"/>
    <col min="6157" max="6157" width="26" bestFit="1" customWidth="1"/>
    <col min="6158" max="6158" width="19.140625" bestFit="1" customWidth="1"/>
    <col min="6159" max="6159" width="10.42578125" customWidth="1"/>
    <col min="6160" max="6160" width="11.85546875" customWidth="1"/>
    <col min="6161" max="6161" width="14.7109375" customWidth="1"/>
    <col min="6162" max="6162" width="9" bestFit="1" customWidth="1"/>
    <col min="6403" max="6403" width="4.7109375" bestFit="1" customWidth="1"/>
    <col min="6404" max="6404" width="9.7109375" bestFit="1" customWidth="1"/>
    <col min="6405" max="6405" width="10" bestFit="1" customWidth="1"/>
    <col min="6406" max="6406" width="8.85546875" bestFit="1" customWidth="1"/>
    <col min="6407" max="6407" width="22.85546875" customWidth="1"/>
    <col min="6408" max="6408" width="59.7109375" bestFit="1" customWidth="1"/>
    <col min="6409" max="6409" width="57.85546875" bestFit="1" customWidth="1"/>
    <col min="6410" max="6410" width="35.28515625" bestFit="1" customWidth="1"/>
    <col min="6411" max="6411" width="28.140625" bestFit="1" customWidth="1"/>
    <col min="6412" max="6412" width="33.140625" bestFit="1" customWidth="1"/>
    <col min="6413" max="6413" width="26" bestFit="1" customWidth="1"/>
    <col min="6414" max="6414" width="19.140625" bestFit="1" customWidth="1"/>
    <col min="6415" max="6415" width="10.42578125" customWidth="1"/>
    <col min="6416" max="6416" width="11.85546875" customWidth="1"/>
    <col min="6417" max="6417" width="14.7109375" customWidth="1"/>
    <col min="6418" max="6418" width="9" bestFit="1" customWidth="1"/>
    <col min="6659" max="6659" width="4.7109375" bestFit="1" customWidth="1"/>
    <col min="6660" max="6660" width="9.7109375" bestFit="1" customWidth="1"/>
    <col min="6661" max="6661" width="10" bestFit="1" customWidth="1"/>
    <col min="6662" max="6662" width="8.85546875" bestFit="1" customWidth="1"/>
    <col min="6663" max="6663" width="22.85546875" customWidth="1"/>
    <col min="6664" max="6664" width="59.7109375" bestFit="1" customWidth="1"/>
    <col min="6665" max="6665" width="57.85546875" bestFit="1" customWidth="1"/>
    <col min="6666" max="6666" width="35.28515625" bestFit="1" customWidth="1"/>
    <col min="6667" max="6667" width="28.140625" bestFit="1" customWidth="1"/>
    <col min="6668" max="6668" width="33.140625" bestFit="1" customWidth="1"/>
    <col min="6669" max="6669" width="26" bestFit="1" customWidth="1"/>
    <col min="6670" max="6670" width="19.140625" bestFit="1" customWidth="1"/>
    <col min="6671" max="6671" width="10.42578125" customWidth="1"/>
    <col min="6672" max="6672" width="11.85546875" customWidth="1"/>
    <col min="6673" max="6673" width="14.7109375" customWidth="1"/>
    <col min="6674" max="6674" width="9" bestFit="1" customWidth="1"/>
    <col min="6915" max="6915" width="4.7109375" bestFit="1" customWidth="1"/>
    <col min="6916" max="6916" width="9.7109375" bestFit="1" customWidth="1"/>
    <col min="6917" max="6917" width="10" bestFit="1" customWidth="1"/>
    <col min="6918" max="6918" width="8.85546875" bestFit="1" customWidth="1"/>
    <col min="6919" max="6919" width="22.85546875" customWidth="1"/>
    <col min="6920" max="6920" width="59.7109375" bestFit="1" customWidth="1"/>
    <col min="6921" max="6921" width="57.85546875" bestFit="1" customWidth="1"/>
    <col min="6922" max="6922" width="35.28515625" bestFit="1" customWidth="1"/>
    <col min="6923" max="6923" width="28.140625" bestFit="1" customWidth="1"/>
    <col min="6924" max="6924" width="33.140625" bestFit="1" customWidth="1"/>
    <col min="6925" max="6925" width="26" bestFit="1" customWidth="1"/>
    <col min="6926" max="6926" width="19.140625" bestFit="1" customWidth="1"/>
    <col min="6927" max="6927" width="10.42578125" customWidth="1"/>
    <col min="6928" max="6928" width="11.85546875" customWidth="1"/>
    <col min="6929" max="6929" width="14.7109375" customWidth="1"/>
    <col min="6930" max="6930" width="9" bestFit="1" customWidth="1"/>
    <col min="7171" max="7171" width="4.7109375" bestFit="1" customWidth="1"/>
    <col min="7172" max="7172" width="9.7109375" bestFit="1" customWidth="1"/>
    <col min="7173" max="7173" width="10" bestFit="1" customWidth="1"/>
    <col min="7174" max="7174" width="8.85546875" bestFit="1" customWidth="1"/>
    <col min="7175" max="7175" width="22.85546875" customWidth="1"/>
    <col min="7176" max="7176" width="59.7109375" bestFit="1" customWidth="1"/>
    <col min="7177" max="7177" width="57.85546875" bestFit="1" customWidth="1"/>
    <col min="7178" max="7178" width="35.28515625" bestFit="1" customWidth="1"/>
    <col min="7179" max="7179" width="28.140625" bestFit="1" customWidth="1"/>
    <col min="7180" max="7180" width="33.140625" bestFit="1" customWidth="1"/>
    <col min="7181" max="7181" width="26" bestFit="1" customWidth="1"/>
    <col min="7182" max="7182" width="19.140625" bestFit="1" customWidth="1"/>
    <col min="7183" max="7183" width="10.42578125" customWidth="1"/>
    <col min="7184" max="7184" width="11.85546875" customWidth="1"/>
    <col min="7185" max="7185" width="14.7109375" customWidth="1"/>
    <col min="7186" max="7186" width="9" bestFit="1" customWidth="1"/>
    <col min="7427" max="7427" width="4.7109375" bestFit="1" customWidth="1"/>
    <col min="7428" max="7428" width="9.7109375" bestFit="1" customWidth="1"/>
    <col min="7429" max="7429" width="10" bestFit="1" customWidth="1"/>
    <col min="7430" max="7430" width="8.85546875" bestFit="1" customWidth="1"/>
    <col min="7431" max="7431" width="22.85546875" customWidth="1"/>
    <col min="7432" max="7432" width="59.7109375" bestFit="1" customWidth="1"/>
    <col min="7433" max="7433" width="57.85546875" bestFit="1" customWidth="1"/>
    <col min="7434" max="7434" width="35.28515625" bestFit="1" customWidth="1"/>
    <col min="7435" max="7435" width="28.140625" bestFit="1" customWidth="1"/>
    <col min="7436" max="7436" width="33.140625" bestFit="1" customWidth="1"/>
    <col min="7437" max="7437" width="26" bestFit="1" customWidth="1"/>
    <col min="7438" max="7438" width="19.140625" bestFit="1" customWidth="1"/>
    <col min="7439" max="7439" width="10.42578125" customWidth="1"/>
    <col min="7440" max="7440" width="11.85546875" customWidth="1"/>
    <col min="7441" max="7441" width="14.7109375" customWidth="1"/>
    <col min="7442" max="7442" width="9" bestFit="1" customWidth="1"/>
    <col min="7683" max="7683" width="4.7109375" bestFit="1" customWidth="1"/>
    <col min="7684" max="7684" width="9.7109375" bestFit="1" customWidth="1"/>
    <col min="7685" max="7685" width="10" bestFit="1" customWidth="1"/>
    <col min="7686" max="7686" width="8.85546875" bestFit="1" customWidth="1"/>
    <col min="7687" max="7687" width="22.85546875" customWidth="1"/>
    <col min="7688" max="7688" width="59.7109375" bestFit="1" customWidth="1"/>
    <col min="7689" max="7689" width="57.85546875" bestFit="1" customWidth="1"/>
    <col min="7690" max="7690" width="35.28515625" bestFit="1" customWidth="1"/>
    <col min="7691" max="7691" width="28.140625" bestFit="1" customWidth="1"/>
    <col min="7692" max="7692" width="33.140625" bestFit="1" customWidth="1"/>
    <col min="7693" max="7693" width="26" bestFit="1" customWidth="1"/>
    <col min="7694" max="7694" width="19.140625" bestFit="1" customWidth="1"/>
    <col min="7695" max="7695" width="10.42578125" customWidth="1"/>
    <col min="7696" max="7696" width="11.85546875" customWidth="1"/>
    <col min="7697" max="7697" width="14.7109375" customWidth="1"/>
    <col min="7698" max="7698" width="9" bestFit="1" customWidth="1"/>
    <col min="7939" max="7939" width="4.7109375" bestFit="1" customWidth="1"/>
    <col min="7940" max="7940" width="9.7109375" bestFit="1" customWidth="1"/>
    <col min="7941" max="7941" width="10" bestFit="1" customWidth="1"/>
    <col min="7942" max="7942" width="8.85546875" bestFit="1" customWidth="1"/>
    <col min="7943" max="7943" width="22.85546875" customWidth="1"/>
    <col min="7944" max="7944" width="59.7109375" bestFit="1" customWidth="1"/>
    <col min="7945" max="7945" width="57.85546875" bestFit="1" customWidth="1"/>
    <col min="7946" max="7946" width="35.28515625" bestFit="1" customWidth="1"/>
    <col min="7947" max="7947" width="28.140625" bestFit="1" customWidth="1"/>
    <col min="7948" max="7948" width="33.140625" bestFit="1" customWidth="1"/>
    <col min="7949" max="7949" width="26" bestFit="1" customWidth="1"/>
    <col min="7950" max="7950" width="19.140625" bestFit="1" customWidth="1"/>
    <col min="7951" max="7951" width="10.42578125" customWidth="1"/>
    <col min="7952" max="7952" width="11.85546875" customWidth="1"/>
    <col min="7953" max="7953" width="14.7109375" customWidth="1"/>
    <col min="7954" max="7954" width="9" bestFit="1" customWidth="1"/>
    <col min="8195" max="8195" width="4.7109375" bestFit="1" customWidth="1"/>
    <col min="8196" max="8196" width="9.7109375" bestFit="1" customWidth="1"/>
    <col min="8197" max="8197" width="10" bestFit="1" customWidth="1"/>
    <col min="8198" max="8198" width="8.85546875" bestFit="1" customWidth="1"/>
    <col min="8199" max="8199" width="22.85546875" customWidth="1"/>
    <col min="8200" max="8200" width="59.7109375" bestFit="1" customWidth="1"/>
    <col min="8201" max="8201" width="57.85546875" bestFit="1" customWidth="1"/>
    <col min="8202" max="8202" width="35.28515625" bestFit="1" customWidth="1"/>
    <col min="8203" max="8203" width="28.140625" bestFit="1" customWidth="1"/>
    <col min="8204" max="8204" width="33.140625" bestFit="1" customWidth="1"/>
    <col min="8205" max="8205" width="26" bestFit="1" customWidth="1"/>
    <col min="8206" max="8206" width="19.140625" bestFit="1" customWidth="1"/>
    <col min="8207" max="8207" width="10.42578125" customWidth="1"/>
    <col min="8208" max="8208" width="11.85546875" customWidth="1"/>
    <col min="8209" max="8209" width="14.7109375" customWidth="1"/>
    <col min="8210" max="8210" width="9" bestFit="1" customWidth="1"/>
    <col min="8451" max="8451" width="4.7109375" bestFit="1" customWidth="1"/>
    <col min="8452" max="8452" width="9.7109375" bestFit="1" customWidth="1"/>
    <col min="8453" max="8453" width="10" bestFit="1" customWidth="1"/>
    <col min="8454" max="8454" width="8.85546875" bestFit="1" customWidth="1"/>
    <col min="8455" max="8455" width="22.85546875" customWidth="1"/>
    <col min="8456" max="8456" width="59.7109375" bestFit="1" customWidth="1"/>
    <col min="8457" max="8457" width="57.85546875" bestFit="1" customWidth="1"/>
    <col min="8458" max="8458" width="35.28515625" bestFit="1" customWidth="1"/>
    <col min="8459" max="8459" width="28.140625" bestFit="1" customWidth="1"/>
    <col min="8460" max="8460" width="33.140625" bestFit="1" customWidth="1"/>
    <col min="8461" max="8461" width="26" bestFit="1" customWidth="1"/>
    <col min="8462" max="8462" width="19.140625" bestFit="1" customWidth="1"/>
    <col min="8463" max="8463" width="10.42578125" customWidth="1"/>
    <col min="8464" max="8464" width="11.85546875" customWidth="1"/>
    <col min="8465" max="8465" width="14.7109375" customWidth="1"/>
    <col min="8466" max="8466" width="9" bestFit="1" customWidth="1"/>
    <col min="8707" max="8707" width="4.7109375" bestFit="1" customWidth="1"/>
    <col min="8708" max="8708" width="9.7109375" bestFit="1" customWidth="1"/>
    <col min="8709" max="8709" width="10" bestFit="1" customWidth="1"/>
    <col min="8710" max="8710" width="8.85546875" bestFit="1" customWidth="1"/>
    <col min="8711" max="8711" width="22.85546875" customWidth="1"/>
    <col min="8712" max="8712" width="59.7109375" bestFit="1" customWidth="1"/>
    <col min="8713" max="8713" width="57.85546875" bestFit="1" customWidth="1"/>
    <col min="8714" max="8714" width="35.28515625" bestFit="1" customWidth="1"/>
    <col min="8715" max="8715" width="28.140625" bestFit="1" customWidth="1"/>
    <col min="8716" max="8716" width="33.140625" bestFit="1" customWidth="1"/>
    <col min="8717" max="8717" width="26" bestFit="1" customWidth="1"/>
    <col min="8718" max="8718" width="19.140625" bestFit="1" customWidth="1"/>
    <col min="8719" max="8719" width="10.42578125" customWidth="1"/>
    <col min="8720" max="8720" width="11.85546875" customWidth="1"/>
    <col min="8721" max="8721" width="14.7109375" customWidth="1"/>
    <col min="8722" max="8722" width="9" bestFit="1" customWidth="1"/>
    <col min="8963" max="8963" width="4.7109375" bestFit="1" customWidth="1"/>
    <col min="8964" max="8964" width="9.7109375" bestFit="1" customWidth="1"/>
    <col min="8965" max="8965" width="10" bestFit="1" customWidth="1"/>
    <col min="8966" max="8966" width="8.85546875" bestFit="1" customWidth="1"/>
    <col min="8967" max="8967" width="22.85546875" customWidth="1"/>
    <col min="8968" max="8968" width="59.7109375" bestFit="1" customWidth="1"/>
    <col min="8969" max="8969" width="57.85546875" bestFit="1" customWidth="1"/>
    <col min="8970" max="8970" width="35.28515625" bestFit="1" customWidth="1"/>
    <col min="8971" max="8971" width="28.140625" bestFit="1" customWidth="1"/>
    <col min="8972" max="8972" width="33.140625" bestFit="1" customWidth="1"/>
    <col min="8973" max="8973" width="26" bestFit="1" customWidth="1"/>
    <col min="8974" max="8974" width="19.140625" bestFit="1" customWidth="1"/>
    <col min="8975" max="8975" width="10.42578125" customWidth="1"/>
    <col min="8976" max="8976" width="11.85546875" customWidth="1"/>
    <col min="8977" max="8977" width="14.7109375" customWidth="1"/>
    <col min="8978" max="8978" width="9" bestFit="1" customWidth="1"/>
    <col min="9219" max="9219" width="4.7109375" bestFit="1" customWidth="1"/>
    <col min="9220" max="9220" width="9.7109375" bestFit="1" customWidth="1"/>
    <col min="9221" max="9221" width="10" bestFit="1" customWidth="1"/>
    <col min="9222" max="9222" width="8.85546875" bestFit="1" customWidth="1"/>
    <col min="9223" max="9223" width="22.85546875" customWidth="1"/>
    <col min="9224" max="9224" width="59.7109375" bestFit="1" customWidth="1"/>
    <col min="9225" max="9225" width="57.85546875" bestFit="1" customWidth="1"/>
    <col min="9226" max="9226" width="35.28515625" bestFit="1" customWidth="1"/>
    <col min="9227" max="9227" width="28.140625" bestFit="1" customWidth="1"/>
    <col min="9228" max="9228" width="33.140625" bestFit="1" customWidth="1"/>
    <col min="9229" max="9229" width="26" bestFit="1" customWidth="1"/>
    <col min="9230" max="9230" width="19.140625" bestFit="1" customWidth="1"/>
    <col min="9231" max="9231" width="10.42578125" customWidth="1"/>
    <col min="9232" max="9232" width="11.85546875" customWidth="1"/>
    <col min="9233" max="9233" width="14.7109375" customWidth="1"/>
    <col min="9234" max="9234" width="9" bestFit="1" customWidth="1"/>
    <col min="9475" max="9475" width="4.7109375" bestFit="1" customWidth="1"/>
    <col min="9476" max="9476" width="9.7109375" bestFit="1" customWidth="1"/>
    <col min="9477" max="9477" width="10" bestFit="1" customWidth="1"/>
    <col min="9478" max="9478" width="8.85546875" bestFit="1" customWidth="1"/>
    <col min="9479" max="9479" width="22.85546875" customWidth="1"/>
    <col min="9480" max="9480" width="59.7109375" bestFit="1" customWidth="1"/>
    <col min="9481" max="9481" width="57.85546875" bestFit="1" customWidth="1"/>
    <col min="9482" max="9482" width="35.28515625" bestFit="1" customWidth="1"/>
    <col min="9483" max="9483" width="28.140625" bestFit="1" customWidth="1"/>
    <col min="9484" max="9484" width="33.140625" bestFit="1" customWidth="1"/>
    <col min="9485" max="9485" width="26" bestFit="1" customWidth="1"/>
    <col min="9486" max="9486" width="19.140625" bestFit="1" customWidth="1"/>
    <col min="9487" max="9487" width="10.42578125" customWidth="1"/>
    <col min="9488" max="9488" width="11.85546875" customWidth="1"/>
    <col min="9489" max="9489" width="14.7109375" customWidth="1"/>
    <col min="9490" max="9490" width="9" bestFit="1" customWidth="1"/>
    <col min="9731" max="9731" width="4.7109375" bestFit="1" customWidth="1"/>
    <col min="9732" max="9732" width="9.7109375" bestFit="1" customWidth="1"/>
    <col min="9733" max="9733" width="10" bestFit="1" customWidth="1"/>
    <col min="9734" max="9734" width="8.85546875" bestFit="1" customWidth="1"/>
    <col min="9735" max="9735" width="22.85546875" customWidth="1"/>
    <col min="9736" max="9736" width="59.7109375" bestFit="1" customWidth="1"/>
    <col min="9737" max="9737" width="57.85546875" bestFit="1" customWidth="1"/>
    <col min="9738" max="9738" width="35.28515625" bestFit="1" customWidth="1"/>
    <col min="9739" max="9739" width="28.140625" bestFit="1" customWidth="1"/>
    <col min="9740" max="9740" width="33.140625" bestFit="1" customWidth="1"/>
    <col min="9741" max="9741" width="26" bestFit="1" customWidth="1"/>
    <col min="9742" max="9742" width="19.140625" bestFit="1" customWidth="1"/>
    <col min="9743" max="9743" width="10.42578125" customWidth="1"/>
    <col min="9744" max="9744" width="11.85546875" customWidth="1"/>
    <col min="9745" max="9745" width="14.7109375" customWidth="1"/>
    <col min="9746" max="9746" width="9" bestFit="1" customWidth="1"/>
    <col min="9987" max="9987" width="4.7109375" bestFit="1" customWidth="1"/>
    <col min="9988" max="9988" width="9.7109375" bestFit="1" customWidth="1"/>
    <col min="9989" max="9989" width="10" bestFit="1" customWidth="1"/>
    <col min="9990" max="9990" width="8.85546875" bestFit="1" customWidth="1"/>
    <col min="9991" max="9991" width="22.85546875" customWidth="1"/>
    <col min="9992" max="9992" width="59.7109375" bestFit="1" customWidth="1"/>
    <col min="9993" max="9993" width="57.85546875" bestFit="1" customWidth="1"/>
    <col min="9994" max="9994" width="35.28515625" bestFit="1" customWidth="1"/>
    <col min="9995" max="9995" width="28.140625" bestFit="1" customWidth="1"/>
    <col min="9996" max="9996" width="33.140625" bestFit="1" customWidth="1"/>
    <col min="9997" max="9997" width="26" bestFit="1" customWidth="1"/>
    <col min="9998" max="9998" width="19.140625" bestFit="1" customWidth="1"/>
    <col min="9999" max="9999" width="10.42578125" customWidth="1"/>
    <col min="10000" max="10000" width="11.85546875" customWidth="1"/>
    <col min="10001" max="10001" width="14.7109375" customWidth="1"/>
    <col min="10002" max="10002" width="9" bestFit="1" customWidth="1"/>
    <col min="10243" max="10243" width="4.7109375" bestFit="1" customWidth="1"/>
    <col min="10244" max="10244" width="9.7109375" bestFit="1" customWidth="1"/>
    <col min="10245" max="10245" width="10" bestFit="1" customWidth="1"/>
    <col min="10246" max="10246" width="8.85546875" bestFit="1" customWidth="1"/>
    <col min="10247" max="10247" width="22.85546875" customWidth="1"/>
    <col min="10248" max="10248" width="59.7109375" bestFit="1" customWidth="1"/>
    <col min="10249" max="10249" width="57.85546875" bestFit="1" customWidth="1"/>
    <col min="10250" max="10250" width="35.28515625" bestFit="1" customWidth="1"/>
    <col min="10251" max="10251" width="28.140625" bestFit="1" customWidth="1"/>
    <col min="10252" max="10252" width="33.140625" bestFit="1" customWidth="1"/>
    <col min="10253" max="10253" width="26" bestFit="1" customWidth="1"/>
    <col min="10254" max="10254" width="19.140625" bestFit="1" customWidth="1"/>
    <col min="10255" max="10255" width="10.42578125" customWidth="1"/>
    <col min="10256" max="10256" width="11.85546875" customWidth="1"/>
    <col min="10257" max="10257" width="14.7109375" customWidth="1"/>
    <col min="10258" max="10258" width="9" bestFit="1" customWidth="1"/>
    <col min="10499" max="10499" width="4.7109375" bestFit="1" customWidth="1"/>
    <col min="10500" max="10500" width="9.7109375" bestFit="1" customWidth="1"/>
    <col min="10501" max="10501" width="10" bestFit="1" customWidth="1"/>
    <col min="10502" max="10502" width="8.85546875" bestFit="1" customWidth="1"/>
    <col min="10503" max="10503" width="22.85546875" customWidth="1"/>
    <col min="10504" max="10504" width="59.7109375" bestFit="1" customWidth="1"/>
    <col min="10505" max="10505" width="57.85546875" bestFit="1" customWidth="1"/>
    <col min="10506" max="10506" width="35.28515625" bestFit="1" customWidth="1"/>
    <col min="10507" max="10507" width="28.140625" bestFit="1" customWidth="1"/>
    <col min="10508" max="10508" width="33.140625" bestFit="1" customWidth="1"/>
    <col min="10509" max="10509" width="26" bestFit="1" customWidth="1"/>
    <col min="10510" max="10510" width="19.140625" bestFit="1" customWidth="1"/>
    <col min="10511" max="10511" width="10.42578125" customWidth="1"/>
    <col min="10512" max="10512" width="11.85546875" customWidth="1"/>
    <col min="10513" max="10513" width="14.7109375" customWidth="1"/>
    <col min="10514" max="10514" width="9" bestFit="1" customWidth="1"/>
    <col min="10755" max="10755" width="4.7109375" bestFit="1" customWidth="1"/>
    <col min="10756" max="10756" width="9.7109375" bestFit="1" customWidth="1"/>
    <col min="10757" max="10757" width="10" bestFit="1" customWidth="1"/>
    <col min="10758" max="10758" width="8.85546875" bestFit="1" customWidth="1"/>
    <col min="10759" max="10759" width="22.85546875" customWidth="1"/>
    <col min="10760" max="10760" width="59.7109375" bestFit="1" customWidth="1"/>
    <col min="10761" max="10761" width="57.85546875" bestFit="1" customWidth="1"/>
    <col min="10762" max="10762" width="35.28515625" bestFit="1" customWidth="1"/>
    <col min="10763" max="10763" width="28.140625" bestFit="1" customWidth="1"/>
    <col min="10764" max="10764" width="33.140625" bestFit="1" customWidth="1"/>
    <col min="10765" max="10765" width="26" bestFit="1" customWidth="1"/>
    <col min="10766" max="10766" width="19.140625" bestFit="1" customWidth="1"/>
    <col min="10767" max="10767" width="10.42578125" customWidth="1"/>
    <col min="10768" max="10768" width="11.85546875" customWidth="1"/>
    <col min="10769" max="10769" width="14.7109375" customWidth="1"/>
    <col min="10770" max="10770" width="9" bestFit="1" customWidth="1"/>
    <col min="11011" max="11011" width="4.7109375" bestFit="1" customWidth="1"/>
    <col min="11012" max="11012" width="9.7109375" bestFit="1" customWidth="1"/>
    <col min="11013" max="11013" width="10" bestFit="1" customWidth="1"/>
    <col min="11014" max="11014" width="8.85546875" bestFit="1" customWidth="1"/>
    <col min="11015" max="11015" width="22.85546875" customWidth="1"/>
    <col min="11016" max="11016" width="59.7109375" bestFit="1" customWidth="1"/>
    <col min="11017" max="11017" width="57.85546875" bestFit="1" customWidth="1"/>
    <col min="11018" max="11018" width="35.28515625" bestFit="1" customWidth="1"/>
    <col min="11019" max="11019" width="28.140625" bestFit="1" customWidth="1"/>
    <col min="11020" max="11020" width="33.140625" bestFit="1" customWidth="1"/>
    <col min="11021" max="11021" width="26" bestFit="1" customWidth="1"/>
    <col min="11022" max="11022" width="19.140625" bestFit="1" customWidth="1"/>
    <col min="11023" max="11023" width="10.42578125" customWidth="1"/>
    <col min="11024" max="11024" width="11.85546875" customWidth="1"/>
    <col min="11025" max="11025" width="14.7109375" customWidth="1"/>
    <col min="11026" max="11026" width="9" bestFit="1" customWidth="1"/>
    <col min="11267" max="11267" width="4.7109375" bestFit="1" customWidth="1"/>
    <col min="11268" max="11268" width="9.7109375" bestFit="1" customWidth="1"/>
    <col min="11269" max="11269" width="10" bestFit="1" customWidth="1"/>
    <col min="11270" max="11270" width="8.85546875" bestFit="1" customWidth="1"/>
    <col min="11271" max="11271" width="22.85546875" customWidth="1"/>
    <col min="11272" max="11272" width="59.7109375" bestFit="1" customWidth="1"/>
    <col min="11273" max="11273" width="57.85546875" bestFit="1" customWidth="1"/>
    <col min="11274" max="11274" width="35.28515625" bestFit="1" customWidth="1"/>
    <col min="11275" max="11275" width="28.140625" bestFit="1" customWidth="1"/>
    <col min="11276" max="11276" width="33.140625" bestFit="1" customWidth="1"/>
    <col min="11277" max="11277" width="26" bestFit="1" customWidth="1"/>
    <col min="11278" max="11278" width="19.140625" bestFit="1" customWidth="1"/>
    <col min="11279" max="11279" width="10.42578125" customWidth="1"/>
    <col min="11280" max="11280" width="11.85546875" customWidth="1"/>
    <col min="11281" max="11281" width="14.7109375" customWidth="1"/>
    <col min="11282" max="11282" width="9" bestFit="1" customWidth="1"/>
    <col min="11523" max="11523" width="4.7109375" bestFit="1" customWidth="1"/>
    <col min="11524" max="11524" width="9.7109375" bestFit="1" customWidth="1"/>
    <col min="11525" max="11525" width="10" bestFit="1" customWidth="1"/>
    <col min="11526" max="11526" width="8.85546875" bestFit="1" customWidth="1"/>
    <col min="11527" max="11527" width="22.85546875" customWidth="1"/>
    <col min="11528" max="11528" width="59.7109375" bestFit="1" customWidth="1"/>
    <col min="11529" max="11529" width="57.85546875" bestFit="1" customWidth="1"/>
    <col min="11530" max="11530" width="35.28515625" bestFit="1" customWidth="1"/>
    <col min="11531" max="11531" width="28.140625" bestFit="1" customWidth="1"/>
    <col min="11532" max="11532" width="33.140625" bestFit="1" customWidth="1"/>
    <col min="11533" max="11533" width="26" bestFit="1" customWidth="1"/>
    <col min="11534" max="11534" width="19.140625" bestFit="1" customWidth="1"/>
    <col min="11535" max="11535" width="10.42578125" customWidth="1"/>
    <col min="11536" max="11536" width="11.85546875" customWidth="1"/>
    <col min="11537" max="11537" width="14.7109375" customWidth="1"/>
    <col min="11538" max="11538" width="9" bestFit="1" customWidth="1"/>
    <col min="11779" max="11779" width="4.7109375" bestFit="1" customWidth="1"/>
    <col min="11780" max="11780" width="9.7109375" bestFit="1" customWidth="1"/>
    <col min="11781" max="11781" width="10" bestFit="1" customWidth="1"/>
    <col min="11782" max="11782" width="8.85546875" bestFit="1" customWidth="1"/>
    <col min="11783" max="11783" width="22.85546875" customWidth="1"/>
    <col min="11784" max="11784" width="59.7109375" bestFit="1" customWidth="1"/>
    <col min="11785" max="11785" width="57.85546875" bestFit="1" customWidth="1"/>
    <col min="11786" max="11786" width="35.28515625" bestFit="1" customWidth="1"/>
    <col min="11787" max="11787" width="28.140625" bestFit="1" customWidth="1"/>
    <col min="11788" max="11788" width="33.140625" bestFit="1" customWidth="1"/>
    <col min="11789" max="11789" width="26" bestFit="1" customWidth="1"/>
    <col min="11790" max="11790" width="19.140625" bestFit="1" customWidth="1"/>
    <col min="11791" max="11791" width="10.42578125" customWidth="1"/>
    <col min="11792" max="11792" width="11.85546875" customWidth="1"/>
    <col min="11793" max="11793" width="14.7109375" customWidth="1"/>
    <col min="11794" max="11794" width="9" bestFit="1" customWidth="1"/>
    <col min="12035" max="12035" width="4.7109375" bestFit="1" customWidth="1"/>
    <col min="12036" max="12036" width="9.7109375" bestFit="1" customWidth="1"/>
    <col min="12037" max="12037" width="10" bestFit="1" customWidth="1"/>
    <col min="12038" max="12038" width="8.85546875" bestFit="1" customWidth="1"/>
    <col min="12039" max="12039" width="22.85546875" customWidth="1"/>
    <col min="12040" max="12040" width="59.7109375" bestFit="1" customWidth="1"/>
    <col min="12041" max="12041" width="57.85546875" bestFit="1" customWidth="1"/>
    <col min="12042" max="12042" width="35.28515625" bestFit="1" customWidth="1"/>
    <col min="12043" max="12043" width="28.140625" bestFit="1" customWidth="1"/>
    <col min="12044" max="12044" width="33.140625" bestFit="1" customWidth="1"/>
    <col min="12045" max="12045" width="26" bestFit="1" customWidth="1"/>
    <col min="12046" max="12046" width="19.140625" bestFit="1" customWidth="1"/>
    <col min="12047" max="12047" width="10.42578125" customWidth="1"/>
    <col min="12048" max="12048" width="11.85546875" customWidth="1"/>
    <col min="12049" max="12049" width="14.7109375" customWidth="1"/>
    <col min="12050" max="12050" width="9" bestFit="1" customWidth="1"/>
    <col min="12291" max="12291" width="4.7109375" bestFit="1" customWidth="1"/>
    <col min="12292" max="12292" width="9.7109375" bestFit="1" customWidth="1"/>
    <col min="12293" max="12293" width="10" bestFit="1" customWidth="1"/>
    <col min="12294" max="12294" width="8.85546875" bestFit="1" customWidth="1"/>
    <col min="12295" max="12295" width="22.85546875" customWidth="1"/>
    <col min="12296" max="12296" width="59.7109375" bestFit="1" customWidth="1"/>
    <col min="12297" max="12297" width="57.85546875" bestFit="1" customWidth="1"/>
    <col min="12298" max="12298" width="35.28515625" bestFit="1" customWidth="1"/>
    <col min="12299" max="12299" width="28.140625" bestFit="1" customWidth="1"/>
    <col min="12300" max="12300" width="33.140625" bestFit="1" customWidth="1"/>
    <col min="12301" max="12301" width="26" bestFit="1" customWidth="1"/>
    <col min="12302" max="12302" width="19.140625" bestFit="1" customWidth="1"/>
    <col min="12303" max="12303" width="10.42578125" customWidth="1"/>
    <col min="12304" max="12304" width="11.85546875" customWidth="1"/>
    <col min="12305" max="12305" width="14.7109375" customWidth="1"/>
    <col min="12306" max="12306" width="9" bestFit="1" customWidth="1"/>
    <col min="12547" max="12547" width="4.7109375" bestFit="1" customWidth="1"/>
    <col min="12548" max="12548" width="9.7109375" bestFit="1" customWidth="1"/>
    <col min="12549" max="12549" width="10" bestFit="1" customWidth="1"/>
    <col min="12550" max="12550" width="8.85546875" bestFit="1" customWidth="1"/>
    <col min="12551" max="12551" width="22.85546875" customWidth="1"/>
    <col min="12552" max="12552" width="59.7109375" bestFit="1" customWidth="1"/>
    <col min="12553" max="12553" width="57.85546875" bestFit="1" customWidth="1"/>
    <col min="12554" max="12554" width="35.28515625" bestFit="1" customWidth="1"/>
    <col min="12555" max="12555" width="28.140625" bestFit="1" customWidth="1"/>
    <col min="12556" max="12556" width="33.140625" bestFit="1" customWidth="1"/>
    <col min="12557" max="12557" width="26" bestFit="1" customWidth="1"/>
    <col min="12558" max="12558" width="19.140625" bestFit="1" customWidth="1"/>
    <col min="12559" max="12559" width="10.42578125" customWidth="1"/>
    <col min="12560" max="12560" width="11.85546875" customWidth="1"/>
    <col min="12561" max="12561" width="14.7109375" customWidth="1"/>
    <col min="12562" max="12562" width="9" bestFit="1" customWidth="1"/>
    <col min="12803" max="12803" width="4.7109375" bestFit="1" customWidth="1"/>
    <col min="12804" max="12804" width="9.7109375" bestFit="1" customWidth="1"/>
    <col min="12805" max="12805" width="10" bestFit="1" customWidth="1"/>
    <col min="12806" max="12806" width="8.85546875" bestFit="1" customWidth="1"/>
    <col min="12807" max="12807" width="22.85546875" customWidth="1"/>
    <col min="12808" max="12808" width="59.7109375" bestFit="1" customWidth="1"/>
    <col min="12809" max="12809" width="57.85546875" bestFit="1" customWidth="1"/>
    <col min="12810" max="12810" width="35.28515625" bestFit="1" customWidth="1"/>
    <col min="12811" max="12811" width="28.140625" bestFit="1" customWidth="1"/>
    <col min="12812" max="12812" width="33.140625" bestFit="1" customWidth="1"/>
    <col min="12813" max="12813" width="26" bestFit="1" customWidth="1"/>
    <col min="12814" max="12814" width="19.140625" bestFit="1" customWidth="1"/>
    <col min="12815" max="12815" width="10.42578125" customWidth="1"/>
    <col min="12816" max="12816" width="11.85546875" customWidth="1"/>
    <col min="12817" max="12817" width="14.7109375" customWidth="1"/>
    <col min="12818" max="12818" width="9" bestFit="1" customWidth="1"/>
    <col min="13059" max="13059" width="4.7109375" bestFit="1" customWidth="1"/>
    <col min="13060" max="13060" width="9.7109375" bestFit="1" customWidth="1"/>
    <col min="13061" max="13061" width="10" bestFit="1" customWidth="1"/>
    <col min="13062" max="13062" width="8.85546875" bestFit="1" customWidth="1"/>
    <col min="13063" max="13063" width="22.85546875" customWidth="1"/>
    <col min="13064" max="13064" width="59.7109375" bestFit="1" customWidth="1"/>
    <col min="13065" max="13065" width="57.85546875" bestFit="1" customWidth="1"/>
    <col min="13066" max="13066" width="35.28515625" bestFit="1" customWidth="1"/>
    <col min="13067" max="13067" width="28.140625" bestFit="1" customWidth="1"/>
    <col min="13068" max="13068" width="33.140625" bestFit="1" customWidth="1"/>
    <col min="13069" max="13069" width="26" bestFit="1" customWidth="1"/>
    <col min="13070" max="13070" width="19.140625" bestFit="1" customWidth="1"/>
    <col min="13071" max="13071" width="10.42578125" customWidth="1"/>
    <col min="13072" max="13072" width="11.85546875" customWidth="1"/>
    <col min="13073" max="13073" width="14.7109375" customWidth="1"/>
    <col min="13074" max="13074" width="9" bestFit="1" customWidth="1"/>
    <col min="13315" max="13315" width="4.7109375" bestFit="1" customWidth="1"/>
    <col min="13316" max="13316" width="9.7109375" bestFit="1" customWidth="1"/>
    <col min="13317" max="13317" width="10" bestFit="1" customWidth="1"/>
    <col min="13318" max="13318" width="8.85546875" bestFit="1" customWidth="1"/>
    <col min="13319" max="13319" width="22.85546875" customWidth="1"/>
    <col min="13320" max="13320" width="59.7109375" bestFit="1" customWidth="1"/>
    <col min="13321" max="13321" width="57.85546875" bestFit="1" customWidth="1"/>
    <col min="13322" max="13322" width="35.28515625" bestFit="1" customWidth="1"/>
    <col min="13323" max="13323" width="28.140625" bestFit="1" customWidth="1"/>
    <col min="13324" max="13324" width="33.140625" bestFit="1" customWidth="1"/>
    <col min="13325" max="13325" width="26" bestFit="1" customWidth="1"/>
    <col min="13326" max="13326" width="19.140625" bestFit="1" customWidth="1"/>
    <col min="13327" max="13327" width="10.42578125" customWidth="1"/>
    <col min="13328" max="13328" width="11.85546875" customWidth="1"/>
    <col min="13329" max="13329" width="14.7109375" customWidth="1"/>
    <col min="13330" max="13330" width="9" bestFit="1" customWidth="1"/>
    <col min="13571" max="13571" width="4.7109375" bestFit="1" customWidth="1"/>
    <col min="13572" max="13572" width="9.7109375" bestFit="1" customWidth="1"/>
    <col min="13573" max="13573" width="10" bestFit="1" customWidth="1"/>
    <col min="13574" max="13574" width="8.85546875" bestFit="1" customWidth="1"/>
    <col min="13575" max="13575" width="22.85546875" customWidth="1"/>
    <col min="13576" max="13576" width="59.7109375" bestFit="1" customWidth="1"/>
    <col min="13577" max="13577" width="57.85546875" bestFit="1" customWidth="1"/>
    <col min="13578" max="13578" width="35.28515625" bestFit="1" customWidth="1"/>
    <col min="13579" max="13579" width="28.140625" bestFit="1" customWidth="1"/>
    <col min="13580" max="13580" width="33.140625" bestFit="1" customWidth="1"/>
    <col min="13581" max="13581" width="26" bestFit="1" customWidth="1"/>
    <col min="13582" max="13582" width="19.140625" bestFit="1" customWidth="1"/>
    <col min="13583" max="13583" width="10.42578125" customWidth="1"/>
    <col min="13584" max="13584" width="11.85546875" customWidth="1"/>
    <col min="13585" max="13585" width="14.7109375" customWidth="1"/>
    <col min="13586" max="13586" width="9" bestFit="1" customWidth="1"/>
    <col min="13827" max="13827" width="4.7109375" bestFit="1" customWidth="1"/>
    <col min="13828" max="13828" width="9.7109375" bestFit="1" customWidth="1"/>
    <col min="13829" max="13829" width="10" bestFit="1" customWidth="1"/>
    <col min="13830" max="13830" width="8.85546875" bestFit="1" customWidth="1"/>
    <col min="13831" max="13831" width="22.85546875" customWidth="1"/>
    <col min="13832" max="13832" width="59.7109375" bestFit="1" customWidth="1"/>
    <col min="13833" max="13833" width="57.85546875" bestFit="1" customWidth="1"/>
    <col min="13834" max="13834" width="35.28515625" bestFit="1" customWidth="1"/>
    <col min="13835" max="13835" width="28.140625" bestFit="1" customWidth="1"/>
    <col min="13836" max="13836" width="33.140625" bestFit="1" customWidth="1"/>
    <col min="13837" max="13837" width="26" bestFit="1" customWidth="1"/>
    <col min="13838" max="13838" width="19.140625" bestFit="1" customWidth="1"/>
    <col min="13839" max="13839" width="10.42578125" customWidth="1"/>
    <col min="13840" max="13840" width="11.85546875" customWidth="1"/>
    <col min="13841" max="13841" width="14.7109375" customWidth="1"/>
    <col min="13842" max="13842" width="9" bestFit="1" customWidth="1"/>
    <col min="14083" max="14083" width="4.7109375" bestFit="1" customWidth="1"/>
    <col min="14084" max="14084" width="9.7109375" bestFit="1" customWidth="1"/>
    <col min="14085" max="14085" width="10" bestFit="1" customWidth="1"/>
    <col min="14086" max="14086" width="8.85546875" bestFit="1" customWidth="1"/>
    <col min="14087" max="14087" width="22.85546875" customWidth="1"/>
    <col min="14088" max="14088" width="59.7109375" bestFit="1" customWidth="1"/>
    <col min="14089" max="14089" width="57.85546875" bestFit="1" customWidth="1"/>
    <col min="14090" max="14090" width="35.28515625" bestFit="1" customWidth="1"/>
    <col min="14091" max="14091" width="28.140625" bestFit="1" customWidth="1"/>
    <col min="14092" max="14092" width="33.140625" bestFit="1" customWidth="1"/>
    <col min="14093" max="14093" width="26" bestFit="1" customWidth="1"/>
    <col min="14094" max="14094" width="19.140625" bestFit="1" customWidth="1"/>
    <col min="14095" max="14095" width="10.42578125" customWidth="1"/>
    <col min="14096" max="14096" width="11.85546875" customWidth="1"/>
    <col min="14097" max="14097" width="14.7109375" customWidth="1"/>
    <col min="14098" max="14098" width="9" bestFit="1" customWidth="1"/>
    <col min="14339" max="14339" width="4.7109375" bestFit="1" customWidth="1"/>
    <col min="14340" max="14340" width="9.7109375" bestFit="1" customWidth="1"/>
    <col min="14341" max="14341" width="10" bestFit="1" customWidth="1"/>
    <col min="14342" max="14342" width="8.85546875" bestFit="1" customWidth="1"/>
    <col min="14343" max="14343" width="22.85546875" customWidth="1"/>
    <col min="14344" max="14344" width="59.7109375" bestFit="1" customWidth="1"/>
    <col min="14345" max="14345" width="57.85546875" bestFit="1" customWidth="1"/>
    <col min="14346" max="14346" width="35.28515625" bestFit="1" customWidth="1"/>
    <col min="14347" max="14347" width="28.140625" bestFit="1" customWidth="1"/>
    <col min="14348" max="14348" width="33.140625" bestFit="1" customWidth="1"/>
    <col min="14349" max="14349" width="26" bestFit="1" customWidth="1"/>
    <col min="14350" max="14350" width="19.140625" bestFit="1" customWidth="1"/>
    <col min="14351" max="14351" width="10.42578125" customWidth="1"/>
    <col min="14352" max="14352" width="11.85546875" customWidth="1"/>
    <col min="14353" max="14353" width="14.7109375" customWidth="1"/>
    <col min="14354" max="14354" width="9" bestFit="1" customWidth="1"/>
    <col min="14595" max="14595" width="4.7109375" bestFit="1" customWidth="1"/>
    <col min="14596" max="14596" width="9.7109375" bestFit="1" customWidth="1"/>
    <col min="14597" max="14597" width="10" bestFit="1" customWidth="1"/>
    <col min="14598" max="14598" width="8.85546875" bestFit="1" customWidth="1"/>
    <col min="14599" max="14599" width="22.85546875" customWidth="1"/>
    <col min="14600" max="14600" width="59.7109375" bestFit="1" customWidth="1"/>
    <col min="14601" max="14601" width="57.85546875" bestFit="1" customWidth="1"/>
    <col min="14602" max="14602" width="35.28515625" bestFit="1" customWidth="1"/>
    <col min="14603" max="14603" width="28.140625" bestFit="1" customWidth="1"/>
    <col min="14604" max="14604" width="33.140625" bestFit="1" customWidth="1"/>
    <col min="14605" max="14605" width="26" bestFit="1" customWidth="1"/>
    <col min="14606" max="14606" width="19.140625" bestFit="1" customWidth="1"/>
    <col min="14607" max="14607" width="10.42578125" customWidth="1"/>
    <col min="14608" max="14608" width="11.85546875" customWidth="1"/>
    <col min="14609" max="14609" width="14.7109375" customWidth="1"/>
    <col min="14610" max="14610" width="9" bestFit="1" customWidth="1"/>
    <col min="14851" max="14851" width="4.7109375" bestFit="1" customWidth="1"/>
    <col min="14852" max="14852" width="9.7109375" bestFit="1" customWidth="1"/>
    <col min="14853" max="14853" width="10" bestFit="1" customWidth="1"/>
    <col min="14854" max="14854" width="8.85546875" bestFit="1" customWidth="1"/>
    <col min="14855" max="14855" width="22.85546875" customWidth="1"/>
    <col min="14856" max="14856" width="59.7109375" bestFit="1" customWidth="1"/>
    <col min="14857" max="14857" width="57.85546875" bestFit="1" customWidth="1"/>
    <col min="14858" max="14858" width="35.28515625" bestFit="1" customWidth="1"/>
    <col min="14859" max="14859" width="28.140625" bestFit="1" customWidth="1"/>
    <col min="14860" max="14860" width="33.140625" bestFit="1" customWidth="1"/>
    <col min="14861" max="14861" width="26" bestFit="1" customWidth="1"/>
    <col min="14862" max="14862" width="19.140625" bestFit="1" customWidth="1"/>
    <col min="14863" max="14863" width="10.42578125" customWidth="1"/>
    <col min="14864" max="14864" width="11.85546875" customWidth="1"/>
    <col min="14865" max="14865" width="14.7109375" customWidth="1"/>
    <col min="14866" max="14866" width="9" bestFit="1" customWidth="1"/>
    <col min="15107" max="15107" width="4.7109375" bestFit="1" customWidth="1"/>
    <col min="15108" max="15108" width="9.7109375" bestFit="1" customWidth="1"/>
    <col min="15109" max="15109" width="10" bestFit="1" customWidth="1"/>
    <col min="15110" max="15110" width="8.85546875" bestFit="1" customWidth="1"/>
    <col min="15111" max="15111" width="22.85546875" customWidth="1"/>
    <col min="15112" max="15112" width="59.7109375" bestFit="1" customWidth="1"/>
    <col min="15113" max="15113" width="57.85546875" bestFit="1" customWidth="1"/>
    <col min="15114" max="15114" width="35.28515625" bestFit="1" customWidth="1"/>
    <col min="15115" max="15115" width="28.140625" bestFit="1" customWidth="1"/>
    <col min="15116" max="15116" width="33.140625" bestFit="1" customWidth="1"/>
    <col min="15117" max="15117" width="26" bestFit="1" customWidth="1"/>
    <col min="15118" max="15118" width="19.140625" bestFit="1" customWidth="1"/>
    <col min="15119" max="15119" width="10.42578125" customWidth="1"/>
    <col min="15120" max="15120" width="11.85546875" customWidth="1"/>
    <col min="15121" max="15121" width="14.7109375" customWidth="1"/>
    <col min="15122" max="15122" width="9" bestFit="1" customWidth="1"/>
    <col min="15363" max="15363" width="4.7109375" bestFit="1" customWidth="1"/>
    <col min="15364" max="15364" width="9.7109375" bestFit="1" customWidth="1"/>
    <col min="15365" max="15365" width="10" bestFit="1" customWidth="1"/>
    <col min="15366" max="15366" width="8.85546875" bestFit="1" customWidth="1"/>
    <col min="15367" max="15367" width="22.85546875" customWidth="1"/>
    <col min="15368" max="15368" width="59.7109375" bestFit="1" customWidth="1"/>
    <col min="15369" max="15369" width="57.85546875" bestFit="1" customWidth="1"/>
    <col min="15370" max="15370" width="35.28515625" bestFit="1" customWidth="1"/>
    <col min="15371" max="15371" width="28.140625" bestFit="1" customWidth="1"/>
    <col min="15372" max="15372" width="33.140625" bestFit="1" customWidth="1"/>
    <col min="15373" max="15373" width="26" bestFit="1" customWidth="1"/>
    <col min="15374" max="15374" width="19.140625" bestFit="1" customWidth="1"/>
    <col min="15375" max="15375" width="10.42578125" customWidth="1"/>
    <col min="15376" max="15376" width="11.85546875" customWidth="1"/>
    <col min="15377" max="15377" width="14.7109375" customWidth="1"/>
    <col min="15378" max="15378" width="9" bestFit="1" customWidth="1"/>
    <col min="15619" max="15619" width="4.7109375" bestFit="1" customWidth="1"/>
    <col min="15620" max="15620" width="9.7109375" bestFit="1" customWidth="1"/>
    <col min="15621" max="15621" width="10" bestFit="1" customWidth="1"/>
    <col min="15622" max="15622" width="8.85546875" bestFit="1" customWidth="1"/>
    <col min="15623" max="15623" width="22.85546875" customWidth="1"/>
    <col min="15624" max="15624" width="59.7109375" bestFit="1" customWidth="1"/>
    <col min="15625" max="15625" width="57.85546875" bestFit="1" customWidth="1"/>
    <col min="15626" max="15626" width="35.28515625" bestFit="1" customWidth="1"/>
    <col min="15627" max="15627" width="28.140625" bestFit="1" customWidth="1"/>
    <col min="15628" max="15628" width="33.140625" bestFit="1" customWidth="1"/>
    <col min="15629" max="15629" width="26" bestFit="1" customWidth="1"/>
    <col min="15630" max="15630" width="19.140625" bestFit="1" customWidth="1"/>
    <col min="15631" max="15631" width="10.42578125" customWidth="1"/>
    <col min="15632" max="15632" width="11.85546875" customWidth="1"/>
    <col min="15633" max="15633" width="14.7109375" customWidth="1"/>
    <col min="15634" max="15634" width="9" bestFit="1" customWidth="1"/>
    <col min="15875" max="15875" width="4.7109375" bestFit="1" customWidth="1"/>
    <col min="15876" max="15876" width="9.7109375" bestFit="1" customWidth="1"/>
    <col min="15877" max="15877" width="10" bestFit="1" customWidth="1"/>
    <col min="15878" max="15878" width="8.85546875" bestFit="1" customWidth="1"/>
    <col min="15879" max="15879" width="22.85546875" customWidth="1"/>
    <col min="15880" max="15880" width="59.7109375" bestFit="1" customWidth="1"/>
    <col min="15881" max="15881" width="57.85546875" bestFit="1" customWidth="1"/>
    <col min="15882" max="15882" width="35.28515625" bestFit="1" customWidth="1"/>
    <col min="15883" max="15883" width="28.140625" bestFit="1" customWidth="1"/>
    <col min="15884" max="15884" width="33.140625" bestFit="1" customWidth="1"/>
    <col min="15885" max="15885" width="26" bestFit="1" customWidth="1"/>
    <col min="15886" max="15886" width="19.140625" bestFit="1" customWidth="1"/>
    <col min="15887" max="15887" width="10.42578125" customWidth="1"/>
    <col min="15888" max="15888" width="11.85546875" customWidth="1"/>
    <col min="15889" max="15889" width="14.7109375" customWidth="1"/>
    <col min="15890" max="15890" width="9" bestFit="1" customWidth="1"/>
    <col min="16131" max="16131" width="4.7109375" bestFit="1" customWidth="1"/>
    <col min="16132" max="16132" width="9.7109375" bestFit="1" customWidth="1"/>
    <col min="16133" max="16133" width="10" bestFit="1" customWidth="1"/>
    <col min="16134" max="16134" width="8.85546875" bestFit="1" customWidth="1"/>
    <col min="16135" max="16135" width="22.85546875" customWidth="1"/>
    <col min="16136" max="16136" width="59.7109375" bestFit="1" customWidth="1"/>
    <col min="16137" max="16137" width="57.85546875" bestFit="1" customWidth="1"/>
    <col min="16138" max="16138" width="35.28515625" bestFit="1" customWidth="1"/>
    <col min="16139" max="16139" width="28.140625" bestFit="1" customWidth="1"/>
    <col min="16140" max="16140" width="33.140625" bestFit="1" customWidth="1"/>
    <col min="16141" max="16141" width="26" bestFit="1" customWidth="1"/>
    <col min="16142" max="16142" width="19.140625" bestFit="1" customWidth="1"/>
    <col min="16143" max="16143" width="10.42578125" customWidth="1"/>
    <col min="16144" max="16144" width="11.85546875" customWidth="1"/>
    <col min="16145" max="16145" width="14.7109375" customWidth="1"/>
    <col min="16146" max="16146" width="9" bestFit="1" customWidth="1"/>
  </cols>
  <sheetData>
    <row r="2" spans="1:19">
      <c r="A2" s="1" t="s">
        <v>3507</v>
      </c>
    </row>
    <row r="4" spans="1:19" s="4" customFormat="1" ht="65.25" customHeight="1">
      <c r="A4" s="596" t="s">
        <v>0</v>
      </c>
      <c r="B4" s="598" t="s">
        <v>1</v>
      </c>
      <c r="C4" s="598" t="s">
        <v>2</v>
      </c>
      <c r="D4" s="598" t="s">
        <v>3</v>
      </c>
      <c r="E4" s="596" t="s">
        <v>4</v>
      </c>
      <c r="F4" s="596" t="s">
        <v>5</v>
      </c>
      <c r="G4" s="596" t="s">
        <v>6</v>
      </c>
      <c r="H4" s="601" t="s">
        <v>7</v>
      </c>
      <c r="I4" s="601"/>
      <c r="J4" s="596" t="s">
        <v>8</v>
      </c>
      <c r="K4" s="602" t="s">
        <v>9</v>
      </c>
      <c r="L4" s="603"/>
      <c r="M4" s="604" t="s">
        <v>10</v>
      </c>
      <c r="N4" s="604"/>
      <c r="O4" s="604" t="s">
        <v>11</v>
      </c>
      <c r="P4" s="604"/>
      <c r="Q4" s="596" t="s">
        <v>12</v>
      </c>
      <c r="R4" s="598" t="s">
        <v>13</v>
      </c>
      <c r="S4" s="3"/>
    </row>
    <row r="5" spans="1:19" s="4" customFormat="1" ht="44.25" customHeight="1">
      <c r="A5" s="597"/>
      <c r="B5" s="599"/>
      <c r="C5" s="599"/>
      <c r="D5" s="599"/>
      <c r="E5" s="597"/>
      <c r="F5" s="597"/>
      <c r="G5" s="597"/>
      <c r="H5" s="107" t="s">
        <v>14</v>
      </c>
      <c r="I5" s="107" t="s">
        <v>15</v>
      </c>
      <c r="J5" s="597"/>
      <c r="K5" s="108">
        <v>2018</v>
      </c>
      <c r="L5" s="108">
        <v>2019</v>
      </c>
      <c r="M5" s="13">
        <v>2018</v>
      </c>
      <c r="N5" s="13">
        <v>2019</v>
      </c>
      <c r="O5" s="13">
        <v>2018</v>
      </c>
      <c r="P5" s="13">
        <v>2019</v>
      </c>
      <c r="Q5" s="597"/>
      <c r="R5" s="599"/>
      <c r="S5" s="3"/>
    </row>
    <row r="6" spans="1:19" s="4" customFormat="1" ht="15.75" customHeight="1">
      <c r="A6" s="106" t="s">
        <v>16</v>
      </c>
      <c r="B6" s="107" t="s">
        <v>17</v>
      </c>
      <c r="C6" s="107" t="s">
        <v>18</v>
      </c>
      <c r="D6" s="107" t="s">
        <v>19</v>
      </c>
      <c r="E6" s="106" t="s">
        <v>20</v>
      </c>
      <c r="F6" s="106" t="s">
        <v>21</v>
      </c>
      <c r="G6" s="106" t="s">
        <v>22</v>
      </c>
      <c r="H6" s="107" t="s">
        <v>23</v>
      </c>
      <c r="I6" s="107" t="s">
        <v>24</v>
      </c>
      <c r="J6" s="106" t="s">
        <v>25</v>
      </c>
      <c r="K6" s="108" t="s">
        <v>26</v>
      </c>
      <c r="L6" s="108" t="s">
        <v>27</v>
      </c>
      <c r="M6" s="109" t="s">
        <v>28</v>
      </c>
      <c r="N6" s="109" t="s">
        <v>29</v>
      </c>
      <c r="O6" s="109" t="s">
        <v>30</v>
      </c>
      <c r="P6" s="109" t="s">
        <v>31</v>
      </c>
      <c r="Q6" s="106" t="s">
        <v>32</v>
      </c>
      <c r="R6" s="107" t="s">
        <v>33</v>
      </c>
      <c r="S6" s="3"/>
    </row>
    <row r="7" spans="1:19" s="10" customFormat="1" ht="66.75" customHeight="1">
      <c r="A7" s="585">
        <v>1</v>
      </c>
      <c r="B7" s="739" t="s">
        <v>497</v>
      </c>
      <c r="C7" s="625">
        <v>5</v>
      </c>
      <c r="D7" s="625">
        <v>4</v>
      </c>
      <c r="E7" s="659" t="s">
        <v>947</v>
      </c>
      <c r="F7" s="742" t="s">
        <v>948</v>
      </c>
      <c r="G7" s="566" t="s">
        <v>949</v>
      </c>
      <c r="H7" s="263" t="s">
        <v>950</v>
      </c>
      <c r="I7" s="69" t="s">
        <v>38</v>
      </c>
      <c r="J7" s="659" t="s">
        <v>951</v>
      </c>
      <c r="K7" s="661" t="s">
        <v>952</v>
      </c>
      <c r="L7" s="661" t="s">
        <v>109</v>
      </c>
      <c r="M7" s="665">
        <v>50000</v>
      </c>
      <c r="N7" s="661"/>
      <c r="O7" s="665">
        <v>50000</v>
      </c>
      <c r="P7" s="661"/>
      <c r="Q7" s="566" t="s">
        <v>953</v>
      </c>
      <c r="R7" s="566" t="s">
        <v>954</v>
      </c>
      <c r="S7" s="9"/>
    </row>
    <row r="8" spans="1:19" s="10" customFormat="1" ht="31.5" customHeight="1">
      <c r="A8" s="685"/>
      <c r="B8" s="740"/>
      <c r="C8" s="627"/>
      <c r="D8" s="627"/>
      <c r="E8" s="741"/>
      <c r="F8" s="743"/>
      <c r="G8" s="568"/>
      <c r="H8" s="263" t="s">
        <v>42</v>
      </c>
      <c r="I8" s="69" t="s">
        <v>231</v>
      </c>
      <c r="J8" s="741"/>
      <c r="K8" s="683"/>
      <c r="L8" s="683"/>
      <c r="M8" s="684"/>
      <c r="N8" s="683"/>
      <c r="O8" s="684"/>
      <c r="P8" s="683"/>
      <c r="Q8" s="568"/>
      <c r="R8" s="568"/>
      <c r="S8" s="9"/>
    </row>
    <row r="9" spans="1:19" s="311" customFormat="1" ht="191.25" customHeight="1">
      <c r="A9" s="258">
        <v>2</v>
      </c>
      <c r="B9" s="258" t="s">
        <v>497</v>
      </c>
      <c r="C9" s="258">
        <v>1</v>
      </c>
      <c r="D9" s="259">
        <v>6</v>
      </c>
      <c r="E9" s="274" t="s">
        <v>955</v>
      </c>
      <c r="F9" s="274" t="s">
        <v>956</v>
      </c>
      <c r="G9" s="259" t="s">
        <v>957</v>
      </c>
      <c r="H9" s="259" t="s">
        <v>958</v>
      </c>
      <c r="I9" s="259">
        <v>1</v>
      </c>
      <c r="J9" s="274" t="s">
        <v>959</v>
      </c>
      <c r="K9" s="263" t="s">
        <v>952</v>
      </c>
      <c r="L9" s="263" t="s">
        <v>109</v>
      </c>
      <c r="M9" s="264">
        <v>68000</v>
      </c>
      <c r="N9" s="263"/>
      <c r="O9" s="264">
        <v>68000</v>
      </c>
      <c r="P9" s="263"/>
      <c r="Q9" s="259" t="s">
        <v>953</v>
      </c>
      <c r="R9" s="259" t="s">
        <v>954</v>
      </c>
      <c r="S9" s="310"/>
    </row>
    <row r="10" spans="1:19" s="10" customFormat="1" ht="270" customHeight="1">
      <c r="A10" s="63">
        <v>3</v>
      </c>
      <c r="B10" s="258" t="s">
        <v>497</v>
      </c>
      <c r="C10" s="258" t="s">
        <v>520</v>
      </c>
      <c r="D10" s="259">
        <v>10</v>
      </c>
      <c r="E10" s="274" t="s">
        <v>960</v>
      </c>
      <c r="F10" s="274" t="s">
        <v>1305</v>
      </c>
      <c r="G10" s="259" t="s">
        <v>961</v>
      </c>
      <c r="H10" s="207" t="s">
        <v>962</v>
      </c>
      <c r="I10" s="366" t="s">
        <v>963</v>
      </c>
      <c r="J10" s="274" t="s">
        <v>964</v>
      </c>
      <c r="K10" s="263" t="s">
        <v>952</v>
      </c>
      <c r="L10" s="263" t="s">
        <v>109</v>
      </c>
      <c r="M10" s="264">
        <v>25000</v>
      </c>
      <c r="N10" s="263"/>
      <c r="O10" s="264">
        <v>25000</v>
      </c>
      <c r="P10" s="263"/>
      <c r="Q10" s="272" t="s">
        <v>953</v>
      </c>
      <c r="R10" s="272" t="s">
        <v>954</v>
      </c>
      <c r="S10" s="9"/>
    </row>
    <row r="11" spans="1:19" s="10" customFormat="1" ht="240">
      <c r="A11" s="258">
        <v>4</v>
      </c>
      <c r="B11" s="258" t="s">
        <v>217</v>
      </c>
      <c r="C11" s="258">
        <v>5</v>
      </c>
      <c r="D11" s="259">
        <v>11</v>
      </c>
      <c r="E11" s="274" t="s">
        <v>965</v>
      </c>
      <c r="F11" s="274" t="s">
        <v>966</v>
      </c>
      <c r="G11" s="259" t="s">
        <v>967</v>
      </c>
      <c r="H11" s="259" t="s">
        <v>968</v>
      </c>
      <c r="I11" s="69" t="s">
        <v>38</v>
      </c>
      <c r="J11" s="274" t="s">
        <v>969</v>
      </c>
      <c r="K11" s="263" t="s">
        <v>952</v>
      </c>
      <c r="L11" s="263" t="s">
        <v>109</v>
      </c>
      <c r="M11" s="264">
        <v>12000</v>
      </c>
      <c r="N11" s="263"/>
      <c r="O11" s="264">
        <v>12000</v>
      </c>
      <c r="P11" s="263"/>
      <c r="Q11" s="272" t="s">
        <v>953</v>
      </c>
      <c r="R11" s="272" t="s">
        <v>954</v>
      </c>
      <c r="S11" s="9"/>
    </row>
    <row r="12" spans="1:19" s="311" customFormat="1" ht="172.5" customHeight="1">
      <c r="A12" s="63">
        <v>5</v>
      </c>
      <c r="B12" s="258" t="s">
        <v>217</v>
      </c>
      <c r="C12" s="258">
        <v>1</v>
      </c>
      <c r="D12" s="259">
        <v>6</v>
      </c>
      <c r="E12" s="274" t="s">
        <v>970</v>
      </c>
      <c r="F12" s="274" t="s">
        <v>971</v>
      </c>
      <c r="G12" s="259" t="s">
        <v>972</v>
      </c>
      <c r="H12" s="263" t="s">
        <v>937</v>
      </c>
      <c r="I12" s="69" t="s">
        <v>38</v>
      </c>
      <c r="J12" s="274" t="s">
        <v>973</v>
      </c>
      <c r="K12" s="263" t="s">
        <v>952</v>
      </c>
      <c r="L12" s="263" t="s">
        <v>109</v>
      </c>
      <c r="M12" s="264">
        <v>9000</v>
      </c>
      <c r="N12" s="263"/>
      <c r="O12" s="264">
        <v>9000</v>
      </c>
      <c r="P12" s="263"/>
      <c r="Q12" s="259" t="s">
        <v>953</v>
      </c>
      <c r="R12" s="259" t="s">
        <v>954</v>
      </c>
      <c r="S12" s="310"/>
    </row>
    <row r="13" spans="1:19" s="311" customFormat="1" ht="97.5" customHeight="1">
      <c r="A13" s="585">
        <v>6</v>
      </c>
      <c r="B13" s="585" t="s">
        <v>497</v>
      </c>
      <c r="C13" s="585">
        <v>1</v>
      </c>
      <c r="D13" s="543">
        <v>6</v>
      </c>
      <c r="E13" s="659" t="s">
        <v>974</v>
      </c>
      <c r="F13" s="659" t="s">
        <v>975</v>
      </c>
      <c r="G13" s="543" t="s">
        <v>976</v>
      </c>
      <c r="H13" s="259" t="s">
        <v>776</v>
      </c>
      <c r="I13" s="69" t="s">
        <v>38</v>
      </c>
      <c r="J13" s="543" t="s">
        <v>977</v>
      </c>
      <c r="K13" s="661" t="s">
        <v>952</v>
      </c>
      <c r="L13" s="661" t="s">
        <v>109</v>
      </c>
      <c r="M13" s="665">
        <v>25500</v>
      </c>
      <c r="N13" s="661"/>
      <c r="O13" s="665">
        <v>25500</v>
      </c>
      <c r="P13" s="661"/>
      <c r="Q13" s="543" t="s">
        <v>953</v>
      </c>
      <c r="R13" s="543" t="s">
        <v>954</v>
      </c>
      <c r="S13" s="310"/>
    </row>
    <row r="14" spans="1:19" s="311" customFormat="1" ht="81" customHeight="1">
      <c r="A14" s="685"/>
      <c r="B14" s="685"/>
      <c r="C14" s="685"/>
      <c r="D14" s="544"/>
      <c r="E14" s="741"/>
      <c r="F14" s="741"/>
      <c r="G14" s="544"/>
      <c r="H14" s="259" t="s">
        <v>978</v>
      </c>
      <c r="I14" s="69" t="s">
        <v>38</v>
      </c>
      <c r="J14" s="544"/>
      <c r="K14" s="683"/>
      <c r="L14" s="683"/>
      <c r="M14" s="684"/>
      <c r="N14" s="683"/>
      <c r="O14" s="684"/>
      <c r="P14" s="683"/>
      <c r="Q14" s="544"/>
      <c r="R14" s="544"/>
      <c r="S14" s="310"/>
    </row>
    <row r="15" spans="1:19" s="311" customFormat="1" ht="141" customHeight="1">
      <c r="A15" s="63">
        <v>7</v>
      </c>
      <c r="B15" s="258" t="s">
        <v>289</v>
      </c>
      <c r="C15" s="258">
        <v>1</v>
      </c>
      <c r="D15" s="259">
        <v>6</v>
      </c>
      <c r="E15" s="274" t="s">
        <v>979</v>
      </c>
      <c r="F15" s="274" t="s">
        <v>980</v>
      </c>
      <c r="G15" s="259" t="s">
        <v>972</v>
      </c>
      <c r="H15" s="263" t="s">
        <v>884</v>
      </c>
      <c r="I15" s="69" t="s">
        <v>73</v>
      </c>
      <c r="J15" s="274" t="s">
        <v>981</v>
      </c>
      <c r="K15" s="263" t="s">
        <v>952</v>
      </c>
      <c r="L15" s="263" t="s">
        <v>109</v>
      </c>
      <c r="M15" s="264">
        <v>42500</v>
      </c>
      <c r="N15" s="263"/>
      <c r="O15" s="264">
        <v>42500</v>
      </c>
      <c r="P15" s="263"/>
      <c r="Q15" s="259" t="s">
        <v>953</v>
      </c>
      <c r="R15" s="259" t="s">
        <v>954</v>
      </c>
      <c r="S15" s="310"/>
    </row>
    <row r="16" spans="1:19" s="311" customFormat="1" ht="96.75" customHeight="1">
      <c r="A16" s="585">
        <v>8</v>
      </c>
      <c r="B16" s="585" t="s">
        <v>497</v>
      </c>
      <c r="C16" s="585">
        <v>1</v>
      </c>
      <c r="D16" s="543">
        <v>6</v>
      </c>
      <c r="E16" s="659" t="s">
        <v>982</v>
      </c>
      <c r="F16" s="659" t="s">
        <v>983</v>
      </c>
      <c r="G16" s="543" t="s">
        <v>316</v>
      </c>
      <c r="H16" s="259" t="s">
        <v>399</v>
      </c>
      <c r="I16" s="69" t="s">
        <v>38</v>
      </c>
      <c r="J16" s="659" t="s">
        <v>984</v>
      </c>
      <c r="K16" s="661" t="s">
        <v>952</v>
      </c>
      <c r="L16" s="661" t="s">
        <v>109</v>
      </c>
      <c r="M16" s="665">
        <v>15000</v>
      </c>
      <c r="N16" s="661"/>
      <c r="O16" s="665">
        <v>15000</v>
      </c>
      <c r="P16" s="661"/>
      <c r="Q16" s="543" t="s">
        <v>953</v>
      </c>
      <c r="R16" s="543" t="s">
        <v>954</v>
      </c>
      <c r="S16" s="310"/>
    </row>
    <row r="17" spans="1:19" s="311" customFormat="1" ht="62.25" customHeight="1">
      <c r="A17" s="685"/>
      <c r="B17" s="685"/>
      <c r="C17" s="685"/>
      <c r="D17" s="544"/>
      <c r="E17" s="741"/>
      <c r="F17" s="741"/>
      <c r="G17" s="544"/>
      <c r="H17" s="259" t="s">
        <v>42</v>
      </c>
      <c r="I17" s="69" t="s">
        <v>985</v>
      </c>
      <c r="J17" s="741"/>
      <c r="K17" s="683"/>
      <c r="L17" s="683"/>
      <c r="M17" s="684"/>
      <c r="N17" s="683"/>
      <c r="O17" s="684"/>
      <c r="P17" s="683"/>
      <c r="Q17" s="544"/>
      <c r="R17" s="544"/>
      <c r="S17" s="310"/>
    </row>
    <row r="18" spans="1:19" s="400" customFormat="1" ht="30.75" customHeight="1">
      <c r="A18" s="762">
        <v>9</v>
      </c>
      <c r="B18" s="765" t="s">
        <v>2164</v>
      </c>
      <c r="C18" s="744">
        <v>5</v>
      </c>
      <c r="D18" s="744">
        <v>4</v>
      </c>
      <c r="E18" s="543" t="s">
        <v>2165</v>
      </c>
      <c r="F18" s="747" t="s">
        <v>2166</v>
      </c>
      <c r="G18" s="543" t="s">
        <v>2167</v>
      </c>
      <c r="H18" s="398" t="s">
        <v>89</v>
      </c>
      <c r="I18" s="398">
        <v>3</v>
      </c>
      <c r="J18" s="754" t="s">
        <v>2168</v>
      </c>
      <c r="K18" s="757" t="s">
        <v>43</v>
      </c>
      <c r="L18" s="661" t="s">
        <v>109</v>
      </c>
      <c r="M18" s="750">
        <v>75000.350000000006</v>
      </c>
      <c r="N18" s="661"/>
      <c r="O18" s="750">
        <v>70000</v>
      </c>
      <c r="P18" s="661"/>
      <c r="Q18" s="543" t="s">
        <v>2169</v>
      </c>
      <c r="R18" s="543" t="s">
        <v>2170</v>
      </c>
      <c r="S18" s="399"/>
    </row>
    <row r="19" spans="1:19" s="400" customFormat="1" ht="43.5" customHeight="1">
      <c r="A19" s="763"/>
      <c r="B19" s="766"/>
      <c r="C19" s="745"/>
      <c r="D19" s="745"/>
      <c r="E19" s="570"/>
      <c r="F19" s="748"/>
      <c r="G19" s="570"/>
      <c r="H19" s="398" t="s">
        <v>42</v>
      </c>
      <c r="I19" s="398">
        <v>30</v>
      </c>
      <c r="J19" s="755"/>
      <c r="K19" s="758"/>
      <c r="L19" s="697"/>
      <c r="M19" s="751"/>
      <c r="N19" s="697"/>
      <c r="O19" s="751"/>
      <c r="P19" s="697"/>
      <c r="Q19" s="570"/>
      <c r="R19" s="570"/>
      <c r="S19" s="399"/>
    </row>
    <row r="20" spans="1:19" s="311" customFormat="1" ht="48" customHeight="1">
      <c r="A20" s="763"/>
      <c r="B20" s="766"/>
      <c r="C20" s="745"/>
      <c r="D20" s="745"/>
      <c r="E20" s="570"/>
      <c r="F20" s="748"/>
      <c r="G20" s="570"/>
      <c r="H20" s="263" t="s">
        <v>399</v>
      </c>
      <c r="I20" s="69" t="s">
        <v>985</v>
      </c>
      <c r="J20" s="755"/>
      <c r="K20" s="758"/>
      <c r="L20" s="697"/>
      <c r="M20" s="751"/>
      <c r="N20" s="697"/>
      <c r="O20" s="751"/>
      <c r="P20" s="697"/>
      <c r="Q20" s="570"/>
      <c r="R20" s="570"/>
      <c r="S20" s="310"/>
    </row>
    <row r="21" spans="1:19" s="311" customFormat="1" ht="51.75" customHeight="1">
      <c r="A21" s="764"/>
      <c r="B21" s="767"/>
      <c r="C21" s="746"/>
      <c r="D21" s="746"/>
      <c r="E21" s="544"/>
      <c r="F21" s="749"/>
      <c r="G21" s="544"/>
      <c r="H21" s="398" t="s">
        <v>42</v>
      </c>
      <c r="I21" s="69" t="s">
        <v>2171</v>
      </c>
      <c r="J21" s="756"/>
      <c r="K21" s="759"/>
      <c r="L21" s="683"/>
      <c r="M21" s="752"/>
      <c r="N21" s="683"/>
      <c r="O21" s="752"/>
      <c r="P21" s="683"/>
      <c r="Q21" s="544"/>
      <c r="R21" s="544"/>
      <c r="S21" s="310"/>
    </row>
    <row r="22" spans="1:19" s="311" customFormat="1" ht="30" customHeight="1">
      <c r="A22" s="585">
        <v>10</v>
      </c>
      <c r="B22" s="585">
        <v>6</v>
      </c>
      <c r="C22" s="585">
        <v>1</v>
      </c>
      <c r="D22" s="543">
        <v>6</v>
      </c>
      <c r="E22" s="726" t="s">
        <v>2172</v>
      </c>
      <c r="F22" s="659" t="s">
        <v>2245</v>
      </c>
      <c r="G22" s="726" t="s">
        <v>2173</v>
      </c>
      <c r="H22" s="259" t="s">
        <v>2174</v>
      </c>
      <c r="I22" s="259">
        <v>15</v>
      </c>
      <c r="J22" s="543" t="s">
        <v>2175</v>
      </c>
      <c r="K22" s="543" t="s">
        <v>50</v>
      </c>
      <c r="L22" s="543" t="s">
        <v>109</v>
      </c>
      <c r="M22" s="681">
        <v>16858.47</v>
      </c>
      <c r="N22" s="543"/>
      <c r="O22" s="681">
        <v>14569.66</v>
      </c>
      <c r="P22" s="543"/>
      <c r="Q22" s="543" t="s">
        <v>2176</v>
      </c>
      <c r="R22" s="543" t="s">
        <v>2177</v>
      </c>
      <c r="S22" s="310"/>
    </row>
    <row r="23" spans="1:19" s="311" customFormat="1" ht="48" customHeight="1">
      <c r="A23" s="586"/>
      <c r="B23" s="586"/>
      <c r="C23" s="586"/>
      <c r="D23" s="570"/>
      <c r="E23" s="760"/>
      <c r="F23" s="761"/>
      <c r="G23" s="760"/>
      <c r="H23" s="259" t="s">
        <v>335</v>
      </c>
      <c r="I23" s="259">
        <v>200</v>
      </c>
      <c r="J23" s="570"/>
      <c r="K23" s="570"/>
      <c r="L23" s="570"/>
      <c r="M23" s="753"/>
      <c r="N23" s="570"/>
      <c r="O23" s="753"/>
      <c r="P23" s="570"/>
      <c r="Q23" s="570"/>
      <c r="R23" s="570"/>
      <c r="S23" s="310"/>
    </row>
    <row r="24" spans="1:19" s="311" customFormat="1" ht="51" customHeight="1">
      <c r="A24" s="586"/>
      <c r="B24" s="586"/>
      <c r="C24" s="586"/>
      <c r="D24" s="570"/>
      <c r="E24" s="760"/>
      <c r="F24" s="761"/>
      <c r="G24" s="760"/>
      <c r="H24" s="259" t="s">
        <v>937</v>
      </c>
      <c r="I24" s="259">
        <v>1</v>
      </c>
      <c r="J24" s="570"/>
      <c r="K24" s="570"/>
      <c r="L24" s="570"/>
      <c r="M24" s="753"/>
      <c r="N24" s="570"/>
      <c r="O24" s="753"/>
      <c r="P24" s="570"/>
      <c r="Q24" s="570"/>
      <c r="R24" s="570"/>
      <c r="S24" s="310"/>
    </row>
    <row r="25" spans="1:19" s="311" customFormat="1" ht="51" customHeight="1">
      <c r="A25" s="586"/>
      <c r="B25" s="586"/>
      <c r="C25" s="586"/>
      <c r="D25" s="570"/>
      <c r="E25" s="760"/>
      <c r="F25" s="761"/>
      <c r="G25" s="760"/>
      <c r="H25" s="259" t="s">
        <v>2178</v>
      </c>
      <c r="I25" s="259">
        <v>50</v>
      </c>
      <c r="J25" s="570"/>
      <c r="K25" s="570"/>
      <c r="L25" s="570"/>
      <c r="M25" s="753"/>
      <c r="N25" s="570"/>
      <c r="O25" s="753"/>
      <c r="P25" s="570"/>
      <c r="Q25" s="570"/>
      <c r="R25" s="570"/>
      <c r="S25" s="600"/>
    </row>
    <row r="26" spans="1:19" s="311" customFormat="1" ht="30" customHeight="1">
      <c r="A26" s="586"/>
      <c r="B26" s="586"/>
      <c r="C26" s="586"/>
      <c r="D26" s="570"/>
      <c r="E26" s="760"/>
      <c r="F26" s="761"/>
      <c r="G26" s="760"/>
      <c r="H26" s="259" t="s">
        <v>2179</v>
      </c>
      <c r="I26" s="259">
        <v>500</v>
      </c>
      <c r="J26" s="570"/>
      <c r="K26" s="570"/>
      <c r="L26" s="570"/>
      <c r="M26" s="753"/>
      <c r="N26" s="570"/>
      <c r="O26" s="753"/>
      <c r="P26" s="570"/>
      <c r="Q26" s="570"/>
      <c r="R26" s="570"/>
      <c r="S26" s="600"/>
    </row>
    <row r="27" spans="1:19" s="311" customFormat="1" ht="30" customHeight="1">
      <c r="A27" s="586"/>
      <c r="B27" s="586"/>
      <c r="C27" s="586"/>
      <c r="D27" s="570"/>
      <c r="E27" s="760"/>
      <c r="F27" s="761"/>
      <c r="G27" s="760"/>
      <c r="H27" s="259" t="s">
        <v>2180</v>
      </c>
      <c r="I27" s="259">
        <v>50</v>
      </c>
      <c r="J27" s="570"/>
      <c r="K27" s="570"/>
      <c r="L27" s="570"/>
      <c r="M27" s="753"/>
      <c r="N27" s="570"/>
      <c r="O27" s="753"/>
      <c r="P27" s="570"/>
      <c r="Q27" s="570"/>
      <c r="R27" s="570"/>
      <c r="S27" s="600"/>
    </row>
    <row r="28" spans="1:19" s="311" customFormat="1" ht="30" customHeight="1">
      <c r="A28" s="586"/>
      <c r="B28" s="586"/>
      <c r="C28" s="586"/>
      <c r="D28" s="570"/>
      <c r="E28" s="760"/>
      <c r="F28" s="761"/>
      <c r="G28" s="760"/>
      <c r="H28" s="259" t="s">
        <v>998</v>
      </c>
      <c r="I28" s="259">
        <v>1</v>
      </c>
      <c r="J28" s="570"/>
      <c r="K28" s="570"/>
      <c r="L28" s="570"/>
      <c r="M28" s="753"/>
      <c r="N28" s="570"/>
      <c r="O28" s="753"/>
      <c r="P28" s="570"/>
      <c r="Q28" s="570"/>
      <c r="R28" s="570"/>
      <c r="S28" s="600"/>
    </row>
    <row r="29" spans="1:19" s="311" customFormat="1" ht="44.25" customHeight="1">
      <c r="A29" s="586"/>
      <c r="B29" s="586"/>
      <c r="C29" s="586"/>
      <c r="D29" s="570"/>
      <c r="E29" s="760"/>
      <c r="F29" s="741"/>
      <c r="G29" s="760"/>
      <c r="H29" s="259" t="s">
        <v>1975</v>
      </c>
      <c r="I29" s="259">
        <v>40</v>
      </c>
      <c r="J29" s="544"/>
      <c r="K29" s="544"/>
      <c r="L29" s="544"/>
      <c r="M29" s="682"/>
      <c r="N29" s="544"/>
      <c r="O29" s="682"/>
      <c r="P29" s="544"/>
      <c r="Q29" s="544"/>
      <c r="R29" s="544"/>
      <c r="S29" s="310"/>
    </row>
    <row r="30" spans="1:19" s="311" customFormat="1" ht="56.25" customHeight="1">
      <c r="A30" s="585">
        <v>11</v>
      </c>
      <c r="B30" s="585">
        <v>2</v>
      </c>
      <c r="C30" s="585">
        <v>1</v>
      </c>
      <c r="D30" s="543">
        <v>6</v>
      </c>
      <c r="E30" s="543" t="s">
        <v>2181</v>
      </c>
      <c r="F30" s="659" t="s">
        <v>2246</v>
      </c>
      <c r="G30" s="543" t="s">
        <v>2182</v>
      </c>
      <c r="H30" s="259" t="s">
        <v>937</v>
      </c>
      <c r="I30" s="259">
        <v>1</v>
      </c>
      <c r="J30" s="543" t="s">
        <v>2183</v>
      </c>
      <c r="K30" s="543" t="s">
        <v>114</v>
      </c>
      <c r="L30" s="543" t="s">
        <v>109</v>
      </c>
      <c r="M30" s="681">
        <v>53220.9</v>
      </c>
      <c r="N30" s="543"/>
      <c r="O30" s="681">
        <v>32873.980000000003</v>
      </c>
      <c r="P30" s="543"/>
      <c r="Q30" s="543" t="s">
        <v>2184</v>
      </c>
      <c r="R30" s="543" t="s">
        <v>2185</v>
      </c>
      <c r="S30" s="310"/>
    </row>
    <row r="31" spans="1:19" s="311" customFormat="1" ht="45.75" customHeight="1">
      <c r="A31" s="586"/>
      <c r="B31" s="586"/>
      <c r="C31" s="586"/>
      <c r="D31" s="570"/>
      <c r="E31" s="570"/>
      <c r="F31" s="761"/>
      <c r="G31" s="570"/>
      <c r="H31" s="259" t="s">
        <v>2186</v>
      </c>
      <c r="I31" s="401">
        <v>5000</v>
      </c>
      <c r="J31" s="570"/>
      <c r="K31" s="570"/>
      <c r="L31" s="570"/>
      <c r="M31" s="753"/>
      <c r="N31" s="570"/>
      <c r="O31" s="753"/>
      <c r="P31" s="570"/>
      <c r="Q31" s="570"/>
      <c r="R31" s="570"/>
      <c r="S31" s="310"/>
    </row>
    <row r="32" spans="1:19" s="311" customFormat="1" ht="51" customHeight="1">
      <c r="A32" s="586"/>
      <c r="B32" s="586"/>
      <c r="C32" s="586"/>
      <c r="D32" s="570"/>
      <c r="E32" s="570"/>
      <c r="F32" s="761"/>
      <c r="G32" s="570"/>
      <c r="H32" s="259" t="s">
        <v>2187</v>
      </c>
      <c r="I32" s="259">
        <v>400</v>
      </c>
      <c r="J32" s="570"/>
      <c r="K32" s="570"/>
      <c r="L32" s="570"/>
      <c r="M32" s="753"/>
      <c r="N32" s="570"/>
      <c r="O32" s="753"/>
      <c r="P32" s="570"/>
      <c r="Q32" s="570"/>
      <c r="R32" s="570"/>
      <c r="S32" s="310"/>
    </row>
    <row r="33" spans="1:19" s="311" customFormat="1" ht="51" customHeight="1">
      <c r="A33" s="586"/>
      <c r="B33" s="586"/>
      <c r="C33" s="586"/>
      <c r="D33" s="570"/>
      <c r="E33" s="570"/>
      <c r="F33" s="761"/>
      <c r="G33" s="570"/>
      <c r="H33" s="259" t="s">
        <v>2188</v>
      </c>
      <c r="I33" s="259">
        <v>3</v>
      </c>
      <c r="J33" s="570"/>
      <c r="K33" s="570"/>
      <c r="L33" s="570"/>
      <c r="M33" s="753"/>
      <c r="N33" s="570"/>
      <c r="O33" s="753"/>
      <c r="P33" s="570"/>
      <c r="Q33" s="570"/>
      <c r="R33" s="570"/>
      <c r="S33" s="310"/>
    </row>
    <row r="34" spans="1:19" s="311" customFormat="1" ht="96.75" customHeight="1">
      <c r="A34" s="586"/>
      <c r="B34" s="586"/>
      <c r="C34" s="586"/>
      <c r="D34" s="570"/>
      <c r="E34" s="570"/>
      <c r="F34" s="741"/>
      <c r="G34" s="570"/>
      <c r="H34" s="259" t="s">
        <v>2189</v>
      </c>
      <c r="I34" s="259">
        <v>60</v>
      </c>
      <c r="J34" s="544"/>
      <c r="K34" s="570"/>
      <c r="L34" s="570"/>
      <c r="M34" s="753"/>
      <c r="N34" s="570"/>
      <c r="O34" s="753"/>
      <c r="P34" s="570"/>
      <c r="Q34" s="570"/>
      <c r="R34" s="570"/>
      <c r="S34" s="310"/>
    </row>
    <row r="35" spans="1:19" s="311" customFormat="1" ht="57" customHeight="1">
      <c r="A35" s="585">
        <v>12</v>
      </c>
      <c r="B35" s="585">
        <v>5</v>
      </c>
      <c r="C35" s="585">
        <v>1</v>
      </c>
      <c r="D35" s="543">
        <v>6</v>
      </c>
      <c r="E35" s="543" t="s">
        <v>2190</v>
      </c>
      <c r="F35" s="659" t="s">
        <v>2191</v>
      </c>
      <c r="G35" s="543" t="s">
        <v>2192</v>
      </c>
      <c r="H35" s="259" t="s">
        <v>1872</v>
      </c>
      <c r="I35" s="259">
        <v>1</v>
      </c>
      <c r="J35" s="543" t="s">
        <v>2193</v>
      </c>
      <c r="K35" s="543" t="s">
        <v>43</v>
      </c>
      <c r="L35" s="543" t="s">
        <v>109</v>
      </c>
      <c r="M35" s="681">
        <v>15018.5</v>
      </c>
      <c r="N35" s="543"/>
      <c r="O35" s="681">
        <v>12163.5</v>
      </c>
      <c r="P35" s="543"/>
      <c r="Q35" s="543" t="s">
        <v>2194</v>
      </c>
      <c r="R35" s="543" t="s">
        <v>2195</v>
      </c>
      <c r="S35" s="310"/>
    </row>
    <row r="36" spans="1:19" s="311" customFormat="1" ht="55.5" customHeight="1">
      <c r="A36" s="586"/>
      <c r="B36" s="586"/>
      <c r="C36" s="586"/>
      <c r="D36" s="570"/>
      <c r="E36" s="570"/>
      <c r="F36" s="761"/>
      <c r="G36" s="570"/>
      <c r="H36" s="259" t="s">
        <v>214</v>
      </c>
      <c r="I36" s="259">
        <v>60</v>
      </c>
      <c r="J36" s="570"/>
      <c r="K36" s="570"/>
      <c r="L36" s="570"/>
      <c r="M36" s="753"/>
      <c r="N36" s="570"/>
      <c r="O36" s="753"/>
      <c r="P36" s="570"/>
      <c r="Q36" s="570"/>
      <c r="R36" s="570"/>
      <c r="S36" s="310"/>
    </row>
    <row r="37" spans="1:19" s="311" customFormat="1" ht="44.25" customHeight="1">
      <c r="A37" s="586"/>
      <c r="B37" s="586"/>
      <c r="C37" s="586"/>
      <c r="D37" s="570"/>
      <c r="E37" s="570"/>
      <c r="F37" s="761"/>
      <c r="G37" s="570"/>
      <c r="H37" s="259" t="s">
        <v>2196</v>
      </c>
      <c r="I37" s="259">
        <v>1</v>
      </c>
      <c r="J37" s="570"/>
      <c r="K37" s="570"/>
      <c r="L37" s="570"/>
      <c r="M37" s="753"/>
      <c r="N37" s="570"/>
      <c r="O37" s="753"/>
      <c r="P37" s="570"/>
      <c r="Q37" s="570"/>
      <c r="R37" s="570"/>
      <c r="S37" s="310"/>
    </row>
    <row r="38" spans="1:19" s="311" customFormat="1" ht="53.25" customHeight="1">
      <c r="A38" s="586"/>
      <c r="B38" s="586"/>
      <c r="C38" s="586"/>
      <c r="D38" s="570"/>
      <c r="E38" s="570"/>
      <c r="F38" s="761"/>
      <c r="G38" s="570"/>
      <c r="H38" s="259" t="s">
        <v>998</v>
      </c>
      <c r="I38" s="259">
        <v>1</v>
      </c>
      <c r="J38" s="570"/>
      <c r="K38" s="570"/>
      <c r="L38" s="570"/>
      <c r="M38" s="753"/>
      <c r="N38" s="570"/>
      <c r="O38" s="753"/>
      <c r="P38" s="570"/>
      <c r="Q38" s="570"/>
      <c r="R38" s="570"/>
      <c r="S38" s="310"/>
    </row>
    <row r="39" spans="1:19" s="311" customFormat="1" ht="74.25" customHeight="1">
      <c r="A39" s="586"/>
      <c r="B39" s="685"/>
      <c r="C39" s="685"/>
      <c r="D39" s="544"/>
      <c r="E39" s="544"/>
      <c r="F39" s="741"/>
      <c r="G39" s="570"/>
      <c r="H39" s="259" t="s">
        <v>1975</v>
      </c>
      <c r="I39" s="259">
        <v>11</v>
      </c>
      <c r="J39" s="544"/>
      <c r="K39" s="570"/>
      <c r="L39" s="570"/>
      <c r="M39" s="682"/>
      <c r="N39" s="570"/>
      <c r="O39" s="682"/>
      <c r="P39" s="570"/>
      <c r="Q39" s="570"/>
      <c r="R39" s="570"/>
      <c r="S39" s="310"/>
    </row>
    <row r="40" spans="1:19" s="311" customFormat="1" ht="127.5" customHeight="1">
      <c r="A40" s="585">
        <v>13</v>
      </c>
      <c r="B40" s="585">
        <v>5</v>
      </c>
      <c r="C40" s="585">
        <v>1</v>
      </c>
      <c r="D40" s="543">
        <v>6</v>
      </c>
      <c r="E40" s="543" t="s">
        <v>2197</v>
      </c>
      <c r="F40" s="768" t="s">
        <v>2198</v>
      </c>
      <c r="G40" s="543" t="s">
        <v>2199</v>
      </c>
      <c r="H40" s="402" t="s">
        <v>1872</v>
      </c>
      <c r="I40" s="259">
        <v>1</v>
      </c>
      <c r="J40" s="659" t="s">
        <v>2200</v>
      </c>
      <c r="K40" s="543" t="s">
        <v>43</v>
      </c>
      <c r="L40" s="543" t="s">
        <v>109</v>
      </c>
      <c r="M40" s="681">
        <v>11433.8</v>
      </c>
      <c r="N40" s="543"/>
      <c r="O40" s="681">
        <v>9538.7999999999993</v>
      </c>
      <c r="P40" s="543"/>
      <c r="Q40" s="543" t="s">
        <v>2194</v>
      </c>
      <c r="R40" s="543" t="s">
        <v>2195</v>
      </c>
      <c r="S40" s="310"/>
    </row>
    <row r="41" spans="1:19" s="311" customFormat="1" ht="113.25" customHeight="1">
      <c r="A41" s="586"/>
      <c r="B41" s="586"/>
      <c r="C41" s="586"/>
      <c r="D41" s="570"/>
      <c r="E41" s="570"/>
      <c r="F41" s="769"/>
      <c r="G41" s="570"/>
      <c r="H41" s="353" t="s">
        <v>214</v>
      </c>
      <c r="I41" s="259">
        <v>80</v>
      </c>
      <c r="J41" s="761"/>
      <c r="K41" s="570"/>
      <c r="L41" s="570"/>
      <c r="M41" s="753"/>
      <c r="N41" s="570"/>
      <c r="O41" s="753"/>
      <c r="P41" s="570"/>
      <c r="Q41" s="570"/>
      <c r="R41" s="570"/>
      <c r="S41" s="310"/>
    </row>
    <row r="42" spans="1:19" s="311" customFormat="1" ht="96.75" customHeight="1">
      <c r="A42" s="586"/>
      <c r="B42" s="586"/>
      <c r="C42" s="586"/>
      <c r="D42" s="570"/>
      <c r="E42" s="570"/>
      <c r="F42" s="769"/>
      <c r="G42" s="570"/>
      <c r="H42" s="259" t="s">
        <v>626</v>
      </c>
      <c r="I42" s="259">
        <v>1</v>
      </c>
      <c r="J42" s="761"/>
      <c r="K42" s="570"/>
      <c r="L42" s="570"/>
      <c r="M42" s="753"/>
      <c r="N42" s="570"/>
      <c r="O42" s="753"/>
      <c r="P42" s="570"/>
      <c r="Q42" s="570"/>
      <c r="R42" s="570"/>
      <c r="S42" s="310"/>
    </row>
    <row r="43" spans="1:19" s="311" customFormat="1" ht="50.25" customHeight="1">
      <c r="A43" s="586"/>
      <c r="B43" s="685"/>
      <c r="C43" s="685"/>
      <c r="D43" s="544"/>
      <c r="E43" s="544"/>
      <c r="F43" s="770"/>
      <c r="G43" s="544"/>
      <c r="H43" s="259" t="s">
        <v>1000</v>
      </c>
      <c r="I43" s="259">
        <v>80</v>
      </c>
      <c r="J43" s="761"/>
      <c r="K43" s="570"/>
      <c r="L43" s="570"/>
      <c r="M43" s="753"/>
      <c r="N43" s="570"/>
      <c r="O43" s="753"/>
      <c r="P43" s="570"/>
      <c r="Q43" s="570"/>
      <c r="R43" s="570"/>
      <c r="S43" s="310"/>
    </row>
    <row r="44" spans="1:19" s="311" customFormat="1" ht="189.75" customHeight="1">
      <c r="A44" s="585">
        <v>14</v>
      </c>
      <c r="B44" s="543">
        <v>1</v>
      </c>
      <c r="C44" s="543">
        <v>1</v>
      </c>
      <c r="D44" s="543">
        <v>6</v>
      </c>
      <c r="E44" s="543" t="s">
        <v>2201</v>
      </c>
      <c r="F44" s="659" t="s">
        <v>2202</v>
      </c>
      <c r="G44" s="543" t="s">
        <v>2203</v>
      </c>
      <c r="H44" s="259" t="s">
        <v>626</v>
      </c>
      <c r="I44" s="259">
        <v>1</v>
      </c>
      <c r="J44" s="543" t="s">
        <v>2204</v>
      </c>
      <c r="K44" s="543" t="s">
        <v>43</v>
      </c>
      <c r="L44" s="585" t="s">
        <v>109</v>
      </c>
      <c r="M44" s="681">
        <v>11736.5</v>
      </c>
      <c r="N44" s="543"/>
      <c r="O44" s="681">
        <v>9841.5</v>
      </c>
      <c r="P44" s="543"/>
      <c r="Q44" s="543" t="s">
        <v>2194</v>
      </c>
      <c r="R44" s="543" t="s">
        <v>2195</v>
      </c>
      <c r="S44" s="310"/>
    </row>
    <row r="45" spans="1:19" s="311" customFormat="1" ht="162" customHeight="1">
      <c r="A45" s="685"/>
      <c r="B45" s="544"/>
      <c r="C45" s="544"/>
      <c r="D45" s="544"/>
      <c r="E45" s="544"/>
      <c r="F45" s="741"/>
      <c r="G45" s="544"/>
      <c r="H45" s="259" t="s">
        <v>1000</v>
      </c>
      <c r="I45" s="259">
        <v>90</v>
      </c>
      <c r="J45" s="544"/>
      <c r="K45" s="544"/>
      <c r="L45" s="586"/>
      <c r="M45" s="682"/>
      <c r="N45" s="544"/>
      <c r="O45" s="682"/>
      <c r="P45" s="544"/>
      <c r="Q45" s="544"/>
      <c r="R45" s="544"/>
      <c r="S45" s="310"/>
    </row>
    <row r="46" spans="1:19" s="311" customFormat="1" ht="81" customHeight="1">
      <c r="A46" s="585">
        <v>15</v>
      </c>
      <c r="B46" s="543">
        <v>5</v>
      </c>
      <c r="C46" s="543">
        <v>1</v>
      </c>
      <c r="D46" s="543">
        <v>6</v>
      </c>
      <c r="E46" s="543" t="s">
        <v>2205</v>
      </c>
      <c r="F46" s="659" t="s">
        <v>2206</v>
      </c>
      <c r="G46" s="543" t="s">
        <v>2207</v>
      </c>
      <c r="H46" s="259" t="s">
        <v>580</v>
      </c>
      <c r="I46" s="259">
        <v>1</v>
      </c>
      <c r="J46" s="543" t="s">
        <v>2208</v>
      </c>
      <c r="K46" s="543" t="s">
        <v>43</v>
      </c>
      <c r="L46" s="585" t="s">
        <v>109</v>
      </c>
      <c r="M46" s="681">
        <v>14860.75</v>
      </c>
      <c r="N46" s="543"/>
      <c r="O46" s="681">
        <v>11804.75</v>
      </c>
      <c r="P46" s="543"/>
      <c r="Q46" s="543" t="s">
        <v>2194</v>
      </c>
      <c r="R46" s="543" t="s">
        <v>2195</v>
      </c>
      <c r="S46" s="310"/>
    </row>
    <row r="47" spans="1:19" s="311" customFormat="1" ht="66" customHeight="1">
      <c r="A47" s="586"/>
      <c r="B47" s="570"/>
      <c r="C47" s="570"/>
      <c r="D47" s="570"/>
      <c r="E47" s="570"/>
      <c r="F47" s="761"/>
      <c r="G47" s="570"/>
      <c r="H47" s="259" t="s">
        <v>2209</v>
      </c>
      <c r="I47" s="259">
        <v>15</v>
      </c>
      <c r="J47" s="570"/>
      <c r="K47" s="570"/>
      <c r="L47" s="586"/>
      <c r="M47" s="753"/>
      <c r="N47" s="570"/>
      <c r="O47" s="753"/>
      <c r="P47" s="570"/>
      <c r="Q47" s="570"/>
      <c r="R47" s="570"/>
      <c r="S47" s="310"/>
    </row>
    <row r="48" spans="1:19" s="311" customFormat="1" ht="67.5" customHeight="1">
      <c r="A48" s="586"/>
      <c r="B48" s="570"/>
      <c r="C48" s="570"/>
      <c r="D48" s="570"/>
      <c r="E48" s="570"/>
      <c r="F48" s="761"/>
      <c r="G48" s="570"/>
      <c r="H48" s="259" t="s">
        <v>399</v>
      </c>
      <c r="I48" s="259">
        <v>1</v>
      </c>
      <c r="J48" s="570"/>
      <c r="K48" s="570"/>
      <c r="L48" s="586"/>
      <c r="M48" s="753"/>
      <c r="N48" s="570"/>
      <c r="O48" s="753"/>
      <c r="P48" s="570"/>
      <c r="Q48" s="570"/>
      <c r="R48" s="570"/>
      <c r="S48" s="310"/>
    </row>
    <row r="49" spans="1:19" s="311" customFormat="1" ht="66" customHeight="1">
      <c r="A49" s="685"/>
      <c r="B49" s="544"/>
      <c r="C49" s="544"/>
      <c r="D49" s="544"/>
      <c r="E49" s="544"/>
      <c r="F49" s="741"/>
      <c r="G49" s="544"/>
      <c r="H49" s="259" t="s">
        <v>1494</v>
      </c>
      <c r="I49" s="259">
        <v>15</v>
      </c>
      <c r="J49" s="544"/>
      <c r="K49" s="544"/>
      <c r="L49" s="685"/>
      <c r="M49" s="682"/>
      <c r="N49" s="544"/>
      <c r="O49" s="682"/>
      <c r="P49" s="544"/>
      <c r="Q49" s="544"/>
      <c r="R49" s="544"/>
      <c r="S49" s="310"/>
    </row>
    <row r="50" spans="1:19" s="311" customFormat="1" ht="123.75" customHeight="1">
      <c r="A50" s="585">
        <v>16</v>
      </c>
      <c r="B50" s="543">
        <v>1</v>
      </c>
      <c r="C50" s="543">
        <v>1</v>
      </c>
      <c r="D50" s="543">
        <v>6</v>
      </c>
      <c r="E50" s="726" t="s">
        <v>2210</v>
      </c>
      <c r="F50" s="659" t="s">
        <v>2211</v>
      </c>
      <c r="G50" s="729" t="s">
        <v>2212</v>
      </c>
      <c r="H50" s="259" t="s">
        <v>580</v>
      </c>
      <c r="I50" s="259">
        <v>1</v>
      </c>
      <c r="J50" s="729" t="s">
        <v>2213</v>
      </c>
      <c r="K50" s="543" t="s">
        <v>43</v>
      </c>
      <c r="L50" s="585" t="s">
        <v>109</v>
      </c>
      <c r="M50" s="681">
        <v>8362</v>
      </c>
      <c r="N50" s="543"/>
      <c r="O50" s="681">
        <v>6510</v>
      </c>
      <c r="P50" s="543"/>
      <c r="Q50" s="543" t="s">
        <v>2194</v>
      </c>
      <c r="R50" s="543" t="s">
        <v>2195</v>
      </c>
      <c r="S50" s="310"/>
    </row>
    <row r="51" spans="1:19" s="311" customFormat="1" ht="118.5" customHeight="1">
      <c r="A51" s="685"/>
      <c r="B51" s="544"/>
      <c r="C51" s="544"/>
      <c r="D51" s="544"/>
      <c r="E51" s="771"/>
      <c r="F51" s="741"/>
      <c r="G51" s="772"/>
      <c r="H51" s="259" t="s">
        <v>1911</v>
      </c>
      <c r="I51" s="259">
        <v>50</v>
      </c>
      <c r="J51" s="772"/>
      <c r="K51" s="544"/>
      <c r="L51" s="685"/>
      <c r="M51" s="682"/>
      <c r="N51" s="544"/>
      <c r="O51" s="682"/>
      <c r="P51" s="544"/>
      <c r="Q51" s="544"/>
      <c r="R51" s="544"/>
      <c r="S51" s="310"/>
    </row>
    <row r="52" spans="1:19" s="311" customFormat="1" ht="52.5" customHeight="1">
      <c r="A52" s="585">
        <v>17</v>
      </c>
      <c r="B52" s="543">
        <v>2</v>
      </c>
      <c r="C52" s="543">
        <v>1</v>
      </c>
      <c r="D52" s="543">
        <v>6</v>
      </c>
      <c r="E52" s="543" t="s">
        <v>2214</v>
      </c>
      <c r="F52" s="659" t="s">
        <v>2247</v>
      </c>
      <c r="G52" s="659" t="s">
        <v>2215</v>
      </c>
      <c r="H52" s="259" t="s">
        <v>1872</v>
      </c>
      <c r="I52" s="259">
        <v>1</v>
      </c>
      <c r="J52" s="592" t="s">
        <v>2216</v>
      </c>
      <c r="K52" s="543" t="s">
        <v>137</v>
      </c>
      <c r="L52" s="585" t="s">
        <v>109</v>
      </c>
      <c r="M52" s="681">
        <v>16720.68</v>
      </c>
      <c r="N52" s="543"/>
      <c r="O52" s="681">
        <v>13161.07</v>
      </c>
      <c r="P52" s="543"/>
      <c r="Q52" s="543" t="s">
        <v>2194</v>
      </c>
      <c r="R52" s="543" t="s">
        <v>2195</v>
      </c>
      <c r="S52" s="310"/>
    </row>
    <row r="53" spans="1:19" s="311" customFormat="1" ht="51" customHeight="1">
      <c r="A53" s="586"/>
      <c r="B53" s="570"/>
      <c r="C53" s="570"/>
      <c r="D53" s="570"/>
      <c r="E53" s="570"/>
      <c r="F53" s="761"/>
      <c r="G53" s="761"/>
      <c r="H53" s="259" t="s">
        <v>2217</v>
      </c>
      <c r="I53" s="259">
        <v>100</v>
      </c>
      <c r="J53" s="600"/>
      <c r="K53" s="570"/>
      <c r="L53" s="586"/>
      <c r="M53" s="753"/>
      <c r="N53" s="570"/>
      <c r="O53" s="753"/>
      <c r="P53" s="570"/>
      <c r="Q53" s="570"/>
      <c r="R53" s="570"/>
      <c r="S53" s="310"/>
    </row>
    <row r="54" spans="1:19" s="311" customFormat="1" ht="51.75" customHeight="1">
      <c r="A54" s="586"/>
      <c r="B54" s="570"/>
      <c r="C54" s="570"/>
      <c r="D54" s="570"/>
      <c r="E54" s="570"/>
      <c r="F54" s="761"/>
      <c r="G54" s="761"/>
      <c r="H54" s="259" t="s">
        <v>2218</v>
      </c>
      <c r="I54" s="259">
        <v>100</v>
      </c>
      <c r="J54" s="600"/>
      <c r="K54" s="570"/>
      <c r="L54" s="586"/>
      <c r="M54" s="753"/>
      <c r="N54" s="570"/>
      <c r="O54" s="753"/>
      <c r="P54" s="570"/>
      <c r="Q54" s="570"/>
      <c r="R54" s="570"/>
      <c r="S54" s="310"/>
    </row>
    <row r="55" spans="1:19" s="311" customFormat="1" ht="87" customHeight="1">
      <c r="A55" s="586"/>
      <c r="B55" s="570"/>
      <c r="C55" s="570"/>
      <c r="D55" s="570"/>
      <c r="E55" s="570"/>
      <c r="F55" s="761"/>
      <c r="G55" s="761"/>
      <c r="H55" s="259" t="s">
        <v>2219</v>
      </c>
      <c r="I55" s="259">
        <v>120</v>
      </c>
      <c r="J55" s="600"/>
      <c r="K55" s="570"/>
      <c r="L55" s="586"/>
      <c r="M55" s="753"/>
      <c r="N55" s="570"/>
      <c r="O55" s="753"/>
      <c r="P55" s="570"/>
      <c r="Q55" s="570"/>
      <c r="R55" s="570"/>
      <c r="S55" s="310"/>
    </row>
    <row r="56" spans="1:19" s="311" customFormat="1" ht="111.75" customHeight="1">
      <c r="A56" s="685"/>
      <c r="B56" s="544"/>
      <c r="C56" s="544"/>
      <c r="D56" s="544"/>
      <c r="E56" s="544"/>
      <c r="F56" s="741"/>
      <c r="G56" s="741"/>
      <c r="H56" s="259" t="s">
        <v>2028</v>
      </c>
      <c r="I56" s="259">
        <v>1</v>
      </c>
      <c r="J56" s="593"/>
      <c r="K56" s="544"/>
      <c r="L56" s="685"/>
      <c r="M56" s="682"/>
      <c r="N56" s="544"/>
      <c r="O56" s="682"/>
      <c r="P56" s="544"/>
      <c r="Q56" s="544"/>
      <c r="R56" s="544"/>
      <c r="S56" s="310"/>
    </row>
    <row r="57" spans="1:19" s="311" customFormat="1" ht="242.25" customHeight="1">
      <c r="A57" s="258">
        <v>18</v>
      </c>
      <c r="B57" s="258">
        <v>1</v>
      </c>
      <c r="C57" s="258">
        <v>1</v>
      </c>
      <c r="D57" s="259">
        <v>6</v>
      </c>
      <c r="E57" s="259" t="s">
        <v>2220</v>
      </c>
      <c r="F57" s="274" t="s">
        <v>2221</v>
      </c>
      <c r="G57" s="259" t="s">
        <v>2222</v>
      </c>
      <c r="H57" s="259" t="s">
        <v>2223</v>
      </c>
      <c r="I57" s="259">
        <v>2</v>
      </c>
      <c r="J57" s="259" t="s">
        <v>2224</v>
      </c>
      <c r="K57" s="259" t="s">
        <v>318</v>
      </c>
      <c r="L57" s="258" t="s">
        <v>109</v>
      </c>
      <c r="M57" s="322">
        <v>7366</v>
      </c>
      <c r="N57" s="259"/>
      <c r="O57" s="322">
        <v>7366</v>
      </c>
      <c r="P57" s="259"/>
      <c r="Q57" s="160" t="s">
        <v>2225</v>
      </c>
      <c r="R57" s="160" t="s">
        <v>2226</v>
      </c>
      <c r="S57" s="310"/>
    </row>
    <row r="58" spans="1:19" s="311" customFormat="1" ht="145.5" customHeight="1">
      <c r="A58" s="585">
        <v>19</v>
      </c>
      <c r="B58" s="543">
        <v>6</v>
      </c>
      <c r="C58" s="543">
        <v>3</v>
      </c>
      <c r="D58" s="543">
        <v>10</v>
      </c>
      <c r="E58" s="543" t="s">
        <v>2227</v>
      </c>
      <c r="F58" s="659" t="s">
        <v>2228</v>
      </c>
      <c r="G58" s="543" t="s">
        <v>2229</v>
      </c>
      <c r="H58" s="259" t="s">
        <v>2230</v>
      </c>
      <c r="I58" s="259">
        <v>1</v>
      </c>
      <c r="J58" s="543" t="s">
        <v>2231</v>
      </c>
      <c r="K58" s="543" t="s">
        <v>50</v>
      </c>
      <c r="L58" s="585" t="s">
        <v>109</v>
      </c>
      <c r="M58" s="681">
        <v>9909</v>
      </c>
      <c r="N58" s="543"/>
      <c r="O58" s="681">
        <v>8409</v>
      </c>
      <c r="P58" s="543"/>
      <c r="Q58" s="543" t="s">
        <v>2232</v>
      </c>
      <c r="R58" s="543" t="s">
        <v>2233</v>
      </c>
      <c r="S58" s="310"/>
    </row>
    <row r="59" spans="1:19" s="311" customFormat="1" ht="121.5" customHeight="1">
      <c r="A59" s="685"/>
      <c r="B59" s="544"/>
      <c r="C59" s="544"/>
      <c r="D59" s="544"/>
      <c r="E59" s="544"/>
      <c r="F59" s="741"/>
      <c r="G59" s="544"/>
      <c r="H59" s="259" t="s">
        <v>2234</v>
      </c>
      <c r="I59" s="322">
        <v>20000</v>
      </c>
      <c r="J59" s="544"/>
      <c r="K59" s="544"/>
      <c r="L59" s="685"/>
      <c r="M59" s="682"/>
      <c r="N59" s="544"/>
      <c r="O59" s="682"/>
      <c r="P59" s="544"/>
      <c r="Q59" s="544"/>
      <c r="R59" s="544"/>
      <c r="S59" s="310"/>
    </row>
    <row r="60" spans="1:19" s="311" customFormat="1" ht="86.25" customHeight="1">
      <c r="A60" s="585">
        <v>20</v>
      </c>
      <c r="B60" s="543">
        <v>6</v>
      </c>
      <c r="C60" s="543">
        <v>5</v>
      </c>
      <c r="D60" s="543">
        <v>11</v>
      </c>
      <c r="E60" s="543" t="s">
        <v>2235</v>
      </c>
      <c r="F60" s="659" t="s">
        <v>2248</v>
      </c>
      <c r="G60" s="543" t="s">
        <v>2236</v>
      </c>
      <c r="H60" s="259" t="s">
        <v>580</v>
      </c>
      <c r="I60" s="259">
        <v>1</v>
      </c>
      <c r="J60" s="543" t="s">
        <v>2237</v>
      </c>
      <c r="K60" s="592" t="s">
        <v>43</v>
      </c>
      <c r="L60" s="585" t="s">
        <v>109</v>
      </c>
      <c r="M60" s="681">
        <v>7350.5</v>
      </c>
      <c r="N60" s="543"/>
      <c r="O60" s="681">
        <v>6223.5</v>
      </c>
      <c r="P60" s="543"/>
      <c r="Q60" s="543" t="s">
        <v>2194</v>
      </c>
      <c r="R60" s="543" t="s">
        <v>2195</v>
      </c>
      <c r="S60" s="310"/>
    </row>
    <row r="61" spans="1:19" s="311" customFormat="1" ht="60" customHeight="1">
      <c r="A61" s="586"/>
      <c r="B61" s="570"/>
      <c r="C61" s="570"/>
      <c r="D61" s="570"/>
      <c r="E61" s="570"/>
      <c r="F61" s="761"/>
      <c r="G61" s="570"/>
      <c r="H61" s="259" t="s">
        <v>1911</v>
      </c>
      <c r="I61" s="259">
        <v>40</v>
      </c>
      <c r="J61" s="570"/>
      <c r="K61" s="600"/>
      <c r="L61" s="586"/>
      <c r="M61" s="753"/>
      <c r="N61" s="570"/>
      <c r="O61" s="753"/>
      <c r="P61" s="570"/>
      <c r="Q61" s="570"/>
      <c r="R61" s="570"/>
      <c r="S61" s="310"/>
    </row>
    <row r="62" spans="1:19" s="311" customFormat="1" ht="60" customHeight="1">
      <c r="A62" s="586"/>
      <c r="B62" s="570"/>
      <c r="C62" s="570"/>
      <c r="D62" s="570"/>
      <c r="E62" s="570"/>
      <c r="F62" s="761"/>
      <c r="G62" s="570"/>
      <c r="H62" s="259" t="s">
        <v>626</v>
      </c>
      <c r="I62" s="259">
        <v>1</v>
      </c>
      <c r="J62" s="570"/>
      <c r="K62" s="600"/>
      <c r="L62" s="586"/>
      <c r="M62" s="753"/>
      <c r="N62" s="570"/>
      <c r="O62" s="753"/>
      <c r="P62" s="570"/>
      <c r="Q62" s="570"/>
      <c r="R62" s="570"/>
      <c r="S62" s="310"/>
    </row>
    <row r="63" spans="1:19" s="311" customFormat="1" ht="99.75" customHeight="1">
      <c r="A63" s="685"/>
      <c r="B63" s="544"/>
      <c r="C63" s="544"/>
      <c r="D63" s="544"/>
      <c r="E63" s="544"/>
      <c r="F63" s="741"/>
      <c r="G63" s="544"/>
      <c r="H63" s="259" t="s">
        <v>1975</v>
      </c>
      <c r="I63" s="259">
        <v>11</v>
      </c>
      <c r="J63" s="544"/>
      <c r="K63" s="593"/>
      <c r="L63" s="685"/>
      <c r="M63" s="682"/>
      <c r="N63" s="544"/>
      <c r="O63" s="682"/>
      <c r="P63" s="544"/>
      <c r="Q63" s="544"/>
      <c r="R63" s="544"/>
      <c r="S63" s="310"/>
    </row>
    <row r="64" spans="1:19" s="311" customFormat="1" ht="187.5" customHeight="1">
      <c r="A64" s="585">
        <v>21</v>
      </c>
      <c r="B64" s="585">
        <v>6</v>
      </c>
      <c r="C64" s="585">
        <v>5</v>
      </c>
      <c r="D64" s="543">
        <v>11</v>
      </c>
      <c r="E64" s="543" t="s">
        <v>2238</v>
      </c>
      <c r="F64" s="659" t="s">
        <v>2239</v>
      </c>
      <c r="G64" s="543" t="s">
        <v>972</v>
      </c>
      <c r="H64" s="259" t="s">
        <v>776</v>
      </c>
      <c r="I64" s="259">
        <v>1</v>
      </c>
      <c r="J64" s="543" t="s">
        <v>2240</v>
      </c>
      <c r="K64" s="543" t="s">
        <v>2241</v>
      </c>
      <c r="L64" s="585" t="s">
        <v>109</v>
      </c>
      <c r="M64" s="681">
        <v>19480</v>
      </c>
      <c r="N64" s="543"/>
      <c r="O64" s="681">
        <v>7380</v>
      </c>
      <c r="P64" s="543"/>
      <c r="Q64" s="543" t="s">
        <v>2242</v>
      </c>
      <c r="R64" s="543" t="s">
        <v>2243</v>
      </c>
      <c r="S64" s="310"/>
    </row>
    <row r="65" spans="1:19" s="311" customFormat="1" ht="154.5" customHeight="1">
      <c r="A65" s="685"/>
      <c r="B65" s="685"/>
      <c r="C65" s="685"/>
      <c r="D65" s="544"/>
      <c r="E65" s="544"/>
      <c r="F65" s="741"/>
      <c r="G65" s="544"/>
      <c r="H65" s="259" t="s">
        <v>2244</v>
      </c>
      <c r="I65" s="259">
        <v>700</v>
      </c>
      <c r="J65" s="544"/>
      <c r="K65" s="544"/>
      <c r="L65" s="685"/>
      <c r="M65" s="682"/>
      <c r="N65" s="544"/>
      <c r="O65" s="682"/>
      <c r="P65" s="544"/>
      <c r="Q65" s="544"/>
      <c r="R65" s="544"/>
      <c r="S65" s="310"/>
    </row>
    <row r="66" spans="1:19" s="11" customFormat="1">
      <c r="M66" s="12"/>
      <c r="N66" s="12"/>
      <c r="O66" s="12"/>
      <c r="P66" s="12"/>
    </row>
    <row r="67" spans="1:19" s="11" customFormat="1">
      <c r="M67" s="656" t="s">
        <v>130</v>
      </c>
      <c r="N67" s="657"/>
      <c r="O67" s="657" t="s">
        <v>131</v>
      </c>
      <c r="P67" s="658"/>
    </row>
    <row r="68" spans="1:19" s="11" customFormat="1">
      <c r="M68" s="25" t="s">
        <v>107</v>
      </c>
      <c r="N68" s="25" t="s">
        <v>108</v>
      </c>
      <c r="O68" s="25" t="s">
        <v>107</v>
      </c>
      <c r="P68" s="25" t="s">
        <v>108</v>
      </c>
    </row>
    <row r="69" spans="1:19" s="11" customFormat="1">
      <c r="M69" s="26">
        <v>8</v>
      </c>
      <c r="N69" s="27">
        <f>SUM(M7:M17)</f>
        <v>247000</v>
      </c>
      <c r="O69" s="28">
        <v>13</v>
      </c>
      <c r="P69" s="212">
        <v>209841.76</v>
      </c>
    </row>
    <row r="70" spans="1:19" s="11" customFormat="1">
      <c r="M70" s="12"/>
      <c r="N70" s="12"/>
      <c r="O70" s="12"/>
      <c r="P70" s="12"/>
    </row>
    <row r="71" spans="1:19" s="11" customFormat="1">
      <c r="M71" s="12"/>
      <c r="N71" s="12"/>
      <c r="O71" s="12"/>
      <c r="P71" s="12"/>
    </row>
    <row r="72" spans="1:19" s="11" customFormat="1">
      <c r="M72" s="12"/>
      <c r="N72" s="12"/>
      <c r="O72" s="12"/>
      <c r="P72" s="12"/>
    </row>
    <row r="73" spans="1:19" s="11" customFormat="1">
      <c r="M73" s="12"/>
      <c r="N73" s="12"/>
      <c r="O73" s="12"/>
      <c r="P73" s="12"/>
    </row>
    <row r="74" spans="1:19" s="11" customFormat="1">
      <c r="M74" s="12"/>
      <c r="N74" s="12"/>
      <c r="O74" s="12"/>
      <c r="P74" s="12"/>
    </row>
    <row r="75" spans="1:19" s="11" customFormat="1">
      <c r="M75" s="12"/>
      <c r="N75" s="12"/>
      <c r="O75" s="12"/>
      <c r="P75" s="12"/>
    </row>
    <row r="76" spans="1:19" s="11" customFormat="1">
      <c r="M76" s="12"/>
      <c r="N76" s="12"/>
      <c r="O76" s="12"/>
      <c r="P76" s="12"/>
    </row>
    <row r="77" spans="1:19" s="11" customFormat="1">
      <c r="M77" s="12"/>
      <c r="N77" s="12"/>
      <c r="O77" s="12"/>
      <c r="P77" s="12"/>
    </row>
    <row r="78" spans="1:19" s="11" customFormat="1">
      <c r="M78" s="12"/>
      <c r="N78" s="12"/>
      <c r="O78" s="12"/>
      <c r="P78" s="12"/>
    </row>
    <row r="79" spans="1:19" s="11" customFormat="1">
      <c r="M79" s="12"/>
      <c r="N79" s="12"/>
      <c r="O79" s="12"/>
      <c r="P79" s="12"/>
    </row>
    <row r="80" spans="1:19" s="11" customFormat="1">
      <c r="M80" s="12"/>
      <c r="N80" s="12"/>
      <c r="O80" s="12"/>
      <c r="P80" s="12"/>
    </row>
    <row r="81" spans="13:16" s="11" customFormat="1">
      <c r="M81" s="12"/>
      <c r="N81" s="12"/>
      <c r="O81" s="12"/>
      <c r="P81" s="12"/>
    </row>
    <row r="82" spans="13:16" s="11" customFormat="1">
      <c r="M82" s="12"/>
      <c r="N82" s="12"/>
      <c r="O82" s="12"/>
      <c r="P82" s="12"/>
    </row>
    <row r="83" spans="13:16" s="11" customFormat="1">
      <c r="M83" s="12"/>
      <c r="N83" s="12"/>
      <c r="O83" s="12"/>
      <c r="P83" s="12"/>
    </row>
    <row r="84" spans="13:16" s="11" customFormat="1">
      <c r="M84" s="12"/>
      <c r="N84" s="12"/>
      <c r="O84" s="12"/>
      <c r="P84" s="12"/>
    </row>
    <row r="85" spans="13:16" s="11" customFormat="1">
      <c r="M85" s="12"/>
      <c r="N85" s="12"/>
      <c r="O85" s="12"/>
      <c r="P85" s="12"/>
    </row>
    <row r="86" spans="13:16" s="11" customFormat="1">
      <c r="M86" s="12"/>
      <c r="N86" s="12"/>
      <c r="O86" s="12"/>
      <c r="P86" s="12"/>
    </row>
    <row r="87" spans="13:16" s="11" customFormat="1">
      <c r="M87" s="12"/>
      <c r="N87" s="12"/>
      <c r="O87" s="12"/>
      <c r="P87" s="12"/>
    </row>
    <row r="88" spans="13:16" s="11" customFormat="1">
      <c r="M88" s="12"/>
      <c r="N88" s="12"/>
      <c r="O88" s="12"/>
      <c r="P88" s="12"/>
    </row>
    <row r="89" spans="13:16" s="11" customFormat="1">
      <c r="M89" s="12"/>
      <c r="N89" s="12"/>
      <c r="O89" s="12"/>
      <c r="P89" s="12"/>
    </row>
    <row r="90" spans="13:16" s="11" customFormat="1">
      <c r="M90" s="12"/>
      <c r="N90" s="12"/>
      <c r="O90" s="12"/>
      <c r="P90" s="12"/>
    </row>
    <row r="91" spans="13:16" s="11" customFormat="1">
      <c r="M91" s="12"/>
      <c r="N91" s="12"/>
      <c r="O91" s="12"/>
      <c r="P91" s="12"/>
    </row>
    <row r="92" spans="13:16" s="11" customFormat="1">
      <c r="M92" s="12"/>
      <c r="N92" s="12"/>
      <c r="O92" s="12"/>
      <c r="P92" s="12"/>
    </row>
    <row r="93" spans="13:16" s="11" customFormat="1">
      <c r="M93" s="12"/>
      <c r="N93" s="12"/>
      <c r="O93" s="12"/>
      <c r="P93" s="12"/>
    </row>
    <row r="94" spans="13:16" s="11" customFormat="1">
      <c r="M94" s="12"/>
      <c r="N94" s="12"/>
      <c r="O94" s="12"/>
      <c r="P94" s="12"/>
    </row>
    <row r="95" spans="13:16" s="11" customFormat="1">
      <c r="M95" s="12"/>
      <c r="N95" s="12"/>
      <c r="O95" s="12"/>
      <c r="P95" s="12"/>
    </row>
    <row r="96" spans="13:16" s="11" customFormat="1">
      <c r="M96" s="12"/>
      <c r="N96" s="12"/>
      <c r="O96" s="12"/>
      <c r="P96" s="12"/>
    </row>
    <row r="97" spans="13:16" s="11" customFormat="1">
      <c r="M97" s="12"/>
      <c r="N97" s="12"/>
      <c r="O97" s="12"/>
      <c r="P97" s="12"/>
    </row>
    <row r="98" spans="13:16" s="11" customFormat="1">
      <c r="M98" s="12"/>
      <c r="N98" s="12"/>
      <c r="O98" s="12"/>
      <c r="P98" s="12"/>
    </row>
    <row r="99" spans="13:16" s="11" customFormat="1">
      <c r="M99" s="12"/>
      <c r="N99" s="12"/>
      <c r="O99" s="12"/>
      <c r="P99" s="12"/>
    </row>
    <row r="100" spans="13:16" s="11" customFormat="1">
      <c r="M100" s="12"/>
      <c r="N100" s="12"/>
      <c r="O100" s="12"/>
      <c r="P100" s="12"/>
    </row>
    <row r="101" spans="13:16" s="11" customFormat="1">
      <c r="M101" s="12"/>
      <c r="N101" s="12"/>
      <c r="O101" s="12"/>
      <c r="P101" s="12"/>
    </row>
    <row r="102" spans="13:16" s="11" customFormat="1">
      <c r="M102" s="12"/>
      <c r="N102" s="12"/>
      <c r="O102" s="12"/>
      <c r="P102" s="12"/>
    </row>
    <row r="103" spans="13:16" s="11" customFormat="1">
      <c r="M103" s="12"/>
      <c r="N103" s="12"/>
      <c r="O103" s="12"/>
      <c r="P103" s="12"/>
    </row>
    <row r="104" spans="13:16" s="11" customFormat="1">
      <c r="M104" s="12"/>
      <c r="N104" s="12"/>
      <c r="O104" s="12"/>
      <c r="P104" s="12"/>
    </row>
    <row r="105" spans="13:16" s="11" customFormat="1">
      <c r="M105" s="12"/>
      <c r="N105" s="12"/>
      <c r="O105" s="12"/>
      <c r="P105" s="12"/>
    </row>
    <row r="106" spans="13:16" s="11" customFormat="1">
      <c r="M106" s="12"/>
      <c r="N106" s="12"/>
      <c r="O106" s="12"/>
      <c r="P106" s="12"/>
    </row>
    <row r="107" spans="13:16" s="11" customFormat="1">
      <c r="M107" s="12"/>
      <c r="N107" s="12"/>
      <c r="O107" s="12"/>
      <c r="P107" s="12"/>
    </row>
    <row r="108" spans="13:16" s="11" customFormat="1">
      <c r="M108" s="12"/>
      <c r="N108" s="12"/>
      <c r="O108" s="12"/>
      <c r="P108" s="12"/>
    </row>
    <row r="109" spans="13:16" s="11" customFormat="1">
      <c r="M109" s="12"/>
      <c r="N109" s="12"/>
      <c r="O109" s="12"/>
      <c r="P109" s="12"/>
    </row>
    <row r="110" spans="13:16" s="11" customFormat="1">
      <c r="M110" s="12"/>
      <c r="N110" s="12"/>
      <c r="O110" s="12"/>
      <c r="P110" s="12"/>
    </row>
    <row r="111" spans="13:16" s="11" customFormat="1">
      <c r="M111" s="12"/>
      <c r="N111" s="12"/>
      <c r="O111" s="12"/>
      <c r="P111" s="12"/>
    </row>
    <row r="112" spans="13:16" s="11" customFormat="1">
      <c r="M112" s="12"/>
      <c r="N112" s="12"/>
      <c r="O112" s="12"/>
      <c r="P112" s="12"/>
    </row>
    <row r="113" spans="13:16" s="11" customFormat="1">
      <c r="M113" s="12"/>
      <c r="N113" s="12"/>
      <c r="O113" s="12"/>
      <c r="P113" s="12"/>
    </row>
    <row r="114" spans="13:16" s="11" customFormat="1">
      <c r="M114" s="12"/>
      <c r="N114" s="12"/>
      <c r="O114" s="12"/>
      <c r="P114" s="12"/>
    </row>
    <row r="115" spans="13:16" s="11" customFormat="1">
      <c r="M115" s="12"/>
      <c r="N115" s="12"/>
      <c r="O115" s="12"/>
      <c r="P115" s="12"/>
    </row>
    <row r="116" spans="13:16" s="11" customFormat="1">
      <c r="M116" s="12"/>
      <c r="N116" s="12"/>
      <c r="O116" s="12"/>
      <c r="P116" s="12"/>
    </row>
    <row r="117" spans="13:16" s="11" customFormat="1">
      <c r="M117" s="12"/>
      <c r="N117" s="12"/>
      <c r="O117" s="12"/>
      <c r="P117" s="12"/>
    </row>
    <row r="118" spans="13:16" s="11" customFormat="1">
      <c r="M118" s="12"/>
      <c r="N118" s="12"/>
      <c r="O118" s="12"/>
      <c r="P118" s="12"/>
    </row>
    <row r="119" spans="13:16" s="11" customFormat="1">
      <c r="M119" s="12"/>
      <c r="N119" s="12"/>
      <c r="O119" s="12"/>
      <c r="P119" s="12"/>
    </row>
    <row r="120" spans="13:16" s="11" customFormat="1">
      <c r="M120" s="12"/>
      <c r="N120" s="12"/>
      <c r="O120" s="12"/>
      <c r="P120" s="12"/>
    </row>
    <row r="121" spans="13:16" s="11" customFormat="1">
      <c r="M121" s="12"/>
      <c r="N121" s="12"/>
      <c r="O121" s="12"/>
      <c r="P121" s="12"/>
    </row>
    <row r="122" spans="13:16" s="11" customFormat="1">
      <c r="M122" s="12"/>
      <c r="N122" s="12"/>
      <c r="O122" s="12"/>
      <c r="P122" s="12"/>
    </row>
    <row r="123" spans="13:16" s="11" customFormat="1">
      <c r="M123" s="12"/>
      <c r="N123" s="12"/>
      <c r="O123" s="12"/>
      <c r="P123" s="12"/>
    </row>
    <row r="124" spans="13:16" s="11" customFormat="1">
      <c r="M124" s="12"/>
      <c r="N124" s="12"/>
      <c r="O124" s="12"/>
      <c r="P124" s="12"/>
    </row>
    <row r="125" spans="13:16" s="11" customFormat="1">
      <c r="M125" s="12"/>
      <c r="N125" s="12"/>
      <c r="O125" s="12"/>
      <c r="P125" s="12"/>
    </row>
    <row r="126" spans="13:16" s="11" customFormat="1">
      <c r="M126" s="12"/>
      <c r="N126" s="12"/>
      <c r="O126" s="12"/>
      <c r="P126" s="12"/>
    </row>
    <row r="127" spans="13:16" s="11" customFormat="1">
      <c r="M127" s="12"/>
      <c r="N127" s="12"/>
      <c r="O127" s="12"/>
      <c r="P127" s="12"/>
    </row>
    <row r="128" spans="13:16" s="11" customFormat="1">
      <c r="M128" s="12"/>
      <c r="N128" s="12"/>
      <c r="O128" s="12"/>
      <c r="P128" s="12"/>
    </row>
    <row r="129" spans="13:16" s="11" customFormat="1">
      <c r="M129" s="12"/>
      <c r="N129" s="12"/>
      <c r="O129" s="12"/>
      <c r="P129" s="12"/>
    </row>
    <row r="130" spans="13:16" s="11" customFormat="1">
      <c r="M130" s="12"/>
      <c r="N130" s="12"/>
      <c r="O130" s="12"/>
      <c r="P130" s="12"/>
    </row>
    <row r="131" spans="13:16" s="11" customFormat="1">
      <c r="M131" s="12"/>
      <c r="N131" s="12"/>
      <c r="O131" s="12"/>
      <c r="P131" s="12"/>
    </row>
    <row r="132" spans="13:16" s="11" customFormat="1">
      <c r="M132" s="12"/>
      <c r="N132" s="12"/>
      <c r="O132" s="12"/>
      <c r="P132" s="12"/>
    </row>
    <row r="133" spans="13:16" s="11" customFormat="1">
      <c r="M133" s="12"/>
      <c r="N133" s="12"/>
      <c r="O133" s="12"/>
      <c r="P133" s="12"/>
    </row>
    <row r="134" spans="13:16" s="11" customFormat="1">
      <c r="M134" s="12"/>
      <c r="N134" s="12"/>
      <c r="O134" s="12"/>
      <c r="P134" s="12"/>
    </row>
    <row r="135" spans="13:16" s="11" customFormat="1">
      <c r="M135" s="12"/>
      <c r="N135" s="12"/>
      <c r="O135" s="12"/>
      <c r="P135" s="12"/>
    </row>
    <row r="136" spans="13:16" s="11" customFormat="1">
      <c r="M136" s="12"/>
      <c r="N136" s="12"/>
      <c r="O136" s="12"/>
      <c r="P136" s="12"/>
    </row>
    <row r="137" spans="13:16" s="11" customFormat="1">
      <c r="M137" s="12"/>
      <c r="N137" s="12"/>
      <c r="O137" s="12"/>
      <c r="P137" s="12"/>
    </row>
    <row r="138" spans="13:16" s="11" customFormat="1">
      <c r="M138" s="12"/>
      <c r="N138" s="12"/>
      <c r="O138" s="12"/>
      <c r="P138" s="12"/>
    </row>
    <row r="139" spans="13:16" s="11" customFormat="1">
      <c r="M139" s="12"/>
      <c r="N139" s="12"/>
      <c r="O139" s="12"/>
      <c r="P139" s="12"/>
    </row>
    <row r="140" spans="13:16" s="11" customFormat="1">
      <c r="M140" s="12"/>
      <c r="N140" s="12"/>
      <c r="O140" s="12"/>
      <c r="P140" s="12"/>
    </row>
    <row r="141" spans="13:16" s="11" customFormat="1">
      <c r="M141" s="12"/>
      <c r="N141" s="12"/>
      <c r="O141" s="12"/>
      <c r="P141" s="12"/>
    </row>
    <row r="142" spans="13:16" s="11" customFormat="1">
      <c r="M142" s="12"/>
      <c r="N142" s="12"/>
      <c r="O142" s="12"/>
      <c r="P142" s="12"/>
    </row>
    <row r="143" spans="13:16" s="11" customFormat="1">
      <c r="M143" s="12"/>
      <c r="N143" s="12"/>
      <c r="O143" s="12"/>
      <c r="P143" s="12"/>
    </row>
    <row r="144" spans="13:16" s="11" customFormat="1">
      <c r="M144" s="12"/>
      <c r="N144" s="12"/>
      <c r="O144" s="12"/>
      <c r="P144" s="12"/>
    </row>
    <row r="145" spans="13:16" s="11" customFormat="1">
      <c r="M145" s="12"/>
      <c r="N145" s="12"/>
      <c r="O145" s="12"/>
      <c r="P145" s="12"/>
    </row>
    <row r="146" spans="13:16" s="11" customFormat="1">
      <c r="M146" s="12"/>
      <c r="N146" s="12"/>
      <c r="O146" s="12"/>
      <c r="P146" s="12"/>
    </row>
    <row r="147" spans="13:16" s="11" customFormat="1">
      <c r="M147" s="12"/>
      <c r="N147" s="12"/>
      <c r="O147" s="12"/>
      <c r="P147" s="12"/>
    </row>
    <row r="148" spans="13:16" s="11" customFormat="1">
      <c r="M148" s="12"/>
      <c r="N148" s="12"/>
      <c r="O148" s="12"/>
      <c r="P148" s="12"/>
    </row>
    <row r="149" spans="13:16" s="11" customFormat="1">
      <c r="M149" s="12"/>
      <c r="N149" s="12"/>
      <c r="O149" s="12"/>
      <c r="P149" s="12"/>
    </row>
    <row r="150" spans="13:16" s="11" customFormat="1">
      <c r="M150" s="12"/>
      <c r="N150" s="12"/>
      <c r="O150" s="12"/>
      <c r="P150" s="12"/>
    </row>
    <row r="151" spans="13:16" s="11" customFormat="1">
      <c r="M151" s="12"/>
      <c r="N151" s="12"/>
      <c r="O151" s="12"/>
      <c r="P151" s="12"/>
    </row>
    <row r="152" spans="13:16" s="11" customFormat="1">
      <c r="M152" s="12"/>
      <c r="N152" s="12"/>
      <c r="O152" s="12"/>
      <c r="P152" s="12"/>
    </row>
    <row r="153" spans="13:16" s="11" customFormat="1">
      <c r="M153" s="12"/>
      <c r="N153" s="12"/>
      <c r="O153" s="12"/>
      <c r="P153" s="12"/>
    </row>
    <row r="154" spans="13:16" s="11" customFormat="1">
      <c r="M154" s="12"/>
      <c r="N154" s="12"/>
      <c r="O154" s="12"/>
      <c r="P154" s="12"/>
    </row>
    <row r="155" spans="13:16" s="11" customFormat="1">
      <c r="M155" s="12"/>
      <c r="N155" s="12"/>
      <c r="O155" s="12"/>
      <c r="P155" s="12"/>
    </row>
    <row r="156" spans="13:16" s="11" customFormat="1">
      <c r="M156" s="12"/>
      <c r="N156" s="12"/>
      <c r="O156" s="12"/>
      <c r="P156" s="12"/>
    </row>
    <row r="157" spans="13:16" s="11" customFormat="1">
      <c r="M157" s="12"/>
      <c r="N157" s="12"/>
      <c r="O157" s="12"/>
      <c r="P157" s="12"/>
    </row>
    <row r="158" spans="13:16" s="11" customFormat="1">
      <c r="M158" s="12"/>
      <c r="N158" s="12"/>
      <c r="O158" s="12"/>
      <c r="P158" s="12"/>
    </row>
    <row r="159" spans="13:16" s="11" customFormat="1">
      <c r="M159" s="12"/>
      <c r="N159" s="12"/>
      <c r="O159" s="12"/>
      <c r="P159" s="12"/>
    </row>
    <row r="160" spans="13:16" s="11" customFormat="1">
      <c r="M160" s="12"/>
      <c r="N160" s="12"/>
      <c r="O160" s="12"/>
      <c r="P160" s="12"/>
    </row>
    <row r="161" spans="13:16" s="11" customFormat="1">
      <c r="M161" s="12"/>
      <c r="N161" s="12"/>
      <c r="O161" s="12"/>
      <c r="P161" s="12"/>
    </row>
    <row r="162" spans="13:16" s="11" customFormat="1">
      <c r="M162" s="12"/>
      <c r="N162" s="12"/>
      <c r="O162" s="12"/>
      <c r="P162" s="12"/>
    </row>
    <row r="163" spans="13:16" s="11" customFormat="1">
      <c r="M163" s="12"/>
      <c r="N163" s="12"/>
      <c r="O163" s="12"/>
      <c r="P163" s="12"/>
    </row>
    <row r="164" spans="13:16" s="11" customFormat="1">
      <c r="M164" s="12"/>
      <c r="N164" s="12"/>
      <c r="O164" s="12"/>
      <c r="P164" s="12"/>
    </row>
    <row r="165" spans="13:16" s="11" customFormat="1">
      <c r="M165" s="12"/>
      <c r="N165" s="12"/>
      <c r="O165" s="12"/>
      <c r="P165" s="12"/>
    </row>
    <row r="166" spans="13:16" s="11" customFormat="1">
      <c r="M166" s="12"/>
      <c r="N166" s="12"/>
      <c r="O166" s="12"/>
      <c r="P166" s="12"/>
    </row>
    <row r="167" spans="13:16" s="11" customFormat="1">
      <c r="M167" s="12"/>
      <c r="N167" s="12"/>
      <c r="O167" s="12"/>
      <c r="P167" s="12"/>
    </row>
    <row r="168" spans="13:16" s="11" customFormat="1">
      <c r="M168" s="12"/>
      <c r="N168" s="12"/>
      <c r="O168" s="12"/>
      <c r="P168" s="12"/>
    </row>
    <row r="169" spans="13:16" s="11" customFormat="1">
      <c r="M169" s="12"/>
      <c r="N169" s="12"/>
      <c r="O169" s="12"/>
      <c r="P169" s="12"/>
    </row>
    <row r="170" spans="13:16" s="11" customFormat="1">
      <c r="M170" s="12"/>
      <c r="N170" s="12"/>
      <c r="O170" s="12"/>
      <c r="P170" s="12"/>
    </row>
    <row r="171" spans="13:16" s="11" customFormat="1">
      <c r="M171" s="12"/>
      <c r="N171" s="12"/>
      <c r="O171" s="12"/>
      <c r="P171" s="12"/>
    </row>
    <row r="172" spans="13:16" s="11" customFormat="1">
      <c r="M172" s="12"/>
      <c r="N172" s="12"/>
      <c r="O172" s="12"/>
      <c r="P172" s="12"/>
    </row>
    <row r="173" spans="13:16" s="11" customFormat="1">
      <c r="M173" s="12"/>
      <c r="N173" s="12"/>
      <c r="O173" s="12"/>
      <c r="P173" s="12"/>
    </row>
    <row r="174" spans="13:16" s="11" customFormat="1">
      <c r="M174" s="12"/>
      <c r="N174" s="12"/>
      <c r="O174" s="12"/>
      <c r="P174" s="12"/>
    </row>
    <row r="175" spans="13:16" s="11" customFormat="1">
      <c r="M175" s="12"/>
      <c r="N175" s="12"/>
      <c r="O175" s="12"/>
      <c r="P175" s="12"/>
    </row>
    <row r="176" spans="13:16" s="11" customFormat="1">
      <c r="M176" s="12"/>
      <c r="N176" s="12"/>
      <c r="O176" s="12"/>
      <c r="P176" s="12"/>
    </row>
    <row r="177" spans="13:16" s="11" customFormat="1">
      <c r="M177" s="12"/>
      <c r="N177" s="12"/>
      <c r="O177" s="12"/>
      <c r="P177" s="12"/>
    </row>
    <row r="178" spans="13:16" s="11" customFormat="1">
      <c r="M178" s="12"/>
      <c r="N178" s="12"/>
      <c r="O178" s="12"/>
      <c r="P178" s="12"/>
    </row>
    <row r="179" spans="13:16" s="11" customFormat="1">
      <c r="M179" s="12"/>
      <c r="N179" s="12"/>
      <c r="O179" s="12"/>
      <c r="P179" s="12"/>
    </row>
    <row r="180" spans="13:16" s="11" customFormat="1">
      <c r="M180" s="12"/>
      <c r="N180" s="12"/>
      <c r="O180" s="12"/>
      <c r="P180" s="12"/>
    </row>
    <row r="181" spans="13:16" s="11" customFormat="1">
      <c r="M181" s="12"/>
      <c r="N181" s="12"/>
      <c r="O181" s="12"/>
      <c r="P181" s="12"/>
    </row>
    <row r="182" spans="13:16" s="11" customFormat="1">
      <c r="M182" s="12"/>
      <c r="N182" s="12"/>
      <c r="O182" s="12"/>
      <c r="P182" s="12"/>
    </row>
    <row r="183" spans="13:16" s="11" customFormat="1">
      <c r="M183" s="12"/>
      <c r="N183" s="12"/>
      <c r="O183" s="12"/>
      <c r="P183" s="12"/>
    </row>
    <row r="184" spans="13:16" s="11" customFormat="1">
      <c r="M184" s="12"/>
      <c r="N184" s="12"/>
      <c r="O184" s="12"/>
      <c r="P184" s="12"/>
    </row>
    <row r="185" spans="13:16" s="11" customFormat="1">
      <c r="M185" s="12"/>
      <c r="N185" s="12"/>
      <c r="O185" s="12"/>
      <c r="P185" s="12"/>
    </row>
    <row r="186" spans="13:16" s="11" customFormat="1">
      <c r="M186" s="12"/>
      <c r="N186" s="12"/>
      <c r="O186" s="12"/>
      <c r="P186" s="12"/>
    </row>
    <row r="187" spans="13:16" s="11" customFormat="1">
      <c r="M187" s="12"/>
      <c r="N187" s="12"/>
      <c r="O187" s="12"/>
      <c r="P187" s="12"/>
    </row>
    <row r="188" spans="13:16" s="11" customFormat="1">
      <c r="M188" s="12"/>
      <c r="N188" s="12"/>
      <c r="O188" s="12"/>
      <c r="P188" s="12"/>
    </row>
    <row r="189" spans="13:16" s="11" customFormat="1">
      <c r="M189" s="12"/>
      <c r="N189" s="12"/>
      <c r="O189" s="12"/>
      <c r="P189" s="12"/>
    </row>
    <row r="190" spans="13:16" s="11" customFormat="1">
      <c r="M190" s="12"/>
      <c r="N190" s="12"/>
      <c r="O190" s="12"/>
      <c r="P190" s="12"/>
    </row>
    <row r="191" spans="13:16" s="11" customFormat="1">
      <c r="M191" s="12"/>
      <c r="N191" s="12"/>
      <c r="O191" s="12"/>
      <c r="P191" s="12"/>
    </row>
    <row r="192" spans="13:16" s="11" customFormat="1">
      <c r="M192" s="12"/>
      <c r="N192" s="12"/>
      <c r="O192" s="12"/>
      <c r="P192" s="12"/>
    </row>
    <row r="193" spans="12:16" s="11" customFormat="1">
      <c r="M193" s="12"/>
      <c r="N193" s="12"/>
      <c r="O193" s="12"/>
      <c r="P193" s="12"/>
    </row>
    <row r="194" spans="12:16" s="11" customFormat="1">
      <c r="M194" s="12"/>
      <c r="N194" s="12"/>
      <c r="O194" s="12"/>
      <c r="P194" s="12"/>
    </row>
    <row r="195" spans="12:16" s="11" customFormat="1">
      <c r="M195" s="12"/>
      <c r="N195" s="12"/>
      <c r="O195" s="12"/>
      <c r="P195" s="12"/>
    </row>
    <row r="196" spans="12:16" s="11" customFormat="1">
      <c r="M196" s="12"/>
      <c r="N196" s="12"/>
      <c r="O196" s="12"/>
      <c r="P196" s="12"/>
    </row>
    <row r="197" spans="12:16" s="11" customFormat="1">
      <c r="M197" s="12"/>
      <c r="N197" s="12"/>
      <c r="O197" s="12"/>
      <c r="P197" s="12"/>
    </row>
    <row r="198" spans="12:16" s="11" customFormat="1">
      <c r="M198" s="12"/>
      <c r="N198" s="12"/>
      <c r="O198" s="12"/>
      <c r="P198" s="12"/>
    </row>
    <row r="199" spans="12:16" s="11" customFormat="1">
      <c r="M199" s="12"/>
      <c r="N199" s="12"/>
      <c r="O199" s="12"/>
      <c r="P199" s="12"/>
    </row>
    <row r="200" spans="12:16" s="11" customFormat="1">
      <c r="M200" s="12"/>
      <c r="N200" s="12"/>
      <c r="O200" s="12"/>
      <c r="P200" s="12"/>
    </row>
    <row r="201" spans="12:16" s="11" customFormat="1">
      <c r="M201" s="12"/>
      <c r="N201" s="12"/>
      <c r="O201" s="12"/>
      <c r="P201" s="12"/>
    </row>
    <row r="202" spans="12:16" s="11" customFormat="1">
      <c r="L202"/>
      <c r="M202" s="12"/>
      <c r="N202" s="12"/>
      <c r="O202" s="12"/>
      <c r="P202" s="12"/>
    </row>
  </sheetData>
  <mergeCells count="257">
    <mergeCell ref="P64:P65"/>
    <mergeCell ref="Q64:Q65"/>
    <mergeCell ref="R64:R65"/>
    <mergeCell ref="Q60:Q63"/>
    <mergeCell ref="R60:R63"/>
    <mergeCell ref="A64:A65"/>
    <mergeCell ref="B64:B65"/>
    <mergeCell ref="C64:C65"/>
    <mergeCell ref="D64:D65"/>
    <mergeCell ref="E64:E65"/>
    <mergeCell ref="F64:F65"/>
    <mergeCell ref="G64:G65"/>
    <mergeCell ref="J64:J65"/>
    <mergeCell ref="K64:K65"/>
    <mergeCell ref="L64:L65"/>
    <mergeCell ref="M64:M65"/>
    <mergeCell ref="N64:N65"/>
    <mergeCell ref="O64:O65"/>
    <mergeCell ref="O60:O63"/>
    <mergeCell ref="P60:P63"/>
    <mergeCell ref="M58:M59"/>
    <mergeCell ref="N58:N59"/>
    <mergeCell ref="O58:O59"/>
    <mergeCell ref="P58:P59"/>
    <mergeCell ref="Q58:Q59"/>
    <mergeCell ref="F58:F59"/>
    <mergeCell ref="G58:G59"/>
    <mergeCell ref="J58:J59"/>
    <mergeCell ref="K58:K59"/>
    <mergeCell ref="A60:A63"/>
    <mergeCell ref="B60:B63"/>
    <mergeCell ref="C60:C63"/>
    <mergeCell ref="D60:D63"/>
    <mergeCell ref="E60:E63"/>
    <mergeCell ref="F60:F63"/>
    <mergeCell ref="G60:G63"/>
    <mergeCell ref="J60:J63"/>
    <mergeCell ref="K60:K63"/>
    <mergeCell ref="A58:A59"/>
    <mergeCell ref="B58:B59"/>
    <mergeCell ref="C58:C59"/>
    <mergeCell ref="D58:D59"/>
    <mergeCell ref="E58:E59"/>
    <mergeCell ref="P52:P56"/>
    <mergeCell ref="Q52:Q56"/>
    <mergeCell ref="R52:R56"/>
    <mergeCell ref="R58:R59"/>
    <mergeCell ref="R50:R51"/>
    <mergeCell ref="A52:A56"/>
    <mergeCell ref="B52:B56"/>
    <mergeCell ref="C52:C56"/>
    <mergeCell ref="D52:D56"/>
    <mergeCell ref="E52:E56"/>
    <mergeCell ref="F52:F56"/>
    <mergeCell ref="G52:G56"/>
    <mergeCell ref="J52:J56"/>
    <mergeCell ref="K52:K56"/>
    <mergeCell ref="L52:L56"/>
    <mergeCell ref="M52:M56"/>
    <mergeCell ref="N52:N56"/>
    <mergeCell ref="O52:O56"/>
    <mergeCell ref="L50:L51"/>
    <mergeCell ref="M50:M51"/>
    <mergeCell ref="N50:N51"/>
    <mergeCell ref="O50:O51"/>
    <mergeCell ref="P50:P51"/>
    <mergeCell ref="A46:A49"/>
    <mergeCell ref="B46:B49"/>
    <mergeCell ref="C46:C49"/>
    <mergeCell ref="D46:D49"/>
    <mergeCell ref="E46:E49"/>
    <mergeCell ref="F46:F49"/>
    <mergeCell ref="G46:G49"/>
    <mergeCell ref="J46:J49"/>
    <mergeCell ref="Q50:Q51"/>
    <mergeCell ref="A50:A51"/>
    <mergeCell ref="B50:B51"/>
    <mergeCell ref="C50:C51"/>
    <mergeCell ref="D50:D51"/>
    <mergeCell ref="E50:E51"/>
    <mergeCell ref="F50:F51"/>
    <mergeCell ref="G50:G51"/>
    <mergeCell ref="J50:J51"/>
    <mergeCell ref="K50:K51"/>
    <mergeCell ref="A44:A45"/>
    <mergeCell ref="B44:B45"/>
    <mergeCell ref="C44:C45"/>
    <mergeCell ref="D44:D45"/>
    <mergeCell ref="E44:E45"/>
    <mergeCell ref="F44:F45"/>
    <mergeCell ref="G44:G45"/>
    <mergeCell ref="J44:J45"/>
    <mergeCell ref="K44:K45"/>
    <mergeCell ref="Q44:Q45"/>
    <mergeCell ref="R44:R45"/>
    <mergeCell ref="P40:P43"/>
    <mergeCell ref="Q40:Q43"/>
    <mergeCell ref="R40:R43"/>
    <mergeCell ref="L44:L45"/>
    <mergeCell ref="M44:M45"/>
    <mergeCell ref="N44:N45"/>
    <mergeCell ref="K46:K49"/>
    <mergeCell ref="L46:L49"/>
    <mergeCell ref="R46:R49"/>
    <mergeCell ref="Q46:Q49"/>
    <mergeCell ref="O44:O45"/>
    <mergeCell ref="P44:P45"/>
    <mergeCell ref="M46:M49"/>
    <mergeCell ref="N46:N49"/>
    <mergeCell ref="O46:O49"/>
    <mergeCell ref="P46:P49"/>
    <mergeCell ref="Q35:Q39"/>
    <mergeCell ref="R35:R39"/>
    <mergeCell ref="A40:A43"/>
    <mergeCell ref="B40:B43"/>
    <mergeCell ref="C40:C43"/>
    <mergeCell ref="D40:D43"/>
    <mergeCell ref="E40:E43"/>
    <mergeCell ref="F40:F43"/>
    <mergeCell ref="G40:G43"/>
    <mergeCell ref="J40:J43"/>
    <mergeCell ref="K40:K43"/>
    <mergeCell ref="L40:L43"/>
    <mergeCell ref="M40:M43"/>
    <mergeCell ref="N40:N43"/>
    <mergeCell ref="O40:O43"/>
    <mergeCell ref="A35:A39"/>
    <mergeCell ref="B35:B39"/>
    <mergeCell ref="C35:C39"/>
    <mergeCell ref="D35:D39"/>
    <mergeCell ref="E35:E39"/>
    <mergeCell ref="F35:F39"/>
    <mergeCell ref="A18:A21"/>
    <mergeCell ref="B18:B21"/>
    <mergeCell ref="C18:C21"/>
    <mergeCell ref="Q22:Q29"/>
    <mergeCell ref="R22:R29"/>
    <mergeCell ref="S25:S28"/>
    <mergeCell ref="A30:A34"/>
    <mergeCell ref="B30:B34"/>
    <mergeCell ref="C30:C34"/>
    <mergeCell ref="D30:D34"/>
    <mergeCell ref="E30:E34"/>
    <mergeCell ref="F30:F34"/>
    <mergeCell ref="G30:G34"/>
    <mergeCell ref="J30:J34"/>
    <mergeCell ref="K30:K34"/>
    <mergeCell ref="L30:L34"/>
    <mergeCell ref="M30:M34"/>
    <mergeCell ref="N30:N34"/>
    <mergeCell ref="Q30:Q34"/>
    <mergeCell ref="R30:R34"/>
    <mergeCell ref="A22:A29"/>
    <mergeCell ref="B22:B29"/>
    <mergeCell ref="C22:C29"/>
    <mergeCell ref="D22:D29"/>
    <mergeCell ref="E22:E29"/>
    <mergeCell ref="F22:F29"/>
    <mergeCell ref="G22:G29"/>
    <mergeCell ref="J22:J29"/>
    <mergeCell ref="K22:K29"/>
    <mergeCell ref="M67:N67"/>
    <mergeCell ref="G35:G39"/>
    <mergeCell ref="J35:J39"/>
    <mergeCell ref="K35:K39"/>
    <mergeCell ref="M35:M39"/>
    <mergeCell ref="N35:N39"/>
    <mergeCell ref="L58:L59"/>
    <mergeCell ref="L60:L63"/>
    <mergeCell ref="M60:M63"/>
    <mergeCell ref="N60:N63"/>
    <mergeCell ref="O67:P67"/>
    <mergeCell ref="J16:J17"/>
    <mergeCell ref="K16:K17"/>
    <mergeCell ref="L16:L17"/>
    <mergeCell ref="M16:M17"/>
    <mergeCell ref="N16:N17"/>
    <mergeCell ref="O16:O17"/>
    <mergeCell ref="M18:M21"/>
    <mergeCell ref="N18:N21"/>
    <mergeCell ref="O18:O21"/>
    <mergeCell ref="P18:P21"/>
    <mergeCell ref="P22:P29"/>
    <mergeCell ref="O30:O34"/>
    <mergeCell ref="P30:P34"/>
    <mergeCell ref="P35:P39"/>
    <mergeCell ref="L22:L29"/>
    <mergeCell ref="M22:M29"/>
    <mergeCell ref="N22:N29"/>
    <mergeCell ref="O22:O29"/>
    <mergeCell ref="J18:J21"/>
    <mergeCell ref="K18:K21"/>
    <mergeCell ref="L18:L21"/>
    <mergeCell ref="L35:L39"/>
    <mergeCell ref="O35:O39"/>
    <mergeCell ref="O13:O14"/>
    <mergeCell ref="P13:P14"/>
    <mergeCell ref="Q13:Q14"/>
    <mergeCell ref="P16:P17"/>
    <mergeCell ref="Q16:Q17"/>
    <mergeCell ref="R16:R17"/>
    <mergeCell ref="F16:F17"/>
    <mergeCell ref="G16:G17"/>
    <mergeCell ref="D18:D21"/>
    <mergeCell ref="E18:E21"/>
    <mergeCell ref="Q18:Q21"/>
    <mergeCell ref="R18:R21"/>
    <mergeCell ref="F18:F21"/>
    <mergeCell ref="G18:G21"/>
    <mergeCell ref="M7:M8"/>
    <mergeCell ref="N7:N8"/>
    <mergeCell ref="O7:O8"/>
    <mergeCell ref="P7:P8"/>
    <mergeCell ref="Q7:Q8"/>
    <mergeCell ref="R7:R8"/>
    <mergeCell ref="A16:A17"/>
    <mergeCell ref="B16:B17"/>
    <mergeCell ref="C16:C17"/>
    <mergeCell ref="D16:D17"/>
    <mergeCell ref="E16:E17"/>
    <mergeCell ref="A13:A14"/>
    <mergeCell ref="B13:B14"/>
    <mergeCell ref="C13:C14"/>
    <mergeCell ref="D13:D14"/>
    <mergeCell ref="E13:E14"/>
    <mergeCell ref="F13:F14"/>
    <mergeCell ref="G13:G14"/>
    <mergeCell ref="J13:J14"/>
    <mergeCell ref="K13:K14"/>
    <mergeCell ref="R13:R14"/>
    <mergeCell ref="L13:L14"/>
    <mergeCell ref="M13:M14"/>
    <mergeCell ref="N13:N14"/>
    <mergeCell ref="Q4:Q5"/>
    <mergeCell ref="R4:R5"/>
    <mergeCell ref="A7:A8"/>
    <mergeCell ref="B7:B8"/>
    <mergeCell ref="C7:C8"/>
    <mergeCell ref="D7:D8"/>
    <mergeCell ref="E7:E8"/>
    <mergeCell ref="F7:F8"/>
    <mergeCell ref="G7:G8"/>
    <mergeCell ref="J7:J8"/>
    <mergeCell ref="G4:G5"/>
    <mergeCell ref="H4:I4"/>
    <mergeCell ref="J4:J5"/>
    <mergeCell ref="K4:L4"/>
    <mergeCell ref="M4:N4"/>
    <mergeCell ref="O4:P4"/>
    <mergeCell ref="F4:F5"/>
    <mergeCell ref="A4:A5"/>
    <mergeCell ref="B4:B5"/>
    <mergeCell ref="C4:C5"/>
    <mergeCell ref="D4:D5"/>
    <mergeCell ref="E4:E5"/>
    <mergeCell ref="K7:K8"/>
    <mergeCell ref="L7:L8"/>
  </mergeCells>
  <pageMargins left="0.7" right="0.7" top="0.75" bottom="0.75" header="0.3" footer="0.3"/>
</worksheet>
</file>

<file path=xl/worksheets/sheet9.xml><?xml version="1.0" encoding="utf-8"?>
<worksheet xmlns="http://schemas.openxmlformats.org/spreadsheetml/2006/main" xmlns:r="http://schemas.openxmlformats.org/officeDocument/2006/relationships">
  <sheetPr codeName="Arkusz9"/>
  <dimension ref="A2:S163"/>
  <sheetViews>
    <sheetView topLeftCell="A25" zoomScale="70" zoomScaleNormal="70" workbookViewId="0">
      <selection activeCell="P34" sqref="P34"/>
    </sheetView>
  </sheetViews>
  <sheetFormatPr defaultRowHeight="15"/>
  <cols>
    <col min="1" max="1" width="4.7109375" customWidth="1"/>
    <col min="2" max="2" width="8.85546875" customWidth="1"/>
    <col min="3" max="3" width="11.42578125" customWidth="1"/>
    <col min="4" max="4" width="9.7109375" customWidth="1"/>
    <col min="5" max="5" width="45.7109375" customWidth="1"/>
    <col min="6" max="6" width="57.7109375" customWidth="1"/>
    <col min="7" max="7" width="35.7109375" customWidth="1"/>
    <col min="8" max="8" width="19.28515625" customWidth="1"/>
    <col min="9" max="9" width="10.42578125" customWidth="1"/>
    <col min="10" max="10" width="29.7109375" customWidth="1"/>
    <col min="11" max="11" width="10.7109375" customWidth="1"/>
    <col min="12" max="12" width="12.7109375" customWidth="1"/>
    <col min="13" max="13" width="14.7109375" style="177" customWidth="1"/>
    <col min="14" max="14" width="14.7109375" style="2" customWidth="1"/>
    <col min="15" max="15" width="14.7109375" style="177" customWidth="1"/>
    <col min="16" max="16" width="14.7109375" style="2" customWidth="1"/>
    <col min="17" max="17" width="16.7109375" customWidth="1"/>
    <col min="18" max="18" width="15.7109375" customWidth="1"/>
    <col min="19" max="19" width="19.5703125" customWidth="1"/>
    <col min="259" max="259" width="4.7109375" bestFit="1" customWidth="1"/>
    <col min="260" max="260" width="9.7109375" bestFit="1" customWidth="1"/>
    <col min="261" max="261" width="10" bestFit="1" customWidth="1"/>
    <col min="262" max="262" width="8.85546875" bestFit="1" customWidth="1"/>
    <col min="263" max="263" width="22.85546875" customWidth="1"/>
    <col min="264" max="264" width="59.7109375" bestFit="1" customWidth="1"/>
    <col min="265" max="265" width="57.85546875" bestFit="1" customWidth="1"/>
    <col min="266" max="266" width="35.28515625" bestFit="1" customWidth="1"/>
    <col min="267" max="267" width="28.140625" bestFit="1" customWidth="1"/>
    <col min="268" max="268" width="33.140625" bestFit="1" customWidth="1"/>
    <col min="269" max="269" width="26" bestFit="1" customWidth="1"/>
    <col min="270" max="270" width="19.140625" bestFit="1" customWidth="1"/>
    <col min="271" max="271" width="10.42578125" customWidth="1"/>
    <col min="272" max="272" width="11.85546875" customWidth="1"/>
    <col min="273" max="273" width="14.7109375" customWidth="1"/>
    <col min="274" max="274" width="9" bestFit="1" customWidth="1"/>
    <col min="515" max="515" width="4.7109375" bestFit="1" customWidth="1"/>
    <col min="516" max="516" width="9.7109375" bestFit="1" customWidth="1"/>
    <col min="517" max="517" width="10" bestFit="1" customWidth="1"/>
    <col min="518" max="518" width="8.85546875" bestFit="1" customWidth="1"/>
    <col min="519" max="519" width="22.85546875" customWidth="1"/>
    <col min="520" max="520" width="59.7109375" bestFit="1" customWidth="1"/>
    <col min="521" max="521" width="57.85546875" bestFit="1" customWidth="1"/>
    <col min="522" max="522" width="35.28515625" bestFit="1" customWidth="1"/>
    <col min="523" max="523" width="28.140625" bestFit="1" customWidth="1"/>
    <col min="524" max="524" width="33.140625" bestFit="1" customWidth="1"/>
    <col min="525" max="525" width="26" bestFit="1" customWidth="1"/>
    <col min="526" max="526" width="19.140625" bestFit="1" customWidth="1"/>
    <col min="527" max="527" width="10.42578125" customWidth="1"/>
    <col min="528" max="528" width="11.85546875" customWidth="1"/>
    <col min="529" max="529" width="14.7109375" customWidth="1"/>
    <col min="530" max="530" width="9" bestFit="1" customWidth="1"/>
    <col min="771" max="771" width="4.7109375" bestFit="1" customWidth="1"/>
    <col min="772" max="772" width="9.7109375" bestFit="1" customWidth="1"/>
    <col min="773" max="773" width="10" bestFit="1" customWidth="1"/>
    <col min="774" max="774" width="8.85546875" bestFit="1" customWidth="1"/>
    <col min="775" max="775" width="22.85546875" customWidth="1"/>
    <col min="776" max="776" width="59.7109375" bestFit="1" customWidth="1"/>
    <col min="777" max="777" width="57.85546875" bestFit="1" customWidth="1"/>
    <col min="778" max="778" width="35.28515625" bestFit="1" customWidth="1"/>
    <col min="779" max="779" width="28.140625" bestFit="1" customWidth="1"/>
    <col min="780" max="780" width="33.140625" bestFit="1" customWidth="1"/>
    <col min="781" max="781" width="26" bestFit="1" customWidth="1"/>
    <col min="782" max="782" width="19.140625" bestFit="1" customWidth="1"/>
    <col min="783" max="783" width="10.42578125" customWidth="1"/>
    <col min="784" max="784" width="11.85546875" customWidth="1"/>
    <col min="785" max="785" width="14.7109375" customWidth="1"/>
    <col min="786" max="786" width="9" bestFit="1" customWidth="1"/>
    <col min="1027" max="1027" width="4.7109375" bestFit="1" customWidth="1"/>
    <col min="1028" max="1028" width="9.7109375" bestFit="1" customWidth="1"/>
    <col min="1029" max="1029" width="10" bestFit="1" customWidth="1"/>
    <col min="1030" max="1030" width="8.85546875" bestFit="1" customWidth="1"/>
    <col min="1031" max="1031" width="22.85546875" customWidth="1"/>
    <col min="1032" max="1032" width="59.7109375" bestFit="1" customWidth="1"/>
    <col min="1033" max="1033" width="57.85546875" bestFit="1" customWidth="1"/>
    <col min="1034" max="1034" width="35.28515625" bestFit="1" customWidth="1"/>
    <col min="1035" max="1035" width="28.140625" bestFit="1" customWidth="1"/>
    <col min="1036" max="1036" width="33.140625" bestFit="1" customWidth="1"/>
    <col min="1037" max="1037" width="26" bestFit="1" customWidth="1"/>
    <col min="1038" max="1038" width="19.140625" bestFit="1" customWidth="1"/>
    <col min="1039" max="1039" width="10.42578125" customWidth="1"/>
    <col min="1040" max="1040" width="11.85546875" customWidth="1"/>
    <col min="1041" max="1041" width="14.7109375" customWidth="1"/>
    <col min="1042" max="1042" width="9" bestFit="1" customWidth="1"/>
    <col min="1283" max="1283" width="4.7109375" bestFit="1" customWidth="1"/>
    <col min="1284" max="1284" width="9.7109375" bestFit="1" customWidth="1"/>
    <col min="1285" max="1285" width="10" bestFit="1" customWidth="1"/>
    <col min="1286" max="1286" width="8.85546875" bestFit="1" customWidth="1"/>
    <col min="1287" max="1287" width="22.85546875" customWidth="1"/>
    <col min="1288" max="1288" width="59.7109375" bestFit="1" customWidth="1"/>
    <col min="1289" max="1289" width="57.85546875" bestFit="1" customWidth="1"/>
    <col min="1290" max="1290" width="35.28515625" bestFit="1" customWidth="1"/>
    <col min="1291" max="1291" width="28.140625" bestFit="1" customWidth="1"/>
    <col min="1292" max="1292" width="33.140625" bestFit="1" customWidth="1"/>
    <col min="1293" max="1293" width="26" bestFit="1" customWidth="1"/>
    <col min="1294" max="1294" width="19.140625" bestFit="1" customWidth="1"/>
    <col min="1295" max="1295" width="10.42578125" customWidth="1"/>
    <col min="1296" max="1296" width="11.85546875" customWidth="1"/>
    <col min="1297" max="1297" width="14.7109375" customWidth="1"/>
    <col min="1298" max="1298" width="9" bestFit="1" customWidth="1"/>
    <col min="1539" max="1539" width="4.7109375" bestFit="1" customWidth="1"/>
    <col min="1540" max="1540" width="9.7109375" bestFit="1" customWidth="1"/>
    <col min="1541" max="1541" width="10" bestFit="1" customWidth="1"/>
    <col min="1542" max="1542" width="8.85546875" bestFit="1" customWidth="1"/>
    <col min="1543" max="1543" width="22.85546875" customWidth="1"/>
    <col min="1544" max="1544" width="59.7109375" bestFit="1" customWidth="1"/>
    <col min="1545" max="1545" width="57.85546875" bestFit="1" customWidth="1"/>
    <col min="1546" max="1546" width="35.28515625" bestFit="1" customWidth="1"/>
    <col min="1547" max="1547" width="28.140625" bestFit="1" customWidth="1"/>
    <col min="1548" max="1548" width="33.140625" bestFit="1" customWidth="1"/>
    <col min="1549" max="1549" width="26" bestFit="1" customWidth="1"/>
    <col min="1550" max="1550" width="19.140625" bestFit="1" customWidth="1"/>
    <col min="1551" max="1551" width="10.42578125" customWidth="1"/>
    <col min="1552" max="1552" width="11.85546875" customWidth="1"/>
    <col min="1553" max="1553" width="14.7109375" customWidth="1"/>
    <col min="1554" max="1554" width="9" bestFit="1" customWidth="1"/>
    <col min="1795" max="1795" width="4.7109375" bestFit="1" customWidth="1"/>
    <col min="1796" max="1796" width="9.7109375" bestFit="1" customWidth="1"/>
    <col min="1797" max="1797" width="10" bestFit="1" customWidth="1"/>
    <col min="1798" max="1798" width="8.85546875" bestFit="1" customWidth="1"/>
    <col min="1799" max="1799" width="22.85546875" customWidth="1"/>
    <col min="1800" max="1800" width="59.7109375" bestFit="1" customWidth="1"/>
    <col min="1801" max="1801" width="57.85546875" bestFit="1" customWidth="1"/>
    <col min="1802" max="1802" width="35.28515625" bestFit="1" customWidth="1"/>
    <col min="1803" max="1803" width="28.140625" bestFit="1" customWidth="1"/>
    <col min="1804" max="1804" width="33.140625" bestFit="1" customWidth="1"/>
    <col min="1805" max="1805" width="26" bestFit="1" customWidth="1"/>
    <col min="1806" max="1806" width="19.140625" bestFit="1" customWidth="1"/>
    <col min="1807" max="1807" width="10.42578125" customWidth="1"/>
    <col min="1808" max="1808" width="11.85546875" customWidth="1"/>
    <col min="1809" max="1809" width="14.7109375" customWidth="1"/>
    <col min="1810" max="1810" width="9" bestFit="1" customWidth="1"/>
    <col min="2051" max="2051" width="4.7109375" bestFit="1" customWidth="1"/>
    <col min="2052" max="2052" width="9.7109375" bestFit="1" customWidth="1"/>
    <col min="2053" max="2053" width="10" bestFit="1" customWidth="1"/>
    <col min="2054" max="2054" width="8.85546875" bestFit="1" customWidth="1"/>
    <col min="2055" max="2055" width="22.85546875" customWidth="1"/>
    <col min="2056" max="2056" width="59.7109375" bestFit="1" customWidth="1"/>
    <col min="2057" max="2057" width="57.85546875" bestFit="1" customWidth="1"/>
    <col min="2058" max="2058" width="35.28515625" bestFit="1" customWidth="1"/>
    <col min="2059" max="2059" width="28.140625" bestFit="1" customWidth="1"/>
    <col min="2060" max="2060" width="33.140625" bestFit="1" customWidth="1"/>
    <col min="2061" max="2061" width="26" bestFit="1" customWidth="1"/>
    <col min="2062" max="2062" width="19.140625" bestFit="1" customWidth="1"/>
    <col min="2063" max="2063" width="10.42578125" customWidth="1"/>
    <col min="2064" max="2064" width="11.85546875" customWidth="1"/>
    <col min="2065" max="2065" width="14.7109375" customWidth="1"/>
    <col min="2066" max="2066" width="9" bestFit="1" customWidth="1"/>
    <col min="2307" max="2307" width="4.7109375" bestFit="1" customWidth="1"/>
    <col min="2308" max="2308" width="9.7109375" bestFit="1" customWidth="1"/>
    <col min="2309" max="2309" width="10" bestFit="1" customWidth="1"/>
    <col min="2310" max="2310" width="8.85546875" bestFit="1" customWidth="1"/>
    <col min="2311" max="2311" width="22.85546875" customWidth="1"/>
    <col min="2312" max="2312" width="59.7109375" bestFit="1" customWidth="1"/>
    <col min="2313" max="2313" width="57.85546875" bestFit="1" customWidth="1"/>
    <col min="2314" max="2314" width="35.28515625" bestFit="1" customWidth="1"/>
    <col min="2315" max="2315" width="28.140625" bestFit="1" customWidth="1"/>
    <col min="2316" max="2316" width="33.140625" bestFit="1" customWidth="1"/>
    <col min="2317" max="2317" width="26" bestFit="1" customWidth="1"/>
    <col min="2318" max="2318" width="19.140625" bestFit="1" customWidth="1"/>
    <col min="2319" max="2319" width="10.42578125" customWidth="1"/>
    <col min="2320" max="2320" width="11.85546875" customWidth="1"/>
    <col min="2321" max="2321" width="14.7109375" customWidth="1"/>
    <col min="2322" max="2322" width="9" bestFit="1" customWidth="1"/>
    <col min="2563" max="2563" width="4.7109375" bestFit="1" customWidth="1"/>
    <col min="2564" max="2564" width="9.7109375" bestFit="1" customWidth="1"/>
    <col min="2565" max="2565" width="10" bestFit="1" customWidth="1"/>
    <col min="2566" max="2566" width="8.85546875" bestFit="1" customWidth="1"/>
    <col min="2567" max="2567" width="22.85546875" customWidth="1"/>
    <col min="2568" max="2568" width="59.7109375" bestFit="1" customWidth="1"/>
    <col min="2569" max="2569" width="57.85546875" bestFit="1" customWidth="1"/>
    <col min="2570" max="2570" width="35.28515625" bestFit="1" customWidth="1"/>
    <col min="2571" max="2571" width="28.140625" bestFit="1" customWidth="1"/>
    <col min="2572" max="2572" width="33.140625" bestFit="1" customWidth="1"/>
    <col min="2573" max="2573" width="26" bestFit="1" customWidth="1"/>
    <col min="2574" max="2574" width="19.140625" bestFit="1" customWidth="1"/>
    <col min="2575" max="2575" width="10.42578125" customWidth="1"/>
    <col min="2576" max="2576" width="11.85546875" customWidth="1"/>
    <col min="2577" max="2577" width="14.7109375" customWidth="1"/>
    <col min="2578" max="2578" width="9" bestFit="1" customWidth="1"/>
    <col min="2819" max="2819" width="4.7109375" bestFit="1" customWidth="1"/>
    <col min="2820" max="2820" width="9.7109375" bestFit="1" customWidth="1"/>
    <col min="2821" max="2821" width="10" bestFit="1" customWidth="1"/>
    <col min="2822" max="2822" width="8.85546875" bestFit="1" customWidth="1"/>
    <col min="2823" max="2823" width="22.85546875" customWidth="1"/>
    <col min="2824" max="2824" width="59.7109375" bestFit="1" customWidth="1"/>
    <col min="2825" max="2825" width="57.85546875" bestFit="1" customWidth="1"/>
    <col min="2826" max="2826" width="35.28515625" bestFit="1" customWidth="1"/>
    <col min="2827" max="2827" width="28.140625" bestFit="1" customWidth="1"/>
    <col min="2828" max="2828" width="33.140625" bestFit="1" customWidth="1"/>
    <col min="2829" max="2829" width="26" bestFit="1" customWidth="1"/>
    <col min="2830" max="2830" width="19.140625" bestFit="1" customWidth="1"/>
    <col min="2831" max="2831" width="10.42578125" customWidth="1"/>
    <col min="2832" max="2832" width="11.85546875" customWidth="1"/>
    <col min="2833" max="2833" width="14.7109375" customWidth="1"/>
    <col min="2834" max="2834" width="9" bestFit="1" customWidth="1"/>
    <col min="3075" max="3075" width="4.7109375" bestFit="1" customWidth="1"/>
    <col min="3076" max="3076" width="9.7109375" bestFit="1" customWidth="1"/>
    <col min="3077" max="3077" width="10" bestFit="1" customWidth="1"/>
    <col min="3078" max="3078" width="8.85546875" bestFit="1" customWidth="1"/>
    <col min="3079" max="3079" width="22.85546875" customWidth="1"/>
    <col min="3080" max="3080" width="59.7109375" bestFit="1" customWidth="1"/>
    <col min="3081" max="3081" width="57.85546875" bestFit="1" customWidth="1"/>
    <col min="3082" max="3082" width="35.28515625" bestFit="1" customWidth="1"/>
    <col min="3083" max="3083" width="28.140625" bestFit="1" customWidth="1"/>
    <col min="3084" max="3084" width="33.140625" bestFit="1" customWidth="1"/>
    <col min="3085" max="3085" width="26" bestFit="1" customWidth="1"/>
    <col min="3086" max="3086" width="19.140625" bestFit="1" customWidth="1"/>
    <col min="3087" max="3087" width="10.42578125" customWidth="1"/>
    <col min="3088" max="3088" width="11.85546875" customWidth="1"/>
    <col min="3089" max="3089" width="14.7109375" customWidth="1"/>
    <col min="3090" max="3090" width="9" bestFit="1" customWidth="1"/>
    <col min="3331" max="3331" width="4.7109375" bestFit="1" customWidth="1"/>
    <col min="3332" max="3332" width="9.7109375" bestFit="1" customWidth="1"/>
    <col min="3333" max="3333" width="10" bestFit="1" customWidth="1"/>
    <col min="3334" max="3334" width="8.85546875" bestFit="1" customWidth="1"/>
    <col min="3335" max="3335" width="22.85546875" customWidth="1"/>
    <col min="3336" max="3336" width="59.7109375" bestFit="1" customWidth="1"/>
    <col min="3337" max="3337" width="57.85546875" bestFit="1" customWidth="1"/>
    <col min="3338" max="3338" width="35.28515625" bestFit="1" customWidth="1"/>
    <col min="3339" max="3339" width="28.140625" bestFit="1" customWidth="1"/>
    <col min="3340" max="3340" width="33.140625" bestFit="1" customWidth="1"/>
    <col min="3341" max="3341" width="26" bestFit="1" customWidth="1"/>
    <col min="3342" max="3342" width="19.140625" bestFit="1" customWidth="1"/>
    <col min="3343" max="3343" width="10.42578125" customWidth="1"/>
    <col min="3344" max="3344" width="11.85546875" customWidth="1"/>
    <col min="3345" max="3345" width="14.7109375" customWidth="1"/>
    <col min="3346" max="3346" width="9" bestFit="1" customWidth="1"/>
    <col min="3587" max="3587" width="4.7109375" bestFit="1" customWidth="1"/>
    <col min="3588" max="3588" width="9.7109375" bestFit="1" customWidth="1"/>
    <col min="3589" max="3589" width="10" bestFit="1" customWidth="1"/>
    <col min="3590" max="3590" width="8.85546875" bestFit="1" customWidth="1"/>
    <col min="3591" max="3591" width="22.85546875" customWidth="1"/>
    <col min="3592" max="3592" width="59.7109375" bestFit="1" customWidth="1"/>
    <col min="3593" max="3593" width="57.85546875" bestFit="1" customWidth="1"/>
    <col min="3594" max="3594" width="35.28515625" bestFit="1" customWidth="1"/>
    <col min="3595" max="3595" width="28.140625" bestFit="1" customWidth="1"/>
    <col min="3596" max="3596" width="33.140625" bestFit="1" customWidth="1"/>
    <col min="3597" max="3597" width="26" bestFit="1" customWidth="1"/>
    <col min="3598" max="3598" width="19.140625" bestFit="1" customWidth="1"/>
    <col min="3599" max="3599" width="10.42578125" customWidth="1"/>
    <col min="3600" max="3600" width="11.85546875" customWidth="1"/>
    <col min="3601" max="3601" width="14.7109375" customWidth="1"/>
    <col min="3602" max="3602" width="9" bestFit="1" customWidth="1"/>
    <col min="3843" max="3843" width="4.7109375" bestFit="1" customWidth="1"/>
    <col min="3844" max="3844" width="9.7109375" bestFit="1" customWidth="1"/>
    <col min="3845" max="3845" width="10" bestFit="1" customWidth="1"/>
    <col min="3846" max="3846" width="8.85546875" bestFit="1" customWidth="1"/>
    <col min="3847" max="3847" width="22.85546875" customWidth="1"/>
    <col min="3848" max="3848" width="59.7109375" bestFit="1" customWidth="1"/>
    <col min="3849" max="3849" width="57.85546875" bestFit="1" customWidth="1"/>
    <col min="3850" max="3850" width="35.28515625" bestFit="1" customWidth="1"/>
    <col min="3851" max="3851" width="28.140625" bestFit="1" customWidth="1"/>
    <col min="3852" max="3852" width="33.140625" bestFit="1" customWidth="1"/>
    <col min="3853" max="3853" width="26" bestFit="1" customWidth="1"/>
    <col min="3854" max="3854" width="19.140625" bestFit="1" customWidth="1"/>
    <col min="3855" max="3855" width="10.42578125" customWidth="1"/>
    <col min="3856" max="3856" width="11.85546875" customWidth="1"/>
    <col min="3857" max="3857" width="14.7109375" customWidth="1"/>
    <col min="3858" max="3858" width="9" bestFit="1" customWidth="1"/>
    <col min="4099" max="4099" width="4.7109375" bestFit="1" customWidth="1"/>
    <col min="4100" max="4100" width="9.7109375" bestFit="1" customWidth="1"/>
    <col min="4101" max="4101" width="10" bestFit="1" customWidth="1"/>
    <col min="4102" max="4102" width="8.85546875" bestFit="1" customWidth="1"/>
    <col min="4103" max="4103" width="22.85546875" customWidth="1"/>
    <col min="4104" max="4104" width="59.7109375" bestFit="1" customWidth="1"/>
    <col min="4105" max="4105" width="57.85546875" bestFit="1" customWidth="1"/>
    <col min="4106" max="4106" width="35.28515625" bestFit="1" customWidth="1"/>
    <col min="4107" max="4107" width="28.140625" bestFit="1" customWidth="1"/>
    <col min="4108" max="4108" width="33.140625" bestFit="1" customWidth="1"/>
    <col min="4109" max="4109" width="26" bestFit="1" customWidth="1"/>
    <col min="4110" max="4110" width="19.140625" bestFit="1" customWidth="1"/>
    <col min="4111" max="4111" width="10.42578125" customWidth="1"/>
    <col min="4112" max="4112" width="11.85546875" customWidth="1"/>
    <col min="4113" max="4113" width="14.7109375" customWidth="1"/>
    <col min="4114" max="4114" width="9" bestFit="1" customWidth="1"/>
    <col min="4355" max="4355" width="4.7109375" bestFit="1" customWidth="1"/>
    <col min="4356" max="4356" width="9.7109375" bestFit="1" customWidth="1"/>
    <col min="4357" max="4357" width="10" bestFit="1" customWidth="1"/>
    <col min="4358" max="4358" width="8.85546875" bestFit="1" customWidth="1"/>
    <col min="4359" max="4359" width="22.85546875" customWidth="1"/>
    <col min="4360" max="4360" width="59.7109375" bestFit="1" customWidth="1"/>
    <col min="4361" max="4361" width="57.85546875" bestFit="1" customWidth="1"/>
    <col min="4362" max="4362" width="35.28515625" bestFit="1" customWidth="1"/>
    <col min="4363" max="4363" width="28.140625" bestFit="1" customWidth="1"/>
    <col min="4364" max="4364" width="33.140625" bestFit="1" customWidth="1"/>
    <col min="4365" max="4365" width="26" bestFit="1" customWidth="1"/>
    <col min="4366" max="4366" width="19.140625" bestFit="1" customWidth="1"/>
    <col min="4367" max="4367" width="10.42578125" customWidth="1"/>
    <col min="4368" max="4368" width="11.85546875" customWidth="1"/>
    <col min="4369" max="4369" width="14.7109375" customWidth="1"/>
    <col min="4370" max="4370" width="9" bestFit="1" customWidth="1"/>
    <col min="4611" max="4611" width="4.7109375" bestFit="1" customWidth="1"/>
    <col min="4612" max="4612" width="9.7109375" bestFit="1" customWidth="1"/>
    <col min="4613" max="4613" width="10" bestFit="1" customWidth="1"/>
    <col min="4614" max="4614" width="8.85546875" bestFit="1" customWidth="1"/>
    <col min="4615" max="4615" width="22.85546875" customWidth="1"/>
    <col min="4616" max="4616" width="59.7109375" bestFit="1" customWidth="1"/>
    <col min="4617" max="4617" width="57.85546875" bestFit="1" customWidth="1"/>
    <col min="4618" max="4618" width="35.28515625" bestFit="1" customWidth="1"/>
    <col min="4619" max="4619" width="28.140625" bestFit="1" customWidth="1"/>
    <col min="4620" max="4620" width="33.140625" bestFit="1" customWidth="1"/>
    <col min="4621" max="4621" width="26" bestFit="1" customWidth="1"/>
    <col min="4622" max="4622" width="19.140625" bestFit="1" customWidth="1"/>
    <col min="4623" max="4623" width="10.42578125" customWidth="1"/>
    <col min="4624" max="4624" width="11.85546875" customWidth="1"/>
    <col min="4625" max="4625" width="14.7109375" customWidth="1"/>
    <col min="4626" max="4626" width="9" bestFit="1" customWidth="1"/>
    <col min="4867" max="4867" width="4.7109375" bestFit="1" customWidth="1"/>
    <col min="4868" max="4868" width="9.7109375" bestFit="1" customWidth="1"/>
    <col min="4869" max="4869" width="10" bestFit="1" customWidth="1"/>
    <col min="4870" max="4870" width="8.85546875" bestFit="1" customWidth="1"/>
    <col min="4871" max="4871" width="22.85546875" customWidth="1"/>
    <col min="4872" max="4872" width="59.7109375" bestFit="1" customWidth="1"/>
    <col min="4873" max="4873" width="57.85546875" bestFit="1" customWidth="1"/>
    <col min="4874" max="4874" width="35.28515625" bestFit="1" customWidth="1"/>
    <col min="4875" max="4875" width="28.140625" bestFit="1" customWidth="1"/>
    <col min="4876" max="4876" width="33.140625" bestFit="1" customWidth="1"/>
    <col min="4877" max="4877" width="26" bestFit="1" customWidth="1"/>
    <col min="4878" max="4878" width="19.140625" bestFit="1" customWidth="1"/>
    <col min="4879" max="4879" width="10.42578125" customWidth="1"/>
    <col min="4880" max="4880" width="11.85546875" customWidth="1"/>
    <col min="4881" max="4881" width="14.7109375" customWidth="1"/>
    <col min="4882" max="4882" width="9" bestFit="1" customWidth="1"/>
    <col min="5123" max="5123" width="4.7109375" bestFit="1" customWidth="1"/>
    <col min="5124" max="5124" width="9.7109375" bestFit="1" customWidth="1"/>
    <col min="5125" max="5125" width="10" bestFit="1" customWidth="1"/>
    <col min="5126" max="5126" width="8.85546875" bestFit="1" customWidth="1"/>
    <col min="5127" max="5127" width="22.85546875" customWidth="1"/>
    <col min="5128" max="5128" width="59.7109375" bestFit="1" customWidth="1"/>
    <col min="5129" max="5129" width="57.85546875" bestFit="1" customWidth="1"/>
    <col min="5130" max="5130" width="35.28515625" bestFit="1" customWidth="1"/>
    <col min="5131" max="5131" width="28.140625" bestFit="1" customWidth="1"/>
    <col min="5132" max="5132" width="33.140625" bestFit="1" customWidth="1"/>
    <col min="5133" max="5133" width="26" bestFit="1" customWidth="1"/>
    <col min="5134" max="5134" width="19.140625" bestFit="1" customWidth="1"/>
    <col min="5135" max="5135" width="10.42578125" customWidth="1"/>
    <col min="5136" max="5136" width="11.85546875" customWidth="1"/>
    <col min="5137" max="5137" width="14.7109375" customWidth="1"/>
    <col min="5138" max="5138" width="9" bestFit="1" customWidth="1"/>
    <col min="5379" max="5379" width="4.7109375" bestFit="1" customWidth="1"/>
    <col min="5380" max="5380" width="9.7109375" bestFit="1" customWidth="1"/>
    <col min="5381" max="5381" width="10" bestFit="1" customWidth="1"/>
    <col min="5382" max="5382" width="8.85546875" bestFit="1" customWidth="1"/>
    <col min="5383" max="5383" width="22.85546875" customWidth="1"/>
    <col min="5384" max="5384" width="59.7109375" bestFit="1" customWidth="1"/>
    <col min="5385" max="5385" width="57.85546875" bestFit="1" customWidth="1"/>
    <col min="5386" max="5386" width="35.28515625" bestFit="1" customWidth="1"/>
    <col min="5387" max="5387" width="28.140625" bestFit="1" customWidth="1"/>
    <col min="5388" max="5388" width="33.140625" bestFit="1" customWidth="1"/>
    <col min="5389" max="5389" width="26" bestFit="1" customWidth="1"/>
    <col min="5390" max="5390" width="19.140625" bestFit="1" customWidth="1"/>
    <col min="5391" max="5391" width="10.42578125" customWidth="1"/>
    <col min="5392" max="5392" width="11.85546875" customWidth="1"/>
    <col min="5393" max="5393" width="14.7109375" customWidth="1"/>
    <col min="5394" max="5394" width="9" bestFit="1" customWidth="1"/>
    <col min="5635" max="5635" width="4.7109375" bestFit="1" customWidth="1"/>
    <col min="5636" max="5636" width="9.7109375" bestFit="1" customWidth="1"/>
    <col min="5637" max="5637" width="10" bestFit="1" customWidth="1"/>
    <col min="5638" max="5638" width="8.85546875" bestFit="1" customWidth="1"/>
    <col min="5639" max="5639" width="22.85546875" customWidth="1"/>
    <col min="5640" max="5640" width="59.7109375" bestFit="1" customWidth="1"/>
    <col min="5641" max="5641" width="57.85546875" bestFit="1" customWidth="1"/>
    <col min="5642" max="5642" width="35.28515625" bestFit="1" customWidth="1"/>
    <col min="5643" max="5643" width="28.140625" bestFit="1" customWidth="1"/>
    <col min="5644" max="5644" width="33.140625" bestFit="1" customWidth="1"/>
    <col min="5645" max="5645" width="26" bestFit="1" customWidth="1"/>
    <col min="5646" max="5646" width="19.140625" bestFit="1" customWidth="1"/>
    <col min="5647" max="5647" width="10.42578125" customWidth="1"/>
    <col min="5648" max="5648" width="11.85546875" customWidth="1"/>
    <col min="5649" max="5649" width="14.7109375" customWidth="1"/>
    <col min="5650" max="5650" width="9" bestFit="1" customWidth="1"/>
    <col min="5891" max="5891" width="4.7109375" bestFit="1" customWidth="1"/>
    <col min="5892" max="5892" width="9.7109375" bestFit="1" customWidth="1"/>
    <col min="5893" max="5893" width="10" bestFit="1" customWidth="1"/>
    <col min="5894" max="5894" width="8.85546875" bestFit="1" customWidth="1"/>
    <col min="5895" max="5895" width="22.85546875" customWidth="1"/>
    <col min="5896" max="5896" width="59.7109375" bestFit="1" customWidth="1"/>
    <col min="5897" max="5897" width="57.85546875" bestFit="1" customWidth="1"/>
    <col min="5898" max="5898" width="35.28515625" bestFit="1" customWidth="1"/>
    <col min="5899" max="5899" width="28.140625" bestFit="1" customWidth="1"/>
    <col min="5900" max="5900" width="33.140625" bestFit="1" customWidth="1"/>
    <col min="5901" max="5901" width="26" bestFit="1" customWidth="1"/>
    <col min="5902" max="5902" width="19.140625" bestFit="1" customWidth="1"/>
    <col min="5903" max="5903" width="10.42578125" customWidth="1"/>
    <col min="5904" max="5904" width="11.85546875" customWidth="1"/>
    <col min="5905" max="5905" width="14.7109375" customWidth="1"/>
    <col min="5906" max="5906" width="9" bestFit="1" customWidth="1"/>
    <col min="6147" max="6147" width="4.7109375" bestFit="1" customWidth="1"/>
    <col min="6148" max="6148" width="9.7109375" bestFit="1" customWidth="1"/>
    <col min="6149" max="6149" width="10" bestFit="1" customWidth="1"/>
    <col min="6150" max="6150" width="8.85546875" bestFit="1" customWidth="1"/>
    <col min="6151" max="6151" width="22.85546875" customWidth="1"/>
    <col min="6152" max="6152" width="59.7109375" bestFit="1" customWidth="1"/>
    <col min="6153" max="6153" width="57.85546875" bestFit="1" customWidth="1"/>
    <col min="6154" max="6154" width="35.28515625" bestFit="1" customWidth="1"/>
    <col min="6155" max="6155" width="28.140625" bestFit="1" customWidth="1"/>
    <col min="6156" max="6156" width="33.140625" bestFit="1" customWidth="1"/>
    <col min="6157" max="6157" width="26" bestFit="1" customWidth="1"/>
    <col min="6158" max="6158" width="19.140625" bestFit="1" customWidth="1"/>
    <col min="6159" max="6159" width="10.42578125" customWidth="1"/>
    <col min="6160" max="6160" width="11.85546875" customWidth="1"/>
    <col min="6161" max="6161" width="14.7109375" customWidth="1"/>
    <col min="6162" max="6162" width="9" bestFit="1" customWidth="1"/>
    <col min="6403" max="6403" width="4.7109375" bestFit="1" customWidth="1"/>
    <col min="6404" max="6404" width="9.7109375" bestFit="1" customWidth="1"/>
    <col min="6405" max="6405" width="10" bestFit="1" customWidth="1"/>
    <col min="6406" max="6406" width="8.85546875" bestFit="1" customWidth="1"/>
    <col min="6407" max="6407" width="22.85546875" customWidth="1"/>
    <col min="6408" max="6408" width="59.7109375" bestFit="1" customWidth="1"/>
    <col min="6409" max="6409" width="57.85546875" bestFit="1" customWidth="1"/>
    <col min="6410" max="6410" width="35.28515625" bestFit="1" customWidth="1"/>
    <col min="6411" max="6411" width="28.140625" bestFit="1" customWidth="1"/>
    <col min="6412" max="6412" width="33.140625" bestFit="1" customWidth="1"/>
    <col min="6413" max="6413" width="26" bestFit="1" customWidth="1"/>
    <col min="6414" max="6414" width="19.140625" bestFit="1" customWidth="1"/>
    <col min="6415" max="6415" width="10.42578125" customWidth="1"/>
    <col min="6416" max="6416" width="11.85546875" customWidth="1"/>
    <col min="6417" max="6417" width="14.7109375" customWidth="1"/>
    <col min="6418" max="6418" width="9" bestFit="1" customWidth="1"/>
    <col min="6659" max="6659" width="4.7109375" bestFit="1" customWidth="1"/>
    <col min="6660" max="6660" width="9.7109375" bestFit="1" customWidth="1"/>
    <col min="6661" max="6661" width="10" bestFit="1" customWidth="1"/>
    <col min="6662" max="6662" width="8.85546875" bestFit="1" customWidth="1"/>
    <col min="6663" max="6663" width="22.85546875" customWidth="1"/>
    <col min="6664" max="6664" width="59.7109375" bestFit="1" customWidth="1"/>
    <col min="6665" max="6665" width="57.85546875" bestFit="1" customWidth="1"/>
    <col min="6666" max="6666" width="35.28515625" bestFit="1" customWidth="1"/>
    <col min="6667" max="6667" width="28.140625" bestFit="1" customWidth="1"/>
    <col min="6668" max="6668" width="33.140625" bestFit="1" customWidth="1"/>
    <col min="6669" max="6669" width="26" bestFit="1" customWidth="1"/>
    <col min="6670" max="6670" width="19.140625" bestFit="1" customWidth="1"/>
    <col min="6671" max="6671" width="10.42578125" customWidth="1"/>
    <col min="6672" max="6672" width="11.85546875" customWidth="1"/>
    <col min="6673" max="6673" width="14.7109375" customWidth="1"/>
    <col min="6674" max="6674" width="9" bestFit="1" customWidth="1"/>
    <col min="6915" max="6915" width="4.7109375" bestFit="1" customWidth="1"/>
    <col min="6916" max="6916" width="9.7109375" bestFit="1" customWidth="1"/>
    <col min="6917" max="6917" width="10" bestFit="1" customWidth="1"/>
    <col min="6918" max="6918" width="8.85546875" bestFit="1" customWidth="1"/>
    <col min="6919" max="6919" width="22.85546875" customWidth="1"/>
    <col min="6920" max="6920" width="59.7109375" bestFit="1" customWidth="1"/>
    <col min="6921" max="6921" width="57.85546875" bestFit="1" customWidth="1"/>
    <col min="6922" max="6922" width="35.28515625" bestFit="1" customWidth="1"/>
    <col min="6923" max="6923" width="28.140625" bestFit="1" customWidth="1"/>
    <col min="6924" max="6924" width="33.140625" bestFit="1" customWidth="1"/>
    <col min="6925" max="6925" width="26" bestFit="1" customWidth="1"/>
    <col min="6926" max="6926" width="19.140625" bestFit="1" customWidth="1"/>
    <col min="6927" max="6927" width="10.42578125" customWidth="1"/>
    <col min="6928" max="6928" width="11.85546875" customWidth="1"/>
    <col min="6929" max="6929" width="14.7109375" customWidth="1"/>
    <col min="6930" max="6930" width="9" bestFit="1" customWidth="1"/>
    <col min="7171" max="7171" width="4.7109375" bestFit="1" customWidth="1"/>
    <col min="7172" max="7172" width="9.7109375" bestFit="1" customWidth="1"/>
    <col min="7173" max="7173" width="10" bestFit="1" customWidth="1"/>
    <col min="7174" max="7174" width="8.85546875" bestFit="1" customWidth="1"/>
    <col min="7175" max="7175" width="22.85546875" customWidth="1"/>
    <col min="7176" max="7176" width="59.7109375" bestFit="1" customWidth="1"/>
    <col min="7177" max="7177" width="57.85546875" bestFit="1" customWidth="1"/>
    <col min="7178" max="7178" width="35.28515625" bestFit="1" customWidth="1"/>
    <col min="7179" max="7179" width="28.140625" bestFit="1" customWidth="1"/>
    <col min="7180" max="7180" width="33.140625" bestFit="1" customWidth="1"/>
    <col min="7181" max="7181" width="26" bestFit="1" customWidth="1"/>
    <col min="7182" max="7182" width="19.140625" bestFit="1" customWidth="1"/>
    <col min="7183" max="7183" width="10.42578125" customWidth="1"/>
    <col min="7184" max="7184" width="11.85546875" customWidth="1"/>
    <col min="7185" max="7185" width="14.7109375" customWidth="1"/>
    <col min="7186" max="7186" width="9" bestFit="1" customWidth="1"/>
    <col min="7427" max="7427" width="4.7109375" bestFit="1" customWidth="1"/>
    <col min="7428" max="7428" width="9.7109375" bestFit="1" customWidth="1"/>
    <col min="7429" max="7429" width="10" bestFit="1" customWidth="1"/>
    <col min="7430" max="7430" width="8.85546875" bestFit="1" customWidth="1"/>
    <col min="7431" max="7431" width="22.85546875" customWidth="1"/>
    <col min="7432" max="7432" width="59.7109375" bestFit="1" customWidth="1"/>
    <col min="7433" max="7433" width="57.85546875" bestFit="1" customWidth="1"/>
    <col min="7434" max="7434" width="35.28515625" bestFit="1" customWidth="1"/>
    <col min="7435" max="7435" width="28.140625" bestFit="1" customWidth="1"/>
    <col min="7436" max="7436" width="33.140625" bestFit="1" customWidth="1"/>
    <col min="7437" max="7437" width="26" bestFit="1" customWidth="1"/>
    <col min="7438" max="7438" width="19.140625" bestFit="1" customWidth="1"/>
    <col min="7439" max="7439" width="10.42578125" customWidth="1"/>
    <col min="7440" max="7440" width="11.85546875" customWidth="1"/>
    <col min="7441" max="7441" width="14.7109375" customWidth="1"/>
    <col min="7442" max="7442" width="9" bestFit="1" customWidth="1"/>
    <col min="7683" max="7683" width="4.7109375" bestFit="1" customWidth="1"/>
    <col min="7684" max="7684" width="9.7109375" bestFit="1" customWidth="1"/>
    <col min="7685" max="7685" width="10" bestFit="1" customWidth="1"/>
    <col min="7686" max="7686" width="8.85546875" bestFit="1" customWidth="1"/>
    <col min="7687" max="7687" width="22.85546875" customWidth="1"/>
    <col min="7688" max="7688" width="59.7109375" bestFit="1" customWidth="1"/>
    <col min="7689" max="7689" width="57.85546875" bestFit="1" customWidth="1"/>
    <col min="7690" max="7690" width="35.28515625" bestFit="1" customWidth="1"/>
    <col min="7691" max="7691" width="28.140625" bestFit="1" customWidth="1"/>
    <col min="7692" max="7692" width="33.140625" bestFit="1" customWidth="1"/>
    <col min="7693" max="7693" width="26" bestFit="1" customWidth="1"/>
    <col min="7694" max="7694" width="19.140625" bestFit="1" customWidth="1"/>
    <col min="7695" max="7695" width="10.42578125" customWidth="1"/>
    <col min="7696" max="7696" width="11.85546875" customWidth="1"/>
    <col min="7697" max="7697" width="14.7109375" customWidth="1"/>
    <col min="7698" max="7698" width="9" bestFit="1" customWidth="1"/>
    <col min="7939" max="7939" width="4.7109375" bestFit="1" customWidth="1"/>
    <col min="7940" max="7940" width="9.7109375" bestFit="1" customWidth="1"/>
    <col min="7941" max="7941" width="10" bestFit="1" customWidth="1"/>
    <col min="7942" max="7942" width="8.85546875" bestFit="1" customWidth="1"/>
    <col min="7943" max="7943" width="22.85546875" customWidth="1"/>
    <col min="7944" max="7944" width="59.7109375" bestFit="1" customWidth="1"/>
    <col min="7945" max="7945" width="57.85546875" bestFit="1" customWidth="1"/>
    <col min="7946" max="7946" width="35.28515625" bestFit="1" customWidth="1"/>
    <col min="7947" max="7947" width="28.140625" bestFit="1" customWidth="1"/>
    <col min="7948" max="7948" width="33.140625" bestFit="1" customWidth="1"/>
    <col min="7949" max="7949" width="26" bestFit="1" customWidth="1"/>
    <col min="7950" max="7950" width="19.140625" bestFit="1" customWidth="1"/>
    <col min="7951" max="7951" width="10.42578125" customWidth="1"/>
    <col min="7952" max="7952" width="11.85546875" customWidth="1"/>
    <col min="7953" max="7953" width="14.7109375" customWidth="1"/>
    <col min="7954" max="7954" width="9" bestFit="1" customWidth="1"/>
    <col min="8195" max="8195" width="4.7109375" bestFit="1" customWidth="1"/>
    <col min="8196" max="8196" width="9.7109375" bestFit="1" customWidth="1"/>
    <col min="8197" max="8197" width="10" bestFit="1" customWidth="1"/>
    <col min="8198" max="8198" width="8.85546875" bestFit="1" customWidth="1"/>
    <col min="8199" max="8199" width="22.85546875" customWidth="1"/>
    <col min="8200" max="8200" width="59.7109375" bestFit="1" customWidth="1"/>
    <col min="8201" max="8201" width="57.85546875" bestFit="1" customWidth="1"/>
    <col min="8202" max="8202" width="35.28515625" bestFit="1" customWidth="1"/>
    <col min="8203" max="8203" width="28.140625" bestFit="1" customWidth="1"/>
    <col min="8204" max="8204" width="33.140625" bestFit="1" customWidth="1"/>
    <col min="8205" max="8205" width="26" bestFit="1" customWidth="1"/>
    <col min="8206" max="8206" width="19.140625" bestFit="1" customWidth="1"/>
    <col min="8207" max="8207" width="10.42578125" customWidth="1"/>
    <col min="8208" max="8208" width="11.85546875" customWidth="1"/>
    <col min="8209" max="8209" width="14.7109375" customWidth="1"/>
    <col min="8210" max="8210" width="9" bestFit="1" customWidth="1"/>
    <col min="8451" max="8451" width="4.7109375" bestFit="1" customWidth="1"/>
    <col min="8452" max="8452" width="9.7109375" bestFit="1" customWidth="1"/>
    <col min="8453" max="8453" width="10" bestFit="1" customWidth="1"/>
    <col min="8454" max="8454" width="8.85546875" bestFit="1" customWidth="1"/>
    <col min="8455" max="8455" width="22.85546875" customWidth="1"/>
    <col min="8456" max="8456" width="59.7109375" bestFit="1" customWidth="1"/>
    <col min="8457" max="8457" width="57.85546875" bestFit="1" customWidth="1"/>
    <col min="8458" max="8458" width="35.28515625" bestFit="1" customWidth="1"/>
    <col min="8459" max="8459" width="28.140625" bestFit="1" customWidth="1"/>
    <col min="8460" max="8460" width="33.140625" bestFit="1" customWidth="1"/>
    <col min="8461" max="8461" width="26" bestFit="1" customWidth="1"/>
    <col min="8462" max="8462" width="19.140625" bestFit="1" customWidth="1"/>
    <col min="8463" max="8463" width="10.42578125" customWidth="1"/>
    <col min="8464" max="8464" width="11.85546875" customWidth="1"/>
    <col min="8465" max="8465" width="14.7109375" customWidth="1"/>
    <col min="8466" max="8466" width="9" bestFit="1" customWidth="1"/>
    <col min="8707" max="8707" width="4.7109375" bestFit="1" customWidth="1"/>
    <col min="8708" max="8708" width="9.7109375" bestFit="1" customWidth="1"/>
    <col min="8709" max="8709" width="10" bestFit="1" customWidth="1"/>
    <col min="8710" max="8710" width="8.85546875" bestFit="1" customWidth="1"/>
    <col min="8711" max="8711" width="22.85546875" customWidth="1"/>
    <col min="8712" max="8712" width="59.7109375" bestFit="1" customWidth="1"/>
    <col min="8713" max="8713" width="57.85546875" bestFit="1" customWidth="1"/>
    <col min="8714" max="8714" width="35.28515625" bestFit="1" customWidth="1"/>
    <col min="8715" max="8715" width="28.140625" bestFit="1" customWidth="1"/>
    <col min="8716" max="8716" width="33.140625" bestFit="1" customWidth="1"/>
    <col min="8717" max="8717" width="26" bestFit="1" customWidth="1"/>
    <col min="8718" max="8718" width="19.140625" bestFit="1" customWidth="1"/>
    <col min="8719" max="8719" width="10.42578125" customWidth="1"/>
    <col min="8720" max="8720" width="11.85546875" customWidth="1"/>
    <col min="8721" max="8721" width="14.7109375" customWidth="1"/>
    <col min="8722" max="8722" width="9" bestFit="1" customWidth="1"/>
    <col min="8963" max="8963" width="4.7109375" bestFit="1" customWidth="1"/>
    <col min="8964" max="8964" width="9.7109375" bestFit="1" customWidth="1"/>
    <col min="8965" max="8965" width="10" bestFit="1" customWidth="1"/>
    <col min="8966" max="8966" width="8.85546875" bestFit="1" customWidth="1"/>
    <col min="8967" max="8967" width="22.85546875" customWidth="1"/>
    <col min="8968" max="8968" width="59.7109375" bestFit="1" customWidth="1"/>
    <col min="8969" max="8969" width="57.85546875" bestFit="1" customWidth="1"/>
    <col min="8970" max="8970" width="35.28515625" bestFit="1" customWidth="1"/>
    <col min="8971" max="8971" width="28.140625" bestFit="1" customWidth="1"/>
    <col min="8972" max="8972" width="33.140625" bestFit="1" customWidth="1"/>
    <col min="8973" max="8973" width="26" bestFit="1" customWidth="1"/>
    <col min="8974" max="8974" width="19.140625" bestFit="1" customWidth="1"/>
    <col min="8975" max="8975" width="10.42578125" customWidth="1"/>
    <col min="8976" max="8976" width="11.85546875" customWidth="1"/>
    <col min="8977" max="8977" width="14.7109375" customWidth="1"/>
    <col min="8978" max="8978" width="9" bestFit="1" customWidth="1"/>
    <col min="9219" max="9219" width="4.7109375" bestFit="1" customWidth="1"/>
    <col min="9220" max="9220" width="9.7109375" bestFit="1" customWidth="1"/>
    <col min="9221" max="9221" width="10" bestFit="1" customWidth="1"/>
    <col min="9222" max="9222" width="8.85546875" bestFit="1" customWidth="1"/>
    <col min="9223" max="9223" width="22.85546875" customWidth="1"/>
    <col min="9224" max="9224" width="59.7109375" bestFit="1" customWidth="1"/>
    <col min="9225" max="9225" width="57.85546875" bestFit="1" customWidth="1"/>
    <col min="9226" max="9226" width="35.28515625" bestFit="1" customWidth="1"/>
    <col min="9227" max="9227" width="28.140625" bestFit="1" customWidth="1"/>
    <col min="9228" max="9228" width="33.140625" bestFit="1" customWidth="1"/>
    <col min="9229" max="9229" width="26" bestFit="1" customWidth="1"/>
    <col min="9230" max="9230" width="19.140625" bestFit="1" customWidth="1"/>
    <col min="9231" max="9231" width="10.42578125" customWidth="1"/>
    <col min="9232" max="9232" width="11.85546875" customWidth="1"/>
    <col min="9233" max="9233" width="14.7109375" customWidth="1"/>
    <col min="9234" max="9234" width="9" bestFit="1" customWidth="1"/>
    <col min="9475" max="9475" width="4.7109375" bestFit="1" customWidth="1"/>
    <col min="9476" max="9476" width="9.7109375" bestFit="1" customWidth="1"/>
    <col min="9477" max="9477" width="10" bestFit="1" customWidth="1"/>
    <col min="9478" max="9478" width="8.85546875" bestFit="1" customWidth="1"/>
    <col min="9479" max="9479" width="22.85546875" customWidth="1"/>
    <col min="9480" max="9480" width="59.7109375" bestFit="1" customWidth="1"/>
    <col min="9481" max="9481" width="57.85546875" bestFit="1" customWidth="1"/>
    <col min="9482" max="9482" width="35.28515625" bestFit="1" customWidth="1"/>
    <col min="9483" max="9483" width="28.140625" bestFit="1" customWidth="1"/>
    <col min="9484" max="9484" width="33.140625" bestFit="1" customWidth="1"/>
    <col min="9485" max="9485" width="26" bestFit="1" customWidth="1"/>
    <col min="9486" max="9486" width="19.140625" bestFit="1" customWidth="1"/>
    <col min="9487" max="9487" width="10.42578125" customWidth="1"/>
    <col min="9488" max="9488" width="11.85546875" customWidth="1"/>
    <col min="9489" max="9489" width="14.7109375" customWidth="1"/>
    <col min="9490" max="9490" width="9" bestFit="1" customWidth="1"/>
    <col min="9731" max="9731" width="4.7109375" bestFit="1" customWidth="1"/>
    <col min="9732" max="9732" width="9.7109375" bestFit="1" customWidth="1"/>
    <col min="9733" max="9733" width="10" bestFit="1" customWidth="1"/>
    <col min="9734" max="9734" width="8.85546875" bestFit="1" customWidth="1"/>
    <col min="9735" max="9735" width="22.85546875" customWidth="1"/>
    <col min="9736" max="9736" width="59.7109375" bestFit="1" customWidth="1"/>
    <col min="9737" max="9737" width="57.85546875" bestFit="1" customWidth="1"/>
    <col min="9738" max="9738" width="35.28515625" bestFit="1" customWidth="1"/>
    <col min="9739" max="9739" width="28.140625" bestFit="1" customWidth="1"/>
    <col min="9740" max="9740" width="33.140625" bestFit="1" customWidth="1"/>
    <col min="9741" max="9741" width="26" bestFit="1" customWidth="1"/>
    <col min="9742" max="9742" width="19.140625" bestFit="1" customWidth="1"/>
    <col min="9743" max="9743" width="10.42578125" customWidth="1"/>
    <col min="9744" max="9744" width="11.85546875" customWidth="1"/>
    <col min="9745" max="9745" width="14.7109375" customWidth="1"/>
    <col min="9746" max="9746" width="9" bestFit="1" customWidth="1"/>
    <col min="9987" max="9987" width="4.7109375" bestFit="1" customWidth="1"/>
    <col min="9988" max="9988" width="9.7109375" bestFit="1" customWidth="1"/>
    <col min="9989" max="9989" width="10" bestFit="1" customWidth="1"/>
    <col min="9990" max="9990" width="8.85546875" bestFit="1" customWidth="1"/>
    <col min="9991" max="9991" width="22.85546875" customWidth="1"/>
    <col min="9992" max="9992" width="59.7109375" bestFit="1" customWidth="1"/>
    <col min="9993" max="9993" width="57.85546875" bestFit="1" customWidth="1"/>
    <col min="9994" max="9994" width="35.28515625" bestFit="1" customWidth="1"/>
    <col min="9995" max="9995" width="28.140625" bestFit="1" customWidth="1"/>
    <col min="9996" max="9996" width="33.140625" bestFit="1" customWidth="1"/>
    <col min="9997" max="9997" width="26" bestFit="1" customWidth="1"/>
    <col min="9998" max="9998" width="19.140625" bestFit="1" customWidth="1"/>
    <col min="9999" max="9999" width="10.42578125" customWidth="1"/>
    <col min="10000" max="10000" width="11.85546875" customWidth="1"/>
    <col min="10001" max="10001" width="14.7109375" customWidth="1"/>
    <col min="10002" max="10002" width="9" bestFit="1" customWidth="1"/>
    <col min="10243" max="10243" width="4.7109375" bestFit="1" customWidth="1"/>
    <col min="10244" max="10244" width="9.7109375" bestFit="1" customWidth="1"/>
    <col min="10245" max="10245" width="10" bestFit="1" customWidth="1"/>
    <col min="10246" max="10246" width="8.85546875" bestFit="1" customWidth="1"/>
    <col min="10247" max="10247" width="22.85546875" customWidth="1"/>
    <col min="10248" max="10248" width="59.7109375" bestFit="1" customWidth="1"/>
    <col min="10249" max="10249" width="57.85546875" bestFit="1" customWidth="1"/>
    <col min="10250" max="10250" width="35.28515625" bestFit="1" customWidth="1"/>
    <col min="10251" max="10251" width="28.140625" bestFit="1" customWidth="1"/>
    <col min="10252" max="10252" width="33.140625" bestFit="1" customWidth="1"/>
    <col min="10253" max="10253" width="26" bestFit="1" customWidth="1"/>
    <col min="10254" max="10254" width="19.140625" bestFit="1" customWidth="1"/>
    <col min="10255" max="10255" width="10.42578125" customWidth="1"/>
    <col min="10256" max="10256" width="11.85546875" customWidth="1"/>
    <col min="10257" max="10257" width="14.7109375" customWidth="1"/>
    <col min="10258" max="10258" width="9" bestFit="1" customWidth="1"/>
    <col min="10499" max="10499" width="4.7109375" bestFit="1" customWidth="1"/>
    <col min="10500" max="10500" width="9.7109375" bestFit="1" customWidth="1"/>
    <col min="10501" max="10501" width="10" bestFit="1" customWidth="1"/>
    <col min="10502" max="10502" width="8.85546875" bestFit="1" customWidth="1"/>
    <col min="10503" max="10503" width="22.85546875" customWidth="1"/>
    <col min="10504" max="10504" width="59.7109375" bestFit="1" customWidth="1"/>
    <col min="10505" max="10505" width="57.85546875" bestFit="1" customWidth="1"/>
    <col min="10506" max="10506" width="35.28515625" bestFit="1" customWidth="1"/>
    <col min="10507" max="10507" width="28.140625" bestFit="1" customWidth="1"/>
    <col min="10508" max="10508" width="33.140625" bestFit="1" customWidth="1"/>
    <col min="10509" max="10509" width="26" bestFit="1" customWidth="1"/>
    <col min="10510" max="10510" width="19.140625" bestFit="1" customWidth="1"/>
    <col min="10511" max="10511" width="10.42578125" customWidth="1"/>
    <col min="10512" max="10512" width="11.85546875" customWidth="1"/>
    <col min="10513" max="10513" width="14.7109375" customWidth="1"/>
    <col min="10514" max="10514" width="9" bestFit="1" customWidth="1"/>
    <col min="10755" max="10755" width="4.7109375" bestFit="1" customWidth="1"/>
    <col min="10756" max="10756" width="9.7109375" bestFit="1" customWidth="1"/>
    <col min="10757" max="10757" width="10" bestFit="1" customWidth="1"/>
    <col min="10758" max="10758" width="8.85546875" bestFit="1" customWidth="1"/>
    <col min="10759" max="10759" width="22.85546875" customWidth="1"/>
    <col min="10760" max="10760" width="59.7109375" bestFit="1" customWidth="1"/>
    <col min="10761" max="10761" width="57.85546875" bestFit="1" customWidth="1"/>
    <col min="10762" max="10762" width="35.28515625" bestFit="1" customWidth="1"/>
    <col min="10763" max="10763" width="28.140625" bestFit="1" customWidth="1"/>
    <col min="10764" max="10764" width="33.140625" bestFit="1" customWidth="1"/>
    <col min="10765" max="10765" width="26" bestFit="1" customWidth="1"/>
    <col min="10766" max="10766" width="19.140625" bestFit="1" customWidth="1"/>
    <col min="10767" max="10767" width="10.42578125" customWidth="1"/>
    <col min="10768" max="10768" width="11.85546875" customWidth="1"/>
    <col min="10769" max="10769" width="14.7109375" customWidth="1"/>
    <col min="10770" max="10770" width="9" bestFit="1" customWidth="1"/>
    <col min="11011" max="11011" width="4.7109375" bestFit="1" customWidth="1"/>
    <col min="11012" max="11012" width="9.7109375" bestFit="1" customWidth="1"/>
    <col min="11013" max="11013" width="10" bestFit="1" customWidth="1"/>
    <col min="11014" max="11014" width="8.85546875" bestFit="1" customWidth="1"/>
    <col min="11015" max="11015" width="22.85546875" customWidth="1"/>
    <col min="11016" max="11016" width="59.7109375" bestFit="1" customWidth="1"/>
    <col min="11017" max="11017" width="57.85546875" bestFit="1" customWidth="1"/>
    <col min="11018" max="11018" width="35.28515625" bestFit="1" customWidth="1"/>
    <col min="11019" max="11019" width="28.140625" bestFit="1" customWidth="1"/>
    <col min="11020" max="11020" width="33.140625" bestFit="1" customWidth="1"/>
    <col min="11021" max="11021" width="26" bestFit="1" customWidth="1"/>
    <col min="11022" max="11022" width="19.140625" bestFit="1" customWidth="1"/>
    <col min="11023" max="11023" width="10.42578125" customWidth="1"/>
    <col min="11024" max="11024" width="11.85546875" customWidth="1"/>
    <col min="11025" max="11025" width="14.7109375" customWidth="1"/>
    <col min="11026" max="11026" width="9" bestFit="1" customWidth="1"/>
    <col min="11267" max="11267" width="4.7109375" bestFit="1" customWidth="1"/>
    <col min="11268" max="11268" width="9.7109375" bestFit="1" customWidth="1"/>
    <col min="11269" max="11269" width="10" bestFit="1" customWidth="1"/>
    <col min="11270" max="11270" width="8.85546875" bestFit="1" customWidth="1"/>
    <col min="11271" max="11271" width="22.85546875" customWidth="1"/>
    <col min="11272" max="11272" width="59.7109375" bestFit="1" customWidth="1"/>
    <col min="11273" max="11273" width="57.85546875" bestFit="1" customWidth="1"/>
    <col min="11274" max="11274" width="35.28515625" bestFit="1" customWidth="1"/>
    <col min="11275" max="11275" width="28.140625" bestFit="1" customWidth="1"/>
    <col min="11276" max="11276" width="33.140625" bestFit="1" customWidth="1"/>
    <col min="11277" max="11277" width="26" bestFit="1" customWidth="1"/>
    <col min="11278" max="11278" width="19.140625" bestFit="1" customWidth="1"/>
    <col min="11279" max="11279" width="10.42578125" customWidth="1"/>
    <col min="11280" max="11280" width="11.85546875" customWidth="1"/>
    <col min="11281" max="11281" width="14.7109375" customWidth="1"/>
    <col min="11282" max="11282" width="9" bestFit="1" customWidth="1"/>
    <col min="11523" max="11523" width="4.7109375" bestFit="1" customWidth="1"/>
    <col min="11524" max="11524" width="9.7109375" bestFit="1" customWidth="1"/>
    <col min="11525" max="11525" width="10" bestFit="1" customWidth="1"/>
    <col min="11526" max="11526" width="8.85546875" bestFit="1" customWidth="1"/>
    <col min="11527" max="11527" width="22.85546875" customWidth="1"/>
    <col min="11528" max="11528" width="59.7109375" bestFit="1" customWidth="1"/>
    <col min="11529" max="11529" width="57.85546875" bestFit="1" customWidth="1"/>
    <col min="11530" max="11530" width="35.28515625" bestFit="1" customWidth="1"/>
    <col min="11531" max="11531" width="28.140625" bestFit="1" customWidth="1"/>
    <col min="11532" max="11532" width="33.140625" bestFit="1" customWidth="1"/>
    <col min="11533" max="11533" width="26" bestFit="1" customWidth="1"/>
    <col min="11534" max="11534" width="19.140625" bestFit="1" customWidth="1"/>
    <col min="11535" max="11535" width="10.42578125" customWidth="1"/>
    <col min="11536" max="11536" width="11.85546875" customWidth="1"/>
    <col min="11537" max="11537" width="14.7109375" customWidth="1"/>
    <col min="11538" max="11538" width="9" bestFit="1" customWidth="1"/>
    <col min="11779" max="11779" width="4.7109375" bestFit="1" customWidth="1"/>
    <col min="11780" max="11780" width="9.7109375" bestFit="1" customWidth="1"/>
    <col min="11781" max="11781" width="10" bestFit="1" customWidth="1"/>
    <col min="11782" max="11782" width="8.85546875" bestFit="1" customWidth="1"/>
    <col min="11783" max="11783" width="22.85546875" customWidth="1"/>
    <col min="11784" max="11784" width="59.7109375" bestFit="1" customWidth="1"/>
    <col min="11785" max="11785" width="57.85546875" bestFit="1" customWidth="1"/>
    <col min="11786" max="11786" width="35.28515625" bestFit="1" customWidth="1"/>
    <col min="11787" max="11787" width="28.140625" bestFit="1" customWidth="1"/>
    <col min="11788" max="11788" width="33.140625" bestFit="1" customWidth="1"/>
    <col min="11789" max="11789" width="26" bestFit="1" customWidth="1"/>
    <col min="11790" max="11790" width="19.140625" bestFit="1" customWidth="1"/>
    <col min="11791" max="11791" width="10.42578125" customWidth="1"/>
    <col min="11792" max="11792" width="11.85546875" customWidth="1"/>
    <col min="11793" max="11793" width="14.7109375" customWidth="1"/>
    <col min="11794" max="11794" width="9" bestFit="1" customWidth="1"/>
    <col min="12035" max="12035" width="4.7109375" bestFit="1" customWidth="1"/>
    <col min="12036" max="12036" width="9.7109375" bestFit="1" customWidth="1"/>
    <col min="12037" max="12037" width="10" bestFit="1" customWidth="1"/>
    <col min="12038" max="12038" width="8.85546875" bestFit="1" customWidth="1"/>
    <col min="12039" max="12039" width="22.85546875" customWidth="1"/>
    <col min="12040" max="12040" width="59.7109375" bestFit="1" customWidth="1"/>
    <col min="12041" max="12041" width="57.85546875" bestFit="1" customWidth="1"/>
    <col min="12042" max="12042" width="35.28515625" bestFit="1" customWidth="1"/>
    <col min="12043" max="12043" width="28.140625" bestFit="1" customWidth="1"/>
    <col min="12044" max="12044" width="33.140625" bestFit="1" customWidth="1"/>
    <col min="12045" max="12045" width="26" bestFit="1" customWidth="1"/>
    <col min="12046" max="12046" width="19.140625" bestFit="1" customWidth="1"/>
    <col min="12047" max="12047" width="10.42578125" customWidth="1"/>
    <col min="12048" max="12048" width="11.85546875" customWidth="1"/>
    <col min="12049" max="12049" width="14.7109375" customWidth="1"/>
    <col min="12050" max="12050" width="9" bestFit="1" customWidth="1"/>
    <col min="12291" max="12291" width="4.7109375" bestFit="1" customWidth="1"/>
    <col min="12292" max="12292" width="9.7109375" bestFit="1" customWidth="1"/>
    <col min="12293" max="12293" width="10" bestFit="1" customWidth="1"/>
    <col min="12294" max="12294" width="8.85546875" bestFit="1" customWidth="1"/>
    <col min="12295" max="12295" width="22.85546875" customWidth="1"/>
    <col min="12296" max="12296" width="59.7109375" bestFit="1" customWidth="1"/>
    <col min="12297" max="12297" width="57.85546875" bestFit="1" customWidth="1"/>
    <col min="12298" max="12298" width="35.28515625" bestFit="1" customWidth="1"/>
    <col min="12299" max="12299" width="28.140625" bestFit="1" customWidth="1"/>
    <col min="12300" max="12300" width="33.140625" bestFit="1" customWidth="1"/>
    <col min="12301" max="12301" width="26" bestFit="1" customWidth="1"/>
    <col min="12302" max="12302" width="19.140625" bestFit="1" customWidth="1"/>
    <col min="12303" max="12303" width="10.42578125" customWidth="1"/>
    <col min="12304" max="12304" width="11.85546875" customWidth="1"/>
    <col min="12305" max="12305" width="14.7109375" customWidth="1"/>
    <col min="12306" max="12306" width="9" bestFit="1" customWidth="1"/>
    <col min="12547" max="12547" width="4.7109375" bestFit="1" customWidth="1"/>
    <col min="12548" max="12548" width="9.7109375" bestFit="1" customWidth="1"/>
    <col min="12549" max="12549" width="10" bestFit="1" customWidth="1"/>
    <col min="12550" max="12550" width="8.85546875" bestFit="1" customWidth="1"/>
    <col min="12551" max="12551" width="22.85546875" customWidth="1"/>
    <col min="12552" max="12552" width="59.7109375" bestFit="1" customWidth="1"/>
    <col min="12553" max="12553" width="57.85546875" bestFit="1" customWidth="1"/>
    <col min="12554" max="12554" width="35.28515625" bestFit="1" customWidth="1"/>
    <col min="12555" max="12555" width="28.140625" bestFit="1" customWidth="1"/>
    <col min="12556" max="12556" width="33.140625" bestFit="1" customWidth="1"/>
    <col min="12557" max="12557" width="26" bestFit="1" customWidth="1"/>
    <col min="12558" max="12558" width="19.140625" bestFit="1" customWidth="1"/>
    <col min="12559" max="12559" width="10.42578125" customWidth="1"/>
    <col min="12560" max="12560" width="11.85546875" customWidth="1"/>
    <col min="12561" max="12561" width="14.7109375" customWidth="1"/>
    <col min="12562" max="12562" width="9" bestFit="1" customWidth="1"/>
    <col min="12803" max="12803" width="4.7109375" bestFit="1" customWidth="1"/>
    <col min="12804" max="12804" width="9.7109375" bestFit="1" customWidth="1"/>
    <col min="12805" max="12805" width="10" bestFit="1" customWidth="1"/>
    <col min="12806" max="12806" width="8.85546875" bestFit="1" customWidth="1"/>
    <col min="12807" max="12807" width="22.85546875" customWidth="1"/>
    <col min="12808" max="12808" width="59.7109375" bestFit="1" customWidth="1"/>
    <col min="12809" max="12809" width="57.85546875" bestFit="1" customWidth="1"/>
    <col min="12810" max="12810" width="35.28515625" bestFit="1" customWidth="1"/>
    <col min="12811" max="12811" width="28.140625" bestFit="1" customWidth="1"/>
    <col min="12812" max="12812" width="33.140625" bestFit="1" customWidth="1"/>
    <col min="12813" max="12813" width="26" bestFit="1" customWidth="1"/>
    <col min="12814" max="12814" width="19.140625" bestFit="1" customWidth="1"/>
    <col min="12815" max="12815" width="10.42578125" customWidth="1"/>
    <col min="12816" max="12816" width="11.85546875" customWidth="1"/>
    <col min="12817" max="12817" width="14.7109375" customWidth="1"/>
    <col min="12818" max="12818" width="9" bestFit="1" customWidth="1"/>
    <col min="13059" max="13059" width="4.7109375" bestFit="1" customWidth="1"/>
    <col min="13060" max="13060" width="9.7109375" bestFit="1" customWidth="1"/>
    <col min="13061" max="13061" width="10" bestFit="1" customWidth="1"/>
    <col min="13062" max="13062" width="8.85546875" bestFit="1" customWidth="1"/>
    <col min="13063" max="13063" width="22.85546875" customWidth="1"/>
    <col min="13064" max="13064" width="59.7109375" bestFit="1" customWidth="1"/>
    <col min="13065" max="13065" width="57.85546875" bestFit="1" customWidth="1"/>
    <col min="13066" max="13066" width="35.28515625" bestFit="1" customWidth="1"/>
    <col min="13067" max="13067" width="28.140625" bestFit="1" customWidth="1"/>
    <col min="13068" max="13068" width="33.140625" bestFit="1" customWidth="1"/>
    <col min="13069" max="13069" width="26" bestFit="1" customWidth="1"/>
    <col min="13070" max="13070" width="19.140625" bestFit="1" customWidth="1"/>
    <col min="13071" max="13071" width="10.42578125" customWidth="1"/>
    <col min="13072" max="13072" width="11.85546875" customWidth="1"/>
    <col min="13073" max="13073" width="14.7109375" customWidth="1"/>
    <col min="13074" max="13074" width="9" bestFit="1" customWidth="1"/>
    <col min="13315" max="13315" width="4.7109375" bestFit="1" customWidth="1"/>
    <col min="13316" max="13316" width="9.7109375" bestFit="1" customWidth="1"/>
    <col min="13317" max="13317" width="10" bestFit="1" customWidth="1"/>
    <col min="13318" max="13318" width="8.85546875" bestFit="1" customWidth="1"/>
    <col min="13319" max="13319" width="22.85546875" customWidth="1"/>
    <col min="13320" max="13320" width="59.7109375" bestFit="1" customWidth="1"/>
    <col min="13321" max="13321" width="57.85546875" bestFit="1" customWidth="1"/>
    <col min="13322" max="13322" width="35.28515625" bestFit="1" customWidth="1"/>
    <col min="13323" max="13323" width="28.140625" bestFit="1" customWidth="1"/>
    <col min="13324" max="13324" width="33.140625" bestFit="1" customWidth="1"/>
    <col min="13325" max="13325" width="26" bestFit="1" customWidth="1"/>
    <col min="13326" max="13326" width="19.140625" bestFit="1" customWidth="1"/>
    <col min="13327" max="13327" width="10.42578125" customWidth="1"/>
    <col min="13328" max="13328" width="11.85546875" customWidth="1"/>
    <col min="13329" max="13329" width="14.7109375" customWidth="1"/>
    <col min="13330" max="13330" width="9" bestFit="1" customWidth="1"/>
    <col min="13571" max="13571" width="4.7109375" bestFit="1" customWidth="1"/>
    <col min="13572" max="13572" width="9.7109375" bestFit="1" customWidth="1"/>
    <col min="13573" max="13573" width="10" bestFit="1" customWidth="1"/>
    <col min="13574" max="13574" width="8.85546875" bestFit="1" customWidth="1"/>
    <col min="13575" max="13575" width="22.85546875" customWidth="1"/>
    <col min="13576" max="13576" width="59.7109375" bestFit="1" customWidth="1"/>
    <col min="13577" max="13577" width="57.85546875" bestFit="1" customWidth="1"/>
    <col min="13578" max="13578" width="35.28515625" bestFit="1" customWidth="1"/>
    <col min="13579" max="13579" width="28.140625" bestFit="1" customWidth="1"/>
    <col min="13580" max="13580" width="33.140625" bestFit="1" customWidth="1"/>
    <col min="13581" max="13581" width="26" bestFit="1" customWidth="1"/>
    <col min="13582" max="13582" width="19.140625" bestFit="1" customWidth="1"/>
    <col min="13583" max="13583" width="10.42578125" customWidth="1"/>
    <col min="13584" max="13584" width="11.85546875" customWidth="1"/>
    <col min="13585" max="13585" width="14.7109375" customWidth="1"/>
    <col min="13586" max="13586" width="9" bestFit="1" customWidth="1"/>
    <col min="13827" max="13827" width="4.7109375" bestFit="1" customWidth="1"/>
    <col min="13828" max="13828" width="9.7109375" bestFit="1" customWidth="1"/>
    <col min="13829" max="13829" width="10" bestFit="1" customWidth="1"/>
    <col min="13830" max="13830" width="8.85546875" bestFit="1" customWidth="1"/>
    <col min="13831" max="13831" width="22.85546875" customWidth="1"/>
    <col min="13832" max="13832" width="59.7109375" bestFit="1" customWidth="1"/>
    <col min="13833" max="13833" width="57.85546875" bestFit="1" customWidth="1"/>
    <col min="13834" max="13834" width="35.28515625" bestFit="1" customWidth="1"/>
    <col min="13835" max="13835" width="28.140625" bestFit="1" customWidth="1"/>
    <col min="13836" max="13836" width="33.140625" bestFit="1" customWidth="1"/>
    <col min="13837" max="13837" width="26" bestFit="1" customWidth="1"/>
    <col min="13838" max="13838" width="19.140625" bestFit="1" customWidth="1"/>
    <col min="13839" max="13839" width="10.42578125" customWidth="1"/>
    <col min="13840" max="13840" width="11.85546875" customWidth="1"/>
    <col min="13841" max="13841" width="14.7109375" customWidth="1"/>
    <col min="13842" max="13842" width="9" bestFit="1" customWidth="1"/>
    <col min="14083" max="14083" width="4.7109375" bestFit="1" customWidth="1"/>
    <col min="14084" max="14084" width="9.7109375" bestFit="1" customWidth="1"/>
    <col min="14085" max="14085" width="10" bestFit="1" customWidth="1"/>
    <col min="14086" max="14086" width="8.85546875" bestFit="1" customWidth="1"/>
    <col min="14087" max="14087" width="22.85546875" customWidth="1"/>
    <col min="14088" max="14088" width="59.7109375" bestFit="1" customWidth="1"/>
    <col min="14089" max="14089" width="57.85546875" bestFit="1" customWidth="1"/>
    <col min="14090" max="14090" width="35.28515625" bestFit="1" customWidth="1"/>
    <col min="14091" max="14091" width="28.140625" bestFit="1" customWidth="1"/>
    <col min="14092" max="14092" width="33.140625" bestFit="1" customWidth="1"/>
    <col min="14093" max="14093" width="26" bestFit="1" customWidth="1"/>
    <col min="14094" max="14094" width="19.140625" bestFit="1" customWidth="1"/>
    <col min="14095" max="14095" width="10.42578125" customWidth="1"/>
    <col min="14096" max="14096" width="11.85546875" customWidth="1"/>
    <col min="14097" max="14097" width="14.7109375" customWidth="1"/>
    <col min="14098" max="14098" width="9" bestFit="1" customWidth="1"/>
    <col min="14339" max="14339" width="4.7109375" bestFit="1" customWidth="1"/>
    <col min="14340" max="14340" width="9.7109375" bestFit="1" customWidth="1"/>
    <col min="14341" max="14341" width="10" bestFit="1" customWidth="1"/>
    <col min="14342" max="14342" width="8.85546875" bestFit="1" customWidth="1"/>
    <col min="14343" max="14343" width="22.85546875" customWidth="1"/>
    <col min="14344" max="14344" width="59.7109375" bestFit="1" customWidth="1"/>
    <col min="14345" max="14345" width="57.85546875" bestFit="1" customWidth="1"/>
    <col min="14346" max="14346" width="35.28515625" bestFit="1" customWidth="1"/>
    <col min="14347" max="14347" width="28.140625" bestFit="1" customWidth="1"/>
    <col min="14348" max="14348" width="33.140625" bestFit="1" customWidth="1"/>
    <col min="14349" max="14349" width="26" bestFit="1" customWidth="1"/>
    <col min="14350" max="14350" width="19.140625" bestFit="1" customWidth="1"/>
    <col min="14351" max="14351" width="10.42578125" customWidth="1"/>
    <col min="14352" max="14352" width="11.85546875" customWidth="1"/>
    <col min="14353" max="14353" width="14.7109375" customWidth="1"/>
    <col min="14354" max="14354" width="9" bestFit="1" customWidth="1"/>
    <col min="14595" max="14595" width="4.7109375" bestFit="1" customWidth="1"/>
    <col min="14596" max="14596" width="9.7109375" bestFit="1" customWidth="1"/>
    <col min="14597" max="14597" width="10" bestFit="1" customWidth="1"/>
    <col min="14598" max="14598" width="8.85546875" bestFit="1" customWidth="1"/>
    <col min="14599" max="14599" width="22.85546875" customWidth="1"/>
    <col min="14600" max="14600" width="59.7109375" bestFit="1" customWidth="1"/>
    <col min="14601" max="14601" width="57.85546875" bestFit="1" customWidth="1"/>
    <col min="14602" max="14602" width="35.28515625" bestFit="1" customWidth="1"/>
    <col min="14603" max="14603" width="28.140625" bestFit="1" customWidth="1"/>
    <col min="14604" max="14604" width="33.140625" bestFit="1" customWidth="1"/>
    <col min="14605" max="14605" width="26" bestFit="1" customWidth="1"/>
    <col min="14606" max="14606" width="19.140625" bestFit="1" customWidth="1"/>
    <col min="14607" max="14607" width="10.42578125" customWidth="1"/>
    <col min="14608" max="14608" width="11.85546875" customWidth="1"/>
    <col min="14609" max="14609" width="14.7109375" customWidth="1"/>
    <col min="14610" max="14610" width="9" bestFit="1" customWidth="1"/>
    <col min="14851" max="14851" width="4.7109375" bestFit="1" customWidth="1"/>
    <col min="14852" max="14852" width="9.7109375" bestFit="1" customWidth="1"/>
    <col min="14853" max="14853" width="10" bestFit="1" customWidth="1"/>
    <col min="14854" max="14854" width="8.85546875" bestFit="1" customWidth="1"/>
    <col min="14855" max="14855" width="22.85546875" customWidth="1"/>
    <col min="14856" max="14856" width="59.7109375" bestFit="1" customWidth="1"/>
    <col min="14857" max="14857" width="57.85546875" bestFit="1" customWidth="1"/>
    <col min="14858" max="14858" width="35.28515625" bestFit="1" customWidth="1"/>
    <col min="14859" max="14859" width="28.140625" bestFit="1" customWidth="1"/>
    <col min="14860" max="14860" width="33.140625" bestFit="1" customWidth="1"/>
    <col min="14861" max="14861" width="26" bestFit="1" customWidth="1"/>
    <col min="14862" max="14862" width="19.140625" bestFit="1" customWidth="1"/>
    <col min="14863" max="14863" width="10.42578125" customWidth="1"/>
    <col min="14864" max="14864" width="11.85546875" customWidth="1"/>
    <col min="14865" max="14865" width="14.7109375" customWidth="1"/>
    <col min="14866" max="14866" width="9" bestFit="1" customWidth="1"/>
    <col min="15107" max="15107" width="4.7109375" bestFit="1" customWidth="1"/>
    <col min="15108" max="15108" width="9.7109375" bestFit="1" customWidth="1"/>
    <col min="15109" max="15109" width="10" bestFit="1" customWidth="1"/>
    <col min="15110" max="15110" width="8.85546875" bestFit="1" customWidth="1"/>
    <col min="15111" max="15111" width="22.85546875" customWidth="1"/>
    <col min="15112" max="15112" width="59.7109375" bestFit="1" customWidth="1"/>
    <col min="15113" max="15113" width="57.85546875" bestFit="1" customWidth="1"/>
    <col min="15114" max="15114" width="35.28515625" bestFit="1" customWidth="1"/>
    <col min="15115" max="15115" width="28.140625" bestFit="1" customWidth="1"/>
    <col min="15116" max="15116" width="33.140625" bestFit="1" customWidth="1"/>
    <col min="15117" max="15117" width="26" bestFit="1" customWidth="1"/>
    <col min="15118" max="15118" width="19.140625" bestFit="1" customWidth="1"/>
    <col min="15119" max="15119" width="10.42578125" customWidth="1"/>
    <col min="15120" max="15120" width="11.85546875" customWidth="1"/>
    <col min="15121" max="15121" width="14.7109375" customWidth="1"/>
    <col min="15122" max="15122" width="9" bestFit="1" customWidth="1"/>
    <col min="15363" max="15363" width="4.7109375" bestFit="1" customWidth="1"/>
    <col min="15364" max="15364" width="9.7109375" bestFit="1" customWidth="1"/>
    <col min="15365" max="15365" width="10" bestFit="1" customWidth="1"/>
    <col min="15366" max="15366" width="8.85546875" bestFit="1" customWidth="1"/>
    <col min="15367" max="15367" width="22.85546875" customWidth="1"/>
    <col min="15368" max="15368" width="59.7109375" bestFit="1" customWidth="1"/>
    <col min="15369" max="15369" width="57.85546875" bestFit="1" customWidth="1"/>
    <col min="15370" max="15370" width="35.28515625" bestFit="1" customWidth="1"/>
    <col min="15371" max="15371" width="28.140625" bestFit="1" customWidth="1"/>
    <col min="15372" max="15372" width="33.140625" bestFit="1" customWidth="1"/>
    <col min="15373" max="15373" width="26" bestFit="1" customWidth="1"/>
    <col min="15374" max="15374" width="19.140625" bestFit="1" customWidth="1"/>
    <col min="15375" max="15375" width="10.42578125" customWidth="1"/>
    <col min="15376" max="15376" width="11.85546875" customWidth="1"/>
    <col min="15377" max="15377" width="14.7109375" customWidth="1"/>
    <col min="15378" max="15378" width="9" bestFit="1" customWidth="1"/>
    <col min="15619" max="15619" width="4.7109375" bestFit="1" customWidth="1"/>
    <col min="15620" max="15620" width="9.7109375" bestFit="1" customWidth="1"/>
    <col min="15621" max="15621" width="10" bestFit="1" customWidth="1"/>
    <col min="15622" max="15622" width="8.85546875" bestFit="1" customWidth="1"/>
    <col min="15623" max="15623" width="22.85546875" customWidth="1"/>
    <col min="15624" max="15624" width="59.7109375" bestFit="1" customWidth="1"/>
    <col min="15625" max="15625" width="57.85546875" bestFit="1" customWidth="1"/>
    <col min="15626" max="15626" width="35.28515625" bestFit="1" customWidth="1"/>
    <col min="15627" max="15627" width="28.140625" bestFit="1" customWidth="1"/>
    <col min="15628" max="15628" width="33.140625" bestFit="1" customWidth="1"/>
    <col min="15629" max="15629" width="26" bestFit="1" customWidth="1"/>
    <col min="15630" max="15630" width="19.140625" bestFit="1" customWidth="1"/>
    <col min="15631" max="15631" width="10.42578125" customWidth="1"/>
    <col min="15632" max="15632" width="11.85546875" customWidth="1"/>
    <col min="15633" max="15633" width="14.7109375" customWidth="1"/>
    <col min="15634" max="15634" width="9" bestFit="1" customWidth="1"/>
    <col min="15875" max="15875" width="4.7109375" bestFit="1" customWidth="1"/>
    <col min="15876" max="15876" width="9.7109375" bestFit="1" customWidth="1"/>
    <col min="15877" max="15877" width="10" bestFit="1" customWidth="1"/>
    <col min="15878" max="15878" width="8.85546875" bestFit="1" customWidth="1"/>
    <col min="15879" max="15879" width="22.85546875" customWidth="1"/>
    <col min="15880" max="15880" width="59.7109375" bestFit="1" customWidth="1"/>
    <col min="15881" max="15881" width="57.85546875" bestFit="1" customWidth="1"/>
    <col min="15882" max="15882" width="35.28515625" bestFit="1" customWidth="1"/>
    <col min="15883" max="15883" width="28.140625" bestFit="1" customWidth="1"/>
    <col min="15884" max="15884" width="33.140625" bestFit="1" customWidth="1"/>
    <col min="15885" max="15885" width="26" bestFit="1" customWidth="1"/>
    <col min="15886" max="15886" width="19.140625" bestFit="1" customWidth="1"/>
    <col min="15887" max="15887" width="10.42578125" customWidth="1"/>
    <col min="15888" max="15888" width="11.85546875" customWidth="1"/>
    <col min="15889" max="15889" width="14.7109375" customWidth="1"/>
    <col min="15890" max="15890" width="9" bestFit="1" customWidth="1"/>
    <col min="16131" max="16131" width="4.7109375" bestFit="1" customWidth="1"/>
    <col min="16132" max="16132" width="9.7109375" bestFit="1" customWidth="1"/>
    <col min="16133" max="16133" width="10" bestFit="1" customWidth="1"/>
    <col min="16134" max="16134" width="8.85546875" bestFit="1" customWidth="1"/>
    <col min="16135" max="16135" width="22.85546875" customWidth="1"/>
    <col min="16136" max="16136" width="59.7109375" bestFit="1" customWidth="1"/>
    <col min="16137" max="16137" width="57.85546875" bestFit="1" customWidth="1"/>
    <col min="16138" max="16138" width="35.28515625" bestFit="1" customWidth="1"/>
    <col min="16139" max="16139" width="28.140625" bestFit="1" customWidth="1"/>
    <col min="16140" max="16140" width="33.140625" bestFit="1" customWidth="1"/>
    <col min="16141" max="16141" width="26" bestFit="1" customWidth="1"/>
    <col min="16142" max="16142" width="19.140625" bestFit="1" customWidth="1"/>
    <col min="16143" max="16143" width="10.42578125" customWidth="1"/>
    <col min="16144" max="16144" width="11.85546875" customWidth="1"/>
    <col min="16145" max="16145" width="14.7109375" customWidth="1"/>
    <col min="16146" max="16146" width="9" bestFit="1" customWidth="1"/>
  </cols>
  <sheetData>
    <row r="2" spans="1:19">
      <c r="A2" s="1" t="s">
        <v>3508</v>
      </c>
    </row>
    <row r="4" spans="1:19" s="4" customFormat="1" ht="47.25" customHeight="1">
      <c r="A4" s="778" t="s">
        <v>0</v>
      </c>
      <c r="B4" s="776" t="s">
        <v>1</v>
      </c>
      <c r="C4" s="776" t="s">
        <v>2</v>
      </c>
      <c r="D4" s="776" t="s">
        <v>3</v>
      </c>
      <c r="E4" s="778" t="s">
        <v>4</v>
      </c>
      <c r="F4" s="778" t="s">
        <v>5</v>
      </c>
      <c r="G4" s="778" t="s">
        <v>6</v>
      </c>
      <c r="H4" s="780" t="s">
        <v>7</v>
      </c>
      <c r="I4" s="780"/>
      <c r="J4" s="778" t="s">
        <v>8</v>
      </c>
      <c r="K4" s="773" t="s">
        <v>9</v>
      </c>
      <c r="L4" s="774"/>
      <c r="M4" s="775" t="s">
        <v>10</v>
      </c>
      <c r="N4" s="775"/>
      <c r="O4" s="775" t="s">
        <v>11</v>
      </c>
      <c r="P4" s="775"/>
      <c r="Q4" s="778" t="s">
        <v>12</v>
      </c>
      <c r="R4" s="776" t="s">
        <v>13</v>
      </c>
      <c r="S4" s="3"/>
    </row>
    <row r="5" spans="1:19" s="4" customFormat="1" ht="35.25" customHeight="1">
      <c r="A5" s="779"/>
      <c r="B5" s="777"/>
      <c r="C5" s="777"/>
      <c r="D5" s="777"/>
      <c r="E5" s="779"/>
      <c r="F5" s="779"/>
      <c r="G5" s="779"/>
      <c r="H5" s="178" t="s">
        <v>14</v>
      </c>
      <c r="I5" s="178" t="s">
        <v>15</v>
      </c>
      <c r="J5" s="779"/>
      <c r="K5" s="179">
        <v>2018</v>
      </c>
      <c r="L5" s="179">
        <v>2019</v>
      </c>
      <c r="M5" s="180">
        <v>2018</v>
      </c>
      <c r="N5" s="180">
        <v>2019</v>
      </c>
      <c r="O5" s="180">
        <v>2018</v>
      </c>
      <c r="P5" s="180">
        <v>2019</v>
      </c>
      <c r="Q5" s="779"/>
      <c r="R5" s="777"/>
      <c r="S5" s="3"/>
    </row>
    <row r="6" spans="1:19" s="4" customFormat="1" ht="15.75" customHeight="1">
      <c r="A6" s="181" t="s">
        <v>16</v>
      </c>
      <c r="B6" s="178" t="s">
        <v>17</v>
      </c>
      <c r="C6" s="178" t="s">
        <v>18</v>
      </c>
      <c r="D6" s="178" t="s">
        <v>19</v>
      </c>
      <c r="E6" s="181" t="s">
        <v>20</v>
      </c>
      <c r="F6" s="181" t="s">
        <v>21</v>
      </c>
      <c r="G6" s="181" t="s">
        <v>22</v>
      </c>
      <c r="H6" s="178" t="s">
        <v>23</v>
      </c>
      <c r="I6" s="178" t="s">
        <v>24</v>
      </c>
      <c r="J6" s="181" t="s">
        <v>25</v>
      </c>
      <c r="K6" s="179" t="s">
        <v>26</v>
      </c>
      <c r="L6" s="179" t="s">
        <v>27</v>
      </c>
      <c r="M6" s="182" t="s">
        <v>28</v>
      </c>
      <c r="N6" s="183" t="s">
        <v>29</v>
      </c>
      <c r="O6" s="182" t="s">
        <v>30</v>
      </c>
      <c r="P6" s="183" t="s">
        <v>31</v>
      </c>
      <c r="Q6" s="181" t="s">
        <v>32</v>
      </c>
      <c r="R6" s="178" t="s">
        <v>33</v>
      </c>
      <c r="S6" s="3"/>
    </row>
    <row r="7" spans="1:19" s="185" customFormat="1" ht="113.25" customHeight="1">
      <c r="A7" s="63">
        <v>1</v>
      </c>
      <c r="B7" s="259" t="s">
        <v>497</v>
      </c>
      <c r="C7" s="259">
        <v>3</v>
      </c>
      <c r="D7" s="259">
        <v>10</v>
      </c>
      <c r="E7" s="259" t="s">
        <v>934</v>
      </c>
      <c r="F7" s="259" t="s">
        <v>935</v>
      </c>
      <c r="G7" s="259" t="s">
        <v>936</v>
      </c>
      <c r="H7" s="259" t="s">
        <v>937</v>
      </c>
      <c r="I7" s="259" t="s">
        <v>938</v>
      </c>
      <c r="J7" s="259" t="s">
        <v>939</v>
      </c>
      <c r="K7" s="259"/>
      <c r="L7" s="259" t="s">
        <v>940</v>
      </c>
      <c r="M7" s="381">
        <v>350000</v>
      </c>
      <c r="N7" s="322"/>
      <c r="O7" s="381">
        <v>300000</v>
      </c>
      <c r="P7" s="322"/>
      <c r="Q7" s="259" t="s">
        <v>941</v>
      </c>
      <c r="R7" s="259" t="s">
        <v>942</v>
      </c>
      <c r="S7" s="184"/>
    </row>
    <row r="8" spans="1:19" s="185" customFormat="1" ht="116.25" customHeight="1">
      <c r="A8" s="258">
        <v>2</v>
      </c>
      <c r="B8" s="259" t="s">
        <v>497</v>
      </c>
      <c r="C8" s="259">
        <v>3</v>
      </c>
      <c r="D8" s="259">
        <v>13</v>
      </c>
      <c r="E8" s="259" t="s">
        <v>943</v>
      </c>
      <c r="F8" s="259" t="s">
        <v>944</v>
      </c>
      <c r="G8" s="259" t="s">
        <v>945</v>
      </c>
      <c r="H8" s="259" t="s">
        <v>937</v>
      </c>
      <c r="I8" s="259" t="s">
        <v>938</v>
      </c>
      <c r="J8" s="259" t="s">
        <v>946</v>
      </c>
      <c r="K8" s="259"/>
      <c r="L8" s="259" t="s">
        <v>373</v>
      </c>
      <c r="M8" s="322">
        <v>10000</v>
      </c>
      <c r="N8" s="322"/>
      <c r="O8" s="322">
        <v>10000</v>
      </c>
      <c r="P8" s="322"/>
      <c r="Q8" s="259" t="s">
        <v>941</v>
      </c>
      <c r="R8" s="259" t="s">
        <v>942</v>
      </c>
      <c r="S8" s="184"/>
    </row>
    <row r="9" spans="1:19" s="334" customFormat="1" ht="161.25" customHeight="1">
      <c r="A9" s="63">
        <v>3</v>
      </c>
      <c r="B9" s="258">
        <v>6</v>
      </c>
      <c r="C9" s="258">
        <v>5</v>
      </c>
      <c r="D9" s="259">
        <v>4</v>
      </c>
      <c r="E9" s="259" t="s">
        <v>2249</v>
      </c>
      <c r="F9" s="259" t="s">
        <v>2250</v>
      </c>
      <c r="G9" s="259" t="s">
        <v>316</v>
      </c>
      <c r="H9" s="263" t="s">
        <v>2251</v>
      </c>
      <c r="I9" s="69" t="s">
        <v>2252</v>
      </c>
      <c r="J9" s="259" t="s">
        <v>2253</v>
      </c>
      <c r="K9" s="263" t="s">
        <v>590</v>
      </c>
      <c r="L9" s="263"/>
      <c r="M9" s="264">
        <v>38500</v>
      </c>
      <c r="N9" s="264"/>
      <c r="O9" s="264">
        <v>34930</v>
      </c>
      <c r="P9" s="264"/>
      <c r="Q9" s="259" t="s">
        <v>2254</v>
      </c>
      <c r="R9" s="259" t="s">
        <v>2255</v>
      </c>
      <c r="S9" s="333"/>
    </row>
    <row r="10" spans="1:19" s="311" customFormat="1" ht="408.75" customHeight="1">
      <c r="A10" s="258">
        <v>4</v>
      </c>
      <c r="B10" s="258">
        <v>1</v>
      </c>
      <c r="C10" s="258">
        <v>1</v>
      </c>
      <c r="D10" s="259">
        <v>9</v>
      </c>
      <c r="E10" s="259" t="s">
        <v>2256</v>
      </c>
      <c r="F10" s="259" t="s">
        <v>2257</v>
      </c>
      <c r="G10" s="259" t="s">
        <v>2258</v>
      </c>
      <c r="H10" s="259" t="s">
        <v>2259</v>
      </c>
      <c r="I10" s="69" t="s">
        <v>2260</v>
      </c>
      <c r="J10" s="259" t="s">
        <v>2261</v>
      </c>
      <c r="K10" s="263" t="s">
        <v>590</v>
      </c>
      <c r="L10" s="263"/>
      <c r="M10" s="264">
        <v>38078.410000000003</v>
      </c>
      <c r="N10" s="264"/>
      <c r="O10" s="264">
        <v>34578.410000000003</v>
      </c>
      <c r="P10" s="264"/>
      <c r="Q10" s="259" t="s">
        <v>2262</v>
      </c>
      <c r="R10" s="259" t="s">
        <v>2263</v>
      </c>
      <c r="S10" s="310"/>
    </row>
    <row r="11" spans="1:19" s="311" customFormat="1" ht="409.5" customHeight="1">
      <c r="A11" s="258">
        <v>5</v>
      </c>
      <c r="B11" s="258">
        <v>1</v>
      </c>
      <c r="C11" s="258">
        <v>2</v>
      </c>
      <c r="D11" s="259">
        <v>10</v>
      </c>
      <c r="E11" s="259" t="s">
        <v>2264</v>
      </c>
      <c r="F11" s="259" t="s">
        <v>2265</v>
      </c>
      <c r="G11" s="259" t="s">
        <v>2266</v>
      </c>
      <c r="H11" s="263" t="s">
        <v>2267</v>
      </c>
      <c r="I11" s="69" t="s">
        <v>2268</v>
      </c>
      <c r="J11" s="259" t="s">
        <v>2269</v>
      </c>
      <c r="K11" s="263" t="s">
        <v>93</v>
      </c>
      <c r="L11" s="263"/>
      <c r="M11" s="264">
        <v>48228.3</v>
      </c>
      <c r="N11" s="264"/>
      <c r="O11" s="264">
        <v>48228.3</v>
      </c>
      <c r="P11" s="264"/>
      <c r="Q11" s="259" t="s">
        <v>2270</v>
      </c>
      <c r="R11" s="259" t="s">
        <v>2271</v>
      </c>
      <c r="S11" s="310"/>
    </row>
    <row r="12" spans="1:19" s="311" customFormat="1" ht="337.5" customHeight="1">
      <c r="A12" s="258">
        <v>6</v>
      </c>
      <c r="B12" s="258">
        <v>2</v>
      </c>
      <c r="C12" s="258">
        <v>2</v>
      </c>
      <c r="D12" s="259">
        <v>10</v>
      </c>
      <c r="E12" s="259" t="s">
        <v>2272</v>
      </c>
      <c r="F12" s="259" t="s">
        <v>2273</v>
      </c>
      <c r="G12" s="259" t="s">
        <v>2274</v>
      </c>
      <c r="H12" s="259" t="s">
        <v>2275</v>
      </c>
      <c r="I12" s="69" t="s">
        <v>2276</v>
      </c>
      <c r="J12" s="259" t="s">
        <v>2277</v>
      </c>
      <c r="K12" s="263" t="s">
        <v>137</v>
      </c>
      <c r="L12" s="263"/>
      <c r="M12" s="264">
        <v>57782.94</v>
      </c>
      <c r="N12" s="264"/>
      <c r="O12" s="264">
        <v>40482.94</v>
      </c>
      <c r="P12" s="264"/>
      <c r="Q12" s="259" t="s">
        <v>2278</v>
      </c>
      <c r="R12" s="259" t="s">
        <v>2263</v>
      </c>
      <c r="S12" s="310"/>
    </row>
    <row r="13" spans="1:19" s="311" customFormat="1" ht="301.5" customHeight="1">
      <c r="A13" s="258">
        <v>7</v>
      </c>
      <c r="B13" s="258">
        <v>2</v>
      </c>
      <c r="C13" s="258">
        <v>2</v>
      </c>
      <c r="D13" s="259">
        <v>10</v>
      </c>
      <c r="E13" s="259" t="s">
        <v>2279</v>
      </c>
      <c r="F13" s="259" t="s">
        <v>2280</v>
      </c>
      <c r="G13" s="259" t="s">
        <v>2281</v>
      </c>
      <c r="H13" s="259" t="s">
        <v>2282</v>
      </c>
      <c r="I13" s="69" t="s">
        <v>2283</v>
      </c>
      <c r="J13" s="259" t="s">
        <v>2284</v>
      </c>
      <c r="K13" s="263" t="s">
        <v>2285</v>
      </c>
      <c r="L13" s="263"/>
      <c r="M13" s="264">
        <v>34446.1</v>
      </c>
      <c r="N13" s="264"/>
      <c r="O13" s="264">
        <v>28046.1</v>
      </c>
      <c r="P13" s="264"/>
      <c r="Q13" s="259" t="s">
        <v>2278</v>
      </c>
      <c r="R13" s="259" t="s">
        <v>2263</v>
      </c>
      <c r="S13" s="310"/>
    </row>
    <row r="14" spans="1:19" s="311" customFormat="1" ht="294" customHeight="1">
      <c r="A14" s="258">
        <v>8</v>
      </c>
      <c r="B14" s="258">
        <v>6</v>
      </c>
      <c r="C14" s="258">
        <v>5</v>
      </c>
      <c r="D14" s="259">
        <v>11</v>
      </c>
      <c r="E14" s="259" t="s">
        <v>2286</v>
      </c>
      <c r="F14" s="259" t="s">
        <v>2287</v>
      </c>
      <c r="G14" s="259" t="s">
        <v>2288</v>
      </c>
      <c r="H14" s="259" t="s">
        <v>2289</v>
      </c>
      <c r="I14" s="69" t="s">
        <v>2290</v>
      </c>
      <c r="J14" s="259" t="s">
        <v>2291</v>
      </c>
      <c r="K14" s="263" t="s">
        <v>289</v>
      </c>
      <c r="L14" s="263"/>
      <c r="M14" s="264">
        <v>22066</v>
      </c>
      <c r="N14" s="264"/>
      <c r="O14" s="264">
        <v>8387.5</v>
      </c>
      <c r="P14" s="264"/>
      <c r="Q14" s="259" t="s">
        <v>2292</v>
      </c>
      <c r="R14" s="259" t="s">
        <v>2293</v>
      </c>
      <c r="S14" s="310"/>
    </row>
    <row r="15" spans="1:19" s="311" customFormat="1" ht="246" customHeight="1">
      <c r="A15" s="403">
        <v>9</v>
      </c>
      <c r="B15" s="255">
        <v>6</v>
      </c>
      <c r="C15" s="255">
        <v>5</v>
      </c>
      <c r="D15" s="261">
        <v>11</v>
      </c>
      <c r="E15" s="261" t="s">
        <v>2294</v>
      </c>
      <c r="F15" s="261" t="s">
        <v>2295</v>
      </c>
      <c r="G15" s="261" t="s">
        <v>2296</v>
      </c>
      <c r="H15" s="293" t="s">
        <v>2297</v>
      </c>
      <c r="I15" s="404" t="s">
        <v>2298</v>
      </c>
      <c r="J15" s="261" t="s">
        <v>2299</v>
      </c>
      <c r="K15" s="293" t="s">
        <v>2300</v>
      </c>
      <c r="L15" s="293"/>
      <c r="M15" s="294">
        <v>17570.91</v>
      </c>
      <c r="N15" s="294"/>
      <c r="O15" s="294">
        <v>8570.91</v>
      </c>
      <c r="P15" s="294"/>
      <c r="Q15" s="405" t="s">
        <v>2301</v>
      </c>
      <c r="R15" s="261" t="s">
        <v>2302</v>
      </c>
      <c r="S15" s="310"/>
    </row>
    <row r="16" spans="1:19" s="311" customFormat="1" ht="408.75" customHeight="1">
      <c r="A16" s="258">
        <v>10</v>
      </c>
      <c r="B16" s="258">
        <v>6</v>
      </c>
      <c r="C16" s="258">
        <v>5</v>
      </c>
      <c r="D16" s="259">
        <v>11</v>
      </c>
      <c r="E16" s="259" t="s">
        <v>2303</v>
      </c>
      <c r="F16" s="259" t="s">
        <v>2304</v>
      </c>
      <c r="G16" s="259" t="s">
        <v>2305</v>
      </c>
      <c r="H16" s="259" t="s">
        <v>2306</v>
      </c>
      <c r="I16" s="69" t="s">
        <v>2307</v>
      </c>
      <c r="J16" s="259" t="s">
        <v>2308</v>
      </c>
      <c r="K16" s="263" t="s">
        <v>2309</v>
      </c>
      <c r="L16" s="263"/>
      <c r="M16" s="264" t="s">
        <v>2310</v>
      </c>
      <c r="N16" s="264"/>
      <c r="O16" s="264">
        <v>10400</v>
      </c>
      <c r="P16" s="264"/>
      <c r="Q16" s="259" t="s">
        <v>2303</v>
      </c>
      <c r="R16" s="259" t="s">
        <v>2311</v>
      </c>
      <c r="S16" s="310"/>
    </row>
    <row r="17" spans="1:18" s="312" customFormat="1" ht="165">
      <c r="A17" s="258">
        <v>11</v>
      </c>
      <c r="B17" s="258">
        <v>6</v>
      </c>
      <c r="C17" s="258">
        <v>5</v>
      </c>
      <c r="D17" s="259">
        <v>11</v>
      </c>
      <c r="E17" s="259" t="s">
        <v>2312</v>
      </c>
      <c r="F17" s="259" t="s">
        <v>2313</v>
      </c>
      <c r="G17" s="259" t="s">
        <v>46</v>
      </c>
      <c r="H17" s="259" t="s">
        <v>2314</v>
      </c>
      <c r="I17" s="69" t="s">
        <v>2315</v>
      </c>
      <c r="J17" s="259" t="s">
        <v>2316</v>
      </c>
      <c r="K17" s="263" t="s">
        <v>84</v>
      </c>
      <c r="L17" s="263"/>
      <c r="M17" s="264">
        <v>7910.36</v>
      </c>
      <c r="N17" s="264"/>
      <c r="O17" s="264">
        <v>7910.36</v>
      </c>
      <c r="P17" s="264"/>
      <c r="Q17" s="259" t="s">
        <v>2317</v>
      </c>
      <c r="R17" s="259" t="s">
        <v>2318</v>
      </c>
    </row>
    <row r="18" spans="1:18" s="312" customFormat="1" ht="270">
      <c r="A18" s="258">
        <v>12</v>
      </c>
      <c r="B18" s="258">
        <v>4</v>
      </c>
      <c r="C18" s="258">
        <v>2</v>
      </c>
      <c r="D18" s="259">
        <v>12</v>
      </c>
      <c r="E18" s="259" t="s">
        <v>2319</v>
      </c>
      <c r="F18" s="259" t="s">
        <v>2320</v>
      </c>
      <c r="G18" s="259" t="s">
        <v>2321</v>
      </c>
      <c r="H18" s="259" t="s">
        <v>2322</v>
      </c>
      <c r="I18" s="69" t="s">
        <v>2323</v>
      </c>
      <c r="J18" s="259" t="s">
        <v>2324</v>
      </c>
      <c r="K18" s="263" t="s">
        <v>93</v>
      </c>
      <c r="L18" s="263"/>
      <c r="M18" s="264">
        <v>7759</v>
      </c>
      <c r="N18" s="264"/>
      <c r="O18" s="264">
        <v>4959</v>
      </c>
      <c r="P18" s="264"/>
      <c r="Q18" s="259" t="s">
        <v>2278</v>
      </c>
      <c r="R18" s="259" t="s">
        <v>2263</v>
      </c>
    </row>
    <row r="19" spans="1:18" s="312" customFormat="1" ht="409.5" customHeight="1">
      <c r="A19" s="258">
        <v>13</v>
      </c>
      <c r="B19" s="258">
        <v>6</v>
      </c>
      <c r="C19" s="258">
        <v>1</v>
      </c>
      <c r="D19" s="259">
        <v>13</v>
      </c>
      <c r="E19" s="259" t="s">
        <v>2325</v>
      </c>
      <c r="F19" s="259" t="s">
        <v>2326</v>
      </c>
      <c r="G19" s="259" t="s">
        <v>2327</v>
      </c>
      <c r="H19" s="259" t="s">
        <v>2328</v>
      </c>
      <c r="I19" s="69" t="s">
        <v>2329</v>
      </c>
      <c r="J19" s="259" t="s">
        <v>2330</v>
      </c>
      <c r="K19" s="263" t="s">
        <v>2331</v>
      </c>
      <c r="L19" s="263"/>
      <c r="M19" s="264">
        <v>28740.16</v>
      </c>
      <c r="N19" s="264"/>
      <c r="O19" s="264">
        <v>19530</v>
      </c>
      <c r="P19" s="264"/>
      <c r="Q19" s="259" t="s">
        <v>2332</v>
      </c>
      <c r="R19" s="259" t="s">
        <v>2333</v>
      </c>
    </row>
    <row r="20" spans="1:18" s="312" customFormat="1" ht="225">
      <c r="A20" s="258">
        <v>14</v>
      </c>
      <c r="B20" s="258">
        <v>6</v>
      </c>
      <c r="C20" s="258">
        <v>1</v>
      </c>
      <c r="D20" s="259">
        <v>13</v>
      </c>
      <c r="E20" s="259" t="s">
        <v>2334</v>
      </c>
      <c r="F20" s="259" t="s">
        <v>2335</v>
      </c>
      <c r="G20" s="259" t="s">
        <v>2336</v>
      </c>
      <c r="H20" s="259" t="s">
        <v>2337</v>
      </c>
      <c r="I20" s="69" t="s">
        <v>2338</v>
      </c>
      <c r="J20" s="259" t="s">
        <v>2339</v>
      </c>
      <c r="K20" s="263" t="s">
        <v>84</v>
      </c>
      <c r="L20" s="263"/>
      <c r="M20" s="264">
        <v>15858.44</v>
      </c>
      <c r="N20" s="264"/>
      <c r="O20" s="264">
        <v>13878.44</v>
      </c>
      <c r="P20" s="264"/>
      <c r="Q20" s="259" t="s">
        <v>2340</v>
      </c>
      <c r="R20" s="259" t="s">
        <v>2341</v>
      </c>
    </row>
    <row r="21" spans="1:18" s="312" customFormat="1" ht="270">
      <c r="A21" s="258">
        <v>15</v>
      </c>
      <c r="B21" s="258">
        <v>6</v>
      </c>
      <c r="C21" s="258">
        <v>1</v>
      </c>
      <c r="D21" s="259">
        <v>13</v>
      </c>
      <c r="E21" s="259" t="s">
        <v>2342</v>
      </c>
      <c r="F21" s="259" t="s">
        <v>2387</v>
      </c>
      <c r="G21" s="259" t="s">
        <v>2343</v>
      </c>
      <c r="H21" s="259" t="s">
        <v>2344</v>
      </c>
      <c r="I21" s="69" t="s">
        <v>2345</v>
      </c>
      <c r="J21" s="259" t="s">
        <v>2346</v>
      </c>
      <c r="K21" s="263" t="s">
        <v>799</v>
      </c>
      <c r="L21" s="263"/>
      <c r="M21" s="264">
        <v>22096</v>
      </c>
      <c r="N21" s="264"/>
      <c r="O21" s="264">
        <v>18040.93</v>
      </c>
      <c r="P21" s="264"/>
      <c r="Q21" s="259" t="s">
        <v>2347</v>
      </c>
      <c r="R21" s="259" t="s">
        <v>2348</v>
      </c>
    </row>
    <row r="22" spans="1:18" s="312" customFormat="1" ht="409.5">
      <c r="A22" s="258">
        <v>16</v>
      </c>
      <c r="B22" s="258">
        <v>6</v>
      </c>
      <c r="C22" s="258">
        <v>1</v>
      </c>
      <c r="D22" s="259">
        <v>13</v>
      </c>
      <c r="E22" s="259" t="s">
        <v>2349</v>
      </c>
      <c r="F22" s="259" t="s">
        <v>2350</v>
      </c>
      <c r="G22" s="259" t="s">
        <v>2351</v>
      </c>
      <c r="H22" s="259" t="s">
        <v>2352</v>
      </c>
      <c r="I22" s="69" t="s">
        <v>2353</v>
      </c>
      <c r="J22" s="259" t="s">
        <v>2354</v>
      </c>
      <c r="K22" s="263" t="s">
        <v>289</v>
      </c>
      <c r="L22" s="263"/>
      <c r="M22" s="264">
        <v>25964</v>
      </c>
      <c r="N22" s="264"/>
      <c r="O22" s="264">
        <v>17964</v>
      </c>
      <c r="P22" s="264"/>
      <c r="Q22" s="259" t="s">
        <v>2355</v>
      </c>
      <c r="R22" s="259" t="s">
        <v>2356</v>
      </c>
    </row>
    <row r="23" spans="1:18" s="312" customFormat="1" ht="345">
      <c r="A23" s="258">
        <v>17</v>
      </c>
      <c r="B23" s="258">
        <v>6</v>
      </c>
      <c r="C23" s="258">
        <v>1</v>
      </c>
      <c r="D23" s="259">
        <v>13</v>
      </c>
      <c r="E23" s="259" t="s">
        <v>2357</v>
      </c>
      <c r="F23" s="259" t="s">
        <v>2358</v>
      </c>
      <c r="G23" s="259" t="s">
        <v>2359</v>
      </c>
      <c r="H23" s="259" t="s">
        <v>2360</v>
      </c>
      <c r="I23" s="69" t="s">
        <v>2361</v>
      </c>
      <c r="J23" s="259" t="s">
        <v>2362</v>
      </c>
      <c r="K23" s="263" t="s">
        <v>289</v>
      </c>
      <c r="L23" s="263"/>
      <c r="M23" s="264">
        <v>11334</v>
      </c>
      <c r="N23" s="264"/>
      <c r="O23" s="264">
        <v>9484</v>
      </c>
      <c r="P23" s="264"/>
      <c r="Q23" s="259" t="s">
        <v>2363</v>
      </c>
      <c r="R23" s="259" t="s">
        <v>2364</v>
      </c>
    </row>
    <row r="24" spans="1:18" s="312" customFormat="1" ht="345.75" customHeight="1">
      <c r="A24" s="258">
        <v>18</v>
      </c>
      <c r="B24" s="258">
        <v>6</v>
      </c>
      <c r="C24" s="258">
        <v>3</v>
      </c>
      <c r="D24" s="259">
        <v>13</v>
      </c>
      <c r="E24" s="259" t="s">
        <v>2365</v>
      </c>
      <c r="F24" s="259" t="s">
        <v>2388</v>
      </c>
      <c r="G24" s="259" t="s">
        <v>2366</v>
      </c>
      <c r="H24" s="259" t="s">
        <v>2367</v>
      </c>
      <c r="I24" s="69" t="s">
        <v>2368</v>
      </c>
      <c r="J24" s="259" t="s">
        <v>2369</v>
      </c>
      <c r="K24" s="263" t="s">
        <v>2370</v>
      </c>
      <c r="L24" s="263"/>
      <c r="M24" s="264">
        <v>27669.01</v>
      </c>
      <c r="N24" s="264"/>
      <c r="O24" s="264">
        <v>23610.01</v>
      </c>
      <c r="P24" s="264"/>
      <c r="Q24" s="259" t="s">
        <v>2371</v>
      </c>
      <c r="R24" s="259" t="s">
        <v>2372</v>
      </c>
    </row>
    <row r="25" spans="1:18" s="312" customFormat="1" ht="195">
      <c r="A25" s="258">
        <v>19</v>
      </c>
      <c r="B25" s="258">
        <v>6</v>
      </c>
      <c r="C25" s="258">
        <v>1</v>
      </c>
      <c r="D25" s="259">
        <v>13</v>
      </c>
      <c r="E25" s="259" t="s">
        <v>2373</v>
      </c>
      <c r="F25" s="259" t="s">
        <v>2374</v>
      </c>
      <c r="G25" s="259" t="s">
        <v>2359</v>
      </c>
      <c r="H25" s="259" t="s">
        <v>2375</v>
      </c>
      <c r="I25" s="69" t="s">
        <v>2376</v>
      </c>
      <c r="J25" s="259" t="s">
        <v>2377</v>
      </c>
      <c r="K25" s="263" t="s">
        <v>84</v>
      </c>
      <c r="L25" s="263"/>
      <c r="M25" s="264">
        <v>53234.5</v>
      </c>
      <c r="N25" s="264"/>
      <c r="O25" s="264">
        <v>46234.5</v>
      </c>
      <c r="P25" s="264"/>
      <c r="Q25" s="259" t="s">
        <v>2378</v>
      </c>
      <c r="R25" s="259" t="s">
        <v>2379</v>
      </c>
    </row>
    <row r="26" spans="1:18" s="312" customFormat="1" ht="330">
      <c r="A26" s="258">
        <v>20</v>
      </c>
      <c r="B26" s="258">
        <v>3</v>
      </c>
      <c r="C26" s="258" t="s">
        <v>786</v>
      </c>
      <c r="D26" s="259">
        <v>13</v>
      </c>
      <c r="E26" s="259" t="s">
        <v>2380</v>
      </c>
      <c r="F26" s="259" t="s">
        <v>2381</v>
      </c>
      <c r="G26" s="259" t="s">
        <v>2382</v>
      </c>
      <c r="H26" s="259" t="s">
        <v>2267</v>
      </c>
      <c r="I26" s="69" t="s">
        <v>2383</v>
      </c>
      <c r="J26" s="259" t="s">
        <v>2384</v>
      </c>
      <c r="K26" s="263" t="s">
        <v>84</v>
      </c>
      <c r="L26" s="263"/>
      <c r="M26" s="264">
        <v>8511.25</v>
      </c>
      <c r="N26" s="264"/>
      <c r="O26" s="264">
        <v>7736.7</v>
      </c>
      <c r="P26" s="264"/>
      <c r="Q26" s="259" t="s">
        <v>2385</v>
      </c>
      <c r="R26" s="259" t="s">
        <v>2386</v>
      </c>
    </row>
    <row r="27" spans="1:18" s="312" customFormat="1" ht="14.25" customHeight="1">
      <c r="M27" s="186"/>
      <c r="N27" s="12"/>
      <c r="O27" s="186"/>
      <c r="P27" s="12"/>
    </row>
    <row r="28" spans="1:18" s="312" customFormat="1" ht="14.25" customHeight="1">
      <c r="M28" s="656" t="s">
        <v>130</v>
      </c>
      <c r="N28" s="657"/>
      <c r="O28" s="657" t="s">
        <v>131</v>
      </c>
      <c r="P28" s="658"/>
    </row>
    <row r="29" spans="1:18" s="312" customFormat="1" ht="14.25" customHeight="1">
      <c r="M29" s="187" t="s">
        <v>107</v>
      </c>
      <c r="N29" s="284" t="s">
        <v>108</v>
      </c>
      <c r="O29" s="187" t="s">
        <v>107</v>
      </c>
      <c r="P29" s="284" t="s">
        <v>108</v>
      </c>
    </row>
    <row r="30" spans="1:18" s="312" customFormat="1" ht="14.25" customHeight="1">
      <c r="M30" s="188">
        <v>2</v>
      </c>
      <c r="N30" s="314">
        <v>310000</v>
      </c>
      <c r="O30" s="285">
        <v>18</v>
      </c>
      <c r="P30" s="212">
        <v>382972.1</v>
      </c>
    </row>
    <row r="31" spans="1:18" s="312" customFormat="1" ht="14.25" customHeight="1">
      <c r="M31" s="186"/>
      <c r="N31" s="12"/>
      <c r="O31" s="186"/>
      <c r="P31" s="12"/>
    </row>
    <row r="32" spans="1:18" s="312" customFormat="1" ht="14.25" customHeight="1">
      <c r="M32" s="186"/>
      <c r="N32" s="12"/>
      <c r="O32" s="186"/>
      <c r="P32" s="12"/>
    </row>
    <row r="33" spans="13:16" s="312" customFormat="1" ht="14.25" customHeight="1">
      <c r="M33" s="186"/>
      <c r="N33" s="12"/>
      <c r="O33" s="186"/>
      <c r="P33" s="12"/>
    </row>
    <row r="34" spans="13:16" s="312" customFormat="1" ht="14.25" customHeight="1">
      <c r="M34" s="186"/>
      <c r="N34" s="12"/>
      <c r="O34" s="186"/>
      <c r="P34" s="12"/>
    </row>
    <row r="35" spans="13:16" s="312" customFormat="1" ht="14.25" customHeight="1">
      <c r="M35" s="186"/>
      <c r="N35" s="12"/>
      <c r="O35" s="186"/>
      <c r="P35" s="12"/>
    </row>
    <row r="36" spans="13:16" s="312" customFormat="1" ht="14.25" customHeight="1">
      <c r="M36" s="186"/>
      <c r="N36" s="12"/>
      <c r="O36" s="186"/>
      <c r="P36" s="12"/>
    </row>
    <row r="37" spans="13:16" s="312" customFormat="1" ht="14.25" customHeight="1">
      <c r="M37" s="186"/>
      <c r="N37" s="12"/>
      <c r="O37" s="186"/>
      <c r="P37" s="12"/>
    </row>
    <row r="38" spans="13:16" s="312" customFormat="1" ht="14.25" customHeight="1">
      <c r="M38" s="186"/>
      <c r="N38" s="12"/>
      <c r="O38" s="186"/>
      <c r="P38" s="12"/>
    </row>
    <row r="39" spans="13:16" s="312" customFormat="1" ht="14.25" customHeight="1">
      <c r="M39" s="186"/>
      <c r="N39" s="12"/>
      <c r="O39" s="186"/>
      <c r="P39" s="12"/>
    </row>
    <row r="40" spans="13:16" s="312" customFormat="1" ht="14.25" customHeight="1">
      <c r="M40" s="186"/>
      <c r="N40" s="12"/>
      <c r="O40" s="186"/>
      <c r="P40" s="12"/>
    </row>
    <row r="41" spans="13:16" s="312" customFormat="1" ht="14.25" customHeight="1">
      <c r="M41" s="186"/>
      <c r="N41" s="12"/>
      <c r="O41" s="186"/>
      <c r="P41" s="12"/>
    </row>
    <row r="42" spans="13:16" s="312" customFormat="1" ht="14.25" customHeight="1">
      <c r="M42" s="186"/>
      <c r="N42" s="12"/>
      <c r="O42" s="186"/>
      <c r="P42" s="12"/>
    </row>
    <row r="43" spans="13:16" s="312" customFormat="1" ht="14.25" customHeight="1">
      <c r="M43" s="186"/>
      <c r="N43" s="12"/>
      <c r="O43" s="186"/>
      <c r="P43" s="12"/>
    </row>
    <row r="44" spans="13:16" s="312" customFormat="1" ht="14.25" customHeight="1">
      <c r="M44" s="186"/>
      <c r="N44" s="12"/>
      <c r="O44" s="186"/>
      <c r="P44" s="12"/>
    </row>
    <row r="45" spans="13:16" s="312" customFormat="1" ht="14.25" customHeight="1">
      <c r="M45" s="186"/>
      <c r="N45" s="12"/>
      <c r="O45" s="186"/>
      <c r="P45" s="12"/>
    </row>
    <row r="46" spans="13:16" s="312" customFormat="1" ht="14.25" customHeight="1">
      <c r="M46" s="186"/>
      <c r="N46" s="12"/>
      <c r="O46" s="186"/>
      <c r="P46" s="12"/>
    </row>
    <row r="47" spans="13:16" s="312" customFormat="1" ht="14.25" customHeight="1">
      <c r="M47" s="186"/>
      <c r="N47" s="12"/>
      <c r="O47" s="186"/>
      <c r="P47" s="12"/>
    </row>
    <row r="48" spans="13:16" s="312" customFormat="1" ht="14.25" customHeight="1">
      <c r="M48" s="186"/>
      <c r="N48" s="12"/>
      <c r="O48" s="186"/>
      <c r="P48" s="12"/>
    </row>
    <row r="49" spans="13:16" s="312" customFormat="1" ht="14.25" customHeight="1">
      <c r="M49" s="186"/>
      <c r="N49" s="12"/>
      <c r="O49" s="186"/>
      <c r="P49" s="12"/>
    </row>
    <row r="50" spans="13:16" s="312" customFormat="1" ht="14.25" customHeight="1">
      <c r="M50" s="186"/>
      <c r="N50" s="12"/>
      <c r="O50" s="186"/>
      <c r="P50" s="12"/>
    </row>
    <row r="51" spans="13:16" s="312" customFormat="1" ht="14.25" customHeight="1">
      <c r="M51" s="186"/>
      <c r="N51" s="12"/>
      <c r="O51" s="186"/>
      <c r="P51" s="12"/>
    </row>
    <row r="52" spans="13:16" s="312" customFormat="1" ht="14.25" customHeight="1">
      <c r="M52" s="186"/>
      <c r="N52" s="12"/>
      <c r="O52" s="186"/>
      <c r="P52" s="12"/>
    </row>
    <row r="53" spans="13:16" s="312" customFormat="1" ht="14.25" customHeight="1">
      <c r="M53" s="186"/>
      <c r="N53" s="12"/>
      <c r="O53" s="186"/>
      <c r="P53" s="12"/>
    </row>
    <row r="54" spans="13:16" s="312" customFormat="1" ht="14.25" customHeight="1">
      <c r="M54" s="186"/>
      <c r="N54" s="12"/>
      <c r="O54" s="186"/>
      <c r="P54" s="12"/>
    </row>
    <row r="55" spans="13:16" s="312" customFormat="1" ht="14.25" customHeight="1">
      <c r="M55" s="186"/>
      <c r="N55" s="12"/>
      <c r="O55" s="186"/>
      <c r="P55" s="12"/>
    </row>
    <row r="56" spans="13:16" s="312" customFormat="1" ht="14.25" customHeight="1">
      <c r="M56" s="186"/>
      <c r="N56" s="12"/>
      <c r="O56" s="186"/>
      <c r="P56" s="12"/>
    </row>
    <row r="57" spans="13:16" s="312" customFormat="1" ht="14.25" customHeight="1">
      <c r="M57" s="186"/>
      <c r="N57" s="12"/>
      <c r="O57" s="186"/>
      <c r="P57" s="12"/>
    </row>
    <row r="58" spans="13:16" s="312" customFormat="1" ht="14.25" customHeight="1">
      <c r="M58" s="186"/>
      <c r="N58" s="12"/>
      <c r="O58" s="186"/>
      <c r="P58" s="12"/>
    </row>
    <row r="59" spans="13:16" s="312" customFormat="1" ht="14.25" customHeight="1">
      <c r="M59" s="186"/>
      <c r="N59" s="12"/>
      <c r="O59" s="186"/>
      <c r="P59" s="12"/>
    </row>
    <row r="60" spans="13:16" s="312" customFormat="1" ht="14.25" customHeight="1">
      <c r="M60" s="186"/>
      <c r="N60" s="12"/>
      <c r="O60" s="186"/>
      <c r="P60" s="12"/>
    </row>
    <row r="61" spans="13:16" s="312" customFormat="1" ht="14.25" customHeight="1">
      <c r="M61" s="186"/>
      <c r="N61" s="12"/>
      <c r="O61" s="186"/>
      <c r="P61" s="12"/>
    </row>
    <row r="62" spans="13:16" s="312" customFormat="1" ht="14.25" customHeight="1">
      <c r="M62" s="186"/>
      <c r="N62" s="12"/>
      <c r="O62" s="186"/>
      <c r="P62" s="12"/>
    </row>
    <row r="63" spans="13:16" s="11" customFormat="1" ht="14.25" customHeight="1">
      <c r="M63" s="186"/>
      <c r="N63" s="12"/>
      <c r="O63" s="186"/>
      <c r="P63" s="12"/>
    </row>
    <row r="64" spans="13:16" s="11" customFormat="1" ht="14.25" customHeight="1">
      <c r="M64" s="186"/>
      <c r="N64" s="12"/>
      <c r="O64" s="186"/>
      <c r="P64" s="12"/>
    </row>
    <row r="65" spans="13:16" s="11" customFormat="1" ht="14.25" customHeight="1">
      <c r="M65" s="186"/>
      <c r="N65" s="12"/>
      <c r="O65" s="186"/>
      <c r="P65" s="12"/>
    </row>
    <row r="66" spans="13:16" s="11" customFormat="1" ht="14.25" customHeight="1">
      <c r="M66" s="186"/>
      <c r="N66" s="12"/>
      <c r="O66" s="186"/>
      <c r="P66" s="12"/>
    </row>
    <row r="67" spans="13:16" s="11" customFormat="1" ht="14.25" customHeight="1">
      <c r="M67" s="186"/>
      <c r="N67" s="12"/>
      <c r="O67" s="186"/>
      <c r="P67" s="12"/>
    </row>
    <row r="68" spans="13:16" s="11" customFormat="1" ht="14.25" customHeight="1">
      <c r="M68" s="186"/>
      <c r="N68" s="12"/>
      <c r="O68" s="186"/>
      <c r="P68" s="12"/>
    </row>
    <row r="69" spans="13:16" s="11" customFormat="1" ht="14.25" customHeight="1">
      <c r="M69" s="186"/>
      <c r="N69" s="12"/>
      <c r="O69" s="186"/>
      <c r="P69" s="12"/>
    </row>
    <row r="70" spans="13:16" s="11" customFormat="1" ht="14.25" customHeight="1">
      <c r="M70" s="186"/>
      <c r="N70" s="12"/>
      <c r="O70" s="186"/>
      <c r="P70" s="12"/>
    </row>
    <row r="71" spans="13:16" s="11" customFormat="1" ht="14.25" customHeight="1">
      <c r="M71" s="186"/>
      <c r="N71" s="12"/>
      <c r="O71" s="186"/>
      <c r="P71" s="12"/>
    </row>
    <row r="72" spans="13:16" s="11" customFormat="1" ht="14.25" customHeight="1">
      <c r="M72" s="186"/>
      <c r="N72" s="12"/>
      <c r="O72" s="186"/>
      <c r="P72" s="12"/>
    </row>
    <row r="73" spans="13:16" s="11" customFormat="1" ht="14.25" customHeight="1">
      <c r="M73" s="186"/>
      <c r="N73" s="12"/>
      <c r="O73" s="186"/>
      <c r="P73" s="12"/>
    </row>
    <row r="74" spans="13:16" s="11" customFormat="1" ht="14.25" customHeight="1">
      <c r="M74" s="186"/>
      <c r="N74" s="12"/>
      <c r="O74" s="186"/>
      <c r="P74" s="12"/>
    </row>
    <row r="75" spans="13:16" s="11" customFormat="1" ht="14.25" customHeight="1">
      <c r="M75" s="186"/>
      <c r="N75" s="12"/>
      <c r="O75" s="186"/>
      <c r="P75" s="12"/>
    </row>
    <row r="76" spans="13:16" s="11" customFormat="1" ht="14.25" customHeight="1">
      <c r="M76" s="186"/>
      <c r="N76" s="12"/>
      <c r="O76" s="186"/>
      <c r="P76" s="12"/>
    </row>
    <row r="77" spans="13:16" s="11" customFormat="1" ht="14.25" customHeight="1">
      <c r="M77" s="186"/>
      <c r="N77" s="12"/>
      <c r="O77" s="186"/>
      <c r="P77" s="12"/>
    </row>
    <row r="78" spans="13:16" s="11" customFormat="1" ht="14.25" customHeight="1">
      <c r="M78" s="186"/>
      <c r="N78" s="12"/>
      <c r="O78" s="186"/>
      <c r="P78" s="12"/>
    </row>
    <row r="79" spans="13:16" s="11" customFormat="1" ht="14.25" customHeight="1">
      <c r="M79" s="186"/>
      <c r="N79" s="12"/>
      <c r="O79" s="186"/>
      <c r="P79" s="12"/>
    </row>
    <row r="80" spans="13:16" s="11" customFormat="1" ht="14.25" customHeight="1">
      <c r="M80" s="186"/>
      <c r="N80" s="12"/>
      <c r="O80" s="186"/>
      <c r="P80" s="12"/>
    </row>
    <row r="81" spans="13:16" s="11" customFormat="1" ht="14.25" customHeight="1">
      <c r="M81" s="186"/>
      <c r="N81" s="12"/>
      <c r="O81" s="186"/>
      <c r="P81" s="12"/>
    </row>
    <row r="82" spans="13:16" s="11" customFormat="1" ht="14.25" customHeight="1">
      <c r="M82" s="186"/>
      <c r="N82" s="12"/>
      <c r="O82" s="186"/>
      <c r="P82" s="12"/>
    </row>
    <row r="83" spans="13:16" s="11" customFormat="1" ht="14.25" customHeight="1">
      <c r="M83" s="186"/>
      <c r="N83" s="12"/>
      <c r="O83" s="186"/>
      <c r="P83" s="12"/>
    </row>
    <row r="84" spans="13:16" s="11" customFormat="1" ht="14.25" customHeight="1">
      <c r="M84" s="186"/>
      <c r="N84" s="12"/>
      <c r="O84" s="186"/>
      <c r="P84" s="12"/>
    </row>
    <row r="85" spans="13:16" s="11" customFormat="1" ht="14.25" customHeight="1">
      <c r="M85" s="186"/>
      <c r="N85" s="12"/>
      <c r="O85" s="186"/>
      <c r="P85" s="12"/>
    </row>
    <row r="86" spans="13:16" s="11" customFormat="1" ht="14.25" customHeight="1">
      <c r="M86" s="186"/>
      <c r="N86" s="12"/>
      <c r="O86" s="186"/>
      <c r="P86" s="12"/>
    </row>
    <row r="87" spans="13:16" s="11" customFormat="1" ht="14.25" customHeight="1">
      <c r="M87" s="186"/>
      <c r="N87" s="12"/>
      <c r="O87" s="186"/>
      <c r="P87" s="12"/>
    </row>
    <row r="88" spans="13:16" s="11" customFormat="1" ht="14.25" customHeight="1">
      <c r="M88" s="186"/>
      <c r="N88" s="12"/>
      <c r="O88" s="186"/>
      <c r="P88" s="12"/>
    </row>
    <row r="89" spans="13:16" s="11" customFormat="1" ht="14.25" customHeight="1">
      <c r="M89" s="186"/>
      <c r="N89" s="12"/>
      <c r="O89" s="186"/>
      <c r="P89" s="12"/>
    </row>
    <row r="90" spans="13:16" s="11" customFormat="1" ht="14.25" customHeight="1">
      <c r="M90" s="186"/>
      <c r="N90" s="12"/>
      <c r="O90" s="186"/>
      <c r="P90" s="12"/>
    </row>
    <row r="91" spans="13:16" s="11" customFormat="1" ht="14.25" customHeight="1">
      <c r="M91" s="186"/>
      <c r="N91" s="12"/>
      <c r="O91" s="186"/>
      <c r="P91" s="12"/>
    </row>
    <row r="92" spans="13:16" s="11" customFormat="1" ht="14.25" customHeight="1">
      <c r="M92" s="186"/>
      <c r="N92" s="12"/>
      <c r="O92" s="186"/>
      <c r="P92" s="12"/>
    </row>
    <row r="93" spans="13:16" s="11" customFormat="1" ht="14.25" customHeight="1">
      <c r="M93" s="186"/>
      <c r="N93" s="12"/>
      <c r="O93" s="186"/>
      <c r="P93" s="12"/>
    </row>
    <row r="94" spans="13:16" s="11" customFormat="1" ht="14.25" customHeight="1">
      <c r="M94" s="186"/>
      <c r="N94" s="12"/>
      <c r="O94" s="186"/>
      <c r="P94" s="12"/>
    </row>
    <row r="95" spans="13:16" s="11" customFormat="1" ht="14.25" customHeight="1">
      <c r="M95" s="186"/>
      <c r="N95" s="12"/>
      <c r="O95" s="186"/>
      <c r="P95" s="12"/>
    </row>
    <row r="96" spans="13:16" s="11" customFormat="1" ht="14.25" customHeight="1">
      <c r="M96" s="186"/>
      <c r="N96" s="12"/>
      <c r="O96" s="186"/>
      <c r="P96" s="12"/>
    </row>
    <row r="97" spans="13:16" s="11" customFormat="1" ht="14.25" customHeight="1">
      <c r="M97" s="186"/>
      <c r="N97" s="12"/>
      <c r="O97" s="186"/>
      <c r="P97" s="12"/>
    </row>
    <row r="98" spans="13:16" s="11" customFormat="1" ht="14.25" customHeight="1">
      <c r="M98" s="186"/>
      <c r="N98" s="12"/>
      <c r="O98" s="186"/>
      <c r="P98" s="12"/>
    </row>
    <row r="99" spans="13:16" s="11" customFormat="1" ht="14.25" customHeight="1">
      <c r="M99" s="186"/>
      <c r="N99" s="12"/>
      <c r="O99" s="186"/>
      <c r="P99" s="12"/>
    </row>
    <row r="100" spans="13:16" s="11" customFormat="1" ht="14.25" customHeight="1">
      <c r="M100" s="186"/>
      <c r="N100" s="12"/>
      <c r="O100" s="186"/>
      <c r="P100" s="12"/>
    </row>
    <row r="101" spans="13:16" s="11" customFormat="1" ht="14.25" customHeight="1">
      <c r="M101" s="186"/>
      <c r="N101" s="12"/>
      <c r="O101" s="186"/>
      <c r="P101" s="12"/>
    </row>
    <row r="102" spans="13:16" s="11" customFormat="1" ht="14.25" customHeight="1">
      <c r="M102" s="186"/>
      <c r="N102" s="12"/>
      <c r="O102" s="186"/>
      <c r="P102" s="12"/>
    </row>
    <row r="103" spans="13:16" s="11" customFormat="1" ht="14.25" customHeight="1">
      <c r="M103" s="186"/>
      <c r="N103" s="12"/>
      <c r="O103" s="186"/>
      <c r="P103" s="12"/>
    </row>
    <row r="104" spans="13:16" s="11" customFormat="1" ht="14.25" customHeight="1">
      <c r="M104" s="186"/>
      <c r="N104" s="12"/>
      <c r="O104" s="186"/>
      <c r="P104" s="12"/>
    </row>
    <row r="105" spans="13:16" s="11" customFormat="1" ht="14.25" customHeight="1">
      <c r="M105" s="186"/>
      <c r="N105" s="12"/>
      <c r="O105" s="186"/>
      <c r="P105" s="12"/>
    </row>
    <row r="106" spans="13:16" s="11" customFormat="1" ht="14.25" customHeight="1">
      <c r="M106" s="186"/>
      <c r="N106" s="12"/>
      <c r="O106" s="186"/>
      <c r="P106" s="12"/>
    </row>
    <row r="107" spans="13:16" s="11" customFormat="1" ht="14.25" customHeight="1">
      <c r="M107" s="186"/>
      <c r="N107" s="12"/>
      <c r="O107" s="186"/>
      <c r="P107" s="12"/>
    </row>
    <row r="108" spans="13:16" s="11" customFormat="1" ht="14.25" customHeight="1">
      <c r="M108" s="186"/>
      <c r="N108" s="12"/>
      <c r="O108" s="186"/>
      <c r="P108" s="12"/>
    </row>
    <row r="109" spans="13:16" s="11" customFormat="1" ht="14.25" customHeight="1">
      <c r="M109" s="186"/>
      <c r="N109" s="12"/>
      <c r="O109" s="186"/>
      <c r="P109" s="12"/>
    </row>
    <row r="110" spans="13:16" s="11" customFormat="1" ht="14.25" customHeight="1">
      <c r="M110" s="186"/>
      <c r="N110" s="12"/>
      <c r="O110" s="186"/>
      <c r="P110" s="12"/>
    </row>
    <row r="111" spans="13:16" s="11" customFormat="1" ht="14.25" customHeight="1">
      <c r="M111" s="186"/>
      <c r="N111" s="12"/>
      <c r="O111" s="186"/>
      <c r="P111" s="12"/>
    </row>
    <row r="112" spans="13:16" s="11" customFormat="1" ht="14.25" customHeight="1">
      <c r="M112" s="186"/>
      <c r="N112" s="12"/>
      <c r="O112" s="186"/>
      <c r="P112" s="12"/>
    </row>
    <row r="113" spans="13:16" s="11" customFormat="1" ht="14.25" customHeight="1">
      <c r="M113" s="186"/>
      <c r="N113" s="12"/>
      <c r="O113" s="186"/>
      <c r="P113" s="12"/>
    </row>
    <row r="114" spans="13:16" s="11" customFormat="1" ht="14.25" customHeight="1">
      <c r="M114" s="186"/>
      <c r="N114" s="12"/>
      <c r="O114" s="186"/>
      <c r="P114" s="12"/>
    </row>
    <row r="115" spans="13:16" s="11" customFormat="1" ht="14.25" customHeight="1">
      <c r="M115" s="186"/>
      <c r="N115" s="12"/>
      <c r="O115" s="186"/>
      <c r="P115" s="12"/>
    </row>
    <row r="116" spans="13:16" s="11" customFormat="1" ht="14.25" customHeight="1">
      <c r="M116" s="186"/>
      <c r="N116" s="12"/>
      <c r="O116" s="186"/>
      <c r="P116" s="12"/>
    </row>
    <row r="117" spans="13:16" s="11" customFormat="1" ht="14.25" customHeight="1">
      <c r="M117" s="186"/>
      <c r="N117" s="12"/>
      <c r="O117" s="186"/>
      <c r="P117" s="12"/>
    </row>
    <row r="118" spans="13:16" s="11" customFormat="1" ht="14.25" customHeight="1">
      <c r="M118" s="186"/>
      <c r="N118" s="12"/>
      <c r="O118" s="186"/>
      <c r="P118" s="12"/>
    </row>
    <row r="119" spans="13:16" s="11" customFormat="1" ht="14.25" customHeight="1">
      <c r="M119" s="186"/>
      <c r="N119" s="12"/>
      <c r="O119" s="186"/>
      <c r="P119" s="12"/>
    </row>
    <row r="120" spans="13:16" s="11" customFormat="1" ht="14.25" customHeight="1">
      <c r="M120" s="186"/>
      <c r="N120" s="12"/>
      <c r="O120" s="186"/>
      <c r="P120" s="12"/>
    </row>
    <row r="121" spans="13:16" s="11" customFormat="1" ht="14.25" customHeight="1">
      <c r="M121" s="186"/>
      <c r="N121" s="12"/>
      <c r="O121" s="186"/>
      <c r="P121" s="12"/>
    </row>
    <row r="122" spans="13:16" s="11" customFormat="1" ht="14.25" customHeight="1">
      <c r="M122" s="186"/>
      <c r="N122" s="12"/>
      <c r="O122" s="186"/>
      <c r="P122" s="12"/>
    </row>
    <row r="123" spans="13:16" s="11" customFormat="1" ht="14.25" customHeight="1">
      <c r="M123" s="186"/>
      <c r="N123" s="12"/>
      <c r="O123" s="186"/>
      <c r="P123" s="12"/>
    </row>
    <row r="124" spans="13:16" s="11" customFormat="1" ht="14.25" customHeight="1">
      <c r="M124" s="186"/>
      <c r="N124" s="12"/>
      <c r="O124" s="186"/>
      <c r="P124" s="12"/>
    </row>
    <row r="125" spans="13:16" s="11" customFormat="1" ht="14.25" customHeight="1">
      <c r="M125" s="186"/>
      <c r="N125" s="12"/>
      <c r="O125" s="186"/>
      <c r="P125" s="12"/>
    </row>
    <row r="126" spans="13:16" s="11" customFormat="1" ht="14.25" customHeight="1">
      <c r="M126" s="186"/>
      <c r="N126" s="12"/>
      <c r="O126" s="186"/>
      <c r="P126" s="12"/>
    </row>
    <row r="127" spans="13:16" s="11" customFormat="1" ht="14.25" customHeight="1">
      <c r="M127" s="186"/>
      <c r="N127" s="12"/>
      <c r="O127" s="186"/>
      <c r="P127" s="12"/>
    </row>
    <row r="128" spans="13:16" s="11" customFormat="1" ht="14.25" customHeight="1">
      <c r="M128" s="186"/>
      <c r="N128" s="12"/>
      <c r="O128" s="186"/>
      <c r="P128" s="12"/>
    </row>
    <row r="129" spans="13:16" s="11" customFormat="1" ht="14.25" customHeight="1">
      <c r="M129" s="186"/>
      <c r="N129" s="12"/>
      <c r="O129" s="186"/>
      <c r="P129" s="12"/>
    </row>
    <row r="130" spans="13:16" s="11" customFormat="1" ht="14.25" customHeight="1">
      <c r="M130" s="186"/>
      <c r="N130" s="12"/>
      <c r="O130" s="186"/>
      <c r="P130" s="12"/>
    </row>
    <row r="131" spans="13:16" s="11" customFormat="1" ht="14.25" customHeight="1">
      <c r="M131" s="186"/>
      <c r="N131" s="12"/>
      <c r="O131" s="186"/>
      <c r="P131" s="12"/>
    </row>
    <row r="132" spans="13:16" s="11" customFormat="1" ht="14.25" customHeight="1">
      <c r="M132" s="186"/>
      <c r="N132" s="12"/>
      <c r="O132" s="186"/>
      <c r="P132" s="12"/>
    </row>
    <row r="133" spans="13:16" s="11" customFormat="1" ht="14.25" customHeight="1">
      <c r="M133" s="186"/>
      <c r="N133" s="12"/>
      <c r="O133" s="186"/>
      <c r="P133" s="12"/>
    </row>
    <row r="134" spans="13:16" s="11" customFormat="1">
      <c r="M134" s="186"/>
      <c r="N134" s="12"/>
      <c r="O134" s="186"/>
      <c r="P134" s="12"/>
    </row>
    <row r="135" spans="13:16" s="11" customFormat="1">
      <c r="M135" s="186"/>
      <c r="N135" s="12"/>
      <c r="O135" s="186"/>
      <c r="P135" s="12"/>
    </row>
    <row r="136" spans="13:16" s="11" customFormat="1">
      <c r="M136" s="186"/>
      <c r="N136" s="12"/>
      <c r="O136" s="186"/>
      <c r="P136" s="12"/>
    </row>
    <row r="137" spans="13:16" s="11" customFormat="1">
      <c r="M137" s="186"/>
      <c r="N137" s="12"/>
      <c r="O137" s="186"/>
      <c r="P137" s="12"/>
    </row>
    <row r="138" spans="13:16" s="11" customFormat="1">
      <c r="M138" s="186"/>
      <c r="N138" s="12"/>
      <c r="O138" s="186"/>
      <c r="P138" s="12"/>
    </row>
    <row r="139" spans="13:16" s="11" customFormat="1">
      <c r="M139" s="186"/>
      <c r="N139" s="12"/>
      <c r="O139" s="186"/>
      <c r="P139" s="12"/>
    </row>
    <row r="140" spans="13:16" s="11" customFormat="1">
      <c r="M140" s="186"/>
      <c r="N140" s="12"/>
      <c r="O140" s="186"/>
      <c r="P140" s="12"/>
    </row>
    <row r="141" spans="13:16" s="11" customFormat="1">
      <c r="M141" s="186"/>
      <c r="N141" s="12"/>
      <c r="O141" s="186"/>
      <c r="P141" s="12"/>
    </row>
    <row r="142" spans="13:16" s="11" customFormat="1">
      <c r="M142" s="186"/>
      <c r="N142" s="12"/>
      <c r="O142" s="186"/>
      <c r="P142" s="12"/>
    </row>
    <row r="143" spans="13:16" s="11" customFormat="1">
      <c r="M143" s="186"/>
      <c r="N143" s="12"/>
      <c r="O143" s="186"/>
      <c r="P143" s="12"/>
    </row>
    <row r="144" spans="13:16" s="11" customFormat="1">
      <c r="M144" s="186"/>
      <c r="N144" s="12"/>
      <c r="O144" s="186"/>
      <c r="P144" s="12"/>
    </row>
    <row r="145" spans="13:16" s="11" customFormat="1">
      <c r="M145" s="186"/>
      <c r="N145" s="12"/>
      <c r="O145" s="186"/>
      <c r="P145" s="12"/>
    </row>
    <row r="146" spans="13:16" s="11" customFormat="1">
      <c r="M146" s="186"/>
      <c r="N146" s="12"/>
      <c r="O146" s="186"/>
      <c r="P146" s="12"/>
    </row>
    <row r="147" spans="13:16" s="11" customFormat="1">
      <c r="M147" s="186"/>
      <c r="N147" s="12"/>
      <c r="O147" s="186"/>
      <c r="P147" s="12"/>
    </row>
    <row r="148" spans="13:16" s="11" customFormat="1">
      <c r="M148" s="186"/>
      <c r="N148" s="12"/>
      <c r="O148" s="186"/>
      <c r="P148" s="12"/>
    </row>
    <row r="149" spans="13:16" s="11" customFormat="1">
      <c r="M149" s="186"/>
      <c r="N149" s="12"/>
      <c r="O149" s="186"/>
      <c r="P149" s="12"/>
    </row>
    <row r="150" spans="13:16" s="11" customFormat="1">
      <c r="M150" s="186"/>
      <c r="N150" s="12"/>
      <c r="O150" s="186"/>
      <c r="P150" s="12"/>
    </row>
    <row r="151" spans="13:16" s="11" customFormat="1">
      <c r="M151" s="186"/>
      <c r="N151" s="12"/>
      <c r="O151" s="186"/>
      <c r="P151" s="12"/>
    </row>
    <row r="152" spans="13:16" s="11" customFormat="1">
      <c r="M152" s="186"/>
      <c r="N152" s="12"/>
      <c r="O152" s="186"/>
      <c r="P152" s="12"/>
    </row>
    <row r="153" spans="13:16" s="11" customFormat="1">
      <c r="M153" s="186"/>
      <c r="N153" s="12"/>
      <c r="O153" s="186"/>
      <c r="P153" s="12"/>
    </row>
    <row r="154" spans="13:16" s="11" customFormat="1">
      <c r="M154" s="186"/>
      <c r="N154" s="12"/>
      <c r="O154" s="186"/>
      <c r="P154" s="12"/>
    </row>
    <row r="155" spans="13:16" s="11" customFormat="1">
      <c r="M155" s="186"/>
      <c r="N155" s="12"/>
      <c r="O155" s="186"/>
      <c r="P155" s="12"/>
    </row>
    <row r="156" spans="13:16" s="11" customFormat="1">
      <c r="M156" s="186"/>
      <c r="N156" s="12"/>
      <c r="O156" s="186"/>
      <c r="P156" s="12"/>
    </row>
    <row r="157" spans="13:16" s="11" customFormat="1">
      <c r="M157" s="186"/>
      <c r="N157" s="12"/>
      <c r="O157" s="186"/>
      <c r="P157" s="12"/>
    </row>
    <row r="158" spans="13:16" s="11" customFormat="1">
      <c r="M158" s="186"/>
      <c r="N158" s="12"/>
      <c r="O158" s="186"/>
      <c r="P158" s="12"/>
    </row>
    <row r="159" spans="13:16" s="11" customFormat="1">
      <c r="M159" s="186"/>
      <c r="N159" s="12"/>
      <c r="O159" s="186"/>
      <c r="P159" s="12"/>
    </row>
    <row r="160" spans="13:16" s="11" customFormat="1">
      <c r="M160" s="186"/>
      <c r="N160" s="12"/>
      <c r="O160" s="186"/>
      <c r="P160" s="12"/>
    </row>
    <row r="161" spans="12:16" s="11" customFormat="1">
      <c r="M161" s="186"/>
      <c r="N161" s="12"/>
      <c r="O161" s="186"/>
      <c r="P161" s="12"/>
    </row>
    <row r="162" spans="12:16" s="11" customFormat="1">
      <c r="M162" s="186"/>
      <c r="N162" s="12"/>
      <c r="O162" s="186"/>
      <c r="P162" s="12"/>
    </row>
    <row r="163" spans="12:16" s="11" customFormat="1">
      <c r="L163"/>
      <c r="M163" s="186"/>
      <c r="N163" s="12"/>
      <c r="O163" s="186"/>
      <c r="P163" s="12"/>
    </row>
  </sheetData>
  <mergeCells count="16">
    <mergeCell ref="R4:R5"/>
    <mergeCell ref="A4:A5"/>
    <mergeCell ref="B4:B5"/>
    <mergeCell ref="C4:C5"/>
    <mergeCell ref="D4:D5"/>
    <mergeCell ref="E4:E5"/>
    <mergeCell ref="F4:F5"/>
    <mergeCell ref="G4:G5"/>
    <mergeCell ref="H4:I4"/>
    <mergeCell ref="J4:J5"/>
    <mergeCell ref="Q4:Q5"/>
    <mergeCell ref="M28:N28"/>
    <mergeCell ref="O28:P28"/>
    <mergeCell ref="K4:L4"/>
    <mergeCell ref="M4:N4"/>
    <mergeCell ref="O4:P4"/>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Arkusze</vt:lpstr>
      </vt:variant>
      <vt:variant>
        <vt:i4>36</vt:i4>
      </vt:variant>
    </vt:vector>
  </HeadingPairs>
  <TitlesOfParts>
    <vt:vector size="36" baseType="lpstr">
      <vt:lpstr>Dolnośląska JR</vt:lpstr>
      <vt:lpstr>Kujawsko-pomorska JR</vt:lpstr>
      <vt:lpstr>Lubelska JR</vt:lpstr>
      <vt:lpstr>Lubuska JR</vt:lpstr>
      <vt:lpstr>Łódzka JR</vt:lpstr>
      <vt:lpstr>Małopolska JR</vt:lpstr>
      <vt:lpstr>Mazowiecka JR</vt:lpstr>
      <vt:lpstr>Opolska JR</vt:lpstr>
      <vt:lpstr>Podkarpacka JR</vt:lpstr>
      <vt:lpstr>Podlaska JR</vt:lpstr>
      <vt:lpstr>Pomorska JR</vt:lpstr>
      <vt:lpstr>Śląska JR</vt:lpstr>
      <vt:lpstr>Świętokrzyska JR</vt:lpstr>
      <vt:lpstr>Warmińsko-mazurska JR</vt:lpstr>
      <vt:lpstr>Wielkopolska JR</vt:lpstr>
      <vt:lpstr>Zachodniopomorska JR</vt:lpstr>
      <vt:lpstr>MRiRW</vt:lpstr>
      <vt:lpstr>Jednostka Centralna</vt:lpstr>
      <vt:lpstr>CDR w Brwinowie</vt:lpstr>
      <vt:lpstr>Dolnośląski ODR</vt:lpstr>
      <vt:lpstr>Kujawsko-Pomorski ODR</vt:lpstr>
      <vt:lpstr>Lubelski ODR</vt:lpstr>
      <vt:lpstr>Lubuski ODR</vt:lpstr>
      <vt:lpstr>Łódzki ODR</vt:lpstr>
      <vt:lpstr>Małopolski ODR</vt:lpstr>
      <vt:lpstr>Mazowiecki ODR</vt:lpstr>
      <vt:lpstr>Opolski ODR</vt:lpstr>
      <vt:lpstr>Podkarpacki ODR</vt:lpstr>
      <vt:lpstr>Podlaski ODR</vt:lpstr>
      <vt:lpstr>Pomorski ODR</vt:lpstr>
      <vt:lpstr>Śląski ODR</vt:lpstr>
      <vt:lpstr>Świętokrzyski ODR</vt:lpstr>
      <vt:lpstr>Warmińsko-Mazurski ODR</vt:lpstr>
      <vt:lpstr>Wielkopolski ODR</vt:lpstr>
      <vt:lpstr>Zachodniopomorski ODR</vt:lpstr>
      <vt:lpstr>RAZEM</vt:lpstr>
    </vt:vector>
  </TitlesOfParts>
  <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09</dc:creator>
  <cp:lastModifiedBy>pjarocki</cp:lastModifiedBy>
  <cp:lastPrinted>2018-03-16T08:33:06Z</cp:lastPrinted>
  <dcterms:created xsi:type="dcterms:W3CDTF">2018-01-22T14:51:08Z</dcterms:created>
  <dcterms:modified xsi:type="dcterms:W3CDTF">2018-06-12T10:19:34Z</dcterms:modified>
</cp:coreProperties>
</file>